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colors2.xml" ContentType="application/vnd.ms-office.chartcolorsty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xml" ContentType="application/vnd.openxmlformats-officedocument.spreadsheetml.pivotTable+xml"/>
  <Override PartName="/xl/drawings/drawing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Kalene Eck\Desktop\UNCTAD\"/>
    </mc:Choice>
  </mc:AlternateContent>
  <xr:revisionPtr revIDLastSave="0" documentId="13_ncr:1_{56B81623-2C0E-4F79-B2D5-1522BE97D1C3}" xr6:coauthVersionLast="45" xr6:coauthVersionMax="45" xr10:uidLastSave="{00000000-0000-0000-0000-000000000000}"/>
  <bookViews>
    <workbookView xWindow="-120" yWindow="-120" windowWidth="20730" windowHeight="11160" xr2:uid="{83276A70-9BCE-4191-B270-9256D4D55A3E}"/>
  </bookViews>
  <sheets>
    <sheet name="OETS1" sheetId="24" r:id="rId1"/>
    <sheet name="SWOT MarineFisheries" sheetId="2" r:id="rId2"/>
    <sheet name="SWOT SeafoodProc" sheetId="3" r:id="rId3"/>
    <sheet name="fishery production (2)" sheetId="25" r:id="rId4"/>
    <sheet name="Marine Exp03-18" sheetId="5" r:id="rId5"/>
    <sheet name="Marine exp reviewed08-18" sheetId="10" r:id="rId6"/>
    <sheet name="Exp.totals08-18" sheetId="11" r:id="rId7"/>
    <sheet name="Belize imports03-18" sheetId="18" r:id="rId8"/>
    <sheet name="FinfishExpBreakdown" sheetId="21" r:id="rId9"/>
    <sheet name="Importgraph2018" sheetId="16" r:id="rId10"/>
    <sheet name="Importers 2018" sheetId="14" r:id="rId11"/>
    <sheet name="Import breakdown2018" sheetId="15" r:id="rId12"/>
    <sheet name="BzSeafoodImpExp" sheetId="19" r:id="rId13"/>
    <sheet name="ProteinConsumption" sheetId="4" r:id="rId14"/>
    <sheet name="Hotels 2012-2018" sheetId="7" r:id="rId15"/>
  </sheets>
  <externalReferences>
    <externalReference r:id="rId16"/>
    <externalReference r:id="rId17"/>
  </externalReferences>
  <definedNames>
    <definedName name="_xlnm._FilterDatabase" localSheetId="7" hidden="1">'Belize imports03-18'!$A$1:$E$506</definedName>
    <definedName name="_xlnm._FilterDatabase" localSheetId="5" hidden="1">'Marine exp reviewed08-18'!$A$2:$E$239</definedName>
    <definedName name="_xlnm._FilterDatabase" localSheetId="4" hidden="1">'Marine Exp03-18'!$A$2:$E$297</definedName>
    <definedName name="DvListSource1">[1]Sheet2!$G$1:$G$3</definedName>
    <definedName name="DvListSource2">[1]Sheet2!$I$1:$I$2</definedName>
    <definedName name="DvListSource3">[1]Sheet2!$N$1:$N$5</definedName>
    <definedName name="_xlnm.Print_Area" localSheetId="13">ProteinConsumption!$B$1:$Y$136</definedName>
  </definedNames>
  <calcPr calcId="191029" concurrentCalc="0"/>
  <pivotCaches>
    <pivotCache cacheId="3"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9" i="24" l="1"/>
  <c r="L64" i="25"/>
  <c r="L65" i="25"/>
  <c r="K64" i="25"/>
  <c r="K65" i="25"/>
  <c r="J64" i="25"/>
  <c r="J65" i="25"/>
  <c r="I64" i="25"/>
  <c r="I65" i="25"/>
  <c r="H64" i="25"/>
  <c r="H65" i="25"/>
  <c r="G64" i="25"/>
  <c r="G65" i="25"/>
  <c r="F64" i="25"/>
  <c r="F65" i="25"/>
  <c r="E64" i="25"/>
  <c r="E65" i="25"/>
  <c r="D64" i="25"/>
  <c r="D65" i="25"/>
  <c r="C64" i="25"/>
  <c r="C65" i="25"/>
  <c r="B64" i="25"/>
  <c r="B65" i="25"/>
  <c r="L63" i="25"/>
  <c r="K63" i="25"/>
  <c r="J63" i="25"/>
  <c r="I63" i="25"/>
  <c r="H63" i="25"/>
  <c r="G63" i="25"/>
  <c r="F63" i="25"/>
  <c r="E63" i="25"/>
  <c r="D63" i="25"/>
  <c r="C63" i="25"/>
  <c r="B63" i="25"/>
  <c r="L55" i="25"/>
  <c r="K55" i="25"/>
  <c r="J55" i="25"/>
  <c r="I55" i="25"/>
  <c r="H55" i="25"/>
  <c r="G55" i="25"/>
  <c r="F55" i="25"/>
  <c r="E55" i="25"/>
  <c r="D55" i="25"/>
  <c r="C55" i="25"/>
  <c r="B55" i="25"/>
  <c r="L51" i="25"/>
  <c r="K51" i="25"/>
  <c r="J51" i="25"/>
  <c r="I51" i="25"/>
  <c r="H51" i="25"/>
  <c r="G51" i="25"/>
  <c r="F51" i="25"/>
  <c r="E51" i="25"/>
  <c r="D51" i="25"/>
  <c r="C51" i="25"/>
  <c r="B51" i="25"/>
  <c r="L47" i="25"/>
  <c r="K47" i="25"/>
  <c r="J47" i="25"/>
  <c r="I47" i="25"/>
  <c r="H47" i="25"/>
  <c r="G47" i="25"/>
  <c r="F47" i="25"/>
  <c r="E47" i="25"/>
  <c r="D47" i="25"/>
  <c r="C47" i="25"/>
  <c r="B47" i="25"/>
  <c r="L43" i="25"/>
  <c r="K43" i="25"/>
  <c r="J43" i="25"/>
  <c r="I43" i="25"/>
  <c r="H43" i="25"/>
  <c r="G43" i="25"/>
  <c r="F43" i="25"/>
  <c r="E43" i="25"/>
  <c r="D43" i="25"/>
  <c r="C43" i="25"/>
  <c r="B43" i="25"/>
  <c r="L39" i="25"/>
  <c r="K39" i="25"/>
  <c r="J39" i="25"/>
  <c r="I39" i="25"/>
  <c r="H39" i="25"/>
  <c r="G39" i="25"/>
  <c r="F39" i="25"/>
  <c r="E39" i="25"/>
  <c r="D39" i="25"/>
  <c r="C39" i="25"/>
  <c r="B39" i="25"/>
  <c r="L28" i="25"/>
  <c r="K28" i="25"/>
  <c r="J28" i="25"/>
  <c r="I28" i="25"/>
  <c r="H28" i="25"/>
  <c r="G28" i="25"/>
  <c r="F28" i="25"/>
  <c r="E28" i="25"/>
  <c r="D28" i="25"/>
  <c r="C28" i="25"/>
  <c r="B28" i="25"/>
  <c r="L27" i="25"/>
  <c r="K27" i="25"/>
  <c r="J27" i="25"/>
  <c r="I27" i="25"/>
  <c r="H27" i="25"/>
  <c r="G27" i="25"/>
  <c r="F27" i="25"/>
  <c r="E27" i="25"/>
  <c r="D27" i="25"/>
  <c r="C27" i="25"/>
  <c r="B27" i="25"/>
  <c r="L23" i="25"/>
  <c r="K23" i="25"/>
  <c r="J23" i="25"/>
  <c r="I23" i="25"/>
  <c r="H23" i="25"/>
  <c r="G23" i="25"/>
  <c r="F23" i="25"/>
  <c r="E23" i="25"/>
  <c r="D23" i="25"/>
  <c r="C23" i="25"/>
  <c r="B23" i="25"/>
  <c r="L22" i="25"/>
  <c r="K22" i="25"/>
  <c r="J22" i="25"/>
  <c r="I22" i="25"/>
  <c r="H22" i="25"/>
  <c r="G22" i="25"/>
  <c r="F22" i="25"/>
  <c r="E22" i="25"/>
  <c r="D22" i="25"/>
  <c r="C22" i="25"/>
  <c r="B22" i="25"/>
  <c r="L18" i="25"/>
  <c r="K18" i="25"/>
  <c r="J18" i="25"/>
  <c r="I18" i="25"/>
  <c r="H18" i="25"/>
  <c r="G18" i="25"/>
  <c r="F18" i="25"/>
  <c r="E18" i="25"/>
  <c r="D18" i="25"/>
  <c r="C18" i="25"/>
  <c r="B18" i="25"/>
  <c r="L17" i="25"/>
  <c r="K17" i="25"/>
  <c r="J17" i="25"/>
  <c r="I17" i="25"/>
  <c r="H17" i="25"/>
  <c r="G17" i="25"/>
  <c r="F17" i="25"/>
  <c r="E17" i="25"/>
  <c r="D17" i="25"/>
  <c r="C17" i="25"/>
  <c r="B17" i="25"/>
  <c r="L13" i="25"/>
  <c r="K13" i="25"/>
  <c r="J13" i="25"/>
  <c r="I13" i="25"/>
  <c r="H13" i="25"/>
  <c r="G13" i="25"/>
  <c r="F13" i="25"/>
  <c r="E13" i="25"/>
  <c r="D13" i="25"/>
  <c r="C13" i="25"/>
  <c r="B13" i="25"/>
  <c r="L12" i="25"/>
  <c r="K12" i="25"/>
  <c r="J12" i="25"/>
  <c r="I12" i="25"/>
  <c r="H12" i="25"/>
  <c r="G12" i="25"/>
  <c r="F12" i="25"/>
  <c r="E12" i="25"/>
  <c r="D12" i="25"/>
  <c r="C12" i="25"/>
  <c r="B12" i="25"/>
  <c r="L8" i="25"/>
  <c r="K8" i="25"/>
  <c r="J8" i="25"/>
  <c r="I8" i="25"/>
  <c r="H8" i="25"/>
  <c r="G8" i="25"/>
  <c r="F8" i="25"/>
  <c r="E8" i="25"/>
  <c r="D8" i="25"/>
  <c r="C8" i="25"/>
  <c r="B8" i="25"/>
  <c r="L7" i="25"/>
  <c r="K7" i="25"/>
  <c r="J7" i="25"/>
  <c r="I7" i="25"/>
  <c r="H7" i="25"/>
  <c r="G7" i="25"/>
  <c r="F7" i="25"/>
  <c r="E7" i="25"/>
  <c r="D7" i="25"/>
  <c r="C7" i="25"/>
  <c r="B7" i="25"/>
  <c r="Y28" i="11"/>
  <c r="Y27" i="11"/>
  <c r="Y26" i="11"/>
  <c r="Y25" i="11"/>
  <c r="Y24" i="11"/>
  <c r="AB4" i="21"/>
  <c r="AB5" i="21"/>
  <c r="AB6" i="21"/>
  <c r="AB7" i="21"/>
  <c r="AB8" i="21"/>
  <c r="AB9" i="21"/>
  <c r="AB10" i="21"/>
  <c r="AB11" i="21"/>
  <c r="AB12" i="21"/>
  <c r="AB13" i="21"/>
  <c r="AB14" i="21"/>
  <c r="AB15" i="21"/>
  <c r="AB16" i="21"/>
  <c r="AB17" i="21"/>
  <c r="AB18" i="21"/>
  <c r="AB19" i="21"/>
  <c r="AB20" i="21"/>
  <c r="AB21" i="21"/>
  <c r="AB22" i="21"/>
  <c r="AB23" i="21"/>
  <c r="AB24" i="21"/>
  <c r="AB25" i="21"/>
  <c r="R26" i="21"/>
  <c r="S26" i="21"/>
  <c r="T26" i="21"/>
  <c r="U26" i="21"/>
  <c r="V26" i="21"/>
  <c r="W26" i="21"/>
  <c r="X26" i="21"/>
  <c r="Y26" i="21"/>
  <c r="Z26" i="21"/>
  <c r="AA26" i="21"/>
  <c r="Q26" i="21"/>
  <c r="T50" i="11"/>
  <c r="T51" i="11"/>
  <c r="T52" i="11"/>
  <c r="T53" i="11"/>
  <c r="T54" i="11"/>
  <c r="T55" i="11"/>
  <c r="T56" i="11"/>
  <c r="T57" i="11"/>
  <c r="T58" i="11"/>
  <c r="T59" i="11"/>
  <c r="T49" i="11"/>
  <c r="R50" i="11"/>
  <c r="R51" i="11"/>
  <c r="R52" i="11"/>
  <c r="R53" i="11"/>
  <c r="R54" i="11"/>
  <c r="R55" i="11"/>
  <c r="R56" i="11"/>
  <c r="R57" i="11"/>
  <c r="R58" i="11"/>
  <c r="R59" i="11"/>
  <c r="R49" i="11"/>
  <c r="N22" i="11"/>
  <c r="N23" i="11"/>
  <c r="N24" i="11"/>
  <c r="N25" i="11"/>
  <c r="N26" i="11"/>
  <c r="N27" i="11"/>
  <c r="N28" i="11"/>
  <c r="N29" i="11"/>
  <c r="N30" i="11"/>
  <c r="N31" i="11"/>
  <c r="M22" i="11"/>
  <c r="M23" i="11"/>
  <c r="M24" i="11"/>
  <c r="M25" i="11"/>
  <c r="M26" i="11"/>
  <c r="M27" i="11"/>
  <c r="M28" i="11"/>
  <c r="M29" i="11"/>
  <c r="M30" i="11"/>
  <c r="M31" i="11"/>
  <c r="N21" i="11"/>
  <c r="M21" i="11"/>
  <c r="D21" i="11"/>
  <c r="D22" i="11"/>
  <c r="D23" i="11"/>
  <c r="D24" i="11"/>
  <c r="D25" i="11"/>
  <c r="D26" i="11"/>
  <c r="D27" i="11"/>
  <c r="D28" i="11"/>
  <c r="D29" i="11"/>
  <c r="D30" i="11"/>
  <c r="D20" i="11"/>
  <c r="U17" i="11"/>
  <c r="V17" i="11"/>
  <c r="W17" i="11"/>
  <c r="M17" i="11"/>
  <c r="N17" i="11"/>
  <c r="O17" i="11"/>
  <c r="P17" i="11"/>
  <c r="Q17" i="11"/>
  <c r="R17" i="11"/>
  <c r="S17" i="11"/>
  <c r="T17" i="11"/>
  <c r="C17" i="11"/>
  <c r="D17" i="11"/>
  <c r="E17" i="11"/>
  <c r="F17" i="11"/>
  <c r="G17" i="11"/>
  <c r="H17" i="11"/>
  <c r="I17" i="11"/>
  <c r="J17" i="11"/>
  <c r="K17" i="11"/>
  <c r="L17" i="11"/>
  <c r="B17" i="11"/>
  <c r="C13" i="11"/>
  <c r="C14" i="11"/>
  <c r="D13" i="11"/>
  <c r="D14" i="11"/>
  <c r="E13" i="11"/>
  <c r="E14" i="11"/>
  <c r="F13" i="11"/>
  <c r="F14" i="11"/>
  <c r="G13" i="11"/>
  <c r="G14" i="11"/>
  <c r="H13" i="11"/>
  <c r="H14" i="11"/>
  <c r="I13" i="11"/>
  <c r="I14" i="11"/>
  <c r="J13" i="11"/>
  <c r="J14" i="11"/>
  <c r="K13" i="11"/>
  <c r="K14" i="11"/>
  <c r="L13" i="11"/>
  <c r="L14" i="11"/>
  <c r="M13" i="11"/>
  <c r="M14" i="11"/>
  <c r="N13" i="11"/>
  <c r="N14" i="11"/>
  <c r="O13" i="11"/>
  <c r="O14" i="11"/>
  <c r="P13" i="11"/>
  <c r="P14" i="11"/>
  <c r="Q13" i="11"/>
  <c r="Q14" i="11"/>
  <c r="R13" i="11"/>
  <c r="R14" i="11"/>
  <c r="S13" i="11"/>
  <c r="S14" i="11"/>
  <c r="T13" i="11"/>
  <c r="T14" i="11"/>
  <c r="U13" i="11"/>
  <c r="U14" i="11"/>
  <c r="V13" i="11"/>
  <c r="V14" i="11"/>
  <c r="W13" i="11"/>
  <c r="W14" i="11"/>
  <c r="B13" i="11"/>
  <c r="B14" i="11"/>
  <c r="I14" i="7"/>
  <c r="H14" i="7"/>
  <c r="G14" i="7"/>
  <c r="F14" i="7"/>
  <c r="E14" i="7"/>
  <c r="D14" i="7"/>
  <c r="C14" i="7"/>
  <c r="AO134" i="4"/>
  <c r="AO123" i="4"/>
  <c r="AO106" i="4"/>
  <c r="AO66" i="4"/>
  <c r="AO29" i="4"/>
  <c r="AO136" i="4"/>
  <c r="AM134" i="4"/>
  <c r="AM123" i="4"/>
  <c r="AM106" i="4"/>
  <c r="AM66" i="4"/>
  <c r="AM29" i="4"/>
  <c r="AM136" i="4"/>
  <c r="AL134" i="4"/>
  <c r="AI134" i="4"/>
  <c r="AI123" i="4"/>
  <c r="AI106" i="4"/>
  <c r="AI66" i="4"/>
  <c r="AI29" i="4"/>
  <c r="AI136" i="4"/>
  <c r="AH134" i="4"/>
  <c r="AG134" i="4"/>
  <c r="AG123" i="4"/>
  <c r="AG106" i="4"/>
  <c r="AG66" i="4"/>
  <c r="AG29" i="4"/>
  <c r="AG136" i="4"/>
  <c r="AF134" i="4"/>
  <c r="AE134" i="4"/>
  <c r="AD134" i="4"/>
  <c r="AC134" i="4"/>
  <c r="AB134" i="4"/>
  <c r="AA134" i="4"/>
  <c r="AA123" i="4"/>
  <c r="AA106" i="4"/>
  <c r="AA66" i="4"/>
  <c r="AA29" i="4"/>
  <c r="AA136" i="4"/>
  <c r="Z134" i="4"/>
  <c r="Y134" i="4"/>
  <c r="Y123" i="4"/>
  <c r="Y106" i="4"/>
  <c r="Y66" i="4"/>
  <c r="Y29" i="4"/>
  <c r="Y136" i="4"/>
  <c r="X134" i="4"/>
  <c r="W134" i="4"/>
  <c r="V134" i="4"/>
  <c r="U134" i="4"/>
  <c r="T134" i="4"/>
  <c r="S134" i="4"/>
  <c r="R134" i="4"/>
  <c r="Q134" i="4"/>
  <c r="P134" i="4"/>
  <c r="O134" i="4"/>
  <c r="N134" i="4"/>
  <c r="M134" i="4"/>
  <c r="L134" i="4"/>
  <c r="K134" i="4"/>
  <c r="J134" i="4"/>
  <c r="I134" i="4"/>
  <c r="H134" i="4"/>
  <c r="G134" i="4"/>
  <c r="AY123" i="4"/>
  <c r="AY106" i="4"/>
  <c r="AY66" i="4"/>
  <c r="AY29" i="4"/>
  <c r="AY136" i="4"/>
  <c r="AX123" i="4"/>
  <c r="AW123" i="4"/>
  <c r="AW106" i="4"/>
  <c r="AW66" i="4"/>
  <c r="AW29" i="4"/>
  <c r="AW136" i="4"/>
  <c r="AV123" i="4"/>
  <c r="AU123" i="4"/>
  <c r="AT123" i="4"/>
  <c r="AS123" i="4"/>
  <c r="AS106" i="4"/>
  <c r="AS66" i="4"/>
  <c r="AS29" i="4"/>
  <c r="AS136" i="4"/>
  <c r="AR123" i="4"/>
  <c r="AQ123" i="4"/>
  <c r="AQ106" i="4"/>
  <c r="AQ66" i="4"/>
  <c r="AQ29" i="4"/>
  <c r="AQ136" i="4"/>
  <c r="AL123" i="4"/>
  <c r="AK123" i="4"/>
  <c r="AJ123" i="4"/>
  <c r="AH123" i="4"/>
  <c r="AF123" i="4"/>
  <c r="AE123" i="4"/>
  <c r="AE106" i="4"/>
  <c r="AE66" i="4"/>
  <c r="AE29" i="4"/>
  <c r="AE136" i="4"/>
  <c r="AD123" i="4"/>
  <c r="AC123" i="4"/>
  <c r="W123" i="4"/>
  <c r="U123" i="4"/>
  <c r="S123" i="4"/>
  <c r="Q123" i="4"/>
  <c r="O123" i="4"/>
  <c r="M123" i="4"/>
  <c r="L123" i="4"/>
  <c r="K123" i="4"/>
  <c r="J123" i="4"/>
  <c r="I123" i="4"/>
  <c r="H123" i="4"/>
  <c r="G123" i="4"/>
  <c r="F123" i="4"/>
  <c r="E123" i="4"/>
  <c r="D123" i="4"/>
  <c r="C123" i="4"/>
  <c r="AR106" i="4"/>
  <c r="AR110" i="4"/>
  <c r="AR114" i="4"/>
  <c r="AJ106" i="4"/>
  <c r="AJ110" i="4"/>
  <c r="AJ114" i="4"/>
  <c r="AB106" i="4"/>
  <c r="AB110" i="4"/>
  <c r="AB114" i="4"/>
  <c r="AB123" i="4"/>
  <c r="T106" i="4"/>
  <c r="T110" i="4"/>
  <c r="T114" i="4"/>
  <c r="T123" i="4"/>
  <c r="AX106" i="4"/>
  <c r="AX110" i="4"/>
  <c r="AX114" i="4"/>
  <c r="AV106" i="4"/>
  <c r="AV110" i="4"/>
  <c r="AV114" i="4"/>
  <c r="AU106" i="4"/>
  <c r="AU66" i="4"/>
  <c r="AU29" i="4"/>
  <c r="AU136" i="4"/>
  <c r="AT106" i="4"/>
  <c r="AT110" i="4"/>
  <c r="AT114" i="4"/>
  <c r="AP106" i="4"/>
  <c r="AP110" i="4"/>
  <c r="AP114" i="4"/>
  <c r="AN106" i="4"/>
  <c r="AN110" i="4"/>
  <c r="AN114" i="4"/>
  <c r="AL106" i="4"/>
  <c r="AL110" i="4"/>
  <c r="AL114" i="4"/>
  <c r="AK106" i="4"/>
  <c r="AH106" i="4"/>
  <c r="AH110" i="4"/>
  <c r="AH114" i="4"/>
  <c r="AF106" i="4"/>
  <c r="AF110" i="4"/>
  <c r="AF114" i="4"/>
  <c r="AD106" i="4"/>
  <c r="AD110" i="4"/>
  <c r="AD114" i="4"/>
  <c r="AC106" i="4"/>
  <c r="Z106" i="4"/>
  <c r="Z110" i="4"/>
  <c r="Z114" i="4"/>
  <c r="Z123" i="4"/>
  <c r="X106" i="4"/>
  <c r="X110" i="4"/>
  <c r="X114" i="4"/>
  <c r="X123" i="4"/>
  <c r="W106" i="4"/>
  <c r="W29" i="4"/>
  <c r="W66" i="4"/>
  <c r="W136" i="4"/>
  <c r="V106" i="4"/>
  <c r="V110" i="4"/>
  <c r="V114" i="4"/>
  <c r="V123" i="4"/>
  <c r="U106" i="4"/>
  <c r="S106" i="4"/>
  <c r="R106" i="4"/>
  <c r="R110" i="4"/>
  <c r="R114" i="4"/>
  <c r="R123" i="4"/>
  <c r="Q106" i="4"/>
  <c r="P106" i="4"/>
  <c r="P110" i="4"/>
  <c r="P114" i="4"/>
  <c r="P123" i="4"/>
  <c r="O106" i="4"/>
  <c r="O29" i="4"/>
  <c r="O66" i="4"/>
  <c r="O136" i="4"/>
  <c r="N106" i="4"/>
  <c r="N110" i="4"/>
  <c r="N114" i="4"/>
  <c r="N123" i="4"/>
  <c r="M106" i="4"/>
  <c r="L106" i="4"/>
  <c r="K106" i="4"/>
  <c r="J106" i="4"/>
  <c r="I106" i="4"/>
  <c r="H106" i="4"/>
  <c r="G106" i="4"/>
  <c r="F106" i="4"/>
  <c r="F29" i="4"/>
  <c r="F66" i="4"/>
  <c r="F136" i="4"/>
  <c r="E106" i="4"/>
  <c r="D106" i="4"/>
  <c r="C106" i="4"/>
  <c r="AR66" i="4"/>
  <c r="AR70" i="4"/>
  <c r="AR74" i="4"/>
  <c r="AJ66" i="4"/>
  <c r="AJ70" i="4"/>
  <c r="AJ74" i="4"/>
  <c r="AB66" i="4"/>
  <c r="AB70" i="4"/>
  <c r="AB74" i="4"/>
  <c r="T66" i="4"/>
  <c r="T70" i="4"/>
  <c r="T74" i="4"/>
  <c r="AV66" i="4"/>
  <c r="AV70" i="4"/>
  <c r="AV74" i="4"/>
  <c r="AN66" i="4"/>
  <c r="AN70" i="4"/>
  <c r="AN74" i="4"/>
  <c r="AF66" i="4"/>
  <c r="AF70" i="4"/>
  <c r="AF74" i="4"/>
  <c r="X66" i="4"/>
  <c r="X70" i="4"/>
  <c r="X74" i="4"/>
  <c r="P66" i="4"/>
  <c r="P70" i="4"/>
  <c r="P74" i="4"/>
  <c r="AX66" i="4"/>
  <c r="AX70" i="4"/>
  <c r="AX74" i="4"/>
  <c r="AT66" i="4"/>
  <c r="AT70" i="4"/>
  <c r="AT74" i="4"/>
  <c r="AP66" i="4"/>
  <c r="AP70" i="4"/>
  <c r="AP74" i="4"/>
  <c r="AL66" i="4"/>
  <c r="AL70" i="4"/>
  <c r="AL74" i="4"/>
  <c r="AK66" i="4"/>
  <c r="AK29" i="4"/>
  <c r="AK136" i="4"/>
  <c r="AH66" i="4"/>
  <c r="AH70" i="4"/>
  <c r="AH74" i="4"/>
  <c r="AD66" i="4"/>
  <c r="AD70" i="4"/>
  <c r="AD74" i="4"/>
  <c r="AC66" i="4"/>
  <c r="AC29" i="4"/>
  <c r="AC136" i="4"/>
  <c r="Z66" i="4"/>
  <c r="Z70" i="4"/>
  <c r="Z74" i="4"/>
  <c r="V66" i="4"/>
  <c r="V70" i="4"/>
  <c r="V74" i="4"/>
  <c r="U66" i="4"/>
  <c r="U29" i="4"/>
  <c r="U136" i="4"/>
  <c r="S66" i="4"/>
  <c r="R66" i="4"/>
  <c r="R70" i="4"/>
  <c r="R74" i="4"/>
  <c r="Q66" i="4"/>
  <c r="N66" i="4"/>
  <c r="N70" i="4"/>
  <c r="N74" i="4"/>
  <c r="M66" i="4"/>
  <c r="M29" i="4"/>
  <c r="M136" i="4"/>
  <c r="L66" i="4"/>
  <c r="K66" i="4"/>
  <c r="J66" i="4"/>
  <c r="I66" i="4"/>
  <c r="H66" i="4"/>
  <c r="G66" i="4"/>
  <c r="E66" i="4"/>
  <c r="D66" i="4"/>
  <c r="C66" i="4"/>
  <c r="AT29" i="4"/>
  <c r="AT33" i="4"/>
  <c r="AT37" i="4"/>
  <c r="AL29" i="4"/>
  <c r="AL33" i="4"/>
  <c r="AL37" i="4"/>
  <c r="AD29" i="4"/>
  <c r="AD33" i="4"/>
  <c r="AD37" i="4"/>
  <c r="V29" i="4"/>
  <c r="V33" i="4"/>
  <c r="V37" i="4"/>
  <c r="N29" i="4"/>
  <c r="N33" i="4"/>
  <c r="N37" i="4"/>
  <c r="AX29" i="4"/>
  <c r="AX33" i="4"/>
  <c r="AX37" i="4"/>
  <c r="AV29" i="4"/>
  <c r="AV33" i="4"/>
  <c r="AV37" i="4"/>
  <c r="AR29" i="4"/>
  <c r="AR33" i="4"/>
  <c r="AR37" i="4"/>
  <c r="AP29" i="4"/>
  <c r="AP33" i="4"/>
  <c r="AP37" i="4"/>
  <c r="AN29" i="4"/>
  <c r="AN33" i="4"/>
  <c r="AN37" i="4"/>
  <c r="AJ29" i="4"/>
  <c r="AJ33" i="4"/>
  <c r="AJ37" i="4"/>
  <c r="AH29" i="4"/>
  <c r="AH33" i="4"/>
  <c r="AH37" i="4"/>
  <c r="AF29" i="4"/>
  <c r="AF33" i="4"/>
  <c r="AF37" i="4"/>
  <c r="AB29" i="4"/>
  <c r="AB33" i="4"/>
  <c r="AB37" i="4"/>
  <c r="Z29" i="4"/>
  <c r="Z33" i="4"/>
  <c r="Z37" i="4"/>
  <c r="X29" i="4"/>
  <c r="X33" i="4"/>
  <c r="X37" i="4"/>
  <c r="T29" i="4"/>
  <c r="T33" i="4"/>
  <c r="T37" i="4"/>
  <c r="S29" i="4"/>
  <c r="S136" i="4"/>
  <c r="R29" i="4"/>
  <c r="R33" i="4"/>
  <c r="R37" i="4"/>
  <c r="Q29" i="4"/>
  <c r="Q136" i="4"/>
  <c r="P29" i="4"/>
  <c r="P33" i="4"/>
  <c r="P37" i="4"/>
  <c r="L29" i="4"/>
  <c r="K29" i="4"/>
  <c r="K136" i="4"/>
  <c r="J29" i="4"/>
  <c r="J136" i="4"/>
  <c r="I29" i="4"/>
  <c r="H29" i="4"/>
  <c r="H136" i="4"/>
  <c r="G29" i="4"/>
  <c r="E29" i="4"/>
  <c r="D29" i="4"/>
  <c r="D136" i="4"/>
  <c r="C29" i="4"/>
</calcChain>
</file>

<file path=xl/sharedStrings.xml><?xml version="1.0" encoding="utf-8"?>
<sst xmlns="http://schemas.openxmlformats.org/spreadsheetml/2006/main" count="2191" uniqueCount="763">
  <si>
    <t>SWOT Analysis of Marine Fisheries</t>
  </si>
  <si>
    <t xml:space="preserve">Choose an economic activity and rate it, according to its strengths, weaknesses, opportunities and threats. Just write three elements in each category and give them a grade of 1 to 3, according to what you consider is their relative importance, taking into consideration the following scale:
1. Low Importance
2. Medium importance
3. High importance
</t>
  </si>
  <si>
    <t xml:space="preserve"> </t>
  </si>
  <si>
    <t>Activities</t>
  </si>
  <si>
    <t xml:space="preserve">Strengths </t>
  </si>
  <si>
    <t>Grade</t>
  </si>
  <si>
    <t>Weaknesses</t>
  </si>
  <si>
    <t>INTERNAL FACTORS</t>
  </si>
  <si>
    <t>F1</t>
  </si>
  <si>
    <t>Legislation exists for Fisheries</t>
  </si>
  <si>
    <t>D1</t>
  </si>
  <si>
    <t>Currently the legislation address fin fish</t>
  </si>
  <si>
    <t>F2</t>
  </si>
  <si>
    <t>Virgin stocks exist</t>
  </si>
  <si>
    <t>D2</t>
  </si>
  <si>
    <t xml:space="preserve">Lack of Gear and fishing vessels </t>
  </si>
  <si>
    <t>F3</t>
  </si>
  <si>
    <t xml:space="preserve">Presence of a Management Authority </t>
  </si>
  <si>
    <t>D3</t>
  </si>
  <si>
    <t xml:space="preserve">No Fleat </t>
  </si>
  <si>
    <t>F4</t>
  </si>
  <si>
    <t xml:space="preserve">Manage Access System exists </t>
  </si>
  <si>
    <t>D4</t>
  </si>
  <si>
    <t xml:space="preserve">Tracability system lacking </t>
  </si>
  <si>
    <t>F5</t>
  </si>
  <si>
    <t>Funding for pilot study (MCCAP)</t>
  </si>
  <si>
    <t>D5</t>
  </si>
  <si>
    <t>No certification program</t>
  </si>
  <si>
    <t>F6</t>
  </si>
  <si>
    <t>Research Capacity exists</t>
  </si>
  <si>
    <t>D6</t>
  </si>
  <si>
    <t xml:space="preserve">Lack of distribution channels </t>
  </si>
  <si>
    <t>F7</t>
  </si>
  <si>
    <t xml:space="preserve">Trade Policy space exists </t>
  </si>
  <si>
    <t>D7</t>
  </si>
  <si>
    <t>Lack of understanding of the market demand</t>
  </si>
  <si>
    <t>F8</t>
  </si>
  <si>
    <t xml:space="preserve">Processing capacity and some infrastructure </t>
  </si>
  <si>
    <t>D8</t>
  </si>
  <si>
    <t xml:space="preserve">Lack of access to credit facilities </t>
  </si>
  <si>
    <t>F9</t>
  </si>
  <si>
    <t>Logistic capacity to ship by land, air and water</t>
  </si>
  <si>
    <t>D9</t>
  </si>
  <si>
    <t>Limited capacity to comply with sanitary standards at local retail markets</t>
  </si>
  <si>
    <t>F10</t>
  </si>
  <si>
    <t xml:space="preserve">HACCP plans exist by all Fishermen Cooperatives </t>
  </si>
  <si>
    <t>F11</t>
  </si>
  <si>
    <t>Fisheries Department issues small catch for EU Market</t>
  </si>
  <si>
    <t>F12</t>
  </si>
  <si>
    <t xml:space="preserve">Stable environment conditions for 6months of the year </t>
  </si>
  <si>
    <t>Opportunities</t>
  </si>
  <si>
    <t>Threats</t>
  </si>
  <si>
    <t>EXTERNAL FACTORS</t>
  </si>
  <si>
    <t>O1</t>
  </si>
  <si>
    <t xml:space="preserve">Market Expansion </t>
  </si>
  <si>
    <t>A1</t>
  </si>
  <si>
    <t xml:space="preserve">Over fishing and contribution to illegal fishing </t>
  </si>
  <si>
    <t>O2</t>
  </si>
  <si>
    <t>Diversification of fishermen income</t>
  </si>
  <si>
    <t>A2</t>
  </si>
  <si>
    <t xml:space="preserve">Tropical weather disturbances and climate variability </t>
  </si>
  <si>
    <t>O3</t>
  </si>
  <si>
    <t>Harvesting from un-utilized fishery stock</t>
  </si>
  <si>
    <t>A3</t>
  </si>
  <si>
    <t>Competition/importation from low-value foreign fish and fishery products</t>
  </si>
  <si>
    <t>O4</t>
  </si>
  <si>
    <t xml:space="preserve">High demand by tourists </t>
  </si>
  <si>
    <t>A4</t>
  </si>
  <si>
    <t xml:space="preserve">Low level of political will </t>
  </si>
  <si>
    <t>O5</t>
  </si>
  <si>
    <t xml:space="preserve">Proximity to markets </t>
  </si>
  <si>
    <t>A5</t>
  </si>
  <si>
    <t xml:space="preserve">Priority given to NGOs influence </t>
  </si>
  <si>
    <t>O6</t>
  </si>
  <si>
    <t>Inputs readily and easily accessible (eg. Fish gears)</t>
  </si>
  <si>
    <t>A6</t>
  </si>
  <si>
    <t xml:space="preserve">Inconsistency of supply and quality </t>
  </si>
  <si>
    <t>O7</t>
  </si>
  <si>
    <t>Preferential Trade Agreements and Arrangements exists</t>
  </si>
  <si>
    <t>O8</t>
  </si>
  <si>
    <t xml:space="preserve">Use of fish waste and bi-products for new product creation </t>
  </si>
  <si>
    <t>O9</t>
  </si>
  <si>
    <t xml:space="preserve">Job creation </t>
  </si>
  <si>
    <t xml:space="preserve">SWOT Analysis of Sea food value addition </t>
  </si>
  <si>
    <t>Sustained production volume under MSY (consistent supply and quality)</t>
  </si>
  <si>
    <t>Low potential for increase production for traditional species</t>
  </si>
  <si>
    <t>Stable market and access</t>
  </si>
  <si>
    <t xml:space="preserve">Low capacity for secondary manufacturing eg. Canned conch </t>
  </si>
  <si>
    <t>Primary processing capacity (fish fillets)</t>
  </si>
  <si>
    <t xml:space="preserve">Insufficient capacity for product diversification </t>
  </si>
  <si>
    <t xml:space="preserve">High reputation in the seafood market </t>
  </si>
  <si>
    <t xml:space="preserve">Incomplete tracability system </t>
  </si>
  <si>
    <t xml:space="preserve">High quality standards  (Fishermen Cooperatives) </t>
  </si>
  <si>
    <t>Inadequate central marketing system</t>
  </si>
  <si>
    <t xml:space="preserve">Existence of fishingmen organizations (Fishermen Cooperatives) </t>
  </si>
  <si>
    <t>Inadequate working conditions for women</t>
  </si>
  <si>
    <t xml:space="preserve">Strong fishery management in place </t>
  </si>
  <si>
    <t>Availability of fishing fleat and man-power</t>
  </si>
  <si>
    <t xml:space="preserve">Good logistical channels </t>
  </si>
  <si>
    <t xml:space="preserve">Branding strategy exists for lobster and conch </t>
  </si>
  <si>
    <t xml:space="preserve">CITES compliance </t>
  </si>
  <si>
    <t xml:space="preserve">Stable currency </t>
  </si>
  <si>
    <t xml:space="preserve">Potential for marine macro algae manufacturing </t>
  </si>
  <si>
    <t xml:space="preserve">Illegal harvesting </t>
  </si>
  <si>
    <t>Increase consumption by tourists</t>
  </si>
  <si>
    <t xml:space="preserve">Input cost is relatively high in the region </t>
  </si>
  <si>
    <t>Correspondence banking challenges</t>
  </si>
  <si>
    <t xml:space="preserve">Income for fishers are not allowing them to retire early </t>
  </si>
  <si>
    <t>High dependency on few destination markets</t>
  </si>
  <si>
    <t xml:space="preserve">GROSS IMPORTS FOR MEAT AND MEAT PREPARATION </t>
  </si>
  <si>
    <t>1995-2014</t>
  </si>
  <si>
    <t>SITC</t>
  </si>
  <si>
    <t>DESCRIPTION</t>
  </si>
  <si>
    <t>BEEF</t>
  </si>
  <si>
    <t>(lbs)</t>
  </si>
  <si>
    <t>Value ($000)Bze</t>
  </si>
  <si>
    <t>201.20.90</t>
  </si>
  <si>
    <t>Other cut T Bone Fresh or chilled</t>
  </si>
  <si>
    <t>201.30.10</t>
  </si>
  <si>
    <t>Tendertion bonless fresh or chilled</t>
  </si>
  <si>
    <t>201.30.20</t>
  </si>
  <si>
    <t>Bovine sirloin bonless, fresh of chilled</t>
  </si>
  <si>
    <t>201.30.90</t>
  </si>
  <si>
    <t>Other bovin bonless, fesh or chilled</t>
  </si>
  <si>
    <t>202.20.90</t>
  </si>
  <si>
    <t>Other bovine meat with bone in. frozen</t>
  </si>
  <si>
    <t>202.30.10</t>
  </si>
  <si>
    <t>Tenderloin bonless. Frozen</t>
  </si>
  <si>
    <t>202.30.20</t>
  </si>
  <si>
    <t>Bovine sifloin bonless. Frozen</t>
  </si>
  <si>
    <t>202.30.30</t>
  </si>
  <si>
    <t>Boneless minced ground or frozen</t>
  </si>
  <si>
    <t>202.30.9</t>
  </si>
  <si>
    <t>Other bovin bonless meat, frozen</t>
  </si>
  <si>
    <t>160.25.09</t>
  </si>
  <si>
    <t>Other preserved meat of bovine animals</t>
  </si>
  <si>
    <t>160.29.09</t>
  </si>
  <si>
    <t>Other preparation of meat or blood</t>
  </si>
  <si>
    <t>206.10.00</t>
  </si>
  <si>
    <t>Edible bovine offal N.E.S., fresh of chilled</t>
  </si>
  <si>
    <t>206.22.00</t>
  </si>
  <si>
    <t>Liver of bovine animals, frozen</t>
  </si>
  <si>
    <t>206.29.00</t>
  </si>
  <si>
    <t>Other offal of bovine animals, frozen</t>
  </si>
  <si>
    <t>210.20.10</t>
  </si>
  <si>
    <t>Beef, salted of in brine</t>
  </si>
  <si>
    <t>210.20.20</t>
  </si>
  <si>
    <t>Beef, dried</t>
  </si>
  <si>
    <t>210.20.30</t>
  </si>
  <si>
    <t>Beef smoked</t>
  </si>
  <si>
    <t>202.20.10</t>
  </si>
  <si>
    <t>Brisket, Frozen</t>
  </si>
  <si>
    <t>Tongues, of bovines, frozen</t>
  </si>
  <si>
    <t>Other Prep/Preser meat, meat offal or blood</t>
  </si>
  <si>
    <t>Other homogenised prep. Meat, meat offal/blood</t>
  </si>
  <si>
    <t>Beef Sausages</t>
  </si>
  <si>
    <t>Sub-Total</t>
  </si>
  <si>
    <t>Production Estimates</t>
  </si>
  <si>
    <t>Total Consumption</t>
  </si>
  <si>
    <t>Population</t>
  </si>
  <si>
    <t>Revised Popn</t>
  </si>
  <si>
    <t>Estimated per Capita Consumption</t>
  </si>
  <si>
    <t>POULTRY</t>
  </si>
  <si>
    <t>207.12.00</t>
  </si>
  <si>
    <t>Meat of fowls not cut in pieces, frozen</t>
  </si>
  <si>
    <t>207.13.00</t>
  </si>
  <si>
    <t>Cuts and offal of fowls of the species Gallus domesticus, fresh or chilled.</t>
  </si>
  <si>
    <t>207.25.00</t>
  </si>
  <si>
    <t>Whole Turkey, frozen</t>
  </si>
  <si>
    <t>207.33.00</t>
  </si>
  <si>
    <t>Ducks geese, guineafowl whole, frozen</t>
  </si>
  <si>
    <t>Ducks geese, guineafowl not cut in pieces</t>
  </si>
  <si>
    <t>207.14.9</t>
  </si>
  <si>
    <t>Other Parts of poultry, fresh of chilled</t>
  </si>
  <si>
    <t>207.35.00</t>
  </si>
  <si>
    <t>Other meat of Fresh or chilled ducks,geese or fowls</t>
  </si>
  <si>
    <t>207.14.10</t>
  </si>
  <si>
    <t>Backs and necks of fowls of the species Gallus domesticus, frozen.</t>
  </si>
  <si>
    <t>207.14.2</t>
  </si>
  <si>
    <t>Fowls wings frozen</t>
  </si>
  <si>
    <t>207.14.00</t>
  </si>
  <si>
    <t>Other cuts and offals of fouls, frozen</t>
  </si>
  <si>
    <t>207.26.00</t>
  </si>
  <si>
    <t>Cuts offals of turkey,fresh and Chilled</t>
  </si>
  <si>
    <t>207.27.00</t>
  </si>
  <si>
    <t>Other Cuts and Offals of Turksy, frozen</t>
  </si>
  <si>
    <t>207.36.00</t>
  </si>
  <si>
    <t>Cuts, Offals of Duck, geese, Guinea Fowlo, frozen</t>
  </si>
  <si>
    <t>207.27.1</t>
  </si>
  <si>
    <t>Turkey backs, necks and wings frozen</t>
  </si>
  <si>
    <t>207.29.9</t>
  </si>
  <si>
    <t>Other cuts and offal of turkey, frozen.</t>
  </si>
  <si>
    <t>Other meat and Edible Offal of ducks, geese or fowls, frozen</t>
  </si>
  <si>
    <t>207.42.00</t>
  </si>
  <si>
    <t>Not cut in pieces, frozen</t>
  </si>
  <si>
    <t>207.43.00</t>
  </si>
  <si>
    <t>Fatty livers, fresh or chilled</t>
  </si>
  <si>
    <t>207.44.00</t>
  </si>
  <si>
    <t>other, fresh or chilled</t>
  </si>
  <si>
    <t>207.45.00</t>
  </si>
  <si>
    <t>Other, frozen meat</t>
  </si>
  <si>
    <t>210.99.10</t>
  </si>
  <si>
    <t>of poultry, salted in brine,dried or smoked</t>
  </si>
  <si>
    <t>160.22.00</t>
  </si>
  <si>
    <t>Prepared or preserved animal livers</t>
  </si>
  <si>
    <t>160.23.11</t>
  </si>
  <si>
    <t>Cured or smoked turkey meat</t>
  </si>
  <si>
    <t>160.23.19</t>
  </si>
  <si>
    <t>Other prepared or preserved turkey</t>
  </si>
  <si>
    <t>160.23.20</t>
  </si>
  <si>
    <t>Turkey of the fowls, of the species gallos domesticus</t>
  </si>
  <si>
    <t>160.23.90</t>
  </si>
  <si>
    <t>Other prepared or preserved poultry</t>
  </si>
  <si>
    <t>160.23.10</t>
  </si>
  <si>
    <t>Other prepared or preserved meat,offal or blood , of turkeys</t>
  </si>
  <si>
    <t>Estimated per Capita Concumption</t>
  </si>
  <si>
    <t>SWINE</t>
  </si>
  <si>
    <t>Meat of swine, ham, shoulders, fresh or shilled</t>
  </si>
  <si>
    <t>Meat of swine, other fresh or chilled</t>
  </si>
  <si>
    <t>Meat of swine, ham, shoulder, frozen</t>
  </si>
  <si>
    <t>Meat of swine, other frozen</t>
  </si>
  <si>
    <t>Pig trotters</t>
  </si>
  <si>
    <t>Meaat and Edible Meat Offal Salted in Brine, Dried or S</t>
  </si>
  <si>
    <t>210.11.00</t>
  </si>
  <si>
    <t>Hams, shoulders and cuts thereof, with bone in.</t>
  </si>
  <si>
    <t>210.12.10</t>
  </si>
  <si>
    <t>Bacon</t>
  </si>
  <si>
    <t>210.19.10</t>
  </si>
  <si>
    <t>Pork, salted or in brine</t>
  </si>
  <si>
    <t>203.29.00</t>
  </si>
  <si>
    <t>Other meat of swine, frozen</t>
  </si>
  <si>
    <t>203.19.00</t>
  </si>
  <si>
    <t>Other meat of swine</t>
  </si>
  <si>
    <t>203.22.00</t>
  </si>
  <si>
    <t>Hams, shoulders and cuts thereof, with bone in, frozen</t>
  </si>
  <si>
    <t>203.12.00</t>
  </si>
  <si>
    <t>Hams, shoulders and cuts thereof, with bone in, Fresh or Chilled</t>
  </si>
  <si>
    <t>Hams, shoulders and cuts thereof, with bone in</t>
  </si>
  <si>
    <t>Other prepared or preserved liver of any animal.</t>
  </si>
  <si>
    <t>160.24.91</t>
  </si>
  <si>
    <t>Luncheon meat, of swine.</t>
  </si>
  <si>
    <t>160.24.99</t>
  </si>
  <si>
    <t>Meat and Edible Meats Offal Prepared or Preserved</t>
  </si>
  <si>
    <t>Ham and cuts thereof</t>
  </si>
  <si>
    <t>160.24.20</t>
  </si>
  <si>
    <t>Shoulder and cuts therof</t>
  </si>
  <si>
    <t>206.49.90</t>
  </si>
  <si>
    <t>Offal of swine, fresh or chilled</t>
  </si>
  <si>
    <t>Other preserved meat of swine</t>
  </si>
  <si>
    <t>160.24.10</t>
  </si>
  <si>
    <t>Other hams and cuts there of (CET Change in 1998)</t>
  </si>
  <si>
    <t>Carcasses and half-carcasses of swine, frozen</t>
  </si>
  <si>
    <t>Other bellies(streaky) of swine and cuts thereof</t>
  </si>
  <si>
    <t>160.10.09.0</t>
  </si>
  <si>
    <t>Other sausages and similar products, of meat, meat offal or blood; food preparations based on these products. Beef, Pork</t>
  </si>
  <si>
    <t>160.10.09.1</t>
  </si>
  <si>
    <t>Pork Sausages</t>
  </si>
  <si>
    <t>160.10.09.3</t>
  </si>
  <si>
    <t>Hot Dog sausages of Pork</t>
  </si>
  <si>
    <t>160.10.09.9</t>
  </si>
  <si>
    <t>Other Hot Dog sausages</t>
  </si>
  <si>
    <t>Other: Jellies of Swine</t>
  </si>
  <si>
    <t>Estimated per Capita Cpmsumption</t>
  </si>
  <si>
    <t>204.42.00</t>
  </si>
  <si>
    <t>Other Cuts of Sheep with Bone in, Frozen</t>
  </si>
  <si>
    <t>204.30.00</t>
  </si>
  <si>
    <t>Carcasses &amp; half Carcasses of Lamb, frozen</t>
  </si>
  <si>
    <t>204.30.1</t>
  </si>
  <si>
    <t xml:space="preserve">Other meat of sheep, frozen </t>
  </si>
  <si>
    <t>204.43.00</t>
  </si>
  <si>
    <t>Boneless meat of sheep frozen</t>
  </si>
  <si>
    <t>204.23.00</t>
  </si>
  <si>
    <t>Boneless meat of sheep ,fresh or chilled</t>
  </si>
  <si>
    <t>204.50.00</t>
  </si>
  <si>
    <t>Other mutton</t>
  </si>
  <si>
    <t>204.22.00</t>
  </si>
  <si>
    <t>Other Cuts of Sheep with bone in, Fresh/Chilled</t>
  </si>
  <si>
    <t xml:space="preserve">Total          </t>
  </si>
  <si>
    <t>OTHER</t>
  </si>
  <si>
    <t>210.99.00</t>
  </si>
  <si>
    <t>Other meats</t>
  </si>
  <si>
    <t>Other octopus live fresh or chilled</t>
  </si>
  <si>
    <t>Other meat of horses, asses, mule or hinnies</t>
  </si>
  <si>
    <t>Snails other than sea snails</t>
  </si>
  <si>
    <t>Homogenized preparation of liver of any animal</t>
  </si>
  <si>
    <t>Other blood of any animal/prep/preser liver</t>
  </si>
  <si>
    <t>Frogs' legs, fresh chilled, or frozen</t>
  </si>
  <si>
    <t>Total</t>
  </si>
  <si>
    <t>Grand Total</t>
  </si>
  <si>
    <t>Marine exports by year and tariff code
2003 - 2018</t>
  </si>
  <si>
    <t>Year</t>
  </si>
  <si>
    <t>Tariff Code</t>
  </si>
  <si>
    <t>Description</t>
  </si>
  <si>
    <t>Netmass (LBS)</t>
  </si>
  <si>
    <t>Value (BZD)</t>
  </si>
  <si>
    <t>Other live ornamental fish.</t>
  </si>
  <si>
    <t>Other fish meat (whether or not minced), frozen.</t>
  </si>
  <si>
    <t>Mackerel, dried, whether or not salted, but not smoked.</t>
  </si>
  <si>
    <t>Other dried fish, whether or not salted, but not smoked.</t>
  </si>
  <si>
    <t>Rock lobster and other sea crawfish (Palinurus spp., Panulirus spp., Jasus spp.), frozen.</t>
  </si>
  <si>
    <t>Lobster (Homarus spp.), frozen.</t>
  </si>
  <si>
    <t>Shrimps and prawns, frozen.</t>
  </si>
  <si>
    <t>Crabs, frozen.</t>
  </si>
  <si>
    <t>Conch, frozen.</t>
  </si>
  <si>
    <t>Shrimps and prawns, live, for breeding or rearing.</t>
  </si>
  <si>
    <t>Other fish fillets and other fish meat (whether or not minced), fresh or chilled.</t>
  </si>
  <si>
    <t>Other frozen fillets.</t>
  </si>
  <si>
    <t>Live ornamental fish for breeding.</t>
  </si>
  <si>
    <t>Other fish, excluding livers and roes, fresh or chilled.</t>
  </si>
  <si>
    <t>Other flat fish, excluding livers and roes, frozen.</t>
  </si>
  <si>
    <t>Other crustaceans, including flours, meals and pellets of crustaceans, fit for human consumption, not frozen.</t>
  </si>
  <si>
    <t>Ornamental fish:</t>
  </si>
  <si>
    <t>Other salmonidae, excluding livers and roes, frozen.</t>
  </si>
  <si>
    <t>Other, including flours, meals and pellets of  crustaceans, fit for human consumption:</t>
  </si>
  <si>
    <t>Other crustaceans, live, for breeding or rearing.</t>
  </si>
  <si>
    <t>Other, including flours, meals, and pellets of aquatic invertebrates other than crustaceans, fit for human consumption, live, fresh or chilled.</t>
  </si>
  <si>
    <t>Other molluscs and aquatic invertebrates (other than crustaceans), including flours, meals, and pellets of aquatic invertebrates other than crustaceans, fit for human consumption.</t>
  </si>
  <si>
    <t>Sea bass (Dicentrarchus labrax, Dicentrarchus punctatus), frozen.</t>
  </si>
  <si>
    <t>Other fish, excluding livers and roes, frozen.</t>
  </si>
  <si>
    <t>Other, including flours, meals and pellets of crustaceans, fit for human consumption: Frozen:</t>
  </si>
  <si>
    <t>Shrimps and prawns, cultured.</t>
  </si>
  <si>
    <t>Other oysters.</t>
  </si>
  <si>
    <t>Other, including flours, meals, and pellets of aquatic invertebrates other than crustaceans, fit for human consumption, live, for breeding or rearing.</t>
  </si>
  <si>
    <t>Other: aquatic invertebrates</t>
  </si>
  <si>
    <t>Other live fish for breeding.</t>
  </si>
  <si>
    <t>Other live fish.</t>
  </si>
  <si>
    <t>Other Fish fillets and other fish meat, fresh, chilled or frozen</t>
  </si>
  <si>
    <t>Shrimps and prawns, wild.</t>
  </si>
  <si>
    <t>Snapper, croaker, grouper, dolphin, banga mary and sea trout, fresh or chilled.</t>
  </si>
  <si>
    <t>Snapper, croaker, grouper, dolphin, bangamary and sea trout, frozen.</t>
  </si>
  <si>
    <t>Other mackerel (Scomber scombrus, Scomber australasicus, Scomber japaonicus), fresh or chilled.</t>
  </si>
  <si>
    <t>Other smoked fish, including fillets.</t>
  </si>
  <si>
    <t>Other rock lobster and other sea crawfish, not frozen.</t>
  </si>
  <si>
    <t>Other lobsters, not frozen.</t>
  </si>
  <si>
    <t>Crabs, not frozen.</t>
  </si>
  <si>
    <t>Other mackerel, frozen.</t>
  </si>
  <si>
    <t>Other flying fish fillets, frozen</t>
  </si>
  <si>
    <t>Other fish salted but not dried or smoked and fish in brine.</t>
  </si>
  <si>
    <t>Conch, not frozen.</t>
  </si>
  <si>
    <t>Scallops, including queen scallops, of the genera Pecten, Chlamys or Placopecten, live, fresh or chilled.</t>
  </si>
  <si>
    <t>Octopus (Octopus spp.), live, fresh or chilled.</t>
  </si>
  <si>
    <t>Other live fish</t>
  </si>
  <si>
    <t>Jack and horse mackerel (Trachurus spp.)</t>
  </si>
  <si>
    <t>Other Rays</t>
  </si>
  <si>
    <t>Snapper, croaker, grouper, dolphinfish, bangamary</t>
  </si>
  <si>
    <t>Other Flying fish</t>
  </si>
  <si>
    <t>Mackerel, salted but not dried or smoked and in brine.</t>
  </si>
  <si>
    <t>Cold-water shrimps and prawns (Pandalus spp.,</t>
  </si>
  <si>
    <t>Other shrimps and prawns</t>
  </si>
  <si>
    <t>Live shrimps, for breeding or rearing</t>
  </si>
  <si>
    <t>Other, cultured shrimps</t>
  </si>
  <si>
    <t>Other, wild shrimps</t>
  </si>
  <si>
    <t>Other oysters</t>
  </si>
  <si>
    <t>Other Mussels (Mytilus spp., Perna spp.).</t>
  </si>
  <si>
    <t>Snails, other than sea snails.</t>
  </si>
  <si>
    <t>Live, fresh or chilled</t>
  </si>
  <si>
    <t>Other aquatic invertebrates</t>
  </si>
  <si>
    <t>Conch</t>
  </si>
  <si>
    <t>Other molluscs</t>
  </si>
  <si>
    <t>Other Jellyfish</t>
  </si>
  <si>
    <t>Tilapias (Oreochromis spp.)</t>
  </si>
  <si>
    <t>Tilapias (Oreochromis spp.), catfish (Pangasius</t>
  </si>
  <si>
    <t>Other snails</t>
  </si>
  <si>
    <t>Shark fins</t>
  </si>
  <si>
    <t>Other Rock lobter and other sea crawfish, live fresh or chilled</t>
  </si>
  <si>
    <t>Other Lobsters, Live fresh or chilled</t>
  </si>
  <si>
    <t>Crabs</t>
  </si>
  <si>
    <t>Other Octopus (Octopus spp.).</t>
  </si>
  <si>
    <t>Source: Statistical Institute of Belize.</t>
  </si>
  <si>
    <t>Poultry</t>
  </si>
  <si>
    <t>Swine</t>
  </si>
  <si>
    <t>Other</t>
  </si>
  <si>
    <t>Area</t>
  </si>
  <si>
    <t>Belize District</t>
  </si>
  <si>
    <t>Caye Caulker</t>
  </si>
  <si>
    <t>Cayo</t>
  </si>
  <si>
    <t>Corozal</t>
  </si>
  <si>
    <t>Orange Walk</t>
  </si>
  <si>
    <t>Placencia</t>
  </si>
  <si>
    <t>Ambergris Caye</t>
  </si>
  <si>
    <t>Stann Creek</t>
  </si>
  <si>
    <t>Toledo</t>
  </si>
  <si>
    <t>Other Islands</t>
  </si>
  <si>
    <t>Marine Domestic Exports, 2008 - 2018</t>
  </si>
  <si>
    <t>Whole Fish</t>
  </si>
  <si>
    <t>Quantity (Thousand Lbs)</t>
  </si>
  <si>
    <t>Value</t>
  </si>
  <si>
    <t>Fish Fillet</t>
  </si>
  <si>
    <t>Lobster Tail</t>
  </si>
  <si>
    <t>Value of lobster tails</t>
  </si>
  <si>
    <t>Value of Whole Lobster and Lobster Head Meat</t>
  </si>
  <si>
    <t>Shrimps (White Farmed)</t>
  </si>
  <si>
    <t>Crab</t>
  </si>
  <si>
    <t>Ornamental Fish</t>
  </si>
  <si>
    <t>TOTAL</t>
  </si>
  <si>
    <t>LBS</t>
  </si>
  <si>
    <t>VALUE</t>
  </si>
  <si>
    <t>Source: Statistical Institute of Belize</t>
  </si>
  <si>
    <t>Finfish</t>
  </si>
  <si>
    <t>Lobster tail</t>
  </si>
  <si>
    <t>Whole Lobster</t>
  </si>
  <si>
    <t>Ornamental fish</t>
  </si>
  <si>
    <t>Q</t>
  </si>
  <si>
    <t>V</t>
  </si>
  <si>
    <t>SIB figures</t>
  </si>
  <si>
    <t>Q (lbs)</t>
  </si>
  <si>
    <t>V (BZD)</t>
  </si>
  <si>
    <t>Fish fillet</t>
  </si>
  <si>
    <t>ExAqua</t>
  </si>
  <si>
    <t>Quanitity (lbs)</t>
  </si>
  <si>
    <t>NO AQUACULTURE</t>
  </si>
  <si>
    <t>Quantity (lbs)</t>
  </si>
  <si>
    <t>HS</t>
  </si>
  <si>
    <t>Marine imports by trade type and country
2018</t>
  </si>
  <si>
    <t>Trade Type</t>
  </si>
  <si>
    <t>Country</t>
  </si>
  <si>
    <t>Quantity</t>
  </si>
  <si>
    <t>Conch (Lbs)</t>
  </si>
  <si>
    <t>Barbados</t>
  </si>
  <si>
    <t>United States</t>
  </si>
  <si>
    <t>Fish Fillet (Lbs)</t>
  </si>
  <si>
    <t>Lobster Meat (Lbs)</t>
  </si>
  <si>
    <t>France</t>
  </si>
  <si>
    <t>Greece</t>
  </si>
  <si>
    <t>Hong Kong</t>
  </si>
  <si>
    <t>Mexico</t>
  </si>
  <si>
    <t>Spain</t>
  </si>
  <si>
    <t>Taiwan</t>
  </si>
  <si>
    <t>United Arab Emirates</t>
  </si>
  <si>
    <t>Lobster Tail (Lbs)</t>
  </si>
  <si>
    <t>Australia</t>
  </si>
  <si>
    <t>Ornamental Fish (No.)</t>
  </si>
  <si>
    <t>Germany</t>
  </si>
  <si>
    <t>United Kingdom</t>
  </si>
  <si>
    <t>Other Fish (Lbs)</t>
  </si>
  <si>
    <t>Guatemala</t>
  </si>
  <si>
    <t>Shrimps (White Farmed) (Lbs)</t>
  </si>
  <si>
    <t>Jamaica</t>
  </si>
  <si>
    <t>Trinidad &amp; Tobago</t>
  </si>
  <si>
    <t>Whole Fish (Lbs)</t>
  </si>
  <si>
    <t>Row Labels</t>
  </si>
  <si>
    <t>Sum of Netmass (LBS)</t>
  </si>
  <si>
    <t>Sum of Quantity</t>
  </si>
  <si>
    <t>Sum of Value (BZD)</t>
  </si>
  <si>
    <t>(blank)</t>
  </si>
  <si>
    <t>Lobster Meat</t>
  </si>
  <si>
    <t>Other Fish</t>
  </si>
  <si>
    <t>Sole (Solea spp.), frozen.</t>
  </si>
  <si>
    <t>Other tunas, skippjack or stripe-bellied bonito, excluding livers and roes, frozen.</t>
  </si>
  <si>
    <t>Other cod, excluding liver and roes, frozen.</t>
  </si>
  <si>
    <t>Eels (Anguilla spp.), frozen.</t>
  </si>
  <si>
    <t>Pacific salmon (Oncorhynchus nerka, gorbuscha, keta, tschawytscha, kisutch, masou and rhodurus), Atlantic salmon (Salmo salar) &amp; Danube salmon (Hucho hucho), smoked, including fillets.</t>
  </si>
  <si>
    <t>Anchovies (Engraulis spp.), salted but not dried or smoked and in brine.</t>
  </si>
  <si>
    <t>Other crustaceans, frozen.</t>
  </si>
  <si>
    <t>Other Scallops, including queen scallops, of the genera Pecten, Chlamys or Placopecten.</t>
  </si>
  <si>
    <t>Mussels (Mytilus spp., Perna spp.), live, fresh or chilled.</t>
  </si>
  <si>
    <t>Cuttle fish and squid, live, fresh or chilled.</t>
  </si>
  <si>
    <t>Other cuttle fish and squid.</t>
  </si>
  <si>
    <t>Other salmonidae, excluding livers and roes, fresh or chilled.</t>
  </si>
  <si>
    <t>Other tunas (of the genus Thunnus), skipjack or stripe-bellied bonito, excluding livers and roes, fresh or chilled.</t>
  </si>
  <si>
    <t>Other Sardines (Sardina pilchardus, Sardinops spp.), sardinella (Sardinella spp.), brisling or sprats (Sprattus sprattus), fresh or chilled.</t>
  </si>
  <si>
    <t>Atlantic salmon (Salmon salar) and Danube salmon (Hucho hucho), frozen.</t>
  </si>
  <si>
    <t>Other Albacore or longfinned tuna, frozen.</t>
  </si>
  <si>
    <t>Other Yellowfin tunas, frozen.</t>
  </si>
  <si>
    <t>Roes, frozen.</t>
  </si>
  <si>
    <t>Other flat fish, excluding livers and roes, fresh or chilled.</t>
  </si>
  <si>
    <t>Other albacore or long finned tunas, fresh or chilled.</t>
  </si>
  <si>
    <t>Eels (Anguilla spp.), fresh or chilled.</t>
  </si>
  <si>
    <t>Sockeye salmon (red salmon) (Oncorhynchus nerka), frozen.</t>
  </si>
  <si>
    <t>Fish fillets, dried, salted or in brine, but not smoked.</t>
  </si>
  <si>
    <t>Herrings, alewives, saithe, pollock, haddock and hake, dried, whether or not salted, but not smoked.</t>
  </si>
  <si>
    <t>Flours, meals and pellets of crustaceans, fit for human consumption, frozen.</t>
  </si>
  <si>
    <t>Other herrings, excluding livers and roes, frozen.</t>
  </si>
  <si>
    <t>Other frozen Pacific salmon.</t>
  </si>
  <si>
    <t>Halibut (Reinhardtius hippoglossoides, Hippoglossus hippoglossus, Hippoglossus stenolepis), frozen.</t>
  </si>
  <si>
    <t>Sea-eggs.</t>
  </si>
  <si>
    <t>Other Cod, Frozen</t>
  </si>
  <si>
    <t>Other yellowfin tunas, fresh or chilled.</t>
  </si>
  <si>
    <t>Trout (Salmo trutta, Oncorhynchus mykiss, Oncorhynchus clarki,   Oncorhynchus aguabonita, Oncorhynchus gilae, Oncorhynchus apache and Oncorhynchus chrysogaster), live.</t>
  </si>
  <si>
    <t>Pacific salmon (Oncorhynchus nerka, Oncorhynchus gorbuscha, Oncorhynchus keta, Oncorhynchus tschawytscha, Oncorhynchus kisutch, Oncorhynchus masou &amp; Oncorhynchus rhodurus), Atlantic salmon (Salmo salar) and Danube salmon (Hucho hucho), fresh or</t>
  </si>
  <si>
    <t>Livers and roes, fresh or chilled.</t>
  </si>
  <si>
    <t>Other cod</t>
  </si>
  <si>
    <t>For Fish processing</t>
  </si>
  <si>
    <t>Catfish (Pangasius spp., Silurus spp., Clarias spp.,</t>
  </si>
  <si>
    <t>Other Nile perch</t>
  </si>
  <si>
    <t>Fresh or chilled fillets of other fish:</t>
  </si>
  <si>
    <t>Other Alaska Pollack</t>
  </si>
  <si>
    <t>Pacific salmon (Oncorhynchus nerka, oncorhynchus gorbuscha, Oncorhynchus keta, Oncorhync</t>
  </si>
  <si>
    <t>Tunas (of the genus Thunnus), skipjack or stripe-</t>
  </si>
  <si>
    <t>Flying fish</t>
  </si>
  <si>
    <t>Other Fish of the families Bregmacerotidae</t>
  </si>
  <si>
    <t>Alewives, saithe, pollock, haddock and hake, salted but not dried or smoked and in brine.</t>
  </si>
  <si>
    <t>Skipjack or stripe-bellied bonito, fresh or chilled.</t>
  </si>
  <si>
    <t>Other Anchovies</t>
  </si>
  <si>
    <t>Other Pacific salmon (Oncorhynchus gorbuscha, Oncorhynchus keta, Oncorhynchus tschawytsc</t>
  </si>
  <si>
    <t>Alantic salmon (Salmo salor) and Danube salmon (Hucho hucho)</t>
  </si>
  <si>
    <t>Other Herrings: Frozen</t>
  </si>
  <si>
    <t>Swordfish fillets (Xiphias gladius)</t>
  </si>
  <si>
    <t>Flours, meals and pellets of fish, fit for human consumption.</t>
  </si>
  <si>
    <t>Herrings (Clupea harengus, Clupea pallasii), smoked, including fillets.</t>
  </si>
  <si>
    <t>Other Alaska Pollock</t>
  </si>
  <si>
    <t>Other fish</t>
  </si>
  <si>
    <t>Other Cobia</t>
  </si>
  <si>
    <t>Roes</t>
  </si>
  <si>
    <t>Herrings (Clupea harengus, Clupea pallasii)</t>
  </si>
  <si>
    <t>Alaska Pollock</t>
  </si>
  <si>
    <t>Other Blue Whitings</t>
  </si>
  <si>
    <t>Flat fish (Pleuronectidae, Bothidae, Cynoglossidae, Soleidae, Scophthalmidae and Cithari</t>
  </si>
  <si>
    <t>Eels (Anguilla spp.)</t>
  </si>
  <si>
    <t>Seabass (Dicentrarchus spp.)</t>
  </si>
  <si>
    <t>livers</t>
  </si>
  <si>
    <t>Other Frozen fillets of tilapias (Oreochromis spp.), catfish (Pangasius spp.,Silurus spp.,Clarias spp., Ictalurus spp.)</t>
  </si>
  <si>
    <t>Herrings (Clupea harengus, Clupea pallassii), anchovies (Engragraulis spp.), sardines</t>
  </si>
  <si>
    <t>Live, for breeding or rearing</t>
  </si>
  <si>
    <t>Other Other, including flours, meals and pellets of crustaceans, fit for consumption</t>
  </si>
  <si>
    <t>Shrimps and prawns</t>
  </si>
  <si>
    <t>Frozen Placopecten</t>
  </si>
  <si>
    <t>Frozen Mussels</t>
  </si>
  <si>
    <t>Frozen Cuttle fish</t>
  </si>
  <si>
    <t>Frozen Octopus</t>
  </si>
  <si>
    <t>Frozen Clams, cockles and ark shells</t>
  </si>
  <si>
    <t>Hotels</t>
  </si>
  <si>
    <t xml:space="preserve">Overnight tourists </t>
  </si>
  <si>
    <t>x1000</t>
  </si>
  <si>
    <t xml:space="preserve">Import </t>
  </si>
  <si>
    <t>Export</t>
  </si>
  <si>
    <t>Value BZD</t>
  </si>
  <si>
    <t>Sector</t>
  </si>
  <si>
    <t>Marine Fisheries</t>
  </si>
  <si>
    <t>Seafood Processing</t>
  </si>
  <si>
    <t>Value (milBZD)</t>
  </si>
  <si>
    <t>Quantity (mil lbs)</t>
  </si>
  <si>
    <t>Rounded</t>
  </si>
  <si>
    <t>Conch (HS: 306191, 306292, 307911, 307992)</t>
  </si>
  <si>
    <t>Lobster Tail (HS: 306110, 306219, 306229)</t>
  </si>
  <si>
    <t>Whole Lobster and Head Meat (HS: 306120, 306219, 306319, 306329)</t>
  </si>
  <si>
    <t>Quantity (Lbs)</t>
  </si>
  <si>
    <t>Aquaculture (shrimp)</t>
  </si>
  <si>
    <t>Spiny Lobster</t>
  </si>
  <si>
    <t>Queen Conch</t>
  </si>
  <si>
    <t>Other/ornament</t>
  </si>
  <si>
    <t>Percentage Breakdown</t>
  </si>
  <si>
    <t xml:space="preserve">Number of Overnight tourists and Hotels in Belize 2012-2018 </t>
  </si>
  <si>
    <t>SOURCE: BTB, 2019</t>
  </si>
  <si>
    <t>Belize EXP/Import Comparison</t>
  </si>
  <si>
    <t>Value (Million)</t>
  </si>
  <si>
    <t xml:space="preserve">Beef </t>
  </si>
  <si>
    <t>Poulrty</t>
  </si>
  <si>
    <t xml:space="preserve">Pounds </t>
  </si>
  <si>
    <t>Percentage (%) Meat Consumption</t>
  </si>
  <si>
    <t xml:space="preserve"> Increase access to finfish through supermarkets and other retail stores</t>
  </si>
  <si>
    <t>To support access to new and strategic niche markets with the assistance of BELTRAIDE and other government agencies.</t>
  </si>
  <si>
    <t>To support export-oriented seafood business establishments to increase revenue generation through use of smart marketing techniques (market intelligence gathering, sale/export of fishery products during highest demand/highest tourism periods)</t>
  </si>
  <si>
    <t>Support the application to other certification programs to increase market access, innovation, and competitiveness in the seafood sector.</t>
  </si>
  <si>
    <t>To support increased domestic use (lobster head meat) and marketing, including export of currently discarded fishery biproducts such as queen conch trimming that can potentially generate additional revenue to stakeholders.</t>
  </si>
  <si>
    <t>Marine Fisheries &amp; Seafood Processing</t>
  </si>
  <si>
    <t>Assess the capacity of data management procedures.</t>
  </si>
  <si>
    <t>Actions</t>
  </si>
  <si>
    <t>Leading agency</t>
  </si>
  <si>
    <t>BFD</t>
  </si>
  <si>
    <t>Medium</t>
  </si>
  <si>
    <t xml:space="preserve">Develop regulations for finfish to create a safeguard for fish stocks </t>
  </si>
  <si>
    <t>High</t>
  </si>
  <si>
    <t xml:space="preserve">Trained staff </t>
  </si>
  <si>
    <t>Conduct training in database management for fisherfolk database</t>
  </si>
  <si>
    <t>Institute licensing registration late fee and deadline for registration</t>
  </si>
  <si>
    <t>Revenue collected by GoB</t>
  </si>
  <si>
    <t>To support and strengthen fisheries law enforcement collaborations through increased monitoring, control and surveillance.</t>
  </si>
  <si>
    <t>Data collection protocol and methodologies for targeted species</t>
  </si>
  <si>
    <t>Possible interventions/strategies</t>
  </si>
  <si>
    <t>Pritority level</t>
  </si>
  <si>
    <t>Section in Document</t>
  </si>
  <si>
    <t>MF4</t>
  </si>
  <si>
    <t>MF6</t>
  </si>
  <si>
    <t>Issue Code</t>
  </si>
  <si>
    <t>I1</t>
  </si>
  <si>
    <t>I2</t>
  </si>
  <si>
    <t>I3</t>
  </si>
  <si>
    <t>I4</t>
  </si>
  <si>
    <t>I5</t>
  </si>
  <si>
    <t xml:space="preserve">With the development of DSF, the department should consider establishing a robust data collection program for finfish and adopting the AMF framework for finfish as well. </t>
  </si>
  <si>
    <t>Output /deliverable</t>
  </si>
  <si>
    <t>Related Strategy Code</t>
  </si>
  <si>
    <t xml:space="preserve">Conduct deep sea finfish stcok assessment </t>
  </si>
  <si>
    <t xml:space="preserve">Validate deep sea finfish stock assessment </t>
  </si>
  <si>
    <t xml:space="preserve">Finfish and deep sea Management Plan </t>
  </si>
  <si>
    <t>Conduct workshop with comanagers and stakeholders select relaiable data sets for the AMF framework</t>
  </si>
  <si>
    <t>Timeframe</t>
  </si>
  <si>
    <t>Yr1</t>
  </si>
  <si>
    <t>Yr2</t>
  </si>
  <si>
    <t>Yr3</t>
  </si>
  <si>
    <t>Yr4</t>
  </si>
  <si>
    <t>Yr5</t>
  </si>
  <si>
    <t xml:space="preserve">Report of finfish stock assessment </t>
  </si>
  <si>
    <t>Regulations establishing TAC, gear restriction and/or size limits</t>
  </si>
  <si>
    <t>Adaptive Management Framework for finfish</t>
  </si>
  <si>
    <t>X</t>
  </si>
  <si>
    <t>NTP (2019) Section 9.6, p. 49, Policy Prescription 1</t>
  </si>
  <si>
    <t>MF1,MF2,MF3,MF4,MF5,MF6</t>
  </si>
  <si>
    <t>SP8</t>
  </si>
  <si>
    <t>Hire additional staff for database management system (1)</t>
  </si>
  <si>
    <t>MF1-MF6&amp; SP1-SP8</t>
  </si>
  <si>
    <t>Institutional Section 2, Table 2</t>
  </si>
  <si>
    <t>Trade Assessment Section 3, Table 6 &amp; Oceans Economy Assessment Section 4, Table 11</t>
  </si>
  <si>
    <t>Training of enforcement officers and other enforcement agencies to continue collaborative enforcement of fisheries laws</t>
  </si>
  <si>
    <t>Conduct assessment to quantify volume of marine species extracted and exported from IUU fishing</t>
  </si>
  <si>
    <t>Supporting agencies</t>
  </si>
  <si>
    <t>Marine reserve comanagers</t>
  </si>
  <si>
    <t>Belize Port Authority, FAO, SIB</t>
  </si>
  <si>
    <t>Marine reserve Comanagers, Coast Guard, Police Dept, BDF</t>
  </si>
  <si>
    <t>Fisheries regulation is drafted to establish minimum size limits and possible TAC for finfish species</t>
  </si>
  <si>
    <t>Investigate options for the export by air freight of fresh fin fish to international markets of close proximity (eg. Cancun, Mexico).</t>
  </si>
  <si>
    <t>Open dialogue with  Seafood Watch and independent parties to conduct assessment on Queen Conch and Spiny Lobster fishery sustaibaility</t>
  </si>
  <si>
    <t>Conduct feasibility study on seafood certification programs such as MSC and FishChoice for spiny lobster and queen conch seafood certification</t>
  </si>
  <si>
    <t xml:space="preserve">Independent consultant </t>
  </si>
  <si>
    <t>Report and recommendations on seafood certification programs that may add value to Belize's seafood brand</t>
  </si>
  <si>
    <t>Report and action plan on removing Belize's seafood products from "avoid" category</t>
  </si>
  <si>
    <t xml:space="preserve">TNC &amp; Fishing Cooperatives </t>
  </si>
  <si>
    <t>Low</t>
  </si>
  <si>
    <t>BFD, Fishing Associations, Fishing Companies and Fishing Co-operatives</t>
  </si>
  <si>
    <t>Related Policies&amp; Projects</t>
  </si>
  <si>
    <t>Fishery Improvement Project</t>
  </si>
  <si>
    <t>Monitoring, upkeep of traceability system and reporting</t>
  </si>
  <si>
    <t xml:space="preserve">Develop a data entry management protocol for managed access log book data set </t>
  </si>
  <si>
    <t>Develop a data entry management protocol for fisherfolk dataset</t>
  </si>
  <si>
    <t>WCS</t>
  </si>
  <si>
    <t>WCS, CITO</t>
  </si>
  <si>
    <t>BFD: CFU</t>
  </si>
  <si>
    <t>BFD: Licensing Unit</t>
  </si>
  <si>
    <t>Conduct market study for spiny lobster to identify additional niche markets such as food flavoring and pharmaceuticals</t>
  </si>
  <si>
    <t xml:space="preserve">Report presenting estimated fisheries production and export figures derived from IUU assessment </t>
  </si>
  <si>
    <t>Indicator/Impact</t>
  </si>
  <si>
    <t>MAFFSD</t>
  </si>
  <si>
    <t>CITO</t>
  </si>
  <si>
    <t>Conduct revision of data collection methodologies, data inventory, and mapping of finfish datasets</t>
  </si>
  <si>
    <t>BELTRAIDE</t>
  </si>
  <si>
    <t>MF2, MF3, MF6, SP1</t>
  </si>
  <si>
    <t xml:space="preserve">MCCAP </t>
  </si>
  <si>
    <t>NTP (2019) Section 9.6, p. 49, Policy Prescription 1 &amp; MCCAP</t>
  </si>
  <si>
    <t>Reduction in IUU fishing</t>
  </si>
  <si>
    <t>Strategic enforcement plan  for target species</t>
  </si>
  <si>
    <t>Conduct workshop on queen conch export quota revision to account for by-products</t>
  </si>
  <si>
    <t>DGFT</t>
  </si>
  <si>
    <t>DGFT&amp; Independent consultant</t>
  </si>
  <si>
    <t>DGFT &amp; Independent consultant</t>
  </si>
  <si>
    <t xml:space="preserve">BFD, CITES committee </t>
  </si>
  <si>
    <t>MFFSD</t>
  </si>
  <si>
    <t xml:space="preserve">Revised quota system to include by-products </t>
  </si>
  <si>
    <t>SP2</t>
  </si>
  <si>
    <t xml:space="preserve">Incorporate technological tools to increase market access and value addition for seafood products. </t>
  </si>
  <si>
    <t>SP7</t>
  </si>
  <si>
    <t>SP2,SP4</t>
  </si>
  <si>
    <t>Fish Right Eat Right</t>
  </si>
  <si>
    <t xml:space="preserve">Conduct round table discussion with stakeholders and fishing associations to determine pathways and access small business finance programs for fisherfolk </t>
  </si>
  <si>
    <t>Acquisition of DSF equipment</t>
  </si>
  <si>
    <t>Increase in deep sea finfish production</t>
  </si>
  <si>
    <t>Accessable finfish data</t>
  </si>
  <si>
    <t>Informaed decision making and inputs to the Adaptive Management Framework</t>
  </si>
  <si>
    <t>Informed decision making to ensure productive finshing inustry</t>
  </si>
  <si>
    <t xml:space="preserve">Increase in finfish size and quality </t>
  </si>
  <si>
    <t>I1-I5</t>
  </si>
  <si>
    <t>Develop a comprehensive and coherent OETS report and Action Plan</t>
  </si>
  <si>
    <t>BFD, UNCTAD, DOALOS</t>
  </si>
  <si>
    <t>All fisheries stakeholders</t>
  </si>
  <si>
    <t>Host workshop to present and validate findings and strategies for OETS-Belize and collect comments</t>
  </si>
  <si>
    <t>Completed OETS report</t>
  </si>
  <si>
    <t>Cost Estimate (USD)</t>
  </si>
  <si>
    <t>Stakeholder buy- in and endorsement</t>
  </si>
  <si>
    <t>BAHA</t>
  </si>
  <si>
    <t xml:space="preserve">Conduct stakeholder training sessions with independent fishers and fish handlers at fish market stations </t>
  </si>
  <si>
    <t>MF1, MF4,MF5</t>
  </si>
  <si>
    <t>FISHERY EXPORT DATA AGGREGATED , SOURCE: SIB,2019</t>
  </si>
  <si>
    <t>UNIT CONVERTED DATASET</t>
  </si>
  <si>
    <t>Amended data set</t>
  </si>
  <si>
    <t>BZD Thousands</t>
  </si>
  <si>
    <t>Value USD</t>
  </si>
  <si>
    <t>Value of Lobster tails USD</t>
  </si>
  <si>
    <t>Value of whole lobster and head meat USD</t>
  </si>
  <si>
    <t>VALUE BZD</t>
  </si>
  <si>
    <t>Value USD Thousand</t>
  </si>
  <si>
    <t>ORIGINAL DATA SET</t>
  </si>
  <si>
    <t xml:space="preserve">Lobster Tail </t>
  </si>
  <si>
    <t>Whole Lobster and Head Meat</t>
  </si>
  <si>
    <t>MF1, MF3</t>
  </si>
  <si>
    <t>MF1, MF5, MF6</t>
  </si>
  <si>
    <t>Host roundatble discussions with management bodies of tourism sector to develop protocol or guidelines on acquisition of marine and seafood products</t>
  </si>
  <si>
    <t>Facilitate financial access to fishers for obtaining DSF equipment.</t>
  </si>
  <si>
    <t>MCCAP-DSF subproject</t>
  </si>
  <si>
    <t>Conduct market study for queen conch  to identify additional niche markets (eg. By-products from pearls, trimmings, shells, operculum)</t>
  </si>
  <si>
    <t>Belize Bureau of Standards</t>
  </si>
  <si>
    <t xml:space="preserve">BFD, </t>
  </si>
  <si>
    <t>Develop and implement a standardized seafood label for domestic seafood to include</t>
  </si>
  <si>
    <t xml:space="preserve">Seafood label standards for domestic products </t>
  </si>
  <si>
    <t>Guidelines on the acquisition, sale, and distribution of seafood products in retail stores</t>
  </si>
  <si>
    <t xml:space="preserve">Increased recorded domestic sales </t>
  </si>
  <si>
    <t>NTP (2019) Section 10.4, p. 56, Policy Prescription 6 &amp; MCCAP</t>
  </si>
  <si>
    <t xml:space="preserve">Include the trade of fish products in trade negotiations with Mexico </t>
  </si>
  <si>
    <t>BFD, BELTRAIDE</t>
  </si>
  <si>
    <t xml:space="preserve">Conduct fish market needs assessment in compliance with SPS Standards in all fish markets of Belize </t>
  </si>
  <si>
    <t>Establish a fishmarket use payment fee for sale of seafood product</t>
  </si>
  <si>
    <t>Improve and standardize fish market displays (access to ice, running water, and an effective drainage system)</t>
  </si>
  <si>
    <t>Belize Agriculture &amp; Health Authority</t>
  </si>
  <si>
    <t>Report on reccomendations and plan to implement health and safety standards at fish markets in Belize</t>
  </si>
  <si>
    <t>Belize City Council</t>
  </si>
  <si>
    <t>Upkeep and compliance with health and safety standards</t>
  </si>
  <si>
    <t>Revenue generated for upkeep of market facilities</t>
  </si>
  <si>
    <t>Hire marketing consultant to conduct market research and branding of seafood products</t>
  </si>
  <si>
    <t>BELTRAIDE, DGFT</t>
  </si>
  <si>
    <t>Market analysis and recommended actions for market access</t>
  </si>
  <si>
    <t>Conduct queen conch pearl harvest and export assessment</t>
  </si>
  <si>
    <t>Fishing cooperatives, pearl exporters</t>
  </si>
  <si>
    <t>Queen conch pearl harvest and export regulations</t>
  </si>
  <si>
    <t xml:space="preserve">Report of the queen conch pearl niche market and export capacity and viability </t>
  </si>
  <si>
    <t>BFF, BTIA, BFD</t>
  </si>
  <si>
    <t>Promote the supply and transport (ease of access) of fresh seafood products to inland areas, particularly inland towns (eg. Belmopan, San Ignacio, Benque Viejo) and, Support increased domestic consumption through tourism sector</t>
  </si>
  <si>
    <t>BFF, DSF Fishers</t>
  </si>
  <si>
    <t>BTIA, BFD, WCS</t>
  </si>
  <si>
    <t>protocol or guidelines on acquisition of marine and seafood products</t>
  </si>
  <si>
    <t xml:space="preserve">Support the increase export of finfish (fresh and frozen fish) and other finfish products to regional and international markets: </t>
  </si>
  <si>
    <t>Steady supply of high quality finfish to tourism sector</t>
  </si>
  <si>
    <t xml:space="preserve">Develop and implement a distribution channel strategy to readly supply marine finfish to hotels and restaurants </t>
  </si>
  <si>
    <t>Independent consultant, DSF Fishers</t>
  </si>
  <si>
    <t>Procedures and guidleines on handling and transporting finfish and seafood products</t>
  </si>
  <si>
    <t xml:space="preserve">Trained independent fishers on seafood handling standrards </t>
  </si>
  <si>
    <t>Support the implementation of SPS measure in local fish markets.</t>
  </si>
  <si>
    <t>BFD, BFF, Belize Credit Union League, DFC</t>
  </si>
  <si>
    <t>Mulitispecies traceability system</t>
  </si>
  <si>
    <t>Increased market access;  increased price per pound of seafood product</t>
  </si>
  <si>
    <t>Increased market access</t>
  </si>
  <si>
    <t>Cuban Counterparts and successful spiny lobster trap fishers</t>
  </si>
  <si>
    <t>BFD, lobster trap fishers</t>
  </si>
  <si>
    <t>Conduct a fisheries knowledge exchange program with Cuban counterparts to evaluate and determine gaps and challenges in Belizean lobster trap fishery</t>
  </si>
  <si>
    <t xml:space="preserve">Report and recoomendations to improve spiny lobster trap fishery in Belize </t>
  </si>
  <si>
    <t>SP3, SP4, SP5, SP6</t>
  </si>
  <si>
    <t>SP2, SP7</t>
  </si>
  <si>
    <t>Increase whole lobster exports; Increase in lobster trap use</t>
  </si>
  <si>
    <t>Reduce the entry of ‘reject’/substandard seafood product entering local markets</t>
  </si>
  <si>
    <t>Conduct a lobster trap inventory and production status</t>
  </si>
  <si>
    <t>BFF, Comanagers</t>
  </si>
  <si>
    <t>Revised trade strategy for chosen sectors</t>
  </si>
  <si>
    <t>BFD, DGFT</t>
  </si>
  <si>
    <t>Host workshop to present status update of OETS, and way forward for chosen sectors</t>
  </si>
  <si>
    <t>Increased market access; increased export values</t>
  </si>
  <si>
    <t>Increase in revenue collection; decrease in data back log</t>
  </si>
  <si>
    <t xml:space="preserve">Consult with major retailers in Belize (e.g. James Brodies and Co. &amp; Save U) to determine capacity to supply and sales of finfish in retail stores. </t>
  </si>
  <si>
    <t>SPS measures are enforced at fish markets</t>
  </si>
  <si>
    <t>Increase access to international markets</t>
  </si>
  <si>
    <t>Increase in number of queen conch products and queen conch exports</t>
  </si>
  <si>
    <t>Branding campaign</t>
  </si>
  <si>
    <t>Increased reporting on queen conch pearl exports</t>
  </si>
  <si>
    <t>Determine and institute queen conch pearl export criteria and regulations</t>
  </si>
  <si>
    <t xml:space="preserve">To cement the undeniable linkages between fishing and tourism with the goal of optimizing economic benefits for both sectors </t>
  </si>
  <si>
    <t>Assist in the development and implementation of the Pesca Tourism in Northern Communities</t>
  </si>
  <si>
    <t>MCCAP, BFD</t>
  </si>
  <si>
    <t>BTIA, BTB, SACD</t>
  </si>
  <si>
    <t>MCCAP, Sarteneja Alliance for Conservation and Development (SACD)</t>
  </si>
  <si>
    <t>MCCAP Pesca Tourism Sub-project</t>
  </si>
  <si>
    <t>TBD</t>
  </si>
  <si>
    <t>Consult with Belize Tourism Board and BTIA on developing a specialized tour operator license for fishers</t>
  </si>
  <si>
    <t>Develop criteria for specialized tour operator licenses for fishers</t>
  </si>
  <si>
    <t>SACD</t>
  </si>
  <si>
    <t>BTB, MCCAP, BFD</t>
  </si>
  <si>
    <t>Expand traceability system to include Queen Conch and other species ( acquisition of software, tablets, label 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</si>
</sst>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0_);_(* \(#,##0.00\);_(* &quot;-&quot;??_);_(@_)"/>
    <numFmt numFmtId="165" formatCode="0.000"/>
    <numFmt numFmtId="166" formatCode="0.00000"/>
    <numFmt numFmtId="167" formatCode="_(* #,##0.000_);_(* \(#,##0.000\);_(* &quot;-&quot;??_);_(@_)"/>
    <numFmt numFmtId="168" formatCode="#,##0.000"/>
    <numFmt numFmtId="169" formatCode="_(&quot;$&quot;* #,##0.00_);_(&quot;$&quot;* \(#,##0.00\);_(&quot;$&quot;* &quot;-&quot;??_);_(@_)"/>
    <numFmt numFmtId="170" formatCode="_(* #,##0_);_(* \(#,##0\);_(* &quot;-&quot;??_);_(@_)"/>
    <numFmt numFmtId="171" formatCode="0.0000"/>
    <numFmt numFmtId="176" formatCode="0.0"/>
  </numFmts>
  <fonts count="2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2"/>
      <color theme="1"/>
      <name val="Calibri"/>
      <family val="2"/>
      <scheme val="minor"/>
    </font>
    <font>
      <sz val="10"/>
      <name val="Arial"/>
    </font>
    <font>
      <sz val="8"/>
      <name val="Arial"/>
      <family val="2"/>
    </font>
    <font>
      <b/>
      <sz val="8"/>
      <name val="Antique Olive"/>
      <family val="2"/>
    </font>
    <font>
      <b/>
      <sz val="8"/>
      <name val="Antique Olive"/>
    </font>
    <font>
      <b/>
      <sz val="8"/>
      <name val="Arial"/>
      <family val="2"/>
    </font>
    <font>
      <b/>
      <sz val="10"/>
      <name val="Arial"/>
      <family val="2"/>
    </font>
    <font>
      <b/>
      <sz val="8"/>
      <color indexed="8"/>
      <name val="Arial"/>
      <family val="2"/>
    </font>
    <font>
      <b/>
      <sz val="10"/>
      <color theme="1"/>
      <name val="Arial"/>
      <family val="2"/>
    </font>
    <font>
      <sz val="10"/>
      <color theme="1"/>
      <name val="Arial"/>
      <family val="2"/>
    </font>
    <font>
      <b/>
      <i/>
      <sz val="12"/>
      <color theme="1"/>
      <name val="Calibri Light"/>
      <family val="1"/>
      <scheme val="major"/>
    </font>
    <font>
      <b/>
      <i/>
      <sz val="11"/>
      <color theme="1"/>
      <name val="Calibri"/>
      <family val="2"/>
      <scheme val="minor"/>
    </font>
    <font>
      <sz val="9"/>
      <color theme="1"/>
      <name val="Arial"/>
      <family val="2"/>
    </font>
    <font>
      <sz val="12"/>
      <color theme="1"/>
      <name val="Times New Roman"/>
      <family val="1"/>
    </font>
    <font>
      <sz val="11"/>
      <color theme="1"/>
      <name val="Times New Roman"/>
      <family val="1"/>
    </font>
    <font>
      <b/>
      <sz val="12"/>
      <color theme="1"/>
      <name val="Times New Roman"/>
      <family val="1"/>
    </font>
    <font>
      <b/>
      <sz val="11"/>
      <color theme="1"/>
      <name val="Times New Roman"/>
      <family val="1"/>
    </font>
    <font>
      <b/>
      <sz val="11"/>
      <name val="Times New Roman"/>
      <family val="1"/>
    </font>
    <font>
      <sz val="11"/>
      <name val="Times New Roman"/>
      <family val="1"/>
    </font>
    <font>
      <sz val="12"/>
      <name val="Times New Roman"/>
      <family val="1"/>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99CC"/>
        <bgColor indexed="64"/>
      </patternFill>
    </fill>
    <fill>
      <patternFill patternType="solid">
        <fgColor rgb="FF00B0F0"/>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4"/>
        <bgColor indexed="64"/>
      </patternFill>
    </fill>
    <fill>
      <patternFill patternType="solid">
        <fgColor theme="9" tint="-0.249977111117893"/>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s>
  <cellStyleXfs count="9">
    <xf numFmtId="0" fontId="0" fillId="0" borderId="0"/>
    <xf numFmtId="9" fontId="1" fillId="0" borderId="0" applyFont="0" applyFill="0" applyBorder="0" applyAlignment="0" applyProtection="0"/>
    <xf numFmtId="0" fontId="7" fillId="0" borderId="0"/>
    <xf numFmtId="164" fontId="7" fillId="0" borderId="0" applyFont="0" applyFill="0" applyBorder="0" applyAlignment="0" applyProtection="0"/>
    <xf numFmtId="169" fontId="7"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07">
    <xf numFmtId="0" fontId="0" fillId="0" borderId="0" xfId="0"/>
    <xf numFmtId="0" fontId="4" fillId="0" borderId="0" xfId="0" applyFont="1"/>
    <xf numFmtId="0" fontId="4" fillId="0" borderId="5" xfId="0" applyFont="1" applyBorder="1" applyAlignment="1">
      <alignment horizontal="left" wrapText="1"/>
    </xf>
    <xf numFmtId="0" fontId="5" fillId="0" borderId="5" xfId="0" applyFont="1" applyBorder="1" applyAlignment="1">
      <alignment horizontal="left"/>
    </xf>
    <xf numFmtId="0" fontId="3" fillId="0" borderId="5" xfId="0" applyFont="1" applyBorder="1" applyAlignment="1">
      <alignment horizontal="center"/>
    </xf>
    <xf numFmtId="0" fontId="5" fillId="0" borderId="6" xfId="0" applyFont="1" applyBorder="1" applyAlignment="1">
      <alignment horizontal="center"/>
    </xf>
    <xf numFmtId="0" fontId="4" fillId="0" borderId="6" xfId="0" applyFont="1" applyBorder="1"/>
    <xf numFmtId="0" fontId="6" fillId="0" borderId="5" xfId="0" applyFont="1" applyBorder="1"/>
    <xf numFmtId="0" fontId="4" fillId="0" borderId="5" xfId="0" applyFont="1" applyBorder="1"/>
    <xf numFmtId="9" fontId="4" fillId="0" borderId="5" xfId="1" applyFont="1" applyBorder="1"/>
    <xf numFmtId="0" fontId="6" fillId="0" borderId="0" xfId="0" applyFont="1"/>
    <xf numFmtId="9" fontId="4" fillId="0" borderId="0" xfId="1" applyFont="1"/>
    <xf numFmtId="0" fontId="3" fillId="0" borderId="0" xfId="0" applyFont="1"/>
    <xf numFmtId="9" fontId="4" fillId="0" borderId="0" xfId="0" applyNumberFormat="1" applyFont="1"/>
    <xf numFmtId="0" fontId="6" fillId="0" borderId="5" xfId="0" applyFont="1" applyBorder="1" applyAlignment="1">
      <alignment wrapText="1"/>
    </xf>
    <xf numFmtId="0" fontId="0" fillId="0" borderId="5" xfId="0" applyBorder="1"/>
    <xf numFmtId="0" fontId="8" fillId="0" borderId="0" xfId="2" applyFont="1"/>
    <xf numFmtId="0" fontId="8" fillId="0" borderId="5" xfId="2" applyFont="1" applyBorder="1"/>
    <xf numFmtId="0" fontId="8" fillId="0" borderId="5" xfId="2" applyFont="1" applyBorder="1" applyAlignment="1">
      <alignment horizontal="left"/>
    </xf>
    <xf numFmtId="0" fontId="9" fillId="0" borderId="5" xfId="2" applyFont="1" applyBorder="1" applyAlignment="1">
      <alignment horizontal="center"/>
    </xf>
    <xf numFmtId="0" fontId="8" fillId="0" borderId="5" xfId="2" applyFont="1" applyBorder="1" applyAlignment="1">
      <alignment horizontal="center"/>
    </xf>
    <xf numFmtId="0" fontId="10" fillId="0" borderId="5" xfId="2" applyFont="1" applyBorder="1" applyAlignment="1">
      <alignment horizontal="center"/>
    </xf>
    <xf numFmtId="0" fontId="11" fillId="0" borderId="5" xfId="2" applyFont="1" applyBorder="1"/>
    <xf numFmtId="0" fontId="9" fillId="0" borderId="5" xfId="2" applyFont="1" applyBorder="1" applyAlignment="1">
      <alignment horizontal="left"/>
    </xf>
    <xf numFmtId="0" fontId="11" fillId="0" borderId="10" xfId="2" applyFont="1" applyBorder="1"/>
    <xf numFmtId="0" fontId="11" fillId="0" borderId="5" xfId="2" applyFont="1" applyBorder="1" applyAlignment="1">
      <alignment horizontal="center"/>
    </xf>
    <xf numFmtId="0" fontId="11" fillId="0" borderId="0" xfId="2" applyFont="1"/>
    <xf numFmtId="0" fontId="11" fillId="0" borderId="11" xfId="2" applyFont="1" applyBorder="1"/>
    <xf numFmtId="0" fontId="11" fillId="0" borderId="12" xfId="2" applyFont="1" applyBorder="1"/>
    <xf numFmtId="0" fontId="12" fillId="0" borderId="5" xfId="2" applyFont="1" applyBorder="1" applyAlignment="1">
      <alignment horizontal="center"/>
    </xf>
    <xf numFmtId="0" fontId="11" fillId="0" borderId="11" xfId="2" applyFont="1" applyBorder="1" applyAlignment="1">
      <alignment horizontal="center"/>
    </xf>
    <xf numFmtId="0" fontId="11" fillId="0" borderId="7" xfId="2" applyFont="1" applyBorder="1" applyAlignment="1">
      <alignment horizontal="center"/>
    </xf>
    <xf numFmtId="0" fontId="11" fillId="0" borderId="13" xfId="2" applyFont="1" applyBorder="1" applyAlignment="1">
      <alignment horizontal="left"/>
    </xf>
    <xf numFmtId="0" fontId="11" fillId="0" borderId="5" xfId="2" applyFont="1" applyBorder="1" applyAlignment="1">
      <alignment horizontal="right"/>
    </xf>
    <xf numFmtId="0" fontId="8" fillId="0" borderId="5" xfId="2" applyFont="1" applyBorder="1" applyAlignment="1">
      <alignment horizontal="right"/>
    </xf>
    <xf numFmtId="0" fontId="8" fillId="0" borderId="11" xfId="2" applyFont="1" applyBorder="1"/>
    <xf numFmtId="2" fontId="8" fillId="0" borderId="5" xfId="2" applyNumberFormat="1" applyFont="1" applyBorder="1"/>
    <xf numFmtId="164" fontId="8" fillId="0" borderId="5" xfId="3" applyFont="1" applyBorder="1"/>
    <xf numFmtId="164" fontId="8" fillId="0" borderId="11" xfId="3" applyFont="1" applyBorder="1"/>
    <xf numFmtId="0" fontId="11" fillId="0" borderId="14" xfId="2" applyFont="1" applyBorder="1" applyAlignment="1">
      <alignment horizontal="left"/>
    </xf>
    <xf numFmtId="165" fontId="8" fillId="0" borderId="5" xfId="2" applyNumberFormat="1" applyFont="1" applyBorder="1"/>
    <xf numFmtId="166" fontId="8" fillId="0" borderId="5" xfId="2" applyNumberFormat="1" applyFont="1" applyBorder="1"/>
    <xf numFmtId="164" fontId="0" fillId="0" borderId="5" xfId="3" applyFont="1" applyBorder="1"/>
    <xf numFmtId="167" fontId="8" fillId="0" borderId="5" xfId="3" applyNumberFormat="1" applyFont="1" applyBorder="1"/>
    <xf numFmtId="164" fontId="8" fillId="0" borderId="0" xfId="3" applyFont="1"/>
    <xf numFmtId="168" fontId="8" fillId="0" borderId="5" xfId="2" applyNumberFormat="1" applyFont="1" applyBorder="1" applyAlignment="1">
      <alignment horizontal="right"/>
    </xf>
    <xf numFmtId="165" fontId="8" fillId="0" borderId="5" xfId="2" applyNumberFormat="1" applyFont="1" applyBorder="1" applyAlignment="1">
      <alignment horizontal="right"/>
    </xf>
    <xf numFmtId="165" fontId="8" fillId="0" borderId="5" xfId="2" applyNumberFormat="1" applyFont="1" applyBorder="1" applyAlignment="1">
      <alignment horizontal="left"/>
    </xf>
    <xf numFmtId="169" fontId="11" fillId="0" borderId="5" xfId="4" applyFont="1" applyBorder="1"/>
    <xf numFmtId="39" fontId="11" fillId="0" borderId="5" xfId="4" applyNumberFormat="1" applyFont="1" applyBorder="1"/>
    <xf numFmtId="170" fontId="11" fillId="0" borderId="5" xfId="3" applyNumberFormat="1" applyFont="1" applyBorder="1"/>
    <xf numFmtId="169" fontId="11" fillId="0" borderId="11" xfId="4" applyFont="1" applyBorder="1"/>
    <xf numFmtId="164" fontId="11" fillId="0" borderId="5" xfId="3" applyFont="1" applyBorder="1"/>
    <xf numFmtId="164" fontId="11" fillId="0" borderId="11" xfId="3" applyFont="1" applyBorder="1"/>
    <xf numFmtId="3" fontId="8" fillId="0" borderId="5" xfId="2" applyNumberFormat="1" applyFont="1" applyBorder="1" applyAlignment="1">
      <alignment horizontal="center"/>
    </xf>
    <xf numFmtId="165" fontId="8" fillId="0" borderId="5" xfId="2" applyNumberFormat="1" applyFont="1" applyBorder="1" applyAlignment="1">
      <alignment horizontal="center"/>
    </xf>
    <xf numFmtId="2" fontId="8" fillId="0" borderId="11" xfId="2" applyNumberFormat="1" applyFont="1" applyBorder="1"/>
    <xf numFmtId="170" fontId="8" fillId="0" borderId="5" xfId="3" applyNumberFormat="1" applyFont="1" applyBorder="1"/>
    <xf numFmtId="170" fontId="8" fillId="0" borderId="11" xfId="3" applyNumberFormat="1" applyFont="1" applyBorder="1"/>
    <xf numFmtId="165" fontId="11" fillId="0" borderId="5" xfId="2" applyNumberFormat="1" applyFont="1" applyBorder="1" applyAlignment="1">
      <alignment horizontal="center"/>
    </xf>
    <xf numFmtId="1" fontId="11" fillId="0" borderId="5" xfId="2" applyNumberFormat="1" applyFont="1" applyBorder="1" applyAlignment="1">
      <alignment horizontal="center"/>
    </xf>
    <xf numFmtId="0" fontId="12" fillId="0" borderId="5" xfId="2" applyFont="1" applyBorder="1"/>
    <xf numFmtId="164" fontId="8" fillId="0" borderId="7" xfId="3" applyFont="1" applyBorder="1"/>
    <xf numFmtId="168" fontId="8" fillId="0" borderId="5" xfId="2" applyNumberFormat="1" applyFont="1" applyBorder="1"/>
    <xf numFmtId="0" fontId="7" fillId="0" borderId="0" xfId="2"/>
    <xf numFmtId="4" fontId="8" fillId="0" borderId="5" xfId="2" applyNumberFormat="1" applyFont="1" applyBorder="1"/>
    <xf numFmtId="2" fontId="11" fillId="0" borderId="5" xfId="2" applyNumberFormat="1" applyFont="1" applyBorder="1"/>
    <xf numFmtId="4" fontId="11" fillId="0" borderId="5" xfId="2" applyNumberFormat="1" applyFont="1" applyBorder="1"/>
    <xf numFmtId="164" fontId="8" fillId="0" borderId="9" xfId="3" applyFont="1" applyBorder="1"/>
    <xf numFmtId="4" fontId="8" fillId="0" borderId="5" xfId="2" applyNumberFormat="1" applyFont="1" applyBorder="1" applyAlignment="1">
      <alignment horizontal="center"/>
    </xf>
    <xf numFmtId="3" fontId="8" fillId="0" borderId="5" xfId="2" applyNumberFormat="1" applyFont="1" applyBorder="1"/>
    <xf numFmtId="0" fontId="11" fillId="0" borderId="12" xfId="2" applyFont="1" applyBorder="1" applyAlignment="1">
      <alignment horizontal="left"/>
    </xf>
    <xf numFmtId="3" fontId="8" fillId="0" borderId="5" xfId="2" applyNumberFormat="1" applyFont="1" applyBorder="1" applyAlignment="1">
      <alignment horizontal="right"/>
    </xf>
    <xf numFmtId="3" fontId="8" fillId="0" borderId="5" xfId="2" applyNumberFormat="1" applyFont="1" applyBorder="1" applyAlignment="1">
      <alignment horizontal="left"/>
    </xf>
    <xf numFmtId="0" fontId="13" fillId="2" borderId="14" xfId="2" applyFont="1" applyFill="1" applyBorder="1" applyAlignment="1">
      <alignment horizontal="left"/>
    </xf>
    <xf numFmtId="3" fontId="11" fillId="0" borderId="5" xfId="2" applyNumberFormat="1" applyFont="1" applyBorder="1"/>
    <xf numFmtId="0" fontId="11" fillId="0" borderId="15" xfId="2" applyFont="1" applyBorder="1" applyAlignment="1">
      <alignment horizontal="left"/>
    </xf>
    <xf numFmtId="0" fontId="11" fillId="0" borderId="16" xfId="2" applyFont="1" applyBorder="1" applyAlignment="1">
      <alignment horizontal="left"/>
    </xf>
    <xf numFmtId="169" fontId="11" fillId="0" borderId="5" xfId="2" applyNumberFormat="1" applyFont="1" applyBorder="1"/>
    <xf numFmtId="169" fontId="11" fillId="0" borderId="11" xfId="2" applyNumberFormat="1" applyFont="1" applyBorder="1"/>
    <xf numFmtId="0" fontId="11" fillId="0" borderId="0" xfId="2" applyFont="1" applyAlignment="1">
      <alignment horizontal="center"/>
    </xf>
    <xf numFmtId="0" fontId="15" fillId="0" borderId="0" xfId="0" applyFont="1"/>
    <xf numFmtId="0" fontId="15" fillId="0" borderId="18" xfId="0" applyFont="1" applyBorder="1"/>
    <xf numFmtId="0" fontId="15" fillId="0" borderId="18" xfId="0" applyFont="1" applyBorder="1" applyAlignment="1">
      <alignment wrapText="1"/>
    </xf>
    <xf numFmtId="0" fontId="15" fillId="0" borderId="0" xfId="0" applyFont="1" applyAlignment="1">
      <alignment wrapText="1"/>
    </xf>
    <xf numFmtId="0" fontId="15" fillId="3" borderId="0" xfId="0" applyFont="1" applyFill="1"/>
    <xf numFmtId="0" fontId="15" fillId="3" borderId="0" xfId="0" applyFont="1" applyFill="1" applyAlignment="1">
      <alignment wrapText="1"/>
    </xf>
    <xf numFmtId="170" fontId="15" fillId="3" borderId="0" xfId="5" applyNumberFormat="1" applyFont="1" applyFill="1"/>
    <xf numFmtId="164" fontId="15" fillId="3" borderId="0" xfId="5" applyFont="1" applyFill="1"/>
    <xf numFmtId="0" fontId="15" fillId="0" borderId="0" xfId="0" applyFont="1" applyFill="1"/>
    <xf numFmtId="0" fontId="15" fillId="0" borderId="0" xfId="0" applyFont="1" applyFill="1" applyAlignment="1">
      <alignment wrapText="1"/>
    </xf>
    <xf numFmtId="170" fontId="15" fillId="0" borderId="0" xfId="5" applyNumberFormat="1" applyFont="1" applyFill="1"/>
    <xf numFmtId="164" fontId="15" fillId="0" borderId="0" xfId="5" applyFont="1" applyFill="1"/>
    <xf numFmtId="0" fontId="15" fillId="4" borderId="0" xfId="0" applyFont="1" applyFill="1"/>
    <xf numFmtId="0" fontId="15" fillId="4" borderId="0" xfId="0" applyFont="1" applyFill="1" applyAlignment="1">
      <alignment wrapText="1"/>
    </xf>
    <xf numFmtId="170" fontId="15" fillId="4" borderId="0" xfId="5" applyNumberFormat="1" applyFont="1" applyFill="1"/>
    <xf numFmtId="164" fontId="15" fillId="4" borderId="0" xfId="5" applyFont="1" applyFill="1"/>
    <xf numFmtId="0" fontId="15" fillId="5" borderId="0" xfId="0" applyFont="1" applyFill="1"/>
    <xf numFmtId="0" fontId="15" fillId="5" borderId="0" xfId="0" applyFont="1" applyFill="1" applyAlignment="1">
      <alignment wrapText="1"/>
    </xf>
    <xf numFmtId="170" fontId="15" fillId="5" borderId="0" xfId="5" applyNumberFormat="1" applyFont="1" applyFill="1"/>
    <xf numFmtId="164" fontId="15" fillId="5" borderId="0" xfId="5" applyFont="1" applyFill="1"/>
    <xf numFmtId="170" fontId="15" fillId="6" borderId="0" xfId="5" applyNumberFormat="1" applyFont="1" applyFill="1"/>
    <xf numFmtId="0" fontId="15" fillId="6" borderId="0" xfId="0" applyFont="1" applyFill="1"/>
    <xf numFmtId="0" fontId="15" fillId="6" borderId="0" xfId="0" applyFont="1" applyFill="1" applyAlignment="1">
      <alignment wrapText="1"/>
    </xf>
    <xf numFmtId="164" fontId="15" fillId="6" borderId="0" xfId="5" applyFont="1" applyFill="1"/>
    <xf numFmtId="170" fontId="15" fillId="7" borderId="0" xfId="5" applyNumberFormat="1" applyFont="1" applyFill="1"/>
    <xf numFmtId="0" fontId="15" fillId="7" borderId="0" xfId="0" applyFont="1" applyFill="1"/>
    <xf numFmtId="0" fontId="15" fillId="7" borderId="0" xfId="0" applyFont="1" applyFill="1" applyAlignment="1">
      <alignment wrapText="1"/>
    </xf>
    <xf numFmtId="164" fontId="15" fillId="7" borderId="0" xfId="5" applyFont="1" applyFill="1"/>
    <xf numFmtId="0" fontId="15" fillId="8" borderId="0" xfId="0" applyFont="1" applyFill="1"/>
    <xf numFmtId="0" fontId="15" fillId="8" borderId="0" xfId="0" applyFont="1" applyFill="1" applyAlignment="1">
      <alignment wrapText="1"/>
    </xf>
    <xf numFmtId="170" fontId="15" fillId="8" borderId="0" xfId="5" applyNumberFormat="1" applyFont="1" applyFill="1"/>
    <xf numFmtId="164" fontId="15" fillId="8" borderId="0" xfId="5" applyFont="1" applyFill="1"/>
    <xf numFmtId="0" fontId="15" fillId="9" borderId="0" xfId="0" applyFont="1" applyFill="1"/>
    <xf numFmtId="0" fontId="15" fillId="9" borderId="0" xfId="0" applyFont="1" applyFill="1" applyAlignment="1">
      <alignment wrapText="1"/>
    </xf>
    <xf numFmtId="170" fontId="15" fillId="9" borderId="0" xfId="5" applyNumberFormat="1" applyFont="1" applyFill="1"/>
    <xf numFmtId="164" fontId="15" fillId="9" borderId="0" xfId="5" applyFont="1" applyFill="1"/>
    <xf numFmtId="170" fontId="15" fillId="10" borderId="0" xfId="5" applyNumberFormat="1" applyFont="1" applyFill="1"/>
    <xf numFmtId="0" fontId="15" fillId="10" borderId="0" xfId="0" applyFont="1" applyFill="1"/>
    <xf numFmtId="0" fontId="15" fillId="10" borderId="0" xfId="0" applyFont="1" applyFill="1" applyAlignment="1">
      <alignment wrapText="1"/>
    </xf>
    <xf numFmtId="164" fontId="15" fillId="10" borderId="0" xfId="5" applyFont="1" applyFill="1"/>
    <xf numFmtId="0" fontId="0" fillId="0" borderId="0" xfId="0" applyAlignment="1">
      <alignment horizontal="left"/>
    </xf>
    <xf numFmtId="0" fontId="16" fillId="0" borderId="0" xfId="0" applyFont="1"/>
    <xf numFmtId="0" fontId="2" fillId="0" borderId="0" xfId="0" applyFont="1"/>
    <xf numFmtId="0" fontId="17" fillId="0" borderId="17" xfId="0" applyFont="1" applyBorder="1"/>
    <xf numFmtId="0" fontId="2" fillId="0" borderId="18" xfId="0" applyFont="1" applyBorder="1"/>
    <xf numFmtId="0" fontId="2" fillId="0" borderId="18" xfId="0" applyFont="1" applyBorder="1" applyAlignment="1">
      <alignment horizontal="center"/>
    </xf>
    <xf numFmtId="0" fontId="2" fillId="0" borderId="18" xfId="0" applyFont="1" applyBorder="1" applyAlignment="1">
      <alignment horizontal="right"/>
    </xf>
    <xf numFmtId="0" fontId="2" fillId="11" borderId="0" xfId="0" applyFont="1" applyFill="1"/>
    <xf numFmtId="0" fontId="2" fillId="0" borderId="0" xfId="0" applyFont="1" applyAlignment="1">
      <alignment horizontal="left" indent="1"/>
    </xf>
    <xf numFmtId="43" fontId="0" fillId="0" borderId="0" xfId="6" applyFont="1"/>
    <xf numFmtId="0" fontId="2" fillId="4" borderId="0" xfId="0" applyFont="1" applyFill="1"/>
    <xf numFmtId="0" fontId="0" fillId="0" borderId="0" xfId="6" applyNumberFormat="1" applyFont="1"/>
    <xf numFmtId="0" fontId="2" fillId="8" borderId="0" xfId="0" applyFont="1" applyFill="1"/>
    <xf numFmtId="0" fontId="2" fillId="9" borderId="0" xfId="0" applyFont="1" applyFill="1"/>
    <xf numFmtId="0" fontId="2" fillId="6" borderId="0" xfId="0" applyFont="1" applyFill="1"/>
    <xf numFmtId="0" fontId="2" fillId="10" borderId="0" xfId="0" applyFont="1" applyFill="1"/>
    <xf numFmtId="0" fontId="2" fillId="7" borderId="0" xfId="0" applyFont="1" applyFill="1"/>
    <xf numFmtId="0" fontId="2" fillId="0" borderId="2" xfId="0" applyFont="1" applyBorder="1"/>
    <xf numFmtId="43" fontId="2" fillId="0" borderId="2" xfId="6" applyFont="1" applyBorder="1"/>
    <xf numFmtId="0" fontId="2" fillId="0" borderId="17" xfId="0" applyFont="1" applyBorder="1"/>
    <xf numFmtId="43" fontId="2" fillId="0" borderId="17" xfId="6" applyFont="1" applyBorder="1"/>
    <xf numFmtId="0" fontId="17" fillId="0" borderId="0" xfId="0" applyFont="1"/>
    <xf numFmtId="0" fontId="15" fillId="12" borderId="0" xfId="0" applyFont="1" applyFill="1"/>
    <xf numFmtId="0" fontId="15" fillId="12" borderId="0" xfId="0" applyFont="1" applyFill="1" applyAlignment="1">
      <alignment wrapText="1"/>
    </xf>
    <xf numFmtId="170" fontId="15" fillId="12" borderId="0" xfId="5" applyNumberFormat="1" applyFont="1" applyFill="1"/>
    <xf numFmtId="164" fontId="15" fillId="12" borderId="0" xfId="5" applyFont="1" applyFill="1"/>
    <xf numFmtId="0" fontId="15" fillId="12" borderId="17" xfId="0" applyFont="1" applyFill="1" applyBorder="1"/>
    <xf numFmtId="0" fontId="15" fillId="12" borderId="17" xfId="0" applyFont="1" applyFill="1" applyBorder="1" applyAlignment="1">
      <alignment wrapText="1"/>
    </xf>
    <xf numFmtId="170" fontId="15" fillId="12" borderId="17" xfId="5" applyNumberFormat="1" applyFont="1" applyFill="1" applyBorder="1"/>
    <xf numFmtId="164" fontId="15" fillId="12" borderId="17" xfId="5" applyFont="1" applyFill="1" applyBorder="1"/>
    <xf numFmtId="0" fontId="0" fillId="0" borderId="0" xfId="0" applyAlignment="1">
      <alignment horizontal="center"/>
    </xf>
    <xf numFmtId="0" fontId="0" fillId="0" borderId="0" xfId="0" applyAlignment="1">
      <alignment horizontal="center"/>
    </xf>
    <xf numFmtId="170" fontId="0" fillId="0" borderId="0" xfId="0" applyNumberFormat="1"/>
    <xf numFmtId="164" fontId="0" fillId="0" borderId="0" xfId="0" applyNumberFormat="1"/>
    <xf numFmtId="0" fontId="0" fillId="0" borderId="2" xfId="0" applyBorder="1"/>
    <xf numFmtId="170" fontId="0" fillId="0" borderId="2" xfId="0" applyNumberFormat="1" applyBorder="1"/>
    <xf numFmtId="0" fontId="0" fillId="3" borderId="0" xfId="0" applyFill="1" applyBorder="1"/>
    <xf numFmtId="0" fontId="0" fillId="3" borderId="18" xfId="0" applyFill="1" applyBorder="1"/>
    <xf numFmtId="0" fontId="0" fillId="3" borderId="0" xfId="0" applyFill="1"/>
    <xf numFmtId="170" fontId="0" fillId="3" borderId="0" xfId="5" applyNumberFormat="1" applyFont="1" applyFill="1"/>
    <xf numFmtId="164" fontId="0" fillId="3" borderId="0" xfId="5" applyFont="1" applyFill="1"/>
    <xf numFmtId="0" fontId="0" fillId="3" borderId="17" xfId="0" applyFill="1" applyBorder="1"/>
    <xf numFmtId="170" fontId="0" fillId="3" borderId="17" xfId="5" applyNumberFormat="1" applyFont="1" applyFill="1" applyBorder="1"/>
    <xf numFmtId="164" fontId="0" fillId="3" borderId="17" xfId="5" applyFont="1" applyFill="1" applyBorder="1"/>
    <xf numFmtId="0" fontId="0" fillId="0" borderId="0" xfId="0" applyAlignment="1">
      <alignment horizontal="left" indent="1"/>
    </xf>
    <xf numFmtId="0" fontId="0" fillId="0" borderId="0" xfId="0" pivotButton="1"/>
    <xf numFmtId="0" fontId="0" fillId="0" borderId="0" xfId="0" applyNumberFormat="1"/>
    <xf numFmtId="0" fontId="2" fillId="0" borderId="19" xfId="0" applyFont="1" applyBorder="1" applyAlignment="1">
      <alignment horizontal="left"/>
    </xf>
    <xf numFmtId="0" fontId="18" fillId="0" borderId="18" xfId="0" applyFont="1" applyBorder="1"/>
    <xf numFmtId="0" fontId="18" fillId="0" borderId="18" xfId="0" applyFont="1" applyBorder="1" applyAlignment="1">
      <alignment wrapText="1"/>
    </xf>
    <xf numFmtId="0" fontId="18" fillId="0" borderId="0" xfId="0" applyFont="1"/>
    <xf numFmtId="0" fontId="18" fillId="0" borderId="0" xfId="0" applyFont="1" applyAlignment="1">
      <alignment wrapText="1"/>
    </xf>
    <xf numFmtId="170" fontId="18" fillId="0" borderId="0" xfId="5" applyNumberFormat="1" applyFont="1"/>
    <xf numFmtId="164" fontId="18" fillId="0" borderId="0" xfId="5" applyFont="1"/>
    <xf numFmtId="0" fontId="18" fillId="0" borderId="17" xfId="0" applyFont="1" applyBorder="1"/>
    <xf numFmtId="0" fontId="18" fillId="0" borderId="17" xfId="0" applyFont="1" applyBorder="1" applyAlignment="1">
      <alignment wrapText="1"/>
    </xf>
    <xf numFmtId="170" fontId="18" fillId="0" borderId="17" xfId="5" applyNumberFormat="1" applyFont="1" applyBorder="1"/>
    <xf numFmtId="164" fontId="18" fillId="0" borderId="17" xfId="5" applyFont="1" applyBorder="1"/>
    <xf numFmtId="0" fontId="18" fillId="7" borderId="0" xfId="0" applyFont="1" applyFill="1"/>
    <xf numFmtId="0" fontId="18" fillId="7" borderId="0" xfId="0" applyFont="1" applyFill="1" applyAlignment="1">
      <alignment wrapText="1"/>
    </xf>
    <xf numFmtId="170" fontId="18" fillId="7" borderId="0" xfId="5" applyNumberFormat="1" applyFont="1" applyFill="1"/>
    <xf numFmtId="164" fontId="18" fillId="7" borderId="0" xfId="5" applyFont="1" applyFill="1"/>
    <xf numFmtId="0" fontId="18" fillId="5" borderId="0" xfId="0" applyFont="1" applyFill="1"/>
    <xf numFmtId="0" fontId="18" fillId="5" borderId="0" xfId="0" applyFont="1" applyFill="1" applyAlignment="1">
      <alignment wrapText="1"/>
    </xf>
    <xf numFmtId="170" fontId="18" fillId="5" borderId="0" xfId="5" applyNumberFormat="1" applyFont="1" applyFill="1"/>
    <xf numFmtId="164" fontId="18" fillId="5" borderId="0" xfId="5" applyFont="1" applyFill="1"/>
    <xf numFmtId="0" fontId="18" fillId="12" borderId="0" xfId="0" applyFont="1" applyFill="1"/>
    <xf numFmtId="0" fontId="18" fillId="12" borderId="0" xfId="0" applyFont="1" applyFill="1" applyAlignment="1">
      <alignment wrapText="1"/>
    </xf>
    <xf numFmtId="170" fontId="18" fillId="12" borderId="0" xfId="5" applyNumberFormat="1" applyFont="1" applyFill="1"/>
    <xf numFmtId="164" fontId="18" fillId="12" borderId="0" xfId="5" applyFont="1" applyFill="1"/>
    <xf numFmtId="43" fontId="0" fillId="0" borderId="0" xfId="0" applyNumberFormat="1"/>
    <xf numFmtId="0" fontId="2" fillId="3" borderId="0" xfId="0" applyFont="1" applyFill="1"/>
    <xf numFmtId="43" fontId="0" fillId="0" borderId="2" xfId="7" applyFont="1" applyBorder="1"/>
    <xf numFmtId="43" fontId="0" fillId="0" borderId="0" xfId="7" applyFont="1"/>
    <xf numFmtId="43" fontId="15" fillId="0" borderId="2" xfId="7" applyFont="1" applyFill="1" applyBorder="1"/>
    <xf numFmtId="43" fontId="15" fillId="0" borderId="0" xfId="7" applyFont="1" applyFill="1"/>
    <xf numFmtId="43" fontId="0" fillId="0" borderId="0" xfId="7" applyFont="1" applyFill="1" applyBorder="1"/>
    <xf numFmtId="44" fontId="0" fillId="0" borderId="0" xfId="8" applyFont="1"/>
    <xf numFmtId="0" fontId="0" fillId="0" borderId="0" xfId="7" applyNumberFormat="1" applyFont="1"/>
    <xf numFmtId="0" fontId="0" fillId="0" borderId="0" xfId="8" applyNumberFormat="1" applyFont="1"/>
    <xf numFmtId="0" fontId="15" fillId="0" borderId="18" xfId="0" applyFont="1" applyFill="1" applyBorder="1"/>
    <xf numFmtId="0" fontId="15" fillId="0" borderId="18" xfId="0" applyFont="1" applyFill="1" applyBorder="1" applyAlignment="1">
      <alignment wrapText="1"/>
    </xf>
    <xf numFmtId="0" fontId="15" fillId="0" borderId="17" xfId="0" applyFont="1" applyFill="1" applyBorder="1"/>
    <xf numFmtId="0" fontId="15" fillId="0" borderId="17" xfId="0" applyFont="1" applyFill="1" applyBorder="1" applyAlignment="1">
      <alignment wrapText="1"/>
    </xf>
    <xf numFmtId="170" fontId="15" fillId="0" borderId="17" xfId="5" applyNumberFormat="1" applyFont="1" applyFill="1" applyBorder="1"/>
    <xf numFmtId="164" fontId="15" fillId="0" borderId="17" xfId="5" applyFont="1" applyFill="1" applyBorder="1"/>
    <xf numFmtId="43" fontId="0" fillId="11" borderId="0" xfId="0" applyNumberFormat="1" applyFill="1"/>
    <xf numFmtId="0" fontId="0" fillId="11" borderId="0" xfId="0" applyFill="1"/>
    <xf numFmtId="43" fontId="0" fillId="8" borderId="0" xfId="6" applyFont="1" applyFill="1"/>
    <xf numFmtId="43" fontId="0" fillId="9" borderId="0" xfId="6" applyFont="1" applyFill="1"/>
    <xf numFmtId="43" fontId="0" fillId="6" borderId="0" xfId="6" applyFont="1" applyFill="1"/>
    <xf numFmtId="0" fontId="8" fillId="0" borderId="0" xfId="2" applyFont="1" applyFill="1"/>
    <xf numFmtId="0" fontId="11" fillId="0" borderId="0" xfId="2" applyFont="1" applyFill="1"/>
    <xf numFmtId="0" fontId="11" fillId="3" borderId="14" xfId="2" applyFont="1" applyFill="1" applyBorder="1" applyAlignment="1">
      <alignment horizontal="left"/>
    </xf>
    <xf numFmtId="0" fontId="11" fillId="3" borderId="5" xfId="2" applyFont="1" applyFill="1" applyBorder="1"/>
    <xf numFmtId="0" fontId="8" fillId="3" borderId="5" xfId="2" applyFont="1" applyFill="1" applyBorder="1"/>
    <xf numFmtId="3" fontId="8" fillId="3" borderId="5" xfId="2" applyNumberFormat="1" applyFont="1" applyFill="1" applyBorder="1" applyAlignment="1">
      <alignment horizontal="center"/>
    </xf>
    <xf numFmtId="165" fontId="8" fillId="3" borderId="5" xfId="2" applyNumberFormat="1" applyFont="1" applyFill="1" applyBorder="1" applyAlignment="1">
      <alignment horizontal="center"/>
    </xf>
    <xf numFmtId="170" fontId="8" fillId="3" borderId="5" xfId="3" applyNumberFormat="1" applyFont="1" applyFill="1" applyBorder="1" applyAlignment="1">
      <alignment horizontal="center"/>
    </xf>
    <xf numFmtId="2" fontId="8" fillId="3" borderId="5" xfId="2" applyNumberFormat="1" applyFont="1" applyFill="1" applyBorder="1"/>
    <xf numFmtId="2" fontId="8" fillId="3" borderId="11" xfId="2" applyNumberFormat="1" applyFont="1" applyFill="1" applyBorder="1"/>
    <xf numFmtId="0" fontId="8" fillId="3" borderId="11" xfId="2" applyFont="1" applyFill="1" applyBorder="1"/>
    <xf numFmtId="164" fontId="8" fillId="3" borderId="5" xfId="3" applyFont="1" applyFill="1" applyBorder="1"/>
    <xf numFmtId="164" fontId="8" fillId="3" borderId="11" xfId="3" applyFont="1" applyFill="1" applyBorder="1"/>
    <xf numFmtId="0" fontId="8" fillId="3" borderId="0" xfId="2" applyFont="1" applyFill="1"/>
    <xf numFmtId="4" fontId="8" fillId="3" borderId="5" xfId="2" applyNumberFormat="1" applyFont="1" applyFill="1" applyBorder="1" applyAlignment="1">
      <alignment horizontal="center"/>
    </xf>
    <xf numFmtId="0" fontId="8" fillId="3" borderId="5" xfId="2" applyFont="1" applyFill="1" applyBorder="1" applyAlignment="1">
      <alignment horizontal="center"/>
    </xf>
    <xf numFmtId="169" fontId="11" fillId="3" borderId="5" xfId="4" applyFont="1" applyFill="1" applyBorder="1"/>
    <xf numFmtId="2" fontId="11" fillId="3" borderId="5" xfId="2" applyNumberFormat="1" applyFont="1" applyFill="1" applyBorder="1"/>
    <xf numFmtId="164" fontId="11" fillId="3" borderId="5" xfId="3" applyFont="1" applyFill="1" applyBorder="1"/>
    <xf numFmtId="169" fontId="11" fillId="3" borderId="11" xfId="4" applyFont="1" applyFill="1" applyBorder="1"/>
    <xf numFmtId="170" fontId="11" fillId="3" borderId="5" xfId="3" applyNumberFormat="1" applyFont="1" applyFill="1" applyBorder="1"/>
    <xf numFmtId="165" fontId="8" fillId="3" borderId="5" xfId="2" applyNumberFormat="1" applyFont="1" applyFill="1" applyBorder="1"/>
    <xf numFmtId="0" fontId="11" fillId="3" borderId="11" xfId="2" applyFont="1" applyFill="1" applyBorder="1"/>
    <xf numFmtId="0" fontId="11" fillId="0" borderId="0" xfId="2" applyFont="1" applyFill="1" applyAlignment="1"/>
    <xf numFmtId="171" fontId="8" fillId="0" borderId="0" xfId="2" applyNumberFormat="1" applyFont="1" applyFill="1"/>
    <xf numFmtId="0" fontId="20" fillId="0" borderId="5" xfId="0" applyFont="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3" fillId="0" borderId="1" xfId="0" applyFont="1" applyBorder="1"/>
    <xf numFmtId="0" fontId="0" fillId="0" borderId="2" xfId="0" applyBorder="1"/>
    <xf numFmtId="0" fontId="0" fillId="0" borderId="3" xfId="0" applyBorder="1"/>
    <xf numFmtId="0" fontId="4" fillId="0" borderId="4" xfId="0" applyFont="1" applyBorder="1" applyAlignment="1">
      <alignment wrapText="1"/>
    </xf>
    <xf numFmtId="0" fontId="0" fillId="0" borderId="0" xfId="0" applyAlignment="1">
      <alignment wrapText="1"/>
    </xf>
    <xf numFmtId="0" fontId="3" fillId="0" borderId="5" xfId="0" applyFont="1" applyBorder="1" applyAlignment="1">
      <alignment vertical="center"/>
    </xf>
    <xf numFmtId="0" fontId="0" fillId="0" borderId="5" xfId="0" applyBorder="1"/>
    <xf numFmtId="0" fontId="0" fillId="0" borderId="5" xfId="0"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4" fillId="0" borderId="17" xfId="0" applyFont="1" applyFill="1" applyBorder="1" applyAlignment="1">
      <alignment horizontal="left" wrapText="1"/>
    </xf>
    <xf numFmtId="0" fontId="14" fillId="0" borderId="17" xfId="0" applyFont="1" applyFill="1" applyBorder="1" applyAlignment="1">
      <alignment horizontal="left"/>
    </xf>
    <xf numFmtId="0" fontId="14" fillId="0" borderId="17" xfId="0" applyFont="1" applyBorder="1" applyAlignment="1">
      <alignment horizontal="left" wrapText="1"/>
    </xf>
    <xf numFmtId="0" fontId="14" fillId="0" borderId="17" xfId="0" applyFont="1" applyBorder="1" applyAlignment="1">
      <alignment horizontal="left"/>
    </xf>
    <xf numFmtId="0" fontId="0" fillId="0" borderId="0" xfId="0" applyAlignment="1">
      <alignment horizontal="center"/>
    </xf>
    <xf numFmtId="0" fontId="2" fillId="3" borderId="0" xfId="0" applyFont="1" applyFill="1" applyAlignment="1">
      <alignment horizontal="left" wrapText="1"/>
    </xf>
    <xf numFmtId="0" fontId="2" fillId="3" borderId="0" xfId="0" applyFont="1" applyFill="1" applyAlignment="1">
      <alignment horizontal="left"/>
    </xf>
    <xf numFmtId="0" fontId="11" fillId="0" borderId="0" xfId="2" applyFont="1" applyFill="1" applyAlignment="1">
      <alignment horizontal="center"/>
    </xf>
    <xf numFmtId="0" fontId="8" fillId="0" borderId="0" xfId="2" applyFont="1" applyAlignment="1">
      <alignment horizontal="center"/>
    </xf>
    <xf numFmtId="0" fontId="20" fillId="0" borderId="0" xfId="0" applyFont="1" applyBorder="1" applyAlignment="1">
      <alignment horizontal="center" vertical="center" wrapText="1"/>
    </xf>
    <xf numFmtId="0" fontId="0" fillId="0" borderId="0" xfId="0" applyBorder="1"/>
    <xf numFmtId="0" fontId="20" fillId="0" borderId="5" xfId="0" applyFont="1" applyBorder="1" applyAlignment="1">
      <alignment vertical="center" wrapText="1"/>
    </xf>
    <xf numFmtId="0" fontId="22" fillId="0" borderId="5" xfId="0" applyFont="1" applyFill="1" applyBorder="1" applyAlignment="1">
      <alignment horizontal="center" vertical="center" wrapText="1"/>
    </xf>
    <xf numFmtId="0" fontId="2" fillId="0" borderId="0" xfId="0" applyFont="1" applyBorder="1"/>
    <xf numFmtId="0" fontId="21"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5" xfId="0"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vertical="center" wrapText="1"/>
    </xf>
    <xf numFmtId="0" fontId="25" fillId="0" borderId="0" xfId="0" applyFont="1" applyAlignment="1">
      <alignment horizontal="left" vertical="center" indent="5"/>
    </xf>
    <xf numFmtId="0" fontId="0" fillId="0" borderId="0" xfId="0" applyFont="1" applyBorder="1"/>
    <xf numFmtId="0" fontId="0" fillId="0" borderId="0" xfId="0" applyFont="1"/>
    <xf numFmtId="0" fontId="0" fillId="3" borderId="0" xfId="0" applyFill="1" applyAlignment="1">
      <alignment horizontal="center"/>
    </xf>
    <xf numFmtId="0" fontId="16" fillId="0" borderId="0" xfId="0" applyFont="1" applyAlignment="1">
      <alignment horizontal="center"/>
    </xf>
    <xf numFmtId="0" fontId="16" fillId="0" borderId="17" xfId="0" applyFont="1" applyBorder="1" applyAlignment="1">
      <alignment horizontal="center"/>
    </xf>
    <xf numFmtId="43" fontId="0" fillId="4" borderId="0" xfId="6" applyFont="1" applyFill="1"/>
    <xf numFmtId="0" fontId="0" fillId="4" borderId="0" xfId="6" applyNumberFormat="1" applyFont="1" applyFill="1"/>
    <xf numFmtId="0" fontId="0" fillId="8" borderId="0" xfId="6" applyNumberFormat="1" applyFont="1" applyFill="1"/>
    <xf numFmtId="0" fontId="0" fillId="9" borderId="0" xfId="6" applyNumberFormat="1" applyFont="1" applyFill="1"/>
    <xf numFmtId="0" fontId="0" fillId="6" borderId="0" xfId="6" applyNumberFormat="1" applyFont="1" applyFill="1"/>
    <xf numFmtId="0" fontId="2" fillId="0" borderId="0" xfId="0" applyFont="1" applyAlignment="1">
      <alignment horizontal="center"/>
    </xf>
    <xf numFmtId="0" fontId="2" fillId="0" borderId="17" xfId="0" applyFont="1" applyBorder="1" applyAlignment="1">
      <alignment horizontal="center"/>
    </xf>
    <xf numFmtId="176" fontId="0" fillId="0" borderId="0" xfId="0" applyNumberFormat="1"/>
    <xf numFmtId="176" fontId="2" fillId="0" borderId="0" xfId="6" applyNumberFormat="1" applyFont="1"/>
    <xf numFmtId="0" fontId="2" fillId="0" borderId="0" xfId="6" applyNumberFormat="1" applyFont="1"/>
    <xf numFmtId="44" fontId="0" fillId="0" borderId="5" xfId="8" applyFont="1" applyBorder="1" applyAlignment="1"/>
    <xf numFmtId="44" fontId="0" fillId="0" borderId="5" xfId="8" applyFont="1" applyBorder="1" applyAlignment="1"/>
    <xf numFmtId="44" fontId="22" fillId="0" borderId="5" xfId="8" applyFont="1" applyFill="1" applyBorder="1" applyAlignment="1">
      <alignment vertical="center" wrapText="1"/>
    </xf>
    <xf numFmtId="44" fontId="20" fillId="0" borderId="5" xfId="8" applyFont="1" applyFill="1" applyBorder="1" applyAlignment="1">
      <alignment vertical="center" wrapText="1"/>
    </xf>
    <xf numFmtId="44" fontId="20" fillId="0" borderId="5" xfId="8" applyFont="1" applyBorder="1" applyAlignment="1">
      <alignment vertical="center" wrapText="1"/>
    </xf>
    <xf numFmtId="44" fontId="26" fillId="0" borderId="0" xfId="8" applyFont="1" applyBorder="1" applyAlignment="1"/>
    <xf numFmtId="44" fontId="0" fillId="0" borderId="0" xfId="8" applyFont="1" applyBorder="1" applyAlignment="1"/>
    <xf numFmtId="0" fontId="23" fillId="0" borderId="0" xfId="0" applyFont="1" applyBorder="1" applyAlignment="1">
      <alignment horizontal="center" vertical="center" wrapText="1"/>
    </xf>
    <xf numFmtId="44" fontId="27" fillId="0" borderId="0" xfId="8" applyFont="1" applyBorder="1" applyAlignment="1"/>
  </cellXfs>
  <cellStyles count="9">
    <cellStyle name="Comma" xfId="7" builtinId="3"/>
    <cellStyle name="Comma 2" xfId="3" xr:uid="{D595175C-771A-4651-86FA-18B8D7A2EC0B}"/>
    <cellStyle name="Comma 3" xfId="5" xr:uid="{285205DA-938C-4B5A-AEE5-4C46645D0F3E}"/>
    <cellStyle name="Comma 3 2" xfId="6" xr:uid="{03C387BE-ABC8-4330-83E6-3DAA7889544C}"/>
    <cellStyle name="Currency" xfId="8" builtinId="4"/>
    <cellStyle name="Currency 2" xfId="4" xr:uid="{4B3DB1CB-4C85-4763-9DC7-3FC108A742DE}"/>
    <cellStyle name="Normal" xfId="0" builtinId="0"/>
    <cellStyle name="Normal 2" xfId="2" xr:uid="{E087DAD5-C421-4754-8EF3-C0BE5C679D7E}"/>
    <cellStyle name="Percent" xfId="1" builtinId="5"/>
  </cellStyles>
  <dxfs count="1">
    <dxf>
      <fill>
        <patternFill patternType="solid">
          <fgColor rgb="FF305496"/>
          <bgColor rgb="FF000000"/>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CA" b="1">
                <a:solidFill>
                  <a:schemeClr val="tx1"/>
                </a:solidFill>
              </a:rPr>
              <a:t>Queen</a:t>
            </a:r>
            <a:r>
              <a:rPr lang="en-CA" b="1" baseline="0">
                <a:solidFill>
                  <a:schemeClr val="tx1"/>
                </a:solidFill>
              </a:rPr>
              <a:t> conch export 2008-2018</a:t>
            </a:r>
            <a:endParaRPr lang="en-CA"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'fishery production (2)'!$A$26</c:f>
              <c:strCache>
                <c:ptCount val="1"/>
                <c:pt idx="0">
                  <c:v>Conch (HS: 306191, 306292, 307911, 307992)</c:v>
                </c:pt>
              </c:strCache>
            </c:strRef>
          </c:tx>
          <c:spPr>
            <a:solidFill>
              <a:schemeClr val="accent4"/>
            </a:solidFill>
            <a:ln>
              <a:noFill/>
            </a:ln>
            <a:effectLst/>
          </c:spPr>
          <c:invertIfNegative val="0"/>
          <c:cat>
            <c:numRef>
              <c:f>'fishery production (2)'!$B$5:$L$5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'fishery production (2)'!$B$27:$L$27</c:f>
              <c:numCache>
                <c:formatCode>_(* #,##0.00_);_(* \(#,##0.00\);_(* "-"??_);_(@_)</c:formatCode>
                <c:ptCount val="11"/>
                <c:pt idx="0">
                  <c:v>623150</c:v>
                </c:pt>
                <c:pt idx="1">
                  <c:v>713850</c:v>
                </c:pt>
                <c:pt idx="2">
                  <c:v>575950</c:v>
                </c:pt>
                <c:pt idx="3">
                  <c:v>801300</c:v>
                </c:pt>
                <c:pt idx="4">
                  <c:v>1119050</c:v>
                </c:pt>
                <c:pt idx="5">
                  <c:v>986836</c:v>
                </c:pt>
                <c:pt idx="6">
                  <c:v>758471</c:v>
                </c:pt>
                <c:pt idx="7">
                  <c:v>696934.00000000012</c:v>
                </c:pt>
                <c:pt idx="8">
                  <c:v>889440</c:v>
                </c:pt>
                <c:pt idx="9">
                  <c:v>595185</c:v>
                </c:pt>
                <c:pt idx="10">
                  <c:v>882950</c:v>
                </c:pt>
              </c:numCache>
            </c:numRef>
          </c:val>
          <c:extLst>
            <c:ext xmlns:c16="http://schemas.microsoft.com/office/drawing/2014/chart" uri="{C3380CC4-5D6E-409C-BE32-E72D297353CC}">
              <c16:uniqueId val="{00000000-D26A-4D03-BC28-A2F1B1FBBB39}"/>
            </c:ext>
          </c:extLst>
        </c:ser>
        <c:dLbls>
          <c:showLegendKey val="0"/>
          <c:showVal val="0"/>
          <c:showCatName val="0"/>
          <c:showSerName val="0"/>
          <c:showPercent val="0"/>
          <c:showBubbleSize val="0"/>
        </c:dLbls>
        <c:gapWidth val="219"/>
        <c:axId val="612334384"/>
        <c:axId val="612332416"/>
      </c:barChart>
      <c:lineChart>
        <c:grouping val="standard"/>
        <c:varyColors val="0"/>
        <c:ser>
          <c:idx val="1"/>
          <c:order val="1"/>
          <c:tx>
            <c:strRef>
              <c:f>'fishery production (2)'!$A$28</c:f>
              <c:strCache>
                <c:ptCount val="1"/>
                <c:pt idx="0">
                  <c:v>Value (BZD)</c:v>
                </c:pt>
              </c:strCache>
            </c:strRef>
          </c:tx>
          <c:spPr>
            <a:ln w="28575" cap="rnd">
              <a:solidFill>
                <a:schemeClr val="accent2"/>
              </a:solidFill>
              <a:round/>
            </a:ln>
            <a:effectLst/>
          </c:spPr>
          <c:marker>
            <c:symbol val="none"/>
          </c:marker>
          <c:cat>
            <c:numRef>
              <c:f>'fishery production (2)'!$B$5:$L$5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'fishery production (2)'!$B$28:$L$28</c:f>
              <c:numCache>
                <c:formatCode>_(* #,##0.00_);_(* \(#,##0.00\);_(* "-"??_);_(@_)</c:formatCode>
                <c:ptCount val="11"/>
                <c:pt idx="0">
                  <c:v>6408116</c:v>
                </c:pt>
                <c:pt idx="1">
                  <c:v>7860986.6699999999</c:v>
                </c:pt>
                <c:pt idx="2">
                  <c:v>6324857.4699999997</c:v>
                </c:pt>
                <c:pt idx="3">
                  <c:v>8727462.5600000005</c:v>
                </c:pt>
                <c:pt idx="4">
                  <c:v>11987551.26</c:v>
                </c:pt>
                <c:pt idx="5">
                  <c:v>11290551.68</c:v>
                </c:pt>
                <c:pt idx="6">
                  <c:v>8534181.209999999</c:v>
                </c:pt>
                <c:pt idx="7">
                  <c:v>8024871.5630000001</c:v>
                </c:pt>
                <c:pt idx="8">
                  <c:v>10572234.600000001</c:v>
                </c:pt>
                <c:pt idx="9">
                  <c:v>7317936.5000000009</c:v>
                </c:pt>
                <c:pt idx="10">
                  <c:v>13097216.599999998</c:v>
                </c:pt>
              </c:numCache>
            </c:numRef>
          </c:val>
          <c:smooth val="0"/>
          <c:extLst>
            <c:ext xmlns:c16="http://schemas.microsoft.com/office/drawing/2014/chart" uri="{C3380CC4-5D6E-409C-BE32-E72D297353CC}">
              <c16:uniqueId val="{00000001-D26A-4D03-BC28-A2F1B1FBBB39}"/>
            </c:ext>
          </c:extLst>
        </c:ser>
        <c:dLbls>
          <c:showLegendKey val="0"/>
          <c:showVal val="0"/>
          <c:showCatName val="0"/>
          <c:showSerName val="0"/>
          <c:showPercent val="0"/>
          <c:showBubbleSize val="0"/>
        </c:dLbls>
        <c:marker val="1"/>
        <c:smooth val="0"/>
        <c:axId val="587032552"/>
        <c:axId val="587028288"/>
      </c:lineChart>
      <c:catAx>
        <c:axId val="6123343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CA">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12332416"/>
        <c:crosses val="autoZero"/>
        <c:auto val="1"/>
        <c:lblAlgn val="ctr"/>
        <c:lblOffset val="100"/>
        <c:noMultiLvlLbl val="0"/>
      </c:catAx>
      <c:valAx>
        <c:axId val="612332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CA">
                    <a:solidFill>
                      <a:schemeClr val="tx1"/>
                    </a:solidFill>
                  </a:rPr>
                  <a:t>Quantity</a:t>
                </a:r>
                <a:r>
                  <a:rPr lang="en-CA" baseline="0">
                    <a:solidFill>
                      <a:schemeClr val="tx1"/>
                    </a:solidFill>
                  </a:rPr>
                  <a:t> (Lbs)</a:t>
                </a:r>
                <a:endParaRPr lang="en-CA">
                  <a:solidFill>
                    <a:schemeClr val="tx1"/>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4">
                    <a:lumMod val="75000"/>
                  </a:schemeClr>
                </a:solidFill>
                <a:latin typeface="+mn-lt"/>
                <a:ea typeface="+mn-ea"/>
                <a:cs typeface="+mn-cs"/>
              </a:defRPr>
            </a:pPr>
            <a:endParaRPr lang="en-US"/>
          </a:p>
        </c:txPr>
        <c:crossAx val="612334384"/>
        <c:crosses val="autoZero"/>
        <c:crossBetween val="between"/>
      </c:valAx>
      <c:valAx>
        <c:axId val="58702828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CA">
                    <a:solidFill>
                      <a:schemeClr val="tx1"/>
                    </a:solidFill>
                  </a:rPr>
                  <a:t>Value (BZD)</a:t>
                </a:r>
                <a:r>
                  <a:rPr lang="en-CA" baseline="0">
                    <a:solidFill>
                      <a:schemeClr val="tx1"/>
                    </a:solidFill>
                  </a:rPr>
                  <a:t> </a:t>
                </a:r>
                <a:endParaRPr lang="en-CA">
                  <a:solidFill>
                    <a:schemeClr val="tx1"/>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2">
                    <a:lumMod val="75000"/>
                  </a:schemeClr>
                </a:solidFill>
                <a:latin typeface="+mn-lt"/>
                <a:ea typeface="+mn-ea"/>
                <a:cs typeface="+mn-cs"/>
              </a:defRPr>
            </a:pPr>
            <a:endParaRPr lang="en-US"/>
          </a:p>
        </c:txPr>
        <c:crossAx val="587032552"/>
        <c:crosses val="max"/>
        <c:crossBetween val="between"/>
      </c:valAx>
      <c:catAx>
        <c:axId val="587032552"/>
        <c:scaling>
          <c:orientation val="minMax"/>
        </c:scaling>
        <c:delete val="1"/>
        <c:axPos val="b"/>
        <c:numFmt formatCode="General" sourceLinked="1"/>
        <c:majorTickMark val="out"/>
        <c:minorTickMark val="none"/>
        <c:tickLblPos val="nextTo"/>
        <c:crossAx val="5870282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CA" sz="2000" b="1"/>
              <a:t>Finfish</a:t>
            </a:r>
            <a:r>
              <a:rPr lang="en-CA" sz="2000" b="1" baseline="0"/>
              <a:t> export breakdown 2010-2018</a:t>
            </a:r>
            <a:endParaRPr lang="en-CA"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94463921011751"/>
          <c:y val="8.511584673091542E-2"/>
          <c:w val="0.65110131591302367"/>
          <c:h val="0.69028084380917598"/>
        </c:manualLayout>
      </c:layout>
      <c:barChart>
        <c:barDir val="col"/>
        <c:grouping val="stacked"/>
        <c:varyColors val="0"/>
        <c:ser>
          <c:idx val="0"/>
          <c:order val="0"/>
          <c:tx>
            <c:strRef>
              <c:f>FinfishExpBreakdown!$A$4</c:f>
              <c:strCache>
                <c:ptCount val="1"/>
                <c:pt idx="0">
                  <c:v>302649000</c:v>
                </c:pt>
              </c:strCache>
            </c:strRef>
          </c:tx>
          <c:spPr>
            <a:solidFill>
              <a:schemeClr val="accent1"/>
            </a:solidFill>
            <a:ln>
              <a:noFill/>
            </a:ln>
            <a:effectLst/>
          </c:spPr>
          <c:invertIfNegative val="0"/>
          <c:cat>
            <c:numRef>
              <c:extLst>
                <c:ext xmlns:c15="http://schemas.microsoft.com/office/drawing/2012/chart" uri="{02D57815-91ED-43cb-92C2-25804820EDAC}">
                  <c15:fullRef>
                    <c15:sqref>FinfishExpBreakdown!$B$3:$L$3</c15:sqref>
                  </c15:fullRef>
                </c:ext>
              </c:extLst>
              <c:f>FinfishExpBreakdown!$D$3:$L$3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extLst>
                <c:ext xmlns:c15="http://schemas.microsoft.com/office/drawing/2012/chart" uri="{02D57815-91ED-43cb-92C2-25804820EDAC}">
                  <c15:fullRef>
                    <c15:sqref>FinfishExpBreakdown!$B$4:$L$4</c15:sqref>
                  </c15:fullRef>
                </c:ext>
              </c:extLst>
              <c:f>FinfishExpBreakdown!$D$4:$L$4</c:f>
              <c:numCache>
                <c:formatCode>_(* #,##0.00_);_(* \(#,##0.00\);_(* "-"??_);_(@_)</c:formatCode>
                <c:ptCount val="9"/>
                <c:pt idx="0">
                  <c:v>0</c:v>
                </c:pt>
                <c:pt idx="1">
                  <c:v>0</c:v>
                </c:pt>
                <c:pt idx="2">
                  <c:v>400</c:v>
                </c:pt>
                <c:pt idx="3">
                  <c:v>0</c:v>
                </c:pt>
                <c:pt idx="4">
                  <c:v>0</c:v>
                </c:pt>
                <c:pt idx="5">
                  <c:v>0</c:v>
                </c:pt>
                <c:pt idx="6">
                  <c:v>0</c:v>
                </c:pt>
                <c:pt idx="7">
                  <c:v>0</c:v>
                </c:pt>
                <c:pt idx="8">
                  <c:v>0</c:v>
                </c:pt>
              </c:numCache>
            </c:numRef>
          </c:val>
          <c:extLst>
            <c:ext xmlns:c16="http://schemas.microsoft.com/office/drawing/2014/chart" uri="{C3380CC4-5D6E-409C-BE32-E72D297353CC}">
              <c16:uniqueId val="{00000000-965D-466D-931E-CFB5A8F0F05E}"/>
            </c:ext>
          </c:extLst>
        </c:ser>
        <c:ser>
          <c:idx val="1"/>
          <c:order val="1"/>
          <c:tx>
            <c:strRef>
              <c:f>FinfishExpBreakdown!$A$5</c:f>
              <c:strCache>
                <c:ptCount val="1"/>
                <c:pt idx="0">
                  <c:v>302692000</c:v>
                </c:pt>
              </c:strCache>
            </c:strRef>
          </c:tx>
          <c:spPr>
            <a:solidFill>
              <a:schemeClr val="accent2"/>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FinfishExpBreakdown!$B$5:$L$5</c15:sqref>
                  </c15:fullRef>
                </c:ext>
              </c:extLst>
              <c:f>FinfishExpBreakdown!$D$5:$L$5</c:f>
              <c:numCache>
                <c:formatCode>_(* #,##0.00_);_(* \(#,##0.00\);_(* "-"??_);_(@_)</c:formatCode>
                <c:ptCount val="9"/>
                <c:pt idx="0">
                  <c:v>0</c:v>
                </c:pt>
                <c:pt idx="1">
                  <c:v>10830.9</c:v>
                </c:pt>
                <c:pt idx="2">
                  <c:v>3148</c:v>
                </c:pt>
                <c:pt idx="3">
                  <c:v>200</c:v>
                </c:pt>
                <c:pt idx="4">
                  <c:v>0</c:v>
                </c:pt>
                <c:pt idx="5">
                  <c:v>0</c:v>
                </c:pt>
                <c:pt idx="6">
                  <c:v>0</c:v>
                </c:pt>
                <c:pt idx="7">
                  <c:v>0</c:v>
                </c:pt>
                <c:pt idx="8">
                  <c:v>0</c:v>
                </c:pt>
              </c:numCache>
            </c:numRef>
          </c:val>
          <c:extLst>
            <c:ext xmlns:c16="http://schemas.microsoft.com/office/drawing/2014/chart" uri="{C3380CC4-5D6E-409C-BE32-E72D297353CC}">
              <c16:uniqueId val="{00000001-965D-466D-931E-CFB5A8F0F05E}"/>
            </c:ext>
          </c:extLst>
        </c:ser>
        <c:ser>
          <c:idx val="2"/>
          <c:order val="2"/>
          <c:tx>
            <c:strRef>
              <c:f>FinfishExpBreakdown!$A$6</c:f>
              <c:strCache>
                <c:ptCount val="1"/>
                <c:pt idx="0">
                  <c:v>302699000</c:v>
                </c:pt>
              </c:strCache>
            </c:strRef>
          </c:tx>
          <c:spPr>
            <a:solidFill>
              <a:schemeClr val="accent3"/>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FinfishExpBreakdown!$B$6:$L$6</c15:sqref>
                  </c15:fullRef>
                </c:ext>
              </c:extLst>
              <c:f>FinfishExpBreakdown!$D$6:$L$6</c:f>
              <c:numCache>
                <c:formatCode>_(* #,##0.00_);_(* \(#,##0.00\);_(* "-"??_);_(@_)</c:formatCode>
                <c:ptCount val="9"/>
                <c:pt idx="0">
                  <c:v>0</c:v>
                </c:pt>
                <c:pt idx="1">
                  <c:v>0</c:v>
                </c:pt>
                <c:pt idx="2">
                  <c:v>760</c:v>
                </c:pt>
                <c:pt idx="3">
                  <c:v>40</c:v>
                </c:pt>
                <c:pt idx="4">
                  <c:v>0</c:v>
                </c:pt>
                <c:pt idx="5">
                  <c:v>0</c:v>
                </c:pt>
                <c:pt idx="6">
                  <c:v>0</c:v>
                </c:pt>
                <c:pt idx="7">
                  <c:v>0</c:v>
                </c:pt>
                <c:pt idx="8">
                  <c:v>0</c:v>
                </c:pt>
              </c:numCache>
            </c:numRef>
          </c:val>
          <c:extLst>
            <c:ext xmlns:c16="http://schemas.microsoft.com/office/drawing/2014/chart" uri="{C3380CC4-5D6E-409C-BE32-E72D297353CC}">
              <c16:uniqueId val="{00000002-965D-466D-931E-CFB5A8F0F05E}"/>
            </c:ext>
          </c:extLst>
        </c:ser>
        <c:ser>
          <c:idx val="3"/>
          <c:order val="3"/>
          <c:tx>
            <c:strRef>
              <c:f>FinfishExpBreakdown!$A$7</c:f>
              <c:strCache>
                <c:ptCount val="1"/>
                <c:pt idx="0">
                  <c:v>303290000</c:v>
                </c:pt>
              </c:strCache>
            </c:strRef>
          </c:tx>
          <c:spPr>
            <a:solidFill>
              <a:schemeClr val="accent4"/>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FinfishExpBreakdown!$B$7:$L$7</c15:sqref>
                  </c15:fullRef>
                </c:ext>
              </c:extLst>
              <c:f>FinfishExpBreakdown!$D$7:$L$7</c:f>
              <c:numCache>
                <c:formatCode>_(* #,##0.00_);_(* \(#,##0.00\);_(* "-"??_);_(@_)</c:formatCode>
                <c:ptCount val="9"/>
                <c:pt idx="0">
                  <c:v>44908.52</c:v>
                </c:pt>
                <c:pt idx="1">
                  <c:v>144204.45000000001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965D-466D-931E-CFB5A8F0F05E}"/>
            </c:ext>
          </c:extLst>
        </c:ser>
        <c:ser>
          <c:idx val="4"/>
          <c:order val="4"/>
          <c:tx>
            <c:strRef>
              <c:f>FinfishExpBreakdown!$A$8</c:f>
              <c:strCache>
                <c:ptCount val="1"/>
                <c:pt idx="0">
                  <c:v>303390000</c:v>
                </c:pt>
              </c:strCache>
            </c:strRef>
          </c:tx>
          <c:spPr>
            <a:solidFill>
              <a:schemeClr val="accent5"/>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FinfishExpBreakdown!$B$8:$L$8</c15:sqref>
                  </c15:fullRef>
                </c:ext>
              </c:extLst>
              <c:f>FinfishExpBreakdown!$D$8:$L$8</c:f>
              <c:numCache>
                <c:formatCode>_(* #,##0.00_);_(* \(#,##0.00\);_(* "-"??_);_(@_)</c:formatCode>
                <c:ptCount val="9"/>
                <c:pt idx="0">
                  <c:v>597823.02</c:v>
                </c:pt>
                <c:pt idx="1">
                  <c:v>30000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965D-466D-931E-CFB5A8F0F05E}"/>
            </c:ext>
          </c:extLst>
        </c:ser>
        <c:ser>
          <c:idx val="5"/>
          <c:order val="5"/>
          <c:tx>
            <c:strRef>
              <c:f>FinfishExpBreakdown!$A$9</c:f>
              <c:strCache>
                <c:ptCount val="1"/>
                <c:pt idx="0">
                  <c:v>303550000</c:v>
                </c:pt>
              </c:strCache>
            </c:strRef>
          </c:tx>
          <c:spPr>
            <a:solidFill>
              <a:schemeClr val="accent6"/>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FinfishExpBreakdown!$B$9:$L$9</c15:sqref>
                  </c15:fullRef>
                </c:ext>
              </c:extLst>
              <c:f>FinfishExpBreakdown!$D$9:$L$9</c:f>
              <c:numCache>
                <c:formatCode>_(* #,##0.00_);_(* \(#,##0.00\);_(* "-"??_);_(@_)</c:formatCode>
                <c:ptCount val="9"/>
                <c:pt idx="0">
                  <c:v>0</c:v>
                </c:pt>
                <c:pt idx="1">
                  <c:v>0</c:v>
                </c:pt>
                <c:pt idx="2">
                  <c:v>0</c:v>
                </c:pt>
                <c:pt idx="3">
                  <c:v>0</c:v>
                </c:pt>
                <c:pt idx="4">
                  <c:v>1530</c:v>
                </c:pt>
                <c:pt idx="5">
                  <c:v>0</c:v>
                </c:pt>
                <c:pt idx="6">
                  <c:v>0</c:v>
                </c:pt>
                <c:pt idx="7">
                  <c:v>0</c:v>
                </c:pt>
                <c:pt idx="8">
                  <c:v>0</c:v>
                </c:pt>
              </c:numCache>
            </c:numRef>
          </c:val>
          <c:extLst>
            <c:ext xmlns:c16="http://schemas.microsoft.com/office/drawing/2014/chart" uri="{C3380CC4-5D6E-409C-BE32-E72D297353CC}">
              <c16:uniqueId val="{00000005-965D-466D-931E-CFB5A8F0F05E}"/>
            </c:ext>
          </c:extLst>
        </c:ser>
        <c:ser>
          <c:idx val="6"/>
          <c:order val="6"/>
          <c:tx>
            <c:strRef>
              <c:f>FinfishExpBreakdown!$A$10</c:f>
              <c:strCache>
                <c:ptCount val="1"/>
                <c:pt idx="0">
                  <c:v>303749000</c:v>
                </c:pt>
              </c:strCache>
            </c:strRef>
          </c:tx>
          <c:spPr>
            <a:solidFill>
              <a:schemeClr val="accent1">
                <a:lumMod val="6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FinfishExpBreakdown!$B$10:$L$10</c15:sqref>
                  </c15:fullRef>
                </c:ext>
              </c:extLst>
              <c:f>FinfishExpBreakdown!$D$10:$L$10</c:f>
              <c:numCache>
                <c:formatCode>_(* #,##0.00_);_(* \(#,##0.00\);_(* "-"??_);_(@_)</c:formatCode>
                <c:ptCount val="9"/>
                <c:pt idx="0">
                  <c:v>0</c:v>
                </c:pt>
                <c:pt idx="1">
                  <c:v>0</c:v>
                </c:pt>
                <c:pt idx="2">
                  <c:v>0</c:v>
                </c:pt>
                <c:pt idx="3">
                  <c:v>475</c:v>
                </c:pt>
                <c:pt idx="4">
                  <c:v>0</c:v>
                </c:pt>
                <c:pt idx="5">
                  <c:v>0</c:v>
                </c:pt>
                <c:pt idx="6">
                  <c:v>0</c:v>
                </c:pt>
                <c:pt idx="7">
                  <c:v>0</c:v>
                </c:pt>
                <c:pt idx="8">
                  <c:v>0</c:v>
                </c:pt>
              </c:numCache>
            </c:numRef>
          </c:val>
          <c:extLst>
            <c:ext xmlns:c16="http://schemas.microsoft.com/office/drawing/2014/chart" uri="{C3380CC4-5D6E-409C-BE32-E72D297353CC}">
              <c16:uniqueId val="{00000006-965D-466D-931E-CFB5A8F0F05E}"/>
            </c:ext>
          </c:extLst>
        </c:ser>
        <c:ser>
          <c:idx val="7"/>
          <c:order val="7"/>
          <c:tx>
            <c:strRef>
              <c:f>FinfishExpBreakdown!$A$11</c:f>
              <c:strCache>
                <c:ptCount val="1"/>
                <c:pt idx="0">
                  <c:v>303770000</c:v>
                </c:pt>
              </c:strCache>
            </c:strRef>
          </c:tx>
          <c:spPr>
            <a:solidFill>
              <a:schemeClr val="accent2">
                <a:lumMod val="6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FinfishExpBreakdown!$B$11:$L$11</c15:sqref>
                  </c15:fullRef>
                </c:ext>
              </c:extLst>
              <c:f>FinfishExpBreakdown!$D$11:$L$11</c:f>
              <c:numCache>
                <c:formatCode>_(* #,##0.00_);_(* \(#,##0.00\);_(* "-"??_);_(@_)</c:formatCode>
                <c:ptCount val="9"/>
                <c:pt idx="0">
                  <c:v>2763</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965D-466D-931E-CFB5A8F0F05E}"/>
            </c:ext>
          </c:extLst>
        </c:ser>
        <c:ser>
          <c:idx val="8"/>
          <c:order val="8"/>
          <c:tx>
            <c:strRef>
              <c:f>FinfishExpBreakdown!$A$12</c:f>
              <c:strCache>
                <c:ptCount val="1"/>
                <c:pt idx="0">
                  <c:v>303792000</c:v>
                </c:pt>
              </c:strCache>
            </c:strRef>
          </c:tx>
          <c:spPr>
            <a:solidFill>
              <a:schemeClr val="accent3">
                <a:lumMod val="6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FinfishExpBreakdown!$B$12:$L$12</c15:sqref>
                  </c15:fullRef>
                </c:ext>
              </c:extLst>
              <c:f>FinfishExpBreakdown!$D$12:$L$12</c:f>
              <c:numCache>
                <c:formatCode>_(* #,##0.00_);_(* \(#,##0.00\);_(* "-"??_);_(@_)</c:formatCode>
                <c:ptCount val="9"/>
                <c:pt idx="0">
                  <c:v>0</c:v>
                </c:pt>
                <c:pt idx="1">
                  <c:v>52114.559999999998</c:v>
                </c:pt>
                <c:pt idx="2">
                  <c:v>50793.31</c:v>
                </c:pt>
                <c:pt idx="3">
                  <c:v>35605.050000000003</c:v>
                </c:pt>
                <c:pt idx="4">
                  <c:v>0</c:v>
                </c:pt>
                <c:pt idx="5">
                  <c:v>0</c:v>
                </c:pt>
                <c:pt idx="6">
                  <c:v>0</c:v>
                </c:pt>
                <c:pt idx="7">
                  <c:v>0</c:v>
                </c:pt>
                <c:pt idx="8">
                  <c:v>0</c:v>
                </c:pt>
              </c:numCache>
            </c:numRef>
          </c:val>
          <c:extLst>
            <c:ext xmlns:c16="http://schemas.microsoft.com/office/drawing/2014/chart" uri="{C3380CC4-5D6E-409C-BE32-E72D297353CC}">
              <c16:uniqueId val="{00000008-965D-466D-931E-CFB5A8F0F05E}"/>
            </c:ext>
          </c:extLst>
        </c:ser>
        <c:ser>
          <c:idx val="9"/>
          <c:order val="9"/>
          <c:tx>
            <c:strRef>
              <c:f>FinfishExpBreakdown!$A$13</c:f>
              <c:strCache>
                <c:ptCount val="1"/>
                <c:pt idx="0">
                  <c:v>303799000</c:v>
                </c:pt>
              </c:strCache>
            </c:strRef>
          </c:tx>
          <c:spPr>
            <a:solidFill>
              <a:schemeClr val="accent4">
                <a:lumMod val="6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FinfishExpBreakdown!$B$13:$L$13</c15:sqref>
                  </c15:fullRef>
                </c:ext>
              </c:extLst>
              <c:f>FinfishExpBreakdown!$D$13:$L$13</c:f>
              <c:numCache>
                <c:formatCode>_(* #,##0.00_);_(* \(#,##0.00\);_(* "-"??_);_(@_)</c:formatCode>
                <c:ptCount val="9"/>
                <c:pt idx="0">
                  <c:v>137742.53</c:v>
                </c:pt>
                <c:pt idx="1">
                  <c:v>469207.12</c:v>
                </c:pt>
                <c:pt idx="2">
                  <c:v>342463.77</c:v>
                </c:pt>
                <c:pt idx="3">
                  <c:v>467754.05</c:v>
                </c:pt>
                <c:pt idx="4">
                  <c:v>0</c:v>
                </c:pt>
                <c:pt idx="5">
                  <c:v>0</c:v>
                </c:pt>
                <c:pt idx="6">
                  <c:v>0</c:v>
                </c:pt>
                <c:pt idx="7">
                  <c:v>0</c:v>
                </c:pt>
                <c:pt idx="8">
                  <c:v>0</c:v>
                </c:pt>
              </c:numCache>
            </c:numRef>
          </c:val>
          <c:extLst>
            <c:ext xmlns:c16="http://schemas.microsoft.com/office/drawing/2014/chart" uri="{C3380CC4-5D6E-409C-BE32-E72D297353CC}">
              <c16:uniqueId val="{00000009-965D-466D-931E-CFB5A8F0F05E}"/>
            </c:ext>
          </c:extLst>
        </c:ser>
        <c:ser>
          <c:idx val="10"/>
          <c:order val="10"/>
          <c:tx>
            <c:strRef>
              <c:f>FinfishExpBreakdown!$A$14</c:f>
              <c:strCache>
                <c:ptCount val="1"/>
                <c:pt idx="0">
                  <c:v>303839000</c:v>
                </c:pt>
              </c:strCache>
            </c:strRef>
          </c:tx>
          <c:spPr>
            <a:solidFill>
              <a:schemeClr val="accent5">
                <a:lumMod val="6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FinfishExpBreakdown!$B$14:$L$14</c15:sqref>
                  </c15:fullRef>
                </c:ext>
              </c:extLst>
              <c:f>FinfishExpBreakdown!$D$14:$L$14</c:f>
              <c:numCache>
                <c:formatCode>_(* #,##0.00_);_(* \(#,##0.00\);_(* "-"??_);_(@_)</c:formatCode>
                <c:ptCount val="9"/>
                <c:pt idx="0">
                  <c:v>0</c:v>
                </c:pt>
                <c:pt idx="1">
                  <c:v>0</c:v>
                </c:pt>
                <c:pt idx="2">
                  <c:v>0</c:v>
                </c:pt>
                <c:pt idx="3">
                  <c:v>0</c:v>
                </c:pt>
                <c:pt idx="4">
                  <c:v>14050</c:v>
                </c:pt>
                <c:pt idx="5">
                  <c:v>0</c:v>
                </c:pt>
                <c:pt idx="6">
                  <c:v>0</c:v>
                </c:pt>
                <c:pt idx="7">
                  <c:v>0</c:v>
                </c:pt>
                <c:pt idx="8">
                  <c:v>0</c:v>
                </c:pt>
              </c:numCache>
            </c:numRef>
          </c:val>
          <c:extLst>
            <c:ext xmlns:c16="http://schemas.microsoft.com/office/drawing/2014/chart" uri="{C3380CC4-5D6E-409C-BE32-E72D297353CC}">
              <c16:uniqueId val="{0000000A-965D-466D-931E-CFB5A8F0F05E}"/>
            </c:ext>
          </c:extLst>
        </c:ser>
        <c:ser>
          <c:idx val="11"/>
          <c:order val="11"/>
          <c:tx>
            <c:strRef>
              <c:f>FinfishExpBreakdown!$A$15</c:f>
              <c:strCache>
                <c:ptCount val="1"/>
                <c:pt idx="0">
                  <c:v>303892000</c:v>
                </c:pt>
              </c:strCache>
            </c:strRef>
          </c:tx>
          <c:spPr>
            <a:solidFill>
              <a:schemeClr val="accent6">
                <a:lumMod val="6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FinfishExpBreakdown!$B$15:$L$15</c15:sqref>
                  </c15:fullRef>
                </c:ext>
              </c:extLst>
              <c:f>FinfishExpBreakdown!$D$15:$L$15</c:f>
              <c:numCache>
                <c:formatCode>_(* #,##0.00_);_(* \(#,##0.00\);_(* "-"??_);_(@_)</c:formatCode>
                <c:ptCount val="9"/>
                <c:pt idx="0">
                  <c:v>0</c:v>
                </c:pt>
                <c:pt idx="1">
                  <c:v>0</c:v>
                </c:pt>
                <c:pt idx="2">
                  <c:v>0</c:v>
                </c:pt>
                <c:pt idx="3">
                  <c:v>0</c:v>
                </c:pt>
                <c:pt idx="4">
                  <c:v>1873</c:v>
                </c:pt>
                <c:pt idx="5">
                  <c:v>0</c:v>
                </c:pt>
                <c:pt idx="6">
                  <c:v>62058.47</c:v>
                </c:pt>
                <c:pt idx="7">
                  <c:v>68670</c:v>
                </c:pt>
                <c:pt idx="8">
                  <c:v>21170</c:v>
                </c:pt>
              </c:numCache>
            </c:numRef>
          </c:val>
          <c:extLst>
            <c:ext xmlns:c16="http://schemas.microsoft.com/office/drawing/2014/chart" uri="{C3380CC4-5D6E-409C-BE32-E72D297353CC}">
              <c16:uniqueId val="{0000000B-965D-466D-931E-CFB5A8F0F05E}"/>
            </c:ext>
          </c:extLst>
        </c:ser>
        <c:ser>
          <c:idx val="12"/>
          <c:order val="12"/>
          <c:tx>
            <c:strRef>
              <c:f>FinfishExpBreakdown!$A$16</c:f>
              <c:strCache>
                <c:ptCount val="1"/>
                <c:pt idx="0">
                  <c:v>303899000</c:v>
                </c:pt>
              </c:strCache>
            </c:strRef>
          </c:tx>
          <c:spPr>
            <a:solidFill>
              <a:schemeClr val="accent1">
                <a:lumMod val="80000"/>
                <a:lumOff val="2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FinfishExpBreakdown!$B$16:$L$16</c15:sqref>
                  </c15:fullRef>
                </c:ext>
              </c:extLst>
              <c:f>FinfishExpBreakdown!$D$16:$L$16</c:f>
              <c:numCache>
                <c:formatCode>_(* #,##0.00_);_(* \(#,##0.00\);_(* "-"??_);_(@_)</c:formatCode>
                <c:ptCount val="9"/>
                <c:pt idx="0">
                  <c:v>0</c:v>
                </c:pt>
                <c:pt idx="1">
                  <c:v>0</c:v>
                </c:pt>
                <c:pt idx="2">
                  <c:v>0</c:v>
                </c:pt>
                <c:pt idx="3">
                  <c:v>0</c:v>
                </c:pt>
                <c:pt idx="4">
                  <c:v>259253</c:v>
                </c:pt>
                <c:pt idx="5">
                  <c:v>154497</c:v>
                </c:pt>
                <c:pt idx="6">
                  <c:v>59100</c:v>
                </c:pt>
                <c:pt idx="7">
                  <c:v>0</c:v>
                </c:pt>
                <c:pt idx="8">
                  <c:v>0</c:v>
                </c:pt>
              </c:numCache>
            </c:numRef>
          </c:val>
          <c:extLst>
            <c:ext xmlns:c16="http://schemas.microsoft.com/office/drawing/2014/chart" uri="{C3380CC4-5D6E-409C-BE32-E72D297353CC}">
              <c16:uniqueId val="{0000000C-965D-466D-931E-CFB5A8F0F05E}"/>
            </c:ext>
          </c:extLst>
        </c:ser>
        <c:ser>
          <c:idx val="13"/>
          <c:order val="13"/>
          <c:tx>
            <c:strRef>
              <c:f>FinfishExpBreakdown!$A$17</c:f>
              <c:strCache>
                <c:ptCount val="1"/>
                <c:pt idx="0">
                  <c:v>305499000</c:v>
                </c:pt>
              </c:strCache>
            </c:strRef>
          </c:tx>
          <c:spPr>
            <a:solidFill>
              <a:schemeClr val="accent2">
                <a:lumMod val="80000"/>
                <a:lumOff val="2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FinfishExpBreakdown!$B$17:$L$17</c15:sqref>
                  </c15:fullRef>
                </c:ext>
              </c:extLst>
              <c:f>FinfishExpBreakdown!$D$17:$L$17</c:f>
              <c:numCache>
                <c:formatCode>_(* #,##0.00_);_(* \(#,##0.00\);_(* "-"??_);_(@_)</c:formatCode>
                <c:ptCount val="9"/>
                <c:pt idx="0">
                  <c:v>0</c:v>
                </c:pt>
                <c:pt idx="1">
                  <c:v>0</c:v>
                </c:pt>
                <c:pt idx="2">
                  <c:v>2000</c:v>
                </c:pt>
                <c:pt idx="3">
                  <c:v>0</c:v>
                </c:pt>
                <c:pt idx="4">
                  <c:v>0</c:v>
                </c:pt>
                <c:pt idx="5">
                  <c:v>0</c:v>
                </c:pt>
                <c:pt idx="6">
                  <c:v>0</c:v>
                </c:pt>
                <c:pt idx="7">
                  <c:v>0</c:v>
                </c:pt>
                <c:pt idx="8">
                  <c:v>0</c:v>
                </c:pt>
              </c:numCache>
            </c:numRef>
          </c:val>
          <c:extLst>
            <c:ext xmlns:c16="http://schemas.microsoft.com/office/drawing/2014/chart" uri="{C3380CC4-5D6E-409C-BE32-E72D297353CC}">
              <c16:uniqueId val="{0000000D-965D-466D-931E-CFB5A8F0F05E}"/>
            </c:ext>
          </c:extLst>
        </c:ser>
        <c:ser>
          <c:idx val="14"/>
          <c:order val="14"/>
          <c:tx>
            <c:strRef>
              <c:f>FinfishExpBreakdown!$A$18</c:f>
              <c:strCache>
                <c:ptCount val="1"/>
                <c:pt idx="0">
                  <c:v>305591000</c:v>
                </c:pt>
              </c:strCache>
            </c:strRef>
          </c:tx>
          <c:spPr>
            <a:solidFill>
              <a:schemeClr val="accent3">
                <a:lumMod val="80000"/>
                <a:lumOff val="2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FinfishExpBreakdown!$B$18:$L$18</c15:sqref>
                  </c15:fullRef>
                </c:ext>
              </c:extLst>
              <c:f>FinfishExpBreakdown!$D$18:$L$18</c:f>
              <c:numCache>
                <c:formatCode>_(* #,##0.00_);_(* \(#,##0.00\);_(* "-"??_);_(@_)</c:formatCode>
                <c:ptCount val="9"/>
                <c:pt idx="0">
                  <c:v>15600</c:v>
                </c:pt>
                <c:pt idx="1">
                  <c:v>0</c:v>
                </c:pt>
                <c:pt idx="2">
                  <c:v>0</c:v>
                </c:pt>
                <c:pt idx="3">
                  <c:v>1000</c:v>
                </c:pt>
                <c:pt idx="4">
                  <c:v>0</c:v>
                </c:pt>
                <c:pt idx="5">
                  <c:v>0</c:v>
                </c:pt>
                <c:pt idx="6">
                  <c:v>0</c:v>
                </c:pt>
                <c:pt idx="7">
                  <c:v>0</c:v>
                </c:pt>
                <c:pt idx="8">
                  <c:v>0</c:v>
                </c:pt>
              </c:numCache>
            </c:numRef>
          </c:val>
          <c:extLst>
            <c:ext xmlns:c16="http://schemas.microsoft.com/office/drawing/2014/chart" uri="{C3380CC4-5D6E-409C-BE32-E72D297353CC}">
              <c16:uniqueId val="{0000000E-965D-466D-931E-CFB5A8F0F05E}"/>
            </c:ext>
          </c:extLst>
        </c:ser>
        <c:ser>
          <c:idx val="15"/>
          <c:order val="15"/>
          <c:tx>
            <c:strRef>
              <c:f>FinfishExpBreakdown!$A$19</c:f>
              <c:strCache>
                <c:ptCount val="1"/>
                <c:pt idx="0">
                  <c:v>305599000</c:v>
                </c:pt>
              </c:strCache>
            </c:strRef>
          </c:tx>
          <c:spPr>
            <a:solidFill>
              <a:schemeClr val="accent4">
                <a:lumMod val="80000"/>
                <a:lumOff val="2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FinfishExpBreakdown!$B$19:$L$19</c15:sqref>
                  </c15:fullRef>
                </c:ext>
              </c:extLst>
              <c:f>FinfishExpBreakdown!$D$19:$L$19</c:f>
              <c:numCache>
                <c:formatCode>_(* #,##0.00_);_(* \(#,##0.00\);_(* "-"??_);_(@_)</c:formatCode>
                <c:ptCount val="9"/>
                <c:pt idx="0">
                  <c:v>9000</c:v>
                </c:pt>
                <c:pt idx="1">
                  <c:v>0</c:v>
                </c:pt>
                <c:pt idx="2">
                  <c:v>1930</c:v>
                </c:pt>
                <c:pt idx="3">
                  <c:v>1000</c:v>
                </c:pt>
                <c:pt idx="4">
                  <c:v>0</c:v>
                </c:pt>
                <c:pt idx="5">
                  <c:v>0</c:v>
                </c:pt>
                <c:pt idx="6">
                  <c:v>0</c:v>
                </c:pt>
                <c:pt idx="7">
                  <c:v>0</c:v>
                </c:pt>
                <c:pt idx="8">
                  <c:v>0</c:v>
                </c:pt>
              </c:numCache>
            </c:numRef>
          </c:val>
          <c:extLst>
            <c:ext xmlns:c16="http://schemas.microsoft.com/office/drawing/2014/chart" uri="{C3380CC4-5D6E-409C-BE32-E72D297353CC}">
              <c16:uniqueId val="{0000000F-965D-466D-931E-CFB5A8F0F05E}"/>
            </c:ext>
          </c:extLst>
        </c:ser>
        <c:ser>
          <c:idx val="16"/>
          <c:order val="16"/>
          <c:tx>
            <c:strRef>
              <c:f>FinfishExpBreakdown!$A$20</c:f>
              <c:strCache>
                <c:ptCount val="1"/>
                <c:pt idx="0">
                  <c:v>305691000</c:v>
                </c:pt>
              </c:strCache>
            </c:strRef>
          </c:tx>
          <c:spPr>
            <a:solidFill>
              <a:schemeClr val="accent5">
                <a:lumMod val="80000"/>
                <a:lumOff val="2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FinfishExpBreakdown!$B$20:$L$20</c15:sqref>
                  </c15:fullRef>
                </c:ext>
              </c:extLst>
              <c:f>FinfishExpBreakdown!$D$20:$L$20</c:f>
              <c:numCache>
                <c:formatCode>_(* #,##0.00_);_(* \(#,##0.00\);_(* "-"??_);_(@_)</c:formatCode>
                <c:ptCount val="9"/>
                <c:pt idx="0">
                  <c:v>0</c:v>
                </c:pt>
                <c:pt idx="1">
                  <c:v>0</c:v>
                </c:pt>
                <c:pt idx="2">
                  <c:v>0</c:v>
                </c:pt>
                <c:pt idx="3">
                  <c:v>0</c:v>
                </c:pt>
                <c:pt idx="4">
                  <c:v>1500</c:v>
                </c:pt>
                <c:pt idx="5">
                  <c:v>500</c:v>
                </c:pt>
                <c:pt idx="6">
                  <c:v>1500</c:v>
                </c:pt>
                <c:pt idx="7">
                  <c:v>3150</c:v>
                </c:pt>
                <c:pt idx="8">
                  <c:v>8500</c:v>
                </c:pt>
              </c:numCache>
            </c:numRef>
          </c:val>
          <c:extLst>
            <c:ext xmlns:c16="http://schemas.microsoft.com/office/drawing/2014/chart" uri="{C3380CC4-5D6E-409C-BE32-E72D297353CC}">
              <c16:uniqueId val="{00000010-965D-466D-931E-CFB5A8F0F05E}"/>
            </c:ext>
          </c:extLst>
        </c:ser>
        <c:ser>
          <c:idx val="17"/>
          <c:order val="17"/>
          <c:tx>
            <c:strRef>
              <c:f>FinfishExpBreakdown!$A$21</c:f>
              <c:strCache>
                <c:ptCount val="1"/>
                <c:pt idx="0">
                  <c:v>305699000</c:v>
                </c:pt>
              </c:strCache>
            </c:strRef>
          </c:tx>
          <c:spPr>
            <a:solidFill>
              <a:schemeClr val="accent6">
                <a:lumMod val="80000"/>
                <a:lumOff val="2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FinfishExpBreakdown!$B$21:$L$21</c15:sqref>
                  </c15:fullRef>
                </c:ext>
              </c:extLst>
              <c:f>FinfishExpBreakdown!$D$21:$L$21</c:f>
              <c:numCache>
                <c:formatCode>_(* #,##0.00_);_(* \(#,##0.00\);_(* "-"??_);_(@_)</c:formatCode>
                <c:ptCount val="9"/>
                <c:pt idx="0">
                  <c:v>0</c:v>
                </c:pt>
                <c:pt idx="1">
                  <c:v>0</c:v>
                </c:pt>
                <c:pt idx="2">
                  <c:v>0</c:v>
                </c:pt>
                <c:pt idx="3">
                  <c:v>7000</c:v>
                </c:pt>
                <c:pt idx="4">
                  <c:v>12500</c:v>
                </c:pt>
                <c:pt idx="5">
                  <c:v>18743</c:v>
                </c:pt>
                <c:pt idx="6">
                  <c:v>29800</c:v>
                </c:pt>
                <c:pt idx="7">
                  <c:v>45650</c:v>
                </c:pt>
                <c:pt idx="8">
                  <c:v>55200</c:v>
                </c:pt>
              </c:numCache>
            </c:numRef>
          </c:val>
          <c:extLst>
            <c:ext xmlns:c16="http://schemas.microsoft.com/office/drawing/2014/chart" uri="{C3380CC4-5D6E-409C-BE32-E72D297353CC}">
              <c16:uniqueId val="{00000011-965D-466D-931E-CFB5A8F0F05E}"/>
            </c:ext>
          </c:extLst>
        </c:ser>
        <c:ser>
          <c:idx val="18"/>
          <c:order val="18"/>
          <c:tx>
            <c:strRef>
              <c:f>FinfishExpBreakdown!$A$22</c:f>
              <c:strCache>
                <c:ptCount val="1"/>
                <c:pt idx="0">
                  <c:v>305710000</c:v>
                </c:pt>
              </c:strCache>
            </c:strRef>
          </c:tx>
          <c:spPr>
            <a:solidFill>
              <a:schemeClr val="accent1">
                <a:lumMod val="8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FinfishExpBreakdown!$B$22:$L$22</c15:sqref>
                  </c15:fullRef>
                </c:ext>
              </c:extLst>
              <c:f>FinfishExpBreakdown!$D$22:$L$22</c:f>
              <c:numCache>
                <c:formatCode>_(* #,##0.00_);_(* \(#,##0.00\);_(* "-"??_);_(@_)</c:formatCode>
                <c:ptCount val="9"/>
                <c:pt idx="0">
                  <c:v>0</c:v>
                </c:pt>
                <c:pt idx="1">
                  <c:v>0</c:v>
                </c:pt>
                <c:pt idx="2">
                  <c:v>0</c:v>
                </c:pt>
                <c:pt idx="3">
                  <c:v>0</c:v>
                </c:pt>
                <c:pt idx="4">
                  <c:v>0</c:v>
                </c:pt>
                <c:pt idx="5">
                  <c:v>0</c:v>
                </c:pt>
                <c:pt idx="6">
                  <c:v>0</c:v>
                </c:pt>
                <c:pt idx="7">
                  <c:v>0</c:v>
                </c:pt>
                <c:pt idx="8">
                  <c:v>250</c:v>
                </c:pt>
              </c:numCache>
            </c:numRef>
          </c:val>
          <c:extLst>
            <c:ext xmlns:c16="http://schemas.microsoft.com/office/drawing/2014/chart" uri="{C3380CC4-5D6E-409C-BE32-E72D297353CC}">
              <c16:uniqueId val="{00000012-965D-466D-931E-CFB5A8F0F05E}"/>
            </c:ext>
          </c:extLst>
        </c:ser>
        <c:ser>
          <c:idx val="19"/>
          <c:order val="19"/>
          <c:tx>
            <c:strRef>
              <c:f>FinfishExpBreakdown!$A$23</c:f>
              <c:strCache>
                <c:ptCount val="1"/>
                <c:pt idx="0">
                  <c:v>304109000</c:v>
                </c:pt>
              </c:strCache>
            </c:strRef>
          </c:tx>
          <c:spPr>
            <a:solidFill>
              <a:schemeClr val="accent2">
                <a:lumMod val="8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FinfishExpBreakdown!$B$23:$L$23</c15:sqref>
                  </c15:fullRef>
                </c:ext>
              </c:extLst>
              <c:f>FinfishExpBreakdown!$D$23:$L$23</c:f>
              <c:numCache>
                <c:formatCode>General</c:formatCode>
                <c:ptCount val="9"/>
                <c:pt idx="0" formatCode="_(* #,##0.00_);_(* \(#,##0.00\);_(* &quot;-&quot;??_);_(@_)">
                  <c:v>0</c:v>
                </c:pt>
                <c:pt idx="1" formatCode="_(* #,##0.00_);_(* \(#,##0.00\);_(* &quot;-&quot;??_);_(@_)">
                  <c:v>0</c:v>
                </c:pt>
                <c:pt idx="2" formatCode="_(* #,##0.00_);_(* \(#,##0.00\);_(* &quot;-&quot;??_);_(@_)">
                  <c:v>0</c:v>
                </c:pt>
                <c:pt idx="3" formatCode="_(* #,##0.00_);_(* \(#,##0.00\);_(* &quot;-&quot;??_);_(@_)">
                  <c:v>0</c:v>
                </c:pt>
                <c:pt idx="4" formatCode="_(* #,##0.00_);_(* \(#,##0.00\);_(* &quot;-&quot;??_);_(@_)">
                  <c:v>0</c:v>
                </c:pt>
                <c:pt idx="5" formatCode="_(* #,##0.00_);_(* \(#,##0.00\);_(* &quot;-&quot;??_);_(@_)">
                  <c:v>0</c:v>
                </c:pt>
                <c:pt idx="6" formatCode="_(* #,##0.00_);_(* \(#,##0.00\);_(* &quot;-&quot;??_);_(@_)">
                  <c:v>0</c:v>
                </c:pt>
                <c:pt idx="7" formatCode="_(* #,##0.00_);_(* \(#,##0.00\);_(* &quot;-&quot;??_);_(@_)">
                  <c:v>0</c:v>
                </c:pt>
                <c:pt idx="8" formatCode="_(* #,##0.00_);_(* \(#,##0.00\);_(* &quot;-&quot;??_);_(@_)">
                  <c:v>0</c:v>
                </c:pt>
              </c:numCache>
            </c:numRef>
          </c:val>
          <c:extLst>
            <c:ext xmlns:c16="http://schemas.microsoft.com/office/drawing/2014/chart" uri="{C3380CC4-5D6E-409C-BE32-E72D297353CC}">
              <c16:uniqueId val="{00000013-965D-466D-931E-CFB5A8F0F05E}"/>
            </c:ext>
          </c:extLst>
        </c:ser>
        <c:ser>
          <c:idx val="20"/>
          <c:order val="20"/>
          <c:tx>
            <c:strRef>
              <c:f>FinfishExpBreakdown!$A$24</c:f>
              <c:strCache>
                <c:ptCount val="1"/>
                <c:pt idx="0">
                  <c:v>304990000</c:v>
                </c:pt>
              </c:strCache>
            </c:strRef>
          </c:tx>
          <c:spPr>
            <a:solidFill>
              <a:schemeClr val="accent3">
                <a:lumMod val="8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FinfishExpBreakdown!$B$24:$L$24</c15:sqref>
                  </c15:fullRef>
                </c:ext>
              </c:extLst>
              <c:f>FinfishExpBreakdown!$D$24:$L$24</c:f>
              <c:numCache>
                <c:formatCode>_(* #,##0.00_);_(* \(#,##0.00\);_(* "-"??_);_(@_)</c:formatCode>
                <c:ptCount val="9"/>
                <c:pt idx="0" formatCode="General">
                  <c:v>2253.15</c:v>
                </c:pt>
                <c:pt idx="1">
                  <c:v>0</c:v>
                </c:pt>
                <c:pt idx="2">
                  <c:v>0</c:v>
                </c:pt>
                <c:pt idx="3" formatCode="General">
                  <c:v>414.21</c:v>
                </c:pt>
                <c:pt idx="4">
                  <c:v>0</c:v>
                </c:pt>
                <c:pt idx="5" formatCode="General">
                  <c:v>60</c:v>
                </c:pt>
                <c:pt idx="6">
                  <c:v>0</c:v>
                </c:pt>
                <c:pt idx="7">
                  <c:v>0</c:v>
                </c:pt>
                <c:pt idx="8" formatCode="General">
                  <c:v>680</c:v>
                </c:pt>
              </c:numCache>
            </c:numRef>
          </c:val>
          <c:extLst>
            <c:ext xmlns:c16="http://schemas.microsoft.com/office/drawing/2014/chart" uri="{C3380CC4-5D6E-409C-BE32-E72D297353CC}">
              <c16:uniqueId val="{00000014-965D-466D-931E-CFB5A8F0F05E}"/>
            </c:ext>
          </c:extLst>
        </c:ser>
        <c:ser>
          <c:idx val="21"/>
          <c:order val="21"/>
          <c:tx>
            <c:strRef>
              <c:f>FinfishExpBreakdown!$A$25</c:f>
              <c:strCache>
                <c:ptCount val="1"/>
                <c:pt idx="0">
                  <c:v>304299000</c:v>
                </c:pt>
              </c:strCache>
            </c:strRef>
          </c:tx>
          <c:spPr>
            <a:solidFill>
              <a:schemeClr val="accent4">
                <a:lumMod val="80000"/>
              </a:schemeClr>
            </a:solidFill>
            <a:ln>
              <a:noFill/>
            </a:ln>
            <a:effectLst/>
          </c:spPr>
          <c:invertIfNegative val="0"/>
          <c:cat>
            <c:strLit>
              <c:ptCount val="9"/>
              <c:pt idx="0">
                <c:v>2010</c:v>
              </c:pt>
              <c:pt idx="1">
                <c:v>2011</c:v>
              </c:pt>
              <c:pt idx="2">
                <c:v>2012</c:v>
              </c:pt>
              <c:pt idx="3">
                <c:v>2013</c:v>
              </c:pt>
              <c:pt idx="4">
                <c:v>2014</c:v>
              </c:pt>
              <c:pt idx="5">
                <c:v>2015</c:v>
              </c:pt>
              <c:pt idx="6">
                <c:v>2016</c:v>
              </c:pt>
              <c:pt idx="7">
                <c:v>2017</c:v>
              </c:pt>
              <c:pt idx="8">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FinfishExpBreakdown!$B$25:$L$25</c15:sqref>
                  </c15:fullRef>
                </c:ext>
              </c:extLst>
              <c:f>FinfishExpBreakdown!$D$25:$L$25</c:f>
              <c:numCache>
                <c:formatCode>_(* #,##0.00_);_(* \(#,##0.00\);_(* "-"??_);_(@_)</c:formatCode>
                <c:ptCount val="9"/>
                <c:pt idx="0">
                  <c:v>0</c:v>
                </c:pt>
                <c:pt idx="1">
                  <c:v>0</c:v>
                </c:pt>
                <c:pt idx="2">
                  <c:v>0</c:v>
                </c:pt>
                <c:pt idx="3" formatCode="General">
                  <c:v>217</c:v>
                </c:pt>
                <c:pt idx="4">
                  <c:v>0</c:v>
                </c:pt>
                <c:pt idx="5">
                  <c:v>0</c:v>
                </c:pt>
                <c:pt idx="6">
                  <c:v>0</c:v>
                </c:pt>
                <c:pt idx="7">
                  <c:v>0</c:v>
                </c:pt>
                <c:pt idx="8">
                  <c:v>0</c:v>
                </c:pt>
              </c:numCache>
            </c:numRef>
          </c:val>
          <c:extLst>
            <c:ext xmlns:c16="http://schemas.microsoft.com/office/drawing/2014/chart" uri="{C3380CC4-5D6E-409C-BE32-E72D297353CC}">
              <c16:uniqueId val="{00000015-965D-466D-931E-CFB5A8F0F05E}"/>
            </c:ext>
          </c:extLst>
        </c:ser>
        <c:dLbls>
          <c:showLegendKey val="0"/>
          <c:showVal val="0"/>
          <c:showCatName val="0"/>
          <c:showSerName val="0"/>
          <c:showPercent val="0"/>
          <c:showBubbleSize val="0"/>
        </c:dLbls>
        <c:gapWidth val="150"/>
        <c:overlap val="100"/>
        <c:axId val="563057568"/>
        <c:axId val="563058224"/>
      </c:barChart>
      <c:lineChart>
        <c:grouping val="standard"/>
        <c:varyColors val="0"/>
        <c:ser>
          <c:idx val="22"/>
          <c:order val="22"/>
          <c:tx>
            <c:strRef>
              <c:f>FinfishExpBreakdown!$A$27</c:f>
              <c:strCache>
                <c:ptCount val="1"/>
                <c:pt idx="0">
                  <c:v>Value</c:v>
                </c:pt>
              </c:strCache>
            </c:strRef>
          </c:tx>
          <c:spPr>
            <a:ln w="28575" cap="rnd">
              <a:solidFill>
                <a:schemeClr val="accent5">
                  <a:lumMod val="80000"/>
                </a:schemeClr>
              </a:solidFill>
              <a:round/>
            </a:ln>
            <a:effectLst/>
          </c:spPr>
          <c:marker>
            <c:symbol val="none"/>
          </c:marker>
          <c:cat>
            <c:strLit>
              <c:ptCount val="9"/>
              <c:pt idx="0">
                <c:v>3</c:v>
              </c:pt>
              <c:pt idx="1">
                <c:v>4</c:v>
              </c:pt>
              <c:pt idx="2">
                <c:v>5</c:v>
              </c:pt>
              <c:pt idx="3">
                <c:v>6</c:v>
              </c:pt>
              <c:pt idx="4">
                <c:v>7</c:v>
              </c:pt>
              <c:pt idx="5">
                <c:v>8</c:v>
              </c:pt>
              <c:pt idx="6">
                <c:v>9</c:v>
              </c:pt>
              <c:pt idx="7">
                <c:v>10</c:v>
              </c:pt>
              <c:pt idx="8">
                <c:v>11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FinfishExpBreakdown!$B$27:$L$27</c15:sqref>
                  </c15:fullRef>
                </c:ext>
              </c:extLst>
              <c:f>FinfishExpBreakdown!$D$27:$L$27</c:f>
              <c:numCache>
                <c:formatCode>_("$"* #,##0.00_);_("$"* \(#,##0.00\);_("$"* "-"??_);_(@_)</c:formatCode>
                <c:ptCount val="9"/>
                <c:pt idx="0">
                  <c:v>1022321.7800000001</c:v>
                </c:pt>
                <c:pt idx="1">
                  <c:v>1748849.19</c:v>
                </c:pt>
                <c:pt idx="2">
                  <c:v>904277.63</c:v>
                </c:pt>
                <c:pt idx="3">
                  <c:v>1086393.44</c:v>
                </c:pt>
                <c:pt idx="4">
                  <c:v>585693.85</c:v>
                </c:pt>
                <c:pt idx="5">
                  <c:v>350083.59</c:v>
                </c:pt>
                <c:pt idx="6">
                  <c:v>347440.73</c:v>
                </c:pt>
                <c:pt idx="7">
                  <c:v>236141.72</c:v>
                </c:pt>
                <c:pt idx="8">
                  <c:v>276085.68</c:v>
                </c:pt>
              </c:numCache>
            </c:numRef>
          </c:val>
          <c:smooth val="0"/>
          <c:extLst>
            <c:ext xmlns:c16="http://schemas.microsoft.com/office/drawing/2014/chart" uri="{C3380CC4-5D6E-409C-BE32-E72D297353CC}">
              <c16:uniqueId val="{00000016-965D-466D-931E-CFB5A8F0F05E}"/>
            </c:ext>
          </c:extLst>
        </c:ser>
        <c:dLbls>
          <c:showLegendKey val="0"/>
          <c:showVal val="0"/>
          <c:showCatName val="0"/>
          <c:showSerName val="0"/>
          <c:showPercent val="0"/>
          <c:showBubbleSize val="0"/>
        </c:dLbls>
        <c:marker val="1"/>
        <c:smooth val="0"/>
        <c:axId val="554093840"/>
        <c:axId val="554086624"/>
      </c:lineChart>
      <c:catAx>
        <c:axId val="56305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63058224"/>
        <c:crosses val="autoZero"/>
        <c:auto val="1"/>
        <c:lblAlgn val="ctr"/>
        <c:lblOffset val="100"/>
        <c:noMultiLvlLbl val="0"/>
      </c:catAx>
      <c:valAx>
        <c:axId val="563058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CA" sz="1800"/>
                  <a:t>Quantity</a:t>
                </a:r>
                <a:r>
                  <a:rPr lang="en-CA" sz="1800" baseline="0"/>
                  <a:t> (lbs)</a:t>
                </a:r>
                <a:endParaRPr lang="en-CA" sz="1800"/>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3057568"/>
        <c:crosses val="autoZero"/>
        <c:crossBetween val="between"/>
      </c:valAx>
      <c:valAx>
        <c:axId val="55408662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CA" sz="1800"/>
                  <a:t>Value</a:t>
                </a:r>
                <a:r>
                  <a:rPr lang="en-CA" sz="1800" baseline="0"/>
                  <a:t> (BZD)</a:t>
                </a:r>
                <a:endParaRPr lang="en-CA" sz="1800"/>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54093840"/>
        <c:crosses val="max"/>
        <c:crossBetween val="between"/>
      </c:valAx>
      <c:catAx>
        <c:axId val="554093840"/>
        <c:scaling>
          <c:orientation val="minMax"/>
        </c:scaling>
        <c:delete val="1"/>
        <c:axPos val="b"/>
        <c:majorTickMark val="out"/>
        <c:minorTickMark val="none"/>
        <c:tickLblPos val="nextTo"/>
        <c:crossAx val="554086624"/>
        <c:crosses val="autoZero"/>
        <c:auto val="1"/>
        <c:lblAlgn val="ctr"/>
        <c:lblOffset val="100"/>
        <c:noMultiLvlLbl val="0"/>
      </c:catAx>
      <c:spPr>
        <a:noFill/>
        <a:ln>
          <a:noFill/>
        </a:ln>
        <a:effectLst/>
      </c:spPr>
    </c:plotArea>
    <c:legend>
      <c:legendPos val="r"/>
      <c:layout>
        <c:manualLayout>
          <c:xMode val="edge"/>
          <c:yMode val="edge"/>
          <c:x val="5.0914754382752336E-2"/>
          <c:y val="0.84137862948081787"/>
          <c:w val="0.9030559662294354"/>
          <c:h val="0.1462529122694465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Importers of fish</a:t>
            </a:r>
            <a:r>
              <a:rPr lang="en-CA" baseline="0"/>
              <a:t> products breakdown 2018</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Importgraph2018!$C$2</c:f>
              <c:strCache>
                <c:ptCount val="1"/>
                <c:pt idx="0">
                  <c:v>Conch</c:v>
                </c:pt>
              </c:strCache>
            </c:strRef>
          </c:tx>
          <c:spPr>
            <a:solidFill>
              <a:schemeClr val="accent1"/>
            </a:solidFill>
            <a:ln>
              <a:noFill/>
            </a:ln>
            <a:effectLst/>
          </c:spPr>
          <c:invertIfNegative val="0"/>
          <c:cat>
            <c:strRef>
              <c:f>Importgraph2018!$B$3:$B$11</c:f>
              <c:strCache>
                <c:ptCount val="9"/>
                <c:pt idx="0">
                  <c:v>Australia</c:v>
                </c:pt>
                <c:pt idx="1">
                  <c:v>Barbados</c:v>
                </c:pt>
                <c:pt idx="2">
                  <c:v>France</c:v>
                </c:pt>
                <c:pt idx="3">
                  <c:v>Greece</c:v>
                </c:pt>
                <c:pt idx="4">
                  <c:v>Hong Kong</c:v>
                </c:pt>
                <c:pt idx="5">
                  <c:v>Mexico</c:v>
                </c:pt>
                <c:pt idx="6">
                  <c:v>Spain</c:v>
                </c:pt>
                <c:pt idx="7">
                  <c:v>Taiwan</c:v>
                </c:pt>
                <c:pt idx="8">
                  <c:v>United Arab Emirates</c:v>
                </c:pt>
              </c:strCache>
            </c:strRef>
          </c:cat>
          <c:val>
            <c:numRef>
              <c:f>Importgraph2018!$C$3:$C$11</c:f>
              <c:numCache>
                <c:formatCode>General</c:formatCode>
                <c:ptCount val="9"/>
                <c:pt idx="1">
                  <c:v>1500</c:v>
                </c:pt>
              </c:numCache>
            </c:numRef>
          </c:val>
          <c:extLst>
            <c:ext xmlns:c16="http://schemas.microsoft.com/office/drawing/2014/chart" uri="{C3380CC4-5D6E-409C-BE32-E72D297353CC}">
              <c16:uniqueId val="{00000000-CEC8-4B4F-B941-C1A1A7115AAB}"/>
            </c:ext>
          </c:extLst>
        </c:ser>
        <c:ser>
          <c:idx val="1"/>
          <c:order val="1"/>
          <c:tx>
            <c:strRef>
              <c:f>Importgraph2018!$D$2</c:f>
              <c:strCache>
                <c:ptCount val="1"/>
                <c:pt idx="0">
                  <c:v>Lobster Meat</c:v>
                </c:pt>
              </c:strCache>
            </c:strRef>
          </c:tx>
          <c:spPr>
            <a:solidFill>
              <a:schemeClr val="accent2"/>
            </a:solidFill>
            <a:ln>
              <a:noFill/>
            </a:ln>
            <a:effectLst/>
          </c:spPr>
          <c:invertIfNegative val="0"/>
          <c:cat>
            <c:strRef>
              <c:f>Importgraph2018!$B$3:$B$11</c:f>
              <c:strCache>
                <c:ptCount val="9"/>
                <c:pt idx="0">
                  <c:v>Australia</c:v>
                </c:pt>
                <c:pt idx="1">
                  <c:v>Barbados</c:v>
                </c:pt>
                <c:pt idx="2">
                  <c:v>France</c:v>
                </c:pt>
                <c:pt idx="3">
                  <c:v>Greece</c:v>
                </c:pt>
                <c:pt idx="4">
                  <c:v>Hong Kong</c:v>
                </c:pt>
                <c:pt idx="5">
                  <c:v>Mexico</c:v>
                </c:pt>
                <c:pt idx="6">
                  <c:v>Spain</c:v>
                </c:pt>
                <c:pt idx="7">
                  <c:v>Taiwan</c:v>
                </c:pt>
                <c:pt idx="8">
                  <c:v>United Arab Emirates</c:v>
                </c:pt>
              </c:strCache>
            </c:strRef>
          </c:cat>
          <c:val>
            <c:numRef>
              <c:f>Importgraph2018!$D$3:$D$11</c:f>
              <c:numCache>
                <c:formatCode>General</c:formatCode>
                <c:ptCount val="9"/>
                <c:pt idx="1">
                  <c:v>3000</c:v>
                </c:pt>
                <c:pt idx="2">
                  <c:v>78440.31</c:v>
                </c:pt>
                <c:pt idx="3">
                  <c:v>25232.18</c:v>
                </c:pt>
                <c:pt idx="4">
                  <c:v>10000</c:v>
                </c:pt>
                <c:pt idx="5">
                  <c:v>12371.5</c:v>
                </c:pt>
                <c:pt idx="6">
                  <c:v>35626.69</c:v>
                </c:pt>
                <c:pt idx="7">
                  <c:v>103460</c:v>
                </c:pt>
                <c:pt idx="8">
                  <c:v>80622.600000000006</c:v>
                </c:pt>
              </c:numCache>
            </c:numRef>
          </c:val>
          <c:extLst>
            <c:ext xmlns:c16="http://schemas.microsoft.com/office/drawing/2014/chart" uri="{C3380CC4-5D6E-409C-BE32-E72D297353CC}">
              <c16:uniqueId val="{00000001-CEC8-4B4F-B941-C1A1A7115AAB}"/>
            </c:ext>
          </c:extLst>
        </c:ser>
        <c:ser>
          <c:idx val="2"/>
          <c:order val="2"/>
          <c:tx>
            <c:strRef>
              <c:f>Importgraph2018!$E$2</c:f>
              <c:strCache>
                <c:ptCount val="1"/>
                <c:pt idx="0">
                  <c:v>Lobster Tail</c:v>
                </c:pt>
              </c:strCache>
            </c:strRef>
          </c:tx>
          <c:spPr>
            <a:solidFill>
              <a:schemeClr val="accent3"/>
            </a:solidFill>
            <a:ln>
              <a:noFill/>
            </a:ln>
            <a:effectLst/>
          </c:spPr>
          <c:invertIfNegative val="0"/>
          <c:cat>
            <c:strRef>
              <c:f>Importgraph2018!$B$3:$B$11</c:f>
              <c:strCache>
                <c:ptCount val="9"/>
                <c:pt idx="0">
                  <c:v>Australia</c:v>
                </c:pt>
                <c:pt idx="1">
                  <c:v>Barbados</c:v>
                </c:pt>
                <c:pt idx="2">
                  <c:v>France</c:v>
                </c:pt>
                <c:pt idx="3">
                  <c:v>Greece</c:v>
                </c:pt>
                <c:pt idx="4">
                  <c:v>Hong Kong</c:v>
                </c:pt>
                <c:pt idx="5">
                  <c:v>Mexico</c:v>
                </c:pt>
                <c:pt idx="6">
                  <c:v>Spain</c:v>
                </c:pt>
                <c:pt idx="7">
                  <c:v>Taiwan</c:v>
                </c:pt>
                <c:pt idx="8">
                  <c:v>United Arab Emirates</c:v>
                </c:pt>
              </c:strCache>
            </c:strRef>
          </c:cat>
          <c:val>
            <c:numRef>
              <c:f>Importgraph2018!$E$3:$E$11</c:f>
              <c:numCache>
                <c:formatCode>General</c:formatCode>
                <c:ptCount val="9"/>
                <c:pt idx="0">
                  <c:v>26000</c:v>
                </c:pt>
                <c:pt idx="1">
                  <c:v>9360</c:v>
                </c:pt>
                <c:pt idx="2">
                  <c:v>1201.07</c:v>
                </c:pt>
                <c:pt idx="3">
                  <c:v>2201.98</c:v>
                </c:pt>
                <c:pt idx="5">
                  <c:v>34880</c:v>
                </c:pt>
                <c:pt idx="8">
                  <c:v>3002.67</c:v>
                </c:pt>
              </c:numCache>
            </c:numRef>
          </c:val>
          <c:extLst>
            <c:ext xmlns:c16="http://schemas.microsoft.com/office/drawing/2014/chart" uri="{C3380CC4-5D6E-409C-BE32-E72D297353CC}">
              <c16:uniqueId val="{00000002-CEC8-4B4F-B941-C1A1A7115AAB}"/>
            </c:ext>
          </c:extLst>
        </c:ser>
        <c:dLbls>
          <c:showLegendKey val="0"/>
          <c:showVal val="0"/>
          <c:showCatName val="0"/>
          <c:showSerName val="0"/>
          <c:showPercent val="0"/>
          <c:showBubbleSize val="0"/>
        </c:dLbls>
        <c:gapWidth val="150"/>
        <c:overlap val="100"/>
        <c:axId val="550711968"/>
        <c:axId val="550720168"/>
      </c:barChart>
      <c:catAx>
        <c:axId val="550711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Country</a:t>
                </a:r>
              </a:p>
            </c:rich>
          </c:tx>
          <c:layout>
            <c:manualLayout>
              <c:xMode val="edge"/>
              <c:yMode val="edge"/>
              <c:x val="7.7514579166350184E-2"/>
              <c:y val="0.6260846459404187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720168"/>
        <c:crosses val="autoZero"/>
        <c:auto val="1"/>
        <c:lblAlgn val="ctr"/>
        <c:lblOffset val="100"/>
        <c:noMultiLvlLbl val="0"/>
      </c:catAx>
      <c:valAx>
        <c:axId val="550720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Netmass</a:t>
                </a:r>
                <a:r>
                  <a:rPr lang="en-CA" baseline="0"/>
                  <a:t> (lbs)</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7119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Import</a:t>
            </a:r>
            <a:r>
              <a:rPr lang="en-CA" baseline="0"/>
              <a:t> breakdown for the United States of America (USA) 2018</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9027420177181"/>
          <c:y val="0.14112557303946671"/>
          <c:w val="0.8319550217504954"/>
          <c:h val="0.80646591690483438"/>
        </c:manualLayout>
      </c:layout>
      <c:barChart>
        <c:barDir val="col"/>
        <c:grouping val="stacked"/>
        <c:varyColors val="0"/>
        <c:ser>
          <c:idx val="0"/>
          <c:order val="0"/>
          <c:tx>
            <c:strRef>
              <c:f>Importgraph2018!$C$2</c:f>
              <c:strCache>
                <c:ptCount val="1"/>
                <c:pt idx="0">
                  <c:v>Conch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Importgraph2018!$B$12</c:f>
              <c:strCache>
                <c:ptCount val="1"/>
                <c:pt idx="0">
                  <c:v>United States</c:v>
                </c:pt>
              </c:strCache>
            </c:strRef>
          </c:cat>
          <c:val>
            <c:numRef>
              <c:f>Importgraph2018!$C$12</c:f>
              <c:numCache>
                <c:formatCode>General</c:formatCode>
                <c:ptCount val="1"/>
                <c:pt idx="0">
                  <c:v>881450</c:v>
                </c:pt>
              </c:numCache>
            </c:numRef>
          </c:val>
          <c:extLst>
            <c:ext xmlns:c16="http://schemas.microsoft.com/office/drawing/2014/chart" uri="{C3380CC4-5D6E-409C-BE32-E72D297353CC}">
              <c16:uniqueId val="{00000000-EDE0-4B84-AC9F-360F5C05859D}"/>
            </c:ext>
          </c:extLst>
        </c:ser>
        <c:ser>
          <c:idx val="1"/>
          <c:order val="1"/>
          <c:tx>
            <c:strRef>
              <c:f>Importgraph2018!$D$2</c:f>
              <c:strCache>
                <c:ptCount val="1"/>
                <c:pt idx="0">
                  <c:v>Lobster Meat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Importgraph2018!$B$12</c:f>
              <c:strCache>
                <c:ptCount val="1"/>
                <c:pt idx="0">
                  <c:v>United States</c:v>
                </c:pt>
              </c:strCache>
            </c:strRef>
          </c:cat>
          <c:val>
            <c:numRef>
              <c:f>Importgraph2018!$D$12</c:f>
              <c:numCache>
                <c:formatCode>General</c:formatCode>
                <c:ptCount val="1"/>
                <c:pt idx="0">
                  <c:v>92472.88</c:v>
                </c:pt>
              </c:numCache>
            </c:numRef>
          </c:val>
          <c:extLst>
            <c:ext xmlns:c16="http://schemas.microsoft.com/office/drawing/2014/chart" uri="{C3380CC4-5D6E-409C-BE32-E72D297353CC}">
              <c16:uniqueId val="{00000001-EDE0-4B84-AC9F-360F5C05859D}"/>
            </c:ext>
          </c:extLst>
        </c:ser>
        <c:ser>
          <c:idx val="2"/>
          <c:order val="2"/>
          <c:tx>
            <c:strRef>
              <c:f>Importgraph2018!$E$2</c:f>
              <c:strCache>
                <c:ptCount val="1"/>
                <c:pt idx="0">
                  <c:v>Lobster Tail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Importgraph2018!$B$12</c:f>
              <c:strCache>
                <c:ptCount val="1"/>
                <c:pt idx="0">
                  <c:v>United States</c:v>
                </c:pt>
              </c:strCache>
            </c:strRef>
          </c:cat>
          <c:val>
            <c:numRef>
              <c:f>Importgraph2018!$E$12</c:f>
              <c:numCache>
                <c:formatCode>General</c:formatCode>
                <c:ptCount val="1"/>
                <c:pt idx="0">
                  <c:v>436299.29</c:v>
                </c:pt>
              </c:numCache>
            </c:numRef>
          </c:val>
          <c:extLst>
            <c:ext xmlns:c16="http://schemas.microsoft.com/office/drawing/2014/chart" uri="{C3380CC4-5D6E-409C-BE32-E72D297353CC}">
              <c16:uniqueId val="{00000002-EDE0-4B84-AC9F-360F5C05859D}"/>
            </c:ext>
          </c:extLst>
        </c:ser>
        <c:dLbls>
          <c:dLblPos val="ctr"/>
          <c:showLegendKey val="0"/>
          <c:showVal val="1"/>
          <c:showCatName val="0"/>
          <c:showSerName val="0"/>
          <c:showPercent val="0"/>
          <c:showBubbleSize val="0"/>
        </c:dLbls>
        <c:gapWidth val="150"/>
        <c:overlap val="100"/>
        <c:axId val="550719184"/>
        <c:axId val="550719840"/>
      </c:barChart>
      <c:catAx>
        <c:axId val="550719184"/>
        <c:scaling>
          <c:orientation val="minMax"/>
        </c:scaling>
        <c:delete val="1"/>
        <c:axPos val="b"/>
        <c:numFmt formatCode="General" sourceLinked="1"/>
        <c:majorTickMark val="none"/>
        <c:minorTickMark val="none"/>
        <c:tickLblPos val="nextTo"/>
        <c:crossAx val="550719840"/>
        <c:crosses val="autoZero"/>
        <c:auto val="1"/>
        <c:lblAlgn val="ctr"/>
        <c:lblOffset val="100"/>
        <c:noMultiLvlLbl val="0"/>
      </c:catAx>
      <c:valAx>
        <c:axId val="550719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Netmass</a:t>
                </a:r>
                <a:r>
                  <a:rPr lang="en-CA" baseline="0"/>
                  <a:t> (lbs)</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719184"/>
        <c:crosses val="autoZero"/>
        <c:crossBetween val="between"/>
      </c:valAx>
      <c:spPr>
        <a:noFill/>
        <a:ln>
          <a:noFill/>
        </a:ln>
        <a:effectLst/>
      </c:spPr>
    </c:plotArea>
    <c:legend>
      <c:legendPos val="r"/>
      <c:layout>
        <c:manualLayout>
          <c:xMode val="edge"/>
          <c:yMode val="edge"/>
          <c:x val="0.81632647464910202"/>
          <c:y val="0.75869657464246343"/>
          <c:w val="0.18367370745323502"/>
          <c:h val="0.149668453305864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Finfish importers 2018</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793156764495346"/>
          <c:y val="0.11793261667501485"/>
          <c:w val="0.80267449296110716"/>
          <c:h val="0.49598287236200056"/>
        </c:manualLayout>
      </c:layout>
      <c:barChart>
        <c:barDir val="col"/>
        <c:grouping val="stacked"/>
        <c:varyColors val="0"/>
        <c:ser>
          <c:idx val="0"/>
          <c:order val="0"/>
          <c:tx>
            <c:strRef>
              <c:f>'Importers 2018'!$I$2</c:f>
              <c:strCache>
                <c:ptCount val="1"/>
                <c:pt idx="0">
                  <c:v>Other Fish</c:v>
                </c:pt>
              </c:strCache>
            </c:strRef>
          </c:tx>
          <c:spPr>
            <a:solidFill>
              <a:schemeClr val="accent1"/>
            </a:solidFill>
            <a:ln>
              <a:noFill/>
            </a:ln>
            <a:effectLst/>
          </c:spPr>
          <c:invertIfNegative val="0"/>
          <c:cat>
            <c:strRef>
              <c:f>'Importers 2018'!$H$3:$H$9</c:f>
              <c:strCache>
                <c:ptCount val="7"/>
                <c:pt idx="0">
                  <c:v>Barbados</c:v>
                </c:pt>
                <c:pt idx="1">
                  <c:v>France</c:v>
                </c:pt>
                <c:pt idx="2">
                  <c:v>Germany</c:v>
                </c:pt>
                <c:pt idx="3">
                  <c:v>Guatemala</c:v>
                </c:pt>
                <c:pt idx="4">
                  <c:v>Jamaica</c:v>
                </c:pt>
                <c:pt idx="5">
                  <c:v>United Kingdom</c:v>
                </c:pt>
                <c:pt idx="6">
                  <c:v>United States</c:v>
                </c:pt>
              </c:strCache>
            </c:strRef>
          </c:cat>
          <c:val>
            <c:numRef>
              <c:f>'Importers 2018'!$I$3:$I$9</c:f>
              <c:numCache>
                <c:formatCode>General</c:formatCode>
                <c:ptCount val="7"/>
                <c:pt idx="0">
                  <c:v>14</c:v>
                </c:pt>
                <c:pt idx="1">
                  <c:v>2988.75</c:v>
                </c:pt>
                <c:pt idx="2">
                  <c:v>5129.55</c:v>
                </c:pt>
                <c:pt idx="3">
                  <c:v>63950</c:v>
                </c:pt>
                <c:pt idx="5">
                  <c:v>2066.36</c:v>
                </c:pt>
                <c:pt idx="6">
                  <c:v>10720.61</c:v>
                </c:pt>
              </c:numCache>
            </c:numRef>
          </c:val>
          <c:extLst>
            <c:ext xmlns:c16="http://schemas.microsoft.com/office/drawing/2014/chart" uri="{C3380CC4-5D6E-409C-BE32-E72D297353CC}">
              <c16:uniqueId val="{00000000-5EE6-4D3E-9E84-46B9987C6196}"/>
            </c:ext>
          </c:extLst>
        </c:ser>
        <c:ser>
          <c:idx val="1"/>
          <c:order val="1"/>
          <c:tx>
            <c:strRef>
              <c:f>'Importers 2018'!$J$2</c:f>
              <c:strCache>
                <c:ptCount val="1"/>
                <c:pt idx="0">
                  <c:v>Whole Fish</c:v>
                </c:pt>
              </c:strCache>
            </c:strRef>
          </c:tx>
          <c:spPr>
            <a:solidFill>
              <a:schemeClr val="accent2"/>
            </a:solidFill>
            <a:ln>
              <a:noFill/>
            </a:ln>
            <a:effectLst/>
          </c:spPr>
          <c:invertIfNegative val="0"/>
          <c:cat>
            <c:strRef>
              <c:f>'Importers 2018'!$H$3:$H$9</c:f>
              <c:strCache>
                <c:ptCount val="7"/>
                <c:pt idx="0">
                  <c:v>Barbados</c:v>
                </c:pt>
                <c:pt idx="1">
                  <c:v>France</c:v>
                </c:pt>
                <c:pt idx="2">
                  <c:v>Germany</c:v>
                </c:pt>
                <c:pt idx="3">
                  <c:v>Guatemala</c:v>
                </c:pt>
                <c:pt idx="4">
                  <c:v>Jamaica</c:v>
                </c:pt>
                <c:pt idx="5">
                  <c:v>United Kingdom</c:v>
                </c:pt>
                <c:pt idx="6">
                  <c:v>United States</c:v>
                </c:pt>
              </c:strCache>
            </c:strRef>
          </c:cat>
          <c:val>
            <c:numRef>
              <c:f>'Importers 2018'!$J$3:$J$9</c:f>
              <c:numCache>
                <c:formatCode>General</c:formatCode>
                <c:ptCount val="7"/>
                <c:pt idx="4">
                  <c:v>21170</c:v>
                </c:pt>
              </c:numCache>
            </c:numRef>
          </c:val>
          <c:extLst>
            <c:ext xmlns:c16="http://schemas.microsoft.com/office/drawing/2014/chart" uri="{C3380CC4-5D6E-409C-BE32-E72D297353CC}">
              <c16:uniqueId val="{00000001-5EE6-4D3E-9E84-46B9987C6196}"/>
            </c:ext>
          </c:extLst>
        </c:ser>
        <c:ser>
          <c:idx val="2"/>
          <c:order val="2"/>
          <c:tx>
            <c:strRef>
              <c:f>'Importers 2018'!$K$2</c:f>
              <c:strCache>
                <c:ptCount val="1"/>
                <c:pt idx="0">
                  <c:v>Fish Fillet</c:v>
                </c:pt>
              </c:strCache>
            </c:strRef>
          </c:tx>
          <c:spPr>
            <a:solidFill>
              <a:schemeClr val="accent3"/>
            </a:solidFill>
            <a:ln>
              <a:noFill/>
            </a:ln>
            <a:effectLst/>
          </c:spPr>
          <c:invertIfNegative val="0"/>
          <c:cat>
            <c:strRef>
              <c:f>'Importers 2018'!$H$3:$H$9</c:f>
              <c:strCache>
                <c:ptCount val="7"/>
                <c:pt idx="0">
                  <c:v>Barbados</c:v>
                </c:pt>
                <c:pt idx="1">
                  <c:v>France</c:v>
                </c:pt>
                <c:pt idx="2">
                  <c:v>Germany</c:v>
                </c:pt>
                <c:pt idx="3">
                  <c:v>Guatemala</c:v>
                </c:pt>
                <c:pt idx="4">
                  <c:v>Jamaica</c:v>
                </c:pt>
                <c:pt idx="5">
                  <c:v>United Kingdom</c:v>
                </c:pt>
                <c:pt idx="6">
                  <c:v>United States</c:v>
                </c:pt>
              </c:strCache>
            </c:strRef>
          </c:cat>
          <c:val>
            <c:numRef>
              <c:f>'Importers 2018'!$K$3:$K$9</c:f>
              <c:numCache>
                <c:formatCode>General</c:formatCode>
                <c:ptCount val="7"/>
                <c:pt idx="0">
                  <c:v>680</c:v>
                </c:pt>
              </c:numCache>
            </c:numRef>
          </c:val>
          <c:extLst>
            <c:ext xmlns:c16="http://schemas.microsoft.com/office/drawing/2014/chart" uri="{C3380CC4-5D6E-409C-BE32-E72D297353CC}">
              <c16:uniqueId val="{00000002-5EE6-4D3E-9E84-46B9987C6196}"/>
            </c:ext>
          </c:extLst>
        </c:ser>
        <c:dLbls>
          <c:showLegendKey val="0"/>
          <c:showVal val="0"/>
          <c:showCatName val="0"/>
          <c:showSerName val="0"/>
          <c:showPercent val="0"/>
          <c:showBubbleSize val="0"/>
        </c:dLbls>
        <c:gapWidth val="150"/>
        <c:overlap val="100"/>
        <c:axId val="550723120"/>
        <c:axId val="550723448"/>
      </c:barChart>
      <c:catAx>
        <c:axId val="5507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723448"/>
        <c:crosses val="autoZero"/>
        <c:auto val="1"/>
        <c:lblAlgn val="ctr"/>
        <c:lblOffset val="100"/>
        <c:noMultiLvlLbl val="0"/>
      </c:catAx>
      <c:valAx>
        <c:axId val="5507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723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BzSeafoodImpExp!$A$3</c:f>
              <c:strCache>
                <c:ptCount val="1"/>
                <c:pt idx="0">
                  <c:v>Import </c:v>
                </c:pt>
              </c:strCache>
            </c:strRef>
          </c:tx>
          <c:spPr>
            <a:solidFill>
              <a:schemeClr val="accent1"/>
            </a:solidFill>
            <a:ln>
              <a:noFill/>
            </a:ln>
            <a:effectLst/>
          </c:spPr>
          <c:invertIfNegative val="0"/>
          <c:cat>
            <c:numRef>
              <c:f>BzSeafoodImpExp!$B$2:$L$2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BzSeafoodImpExp!$B$3:$L$3</c:f>
              <c:numCache>
                <c:formatCode>General</c:formatCode>
                <c:ptCount val="11"/>
                <c:pt idx="0">
                  <c:v>22584</c:v>
                </c:pt>
                <c:pt idx="1">
                  <c:v>10965</c:v>
                </c:pt>
                <c:pt idx="2">
                  <c:v>2868</c:v>
                </c:pt>
                <c:pt idx="3">
                  <c:v>23111</c:v>
                </c:pt>
                <c:pt idx="4">
                  <c:v>35503</c:v>
                </c:pt>
                <c:pt idx="5">
                  <c:v>20179</c:v>
                </c:pt>
                <c:pt idx="6">
                  <c:v>191768</c:v>
                </c:pt>
                <c:pt idx="7">
                  <c:v>81370</c:v>
                </c:pt>
                <c:pt idx="8">
                  <c:v>348554</c:v>
                </c:pt>
                <c:pt idx="9">
                  <c:v>97693</c:v>
                </c:pt>
                <c:pt idx="10">
                  <c:v>116126</c:v>
                </c:pt>
              </c:numCache>
            </c:numRef>
          </c:val>
          <c:extLst>
            <c:ext xmlns:c16="http://schemas.microsoft.com/office/drawing/2014/chart" uri="{C3380CC4-5D6E-409C-BE32-E72D297353CC}">
              <c16:uniqueId val="{00000000-CAA0-4F73-9EE1-1D50289388A0}"/>
            </c:ext>
          </c:extLst>
        </c:ser>
        <c:dLbls>
          <c:showLegendKey val="0"/>
          <c:showVal val="0"/>
          <c:showCatName val="0"/>
          <c:showSerName val="0"/>
          <c:showPercent val="0"/>
          <c:showBubbleSize val="0"/>
        </c:dLbls>
        <c:gapWidth val="219"/>
        <c:axId val="495873392"/>
        <c:axId val="495874376"/>
      </c:barChart>
      <c:lineChart>
        <c:grouping val="standard"/>
        <c:varyColors val="0"/>
        <c:ser>
          <c:idx val="1"/>
          <c:order val="1"/>
          <c:tx>
            <c:strRef>
              <c:f>BzSeafoodImpExp!$A$4</c:f>
              <c:strCache>
                <c:ptCount val="1"/>
                <c:pt idx="0">
                  <c:v>Value BZD</c:v>
                </c:pt>
              </c:strCache>
            </c:strRef>
          </c:tx>
          <c:spPr>
            <a:ln w="28575" cap="rnd">
              <a:solidFill>
                <a:schemeClr val="accent2"/>
              </a:solidFill>
              <a:round/>
            </a:ln>
            <a:effectLst/>
          </c:spPr>
          <c:marker>
            <c:symbol val="none"/>
          </c:marker>
          <c:cat>
            <c:numRef>
              <c:f>BzSeafoodImpExp!$B$2:$L$2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BzSeafoodImpExp!$B$4:$L$4</c:f>
              <c:numCache>
                <c:formatCode>General</c:formatCode>
                <c:ptCount val="11"/>
                <c:pt idx="0">
                  <c:v>63774</c:v>
                </c:pt>
                <c:pt idx="1">
                  <c:v>36573</c:v>
                </c:pt>
                <c:pt idx="2">
                  <c:v>18808</c:v>
                </c:pt>
                <c:pt idx="3">
                  <c:v>73348</c:v>
                </c:pt>
                <c:pt idx="4">
                  <c:v>29931</c:v>
                </c:pt>
                <c:pt idx="5">
                  <c:v>57765</c:v>
                </c:pt>
                <c:pt idx="6">
                  <c:v>972494</c:v>
                </c:pt>
                <c:pt idx="7">
                  <c:v>790934</c:v>
                </c:pt>
                <c:pt idx="8">
                  <c:v>804680</c:v>
                </c:pt>
                <c:pt idx="9">
                  <c:v>475510</c:v>
                </c:pt>
                <c:pt idx="10">
                  <c:v>749823</c:v>
                </c:pt>
              </c:numCache>
            </c:numRef>
          </c:val>
          <c:smooth val="0"/>
          <c:extLst>
            <c:ext xmlns:c16="http://schemas.microsoft.com/office/drawing/2014/chart" uri="{C3380CC4-5D6E-409C-BE32-E72D297353CC}">
              <c16:uniqueId val="{00000003-CAA0-4F73-9EE1-1D50289388A0}"/>
            </c:ext>
          </c:extLst>
        </c:ser>
        <c:dLbls>
          <c:showLegendKey val="0"/>
          <c:showVal val="0"/>
          <c:showCatName val="0"/>
          <c:showSerName val="0"/>
          <c:showPercent val="0"/>
          <c:showBubbleSize val="0"/>
        </c:dLbls>
        <c:marker val="1"/>
        <c:smooth val="0"/>
        <c:axId val="461078712"/>
        <c:axId val="461079040"/>
      </c:lineChart>
      <c:catAx>
        <c:axId val="49587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74376"/>
        <c:crosses val="autoZero"/>
        <c:auto val="1"/>
        <c:lblAlgn val="ctr"/>
        <c:lblOffset val="100"/>
        <c:noMultiLvlLbl val="0"/>
      </c:catAx>
      <c:valAx>
        <c:axId val="495874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73392"/>
        <c:crosses val="autoZero"/>
        <c:crossBetween val="between"/>
      </c:valAx>
      <c:valAx>
        <c:axId val="46107904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078712"/>
        <c:crosses val="max"/>
        <c:crossBetween val="between"/>
      </c:valAx>
      <c:catAx>
        <c:axId val="461078712"/>
        <c:scaling>
          <c:orientation val="minMax"/>
        </c:scaling>
        <c:delete val="1"/>
        <c:axPos val="b"/>
        <c:numFmt formatCode="General" sourceLinked="1"/>
        <c:majorTickMark val="out"/>
        <c:minorTickMark val="none"/>
        <c:tickLblPos val="nextTo"/>
        <c:crossAx val="46107904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CA" b="1">
                <a:solidFill>
                  <a:sysClr val="windowText" lastClr="000000"/>
                </a:solidFill>
              </a:rPr>
              <a:t>Number</a:t>
            </a:r>
            <a:r>
              <a:rPr lang="en-CA" b="1" baseline="0">
                <a:solidFill>
                  <a:sysClr val="windowText" lastClr="000000"/>
                </a:solidFill>
              </a:rPr>
              <a:t> of Hotels by Area</a:t>
            </a:r>
            <a:endParaRPr lang="en-CA"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'Hotels 2012-2018'!$B$4</c:f>
              <c:strCache>
                <c:ptCount val="1"/>
                <c:pt idx="0">
                  <c:v>Belize District</c:v>
                </c:pt>
              </c:strCache>
            </c:strRef>
          </c:tx>
          <c:spPr>
            <a:solidFill>
              <a:schemeClr val="accent1"/>
            </a:solidFill>
            <a:ln>
              <a:noFill/>
            </a:ln>
            <a:effectLst/>
            <a:sp3d/>
          </c:spPr>
          <c:invertIfNegative val="0"/>
          <c:cat>
            <c:numRef>
              <c:f>'Hotels 2012-2018'!$C$3:$I$3</c:f>
              <c:numCache>
                <c:formatCode>General</c:formatCode>
                <c:ptCount val="7"/>
                <c:pt idx="0">
                  <c:v>2012</c:v>
                </c:pt>
                <c:pt idx="1">
                  <c:v>2013</c:v>
                </c:pt>
                <c:pt idx="2">
                  <c:v>2014</c:v>
                </c:pt>
                <c:pt idx="3">
                  <c:v>2015</c:v>
                </c:pt>
                <c:pt idx="4">
                  <c:v>2016</c:v>
                </c:pt>
                <c:pt idx="5">
                  <c:v>2017</c:v>
                </c:pt>
                <c:pt idx="6">
                  <c:v>2018</c:v>
                </c:pt>
              </c:numCache>
            </c:numRef>
          </c:cat>
          <c:val>
            <c:numRef>
              <c:f>'Hotels 2012-2018'!$C$4:$I$4</c:f>
              <c:numCache>
                <c:formatCode>General</c:formatCode>
                <c:ptCount val="7"/>
                <c:pt idx="0">
                  <c:v>55</c:v>
                </c:pt>
                <c:pt idx="1">
                  <c:v>58</c:v>
                </c:pt>
                <c:pt idx="2">
                  <c:v>57</c:v>
                </c:pt>
                <c:pt idx="3">
                  <c:v>58</c:v>
                </c:pt>
                <c:pt idx="4">
                  <c:v>62</c:v>
                </c:pt>
                <c:pt idx="5">
                  <c:v>62</c:v>
                </c:pt>
                <c:pt idx="6">
                  <c:v>60</c:v>
                </c:pt>
              </c:numCache>
            </c:numRef>
          </c:val>
          <c:extLst>
            <c:ext xmlns:c16="http://schemas.microsoft.com/office/drawing/2014/chart" uri="{C3380CC4-5D6E-409C-BE32-E72D297353CC}">
              <c16:uniqueId val="{00000000-122E-4E19-83F4-A9D562697468}"/>
            </c:ext>
          </c:extLst>
        </c:ser>
        <c:ser>
          <c:idx val="1"/>
          <c:order val="1"/>
          <c:tx>
            <c:strRef>
              <c:f>'Hotels 2012-2018'!$B$5</c:f>
              <c:strCache>
                <c:ptCount val="1"/>
                <c:pt idx="0">
                  <c:v>Caye Caulker</c:v>
                </c:pt>
              </c:strCache>
            </c:strRef>
          </c:tx>
          <c:spPr>
            <a:solidFill>
              <a:schemeClr val="accent2"/>
            </a:solidFill>
            <a:ln>
              <a:noFill/>
            </a:ln>
            <a:effectLst/>
            <a:sp3d/>
          </c:spPr>
          <c:invertIfNegative val="0"/>
          <c:cat>
            <c:numRef>
              <c:f>'Hotels 2012-2018'!$C$3:$I$3</c:f>
              <c:numCache>
                <c:formatCode>General</c:formatCode>
                <c:ptCount val="7"/>
                <c:pt idx="0">
                  <c:v>2012</c:v>
                </c:pt>
                <c:pt idx="1">
                  <c:v>2013</c:v>
                </c:pt>
                <c:pt idx="2">
                  <c:v>2014</c:v>
                </c:pt>
                <c:pt idx="3">
                  <c:v>2015</c:v>
                </c:pt>
                <c:pt idx="4">
                  <c:v>2016</c:v>
                </c:pt>
                <c:pt idx="5">
                  <c:v>2017</c:v>
                </c:pt>
                <c:pt idx="6">
                  <c:v>2018</c:v>
                </c:pt>
              </c:numCache>
            </c:numRef>
          </c:cat>
          <c:val>
            <c:numRef>
              <c:f>'Hotels 2012-2018'!$C$5:$I$5</c:f>
              <c:numCache>
                <c:formatCode>General</c:formatCode>
                <c:ptCount val="7"/>
                <c:pt idx="0">
                  <c:v>87</c:v>
                </c:pt>
                <c:pt idx="1">
                  <c:v>90</c:v>
                </c:pt>
                <c:pt idx="2">
                  <c:v>105</c:v>
                </c:pt>
                <c:pt idx="3">
                  <c:v>108</c:v>
                </c:pt>
                <c:pt idx="4">
                  <c:v>118</c:v>
                </c:pt>
                <c:pt idx="5">
                  <c:v>125</c:v>
                </c:pt>
                <c:pt idx="6">
                  <c:v>127</c:v>
                </c:pt>
              </c:numCache>
            </c:numRef>
          </c:val>
          <c:extLst>
            <c:ext xmlns:c16="http://schemas.microsoft.com/office/drawing/2014/chart" uri="{C3380CC4-5D6E-409C-BE32-E72D297353CC}">
              <c16:uniqueId val="{00000001-122E-4E19-83F4-A9D562697468}"/>
            </c:ext>
          </c:extLst>
        </c:ser>
        <c:ser>
          <c:idx val="2"/>
          <c:order val="2"/>
          <c:tx>
            <c:strRef>
              <c:f>'Hotels 2012-2018'!$B$6</c:f>
              <c:strCache>
                <c:ptCount val="1"/>
                <c:pt idx="0">
                  <c:v>Cayo</c:v>
                </c:pt>
              </c:strCache>
            </c:strRef>
          </c:tx>
          <c:spPr>
            <a:solidFill>
              <a:schemeClr val="accent3"/>
            </a:solidFill>
            <a:ln>
              <a:noFill/>
            </a:ln>
            <a:effectLst/>
            <a:sp3d/>
          </c:spPr>
          <c:invertIfNegative val="0"/>
          <c:cat>
            <c:numRef>
              <c:f>'Hotels 2012-2018'!$C$3:$I$3</c:f>
              <c:numCache>
                <c:formatCode>General</c:formatCode>
                <c:ptCount val="7"/>
                <c:pt idx="0">
                  <c:v>2012</c:v>
                </c:pt>
                <c:pt idx="1">
                  <c:v>2013</c:v>
                </c:pt>
                <c:pt idx="2">
                  <c:v>2014</c:v>
                </c:pt>
                <c:pt idx="3">
                  <c:v>2015</c:v>
                </c:pt>
                <c:pt idx="4">
                  <c:v>2016</c:v>
                </c:pt>
                <c:pt idx="5">
                  <c:v>2017</c:v>
                </c:pt>
                <c:pt idx="6">
                  <c:v>2018</c:v>
                </c:pt>
              </c:numCache>
            </c:numRef>
          </c:cat>
          <c:val>
            <c:numRef>
              <c:f>'Hotels 2012-2018'!$C$6:$I$6</c:f>
              <c:numCache>
                <c:formatCode>General</c:formatCode>
                <c:ptCount val="7"/>
                <c:pt idx="0">
                  <c:v>114</c:v>
                </c:pt>
                <c:pt idx="1">
                  <c:v>118</c:v>
                </c:pt>
                <c:pt idx="2">
                  <c:v>122</c:v>
                </c:pt>
                <c:pt idx="3">
                  <c:v>125</c:v>
                </c:pt>
                <c:pt idx="4">
                  <c:v>139</c:v>
                </c:pt>
                <c:pt idx="5">
                  <c:v>137</c:v>
                </c:pt>
                <c:pt idx="6">
                  <c:v>144</c:v>
                </c:pt>
              </c:numCache>
            </c:numRef>
          </c:val>
          <c:extLst>
            <c:ext xmlns:c16="http://schemas.microsoft.com/office/drawing/2014/chart" uri="{C3380CC4-5D6E-409C-BE32-E72D297353CC}">
              <c16:uniqueId val="{00000002-122E-4E19-83F4-A9D562697468}"/>
            </c:ext>
          </c:extLst>
        </c:ser>
        <c:ser>
          <c:idx val="3"/>
          <c:order val="3"/>
          <c:tx>
            <c:strRef>
              <c:f>'Hotels 2012-2018'!$B$7</c:f>
              <c:strCache>
                <c:ptCount val="1"/>
                <c:pt idx="0">
                  <c:v>Corozal</c:v>
                </c:pt>
              </c:strCache>
            </c:strRef>
          </c:tx>
          <c:spPr>
            <a:solidFill>
              <a:schemeClr val="accent4"/>
            </a:solidFill>
            <a:ln>
              <a:noFill/>
            </a:ln>
            <a:effectLst/>
            <a:sp3d/>
          </c:spPr>
          <c:invertIfNegative val="0"/>
          <c:cat>
            <c:numRef>
              <c:f>'Hotels 2012-2018'!$C$3:$I$3</c:f>
              <c:numCache>
                <c:formatCode>General</c:formatCode>
                <c:ptCount val="7"/>
                <c:pt idx="0">
                  <c:v>2012</c:v>
                </c:pt>
                <c:pt idx="1">
                  <c:v>2013</c:v>
                </c:pt>
                <c:pt idx="2">
                  <c:v>2014</c:v>
                </c:pt>
                <c:pt idx="3">
                  <c:v>2015</c:v>
                </c:pt>
                <c:pt idx="4">
                  <c:v>2016</c:v>
                </c:pt>
                <c:pt idx="5">
                  <c:v>2017</c:v>
                </c:pt>
                <c:pt idx="6">
                  <c:v>2018</c:v>
                </c:pt>
              </c:numCache>
            </c:numRef>
          </c:cat>
          <c:val>
            <c:numRef>
              <c:f>'Hotels 2012-2018'!$C$7:$I$7</c:f>
              <c:numCache>
                <c:formatCode>General</c:formatCode>
                <c:ptCount val="7"/>
                <c:pt idx="0">
                  <c:v>33</c:v>
                </c:pt>
                <c:pt idx="1">
                  <c:v>34</c:v>
                </c:pt>
                <c:pt idx="2">
                  <c:v>33</c:v>
                </c:pt>
                <c:pt idx="3">
                  <c:v>33</c:v>
                </c:pt>
                <c:pt idx="4">
                  <c:v>29</c:v>
                </c:pt>
                <c:pt idx="5">
                  <c:v>30</c:v>
                </c:pt>
                <c:pt idx="6">
                  <c:v>31</c:v>
                </c:pt>
              </c:numCache>
            </c:numRef>
          </c:val>
          <c:extLst>
            <c:ext xmlns:c16="http://schemas.microsoft.com/office/drawing/2014/chart" uri="{C3380CC4-5D6E-409C-BE32-E72D297353CC}">
              <c16:uniqueId val="{00000003-122E-4E19-83F4-A9D562697468}"/>
            </c:ext>
          </c:extLst>
        </c:ser>
        <c:ser>
          <c:idx val="4"/>
          <c:order val="4"/>
          <c:tx>
            <c:strRef>
              <c:f>'Hotels 2012-2018'!$B$8</c:f>
              <c:strCache>
                <c:ptCount val="1"/>
                <c:pt idx="0">
                  <c:v>Orange Walk</c:v>
                </c:pt>
              </c:strCache>
            </c:strRef>
          </c:tx>
          <c:spPr>
            <a:solidFill>
              <a:schemeClr val="accent5"/>
            </a:solidFill>
            <a:ln>
              <a:noFill/>
            </a:ln>
            <a:effectLst/>
            <a:sp3d/>
          </c:spPr>
          <c:invertIfNegative val="0"/>
          <c:cat>
            <c:numRef>
              <c:f>'Hotels 2012-2018'!$C$3:$I$3</c:f>
              <c:numCache>
                <c:formatCode>General</c:formatCode>
                <c:ptCount val="7"/>
                <c:pt idx="0">
                  <c:v>2012</c:v>
                </c:pt>
                <c:pt idx="1">
                  <c:v>2013</c:v>
                </c:pt>
                <c:pt idx="2">
                  <c:v>2014</c:v>
                </c:pt>
                <c:pt idx="3">
                  <c:v>2015</c:v>
                </c:pt>
                <c:pt idx="4">
                  <c:v>2016</c:v>
                </c:pt>
                <c:pt idx="5">
                  <c:v>2017</c:v>
                </c:pt>
                <c:pt idx="6">
                  <c:v>2018</c:v>
                </c:pt>
              </c:numCache>
            </c:numRef>
          </c:cat>
          <c:val>
            <c:numRef>
              <c:f>'Hotels 2012-2018'!$C$8:$I$8</c:f>
              <c:numCache>
                <c:formatCode>General</c:formatCode>
                <c:ptCount val="7"/>
                <c:pt idx="0">
                  <c:v>21</c:v>
                </c:pt>
                <c:pt idx="1">
                  <c:v>20</c:v>
                </c:pt>
                <c:pt idx="2">
                  <c:v>23</c:v>
                </c:pt>
                <c:pt idx="3">
                  <c:v>23</c:v>
                </c:pt>
                <c:pt idx="4">
                  <c:v>21</c:v>
                </c:pt>
                <c:pt idx="5">
                  <c:v>22</c:v>
                </c:pt>
                <c:pt idx="6">
                  <c:v>21</c:v>
                </c:pt>
              </c:numCache>
            </c:numRef>
          </c:val>
          <c:extLst>
            <c:ext xmlns:c16="http://schemas.microsoft.com/office/drawing/2014/chart" uri="{C3380CC4-5D6E-409C-BE32-E72D297353CC}">
              <c16:uniqueId val="{00000004-122E-4E19-83F4-A9D562697468}"/>
            </c:ext>
          </c:extLst>
        </c:ser>
        <c:ser>
          <c:idx val="5"/>
          <c:order val="5"/>
          <c:tx>
            <c:strRef>
              <c:f>'Hotels 2012-2018'!$B$9</c:f>
              <c:strCache>
                <c:ptCount val="1"/>
                <c:pt idx="0">
                  <c:v>Placencia</c:v>
                </c:pt>
              </c:strCache>
            </c:strRef>
          </c:tx>
          <c:spPr>
            <a:solidFill>
              <a:schemeClr val="accent6"/>
            </a:solidFill>
            <a:ln>
              <a:noFill/>
            </a:ln>
            <a:effectLst/>
            <a:sp3d/>
          </c:spPr>
          <c:invertIfNegative val="0"/>
          <c:cat>
            <c:numRef>
              <c:f>'Hotels 2012-2018'!$C$3:$I$3</c:f>
              <c:numCache>
                <c:formatCode>General</c:formatCode>
                <c:ptCount val="7"/>
                <c:pt idx="0">
                  <c:v>2012</c:v>
                </c:pt>
                <c:pt idx="1">
                  <c:v>2013</c:v>
                </c:pt>
                <c:pt idx="2">
                  <c:v>2014</c:v>
                </c:pt>
                <c:pt idx="3">
                  <c:v>2015</c:v>
                </c:pt>
                <c:pt idx="4">
                  <c:v>2016</c:v>
                </c:pt>
                <c:pt idx="5">
                  <c:v>2017</c:v>
                </c:pt>
                <c:pt idx="6">
                  <c:v>2018</c:v>
                </c:pt>
              </c:numCache>
            </c:numRef>
          </c:cat>
          <c:val>
            <c:numRef>
              <c:f>'Hotels 2012-2018'!$C$9:$I$9</c:f>
              <c:numCache>
                <c:formatCode>General</c:formatCode>
                <c:ptCount val="7"/>
                <c:pt idx="0">
                  <c:v>119</c:v>
                </c:pt>
                <c:pt idx="1">
                  <c:v>121</c:v>
                </c:pt>
                <c:pt idx="2">
                  <c:v>135</c:v>
                </c:pt>
                <c:pt idx="3">
                  <c:v>156</c:v>
                </c:pt>
                <c:pt idx="4">
                  <c:v>155</c:v>
                </c:pt>
                <c:pt idx="5">
                  <c:v>153</c:v>
                </c:pt>
                <c:pt idx="6">
                  <c:v>161</c:v>
                </c:pt>
              </c:numCache>
            </c:numRef>
          </c:val>
          <c:extLst>
            <c:ext xmlns:c16="http://schemas.microsoft.com/office/drawing/2014/chart" uri="{C3380CC4-5D6E-409C-BE32-E72D297353CC}">
              <c16:uniqueId val="{00000005-122E-4E19-83F4-A9D562697468}"/>
            </c:ext>
          </c:extLst>
        </c:ser>
        <c:ser>
          <c:idx val="6"/>
          <c:order val="6"/>
          <c:tx>
            <c:strRef>
              <c:f>'Hotels 2012-2018'!$B$10</c:f>
              <c:strCache>
                <c:ptCount val="1"/>
                <c:pt idx="0">
                  <c:v>Ambergris Caye</c:v>
                </c:pt>
              </c:strCache>
            </c:strRef>
          </c:tx>
          <c:spPr>
            <a:solidFill>
              <a:schemeClr val="accent1">
                <a:lumMod val="60000"/>
              </a:schemeClr>
            </a:solidFill>
            <a:ln>
              <a:noFill/>
            </a:ln>
            <a:effectLst/>
            <a:sp3d/>
          </c:spPr>
          <c:invertIfNegative val="0"/>
          <c:cat>
            <c:numRef>
              <c:f>'Hotels 2012-2018'!$C$3:$I$3</c:f>
              <c:numCache>
                <c:formatCode>General</c:formatCode>
                <c:ptCount val="7"/>
                <c:pt idx="0">
                  <c:v>2012</c:v>
                </c:pt>
                <c:pt idx="1">
                  <c:v>2013</c:v>
                </c:pt>
                <c:pt idx="2">
                  <c:v>2014</c:v>
                </c:pt>
                <c:pt idx="3">
                  <c:v>2015</c:v>
                </c:pt>
                <c:pt idx="4">
                  <c:v>2016</c:v>
                </c:pt>
                <c:pt idx="5">
                  <c:v>2017</c:v>
                </c:pt>
                <c:pt idx="6">
                  <c:v>2018</c:v>
                </c:pt>
              </c:numCache>
            </c:numRef>
          </c:cat>
          <c:val>
            <c:numRef>
              <c:f>'Hotels 2012-2018'!$C$10:$I$10</c:f>
              <c:numCache>
                <c:formatCode>General</c:formatCode>
                <c:ptCount val="7"/>
                <c:pt idx="0">
                  <c:v>153</c:v>
                </c:pt>
                <c:pt idx="1">
                  <c:v>163</c:v>
                </c:pt>
                <c:pt idx="2">
                  <c:v>166</c:v>
                </c:pt>
                <c:pt idx="3">
                  <c:v>172</c:v>
                </c:pt>
                <c:pt idx="4">
                  <c:v>170</c:v>
                </c:pt>
                <c:pt idx="5">
                  <c:v>169</c:v>
                </c:pt>
                <c:pt idx="6">
                  <c:v>172</c:v>
                </c:pt>
              </c:numCache>
            </c:numRef>
          </c:val>
          <c:extLst>
            <c:ext xmlns:c16="http://schemas.microsoft.com/office/drawing/2014/chart" uri="{C3380CC4-5D6E-409C-BE32-E72D297353CC}">
              <c16:uniqueId val="{00000006-122E-4E19-83F4-A9D562697468}"/>
            </c:ext>
          </c:extLst>
        </c:ser>
        <c:ser>
          <c:idx val="7"/>
          <c:order val="7"/>
          <c:tx>
            <c:strRef>
              <c:f>'Hotels 2012-2018'!$B$11</c:f>
              <c:strCache>
                <c:ptCount val="1"/>
                <c:pt idx="0">
                  <c:v>Stann Creek</c:v>
                </c:pt>
              </c:strCache>
            </c:strRef>
          </c:tx>
          <c:spPr>
            <a:solidFill>
              <a:schemeClr val="accent2">
                <a:lumMod val="60000"/>
              </a:schemeClr>
            </a:solidFill>
            <a:ln>
              <a:noFill/>
            </a:ln>
            <a:effectLst/>
            <a:sp3d/>
          </c:spPr>
          <c:invertIfNegative val="0"/>
          <c:cat>
            <c:numRef>
              <c:f>'Hotels 2012-2018'!$C$3:$I$3</c:f>
              <c:numCache>
                <c:formatCode>General</c:formatCode>
                <c:ptCount val="7"/>
                <c:pt idx="0">
                  <c:v>2012</c:v>
                </c:pt>
                <c:pt idx="1">
                  <c:v>2013</c:v>
                </c:pt>
                <c:pt idx="2">
                  <c:v>2014</c:v>
                </c:pt>
                <c:pt idx="3">
                  <c:v>2015</c:v>
                </c:pt>
                <c:pt idx="4">
                  <c:v>2016</c:v>
                </c:pt>
                <c:pt idx="5">
                  <c:v>2017</c:v>
                </c:pt>
                <c:pt idx="6">
                  <c:v>2018</c:v>
                </c:pt>
              </c:numCache>
            </c:numRef>
          </c:cat>
          <c:val>
            <c:numRef>
              <c:f>'Hotels 2012-2018'!$C$11:$I$11</c:f>
              <c:numCache>
                <c:formatCode>General</c:formatCode>
                <c:ptCount val="7"/>
                <c:pt idx="0">
                  <c:v>61</c:v>
                </c:pt>
                <c:pt idx="1">
                  <c:v>69</c:v>
                </c:pt>
                <c:pt idx="2">
                  <c:v>81</c:v>
                </c:pt>
                <c:pt idx="3">
                  <c:v>91</c:v>
                </c:pt>
                <c:pt idx="4">
                  <c:v>92</c:v>
                </c:pt>
                <c:pt idx="5">
                  <c:v>86</c:v>
                </c:pt>
                <c:pt idx="6">
                  <c:v>89</c:v>
                </c:pt>
              </c:numCache>
            </c:numRef>
          </c:val>
          <c:extLst>
            <c:ext xmlns:c16="http://schemas.microsoft.com/office/drawing/2014/chart" uri="{C3380CC4-5D6E-409C-BE32-E72D297353CC}">
              <c16:uniqueId val="{00000007-122E-4E19-83F4-A9D562697468}"/>
            </c:ext>
          </c:extLst>
        </c:ser>
        <c:ser>
          <c:idx val="8"/>
          <c:order val="8"/>
          <c:tx>
            <c:strRef>
              <c:f>'Hotels 2012-2018'!$B$12</c:f>
              <c:strCache>
                <c:ptCount val="1"/>
                <c:pt idx="0">
                  <c:v>Toledo</c:v>
                </c:pt>
              </c:strCache>
            </c:strRef>
          </c:tx>
          <c:spPr>
            <a:solidFill>
              <a:schemeClr val="accent3">
                <a:lumMod val="60000"/>
              </a:schemeClr>
            </a:solidFill>
            <a:ln>
              <a:noFill/>
            </a:ln>
            <a:effectLst/>
            <a:sp3d/>
          </c:spPr>
          <c:invertIfNegative val="0"/>
          <c:cat>
            <c:numRef>
              <c:f>'Hotels 2012-2018'!$C$3:$I$3</c:f>
              <c:numCache>
                <c:formatCode>General</c:formatCode>
                <c:ptCount val="7"/>
                <c:pt idx="0">
                  <c:v>2012</c:v>
                </c:pt>
                <c:pt idx="1">
                  <c:v>2013</c:v>
                </c:pt>
                <c:pt idx="2">
                  <c:v>2014</c:v>
                </c:pt>
                <c:pt idx="3">
                  <c:v>2015</c:v>
                </c:pt>
                <c:pt idx="4">
                  <c:v>2016</c:v>
                </c:pt>
                <c:pt idx="5">
                  <c:v>2017</c:v>
                </c:pt>
                <c:pt idx="6">
                  <c:v>2018</c:v>
                </c:pt>
              </c:numCache>
            </c:numRef>
          </c:cat>
          <c:val>
            <c:numRef>
              <c:f>'Hotels 2012-2018'!$C$12:$I$12</c:f>
              <c:numCache>
                <c:formatCode>General</c:formatCode>
                <c:ptCount val="7"/>
                <c:pt idx="0">
                  <c:v>39</c:v>
                </c:pt>
                <c:pt idx="1">
                  <c:v>39</c:v>
                </c:pt>
                <c:pt idx="2">
                  <c:v>40</c:v>
                </c:pt>
                <c:pt idx="3">
                  <c:v>40</c:v>
                </c:pt>
                <c:pt idx="4">
                  <c:v>36</c:v>
                </c:pt>
                <c:pt idx="5">
                  <c:v>38</c:v>
                </c:pt>
                <c:pt idx="6">
                  <c:v>36</c:v>
                </c:pt>
              </c:numCache>
            </c:numRef>
          </c:val>
          <c:extLst>
            <c:ext xmlns:c16="http://schemas.microsoft.com/office/drawing/2014/chart" uri="{C3380CC4-5D6E-409C-BE32-E72D297353CC}">
              <c16:uniqueId val="{00000008-122E-4E19-83F4-A9D562697468}"/>
            </c:ext>
          </c:extLst>
        </c:ser>
        <c:ser>
          <c:idx val="9"/>
          <c:order val="9"/>
          <c:tx>
            <c:strRef>
              <c:f>'Hotels 2012-2018'!$B$13</c:f>
              <c:strCache>
                <c:ptCount val="1"/>
                <c:pt idx="0">
                  <c:v>Other Islands</c:v>
                </c:pt>
              </c:strCache>
            </c:strRef>
          </c:tx>
          <c:spPr>
            <a:solidFill>
              <a:schemeClr val="accent4">
                <a:lumMod val="60000"/>
              </a:schemeClr>
            </a:solidFill>
            <a:ln>
              <a:noFill/>
            </a:ln>
            <a:effectLst/>
            <a:sp3d/>
          </c:spPr>
          <c:invertIfNegative val="0"/>
          <c:cat>
            <c:numRef>
              <c:f>'Hotels 2012-2018'!$C$3:$I$3</c:f>
              <c:numCache>
                <c:formatCode>General</c:formatCode>
                <c:ptCount val="7"/>
                <c:pt idx="0">
                  <c:v>2012</c:v>
                </c:pt>
                <c:pt idx="1">
                  <c:v>2013</c:v>
                </c:pt>
                <c:pt idx="2">
                  <c:v>2014</c:v>
                </c:pt>
                <c:pt idx="3">
                  <c:v>2015</c:v>
                </c:pt>
                <c:pt idx="4">
                  <c:v>2016</c:v>
                </c:pt>
                <c:pt idx="5">
                  <c:v>2017</c:v>
                </c:pt>
                <c:pt idx="6">
                  <c:v>2018</c:v>
                </c:pt>
              </c:numCache>
            </c:numRef>
          </c:cat>
          <c:val>
            <c:numRef>
              <c:f>'Hotels 2012-2018'!$C$13:$I$13</c:f>
              <c:numCache>
                <c:formatCode>General</c:formatCode>
                <c:ptCount val="7"/>
                <c:pt idx="0">
                  <c:v>41</c:v>
                </c:pt>
                <c:pt idx="1">
                  <c:v>45</c:v>
                </c:pt>
                <c:pt idx="2">
                  <c:v>43</c:v>
                </c:pt>
                <c:pt idx="3">
                  <c:v>44</c:v>
                </c:pt>
                <c:pt idx="4">
                  <c:v>39</c:v>
                </c:pt>
                <c:pt idx="5">
                  <c:v>34</c:v>
                </c:pt>
                <c:pt idx="6">
                  <c:v>42</c:v>
                </c:pt>
              </c:numCache>
            </c:numRef>
          </c:val>
          <c:extLst>
            <c:ext xmlns:c16="http://schemas.microsoft.com/office/drawing/2014/chart" uri="{C3380CC4-5D6E-409C-BE32-E72D297353CC}">
              <c16:uniqueId val="{00000009-122E-4E19-83F4-A9D562697468}"/>
            </c:ext>
          </c:extLst>
        </c:ser>
        <c:dLbls>
          <c:showLegendKey val="0"/>
          <c:showVal val="0"/>
          <c:showCatName val="0"/>
          <c:showSerName val="0"/>
          <c:showPercent val="0"/>
          <c:showBubbleSize val="0"/>
        </c:dLbls>
        <c:gapWidth val="150"/>
        <c:shape val="box"/>
        <c:axId val="413570024"/>
        <c:axId val="413569696"/>
        <c:axId val="0"/>
      </c:bar3DChart>
      <c:catAx>
        <c:axId val="41357002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CA">
                    <a:solidFill>
                      <a:sysClr val="windowText" lastClr="000000"/>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569696"/>
        <c:crosses val="autoZero"/>
        <c:auto val="1"/>
        <c:lblAlgn val="ctr"/>
        <c:lblOffset val="100"/>
        <c:noMultiLvlLbl val="0"/>
      </c:catAx>
      <c:valAx>
        <c:axId val="413569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CA">
                    <a:solidFill>
                      <a:sysClr val="windowText" lastClr="000000"/>
                    </a:solidFill>
                  </a:rPr>
                  <a:t>Number</a:t>
                </a:r>
                <a:r>
                  <a:rPr lang="en-CA" baseline="0">
                    <a:solidFill>
                      <a:sysClr val="windowText" lastClr="000000"/>
                    </a:solidFill>
                  </a:rPr>
                  <a:t> of hotels</a:t>
                </a:r>
                <a:endParaRPr lang="en-CA">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570024"/>
        <c:crosses val="autoZero"/>
        <c:crossBetween val="between"/>
      </c:valAx>
      <c:spPr>
        <a:noFill/>
        <a:ln>
          <a:noFill/>
        </a:ln>
        <a:effectLst/>
      </c:spPr>
    </c:plotArea>
    <c:legend>
      <c:legendPos val="b"/>
      <c:layout>
        <c:manualLayout>
          <c:xMode val="edge"/>
          <c:yMode val="edge"/>
          <c:x val="0.13054642441539469"/>
          <c:y val="0.86872507575403402"/>
          <c:w val="0.72596216735044039"/>
          <c:h val="0.110682906436302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Number</a:t>
            </a:r>
            <a:r>
              <a:rPr lang="en-CA" baseline="0"/>
              <a:t> of Overnight tourists and Hotels in Belize 2012-2018 </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'Hotels 2012-2018'!$L$4</c:f>
              <c:strCache>
                <c:ptCount val="1"/>
                <c:pt idx="0">
                  <c:v>Overnight tourists </c:v>
                </c:pt>
              </c:strCache>
            </c:strRef>
          </c:tx>
          <c:spPr>
            <a:solidFill>
              <a:schemeClr val="accent1"/>
            </a:solidFill>
            <a:ln>
              <a:noFill/>
            </a:ln>
            <a:effectLst/>
          </c:spPr>
          <c:invertIfNegative val="0"/>
          <c:cat>
            <c:numRef>
              <c:f>'Hotels 2012-2018'!$M$3:$S$3</c:f>
              <c:numCache>
                <c:formatCode>General</c:formatCode>
                <c:ptCount val="7"/>
                <c:pt idx="0">
                  <c:v>2012</c:v>
                </c:pt>
                <c:pt idx="1">
                  <c:v>2013</c:v>
                </c:pt>
                <c:pt idx="2">
                  <c:v>2014</c:v>
                </c:pt>
                <c:pt idx="3">
                  <c:v>2015</c:v>
                </c:pt>
                <c:pt idx="4">
                  <c:v>2016</c:v>
                </c:pt>
                <c:pt idx="5">
                  <c:v>2017</c:v>
                </c:pt>
                <c:pt idx="6">
                  <c:v>2018</c:v>
                </c:pt>
              </c:numCache>
            </c:numRef>
          </c:cat>
          <c:val>
            <c:numRef>
              <c:f>'Hotels 2012-2018'!$M$4:$S$4</c:f>
              <c:numCache>
                <c:formatCode>General</c:formatCode>
                <c:ptCount val="7"/>
                <c:pt idx="0">
                  <c:v>227135</c:v>
                </c:pt>
                <c:pt idx="1">
                  <c:v>294177</c:v>
                </c:pt>
                <c:pt idx="2">
                  <c:v>321220</c:v>
                </c:pt>
                <c:pt idx="3">
                  <c:v>341161</c:v>
                </c:pt>
                <c:pt idx="4">
                  <c:v>385583</c:v>
                </c:pt>
                <c:pt idx="5">
                  <c:v>427076</c:v>
                </c:pt>
                <c:pt idx="6">
                  <c:v>489261</c:v>
                </c:pt>
              </c:numCache>
            </c:numRef>
          </c:val>
          <c:extLst>
            <c:ext xmlns:c16="http://schemas.microsoft.com/office/drawing/2014/chart" uri="{C3380CC4-5D6E-409C-BE32-E72D297353CC}">
              <c16:uniqueId val="{00000000-608F-4AAF-8EAD-46C6842EEF50}"/>
            </c:ext>
          </c:extLst>
        </c:ser>
        <c:dLbls>
          <c:showLegendKey val="0"/>
          <c:showVal val="0"/>
          <c:showCatName val="0"/>
          <c:showSerName val="0"/>
          <c:showPercent val="0"/>
          <c:showBubbleSize val="0"/>
        </c:dLbls>
        <c:gapWidth val="150"/>
        <c:axId val="502721664"/>
        <c:axId val="502722976"/>
      </c:barChart>
      <c:lineChart>
        <c:grouping val="standard"/>
        <c:varyColors val="0"/>
        <c:ser>
          <c:idx val="1"/>
          <c:order val="1"/>
          <c:tx>
            <c:strRef>
              <c:f>'Hotels 2012-2018'!$L$5</c:f>
              <c:strCache>
                <c:ptCount val="1"/>
                <c:pt idx="0">
                  <c:v>Hotels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'Hotels 2012-2018'!$M$3:$S$3</c:f>
              <c:numCache>
                <c:formatCode>General</c:formatCode>
                <c:ptCount val="7"/>
                <c:pt idx="0">
                  <c:v>2012</c:v>
                </c:pt>
                <c:pt idx="1">
                  <c:v>2013</c:v>
                </c:pt>
                <c:pt idx="2">
                  <c:v>2014</c:v>
                </c:pt>
                <c:pt idx="3">
                  <c:v>2015</c:v>
                </c:pt>
                <c:pt idx="4">
                  <c:v>2016</c:v>
                </c:pt>
                <c:pt idx="5">
                  <c:v>2017</c:v>
                </c:pt>
                <c:pt idx="6">
                  <c:v>2018</c:v>
                </c:pt>
              </c:numCache>
            </c:numRef>
          </c:cat>
          <c:val>
            <c:numRef>
              <c:f>'Hotels 2012-2018'!$M$5:$S$5</c:f>
              <c:numCache>
                <c:formatCode>General</c:formatCode>
                <c:ptCount val="7"/>
                <c:pt idx="0">
                  <c:v>723</c:v>
                </c:pt>
                <c:pt idx="1">
                  <c:v>757</c:v>
                </c:pt>
                <c:pt idx="2">
                  <c:v>805</c:v>
                </c:pt>
                <c:pt idx="3">
                  <c:v>850</c:v>
                </c:pt>
                <c:pt idx="4">
                  <c:v>861</c:v>
                </c:pt>
                <c:pt idx="5">
                  <c:v>856</c:v>
                </c:pt>
                <c:pt idx="6">
                  <c:v>883</c:v>
                </c:pt>
              </c:numCache>
            </c:numRef>
          </c:val>
          <c:smooth val="0"/>
          <c:extLst>
            <c:ext xmlns:c16="http://schemas.microsoft.com/office/drawing/2014/chart" uri="{C3380CC4-5D6E-409C-BE32-E72D297353CC}">
              <c16:uniqueId val="{00000001-608F-4AAF-8EAD-46C6842EEF50}"/>
            </c:ext>
          </c:extLst>
        </c:ser>
        <c:dLbls>
          <c:showLegendKey val="0"/>
          <c:showVal val="0"/>
          <c:showCatName val="0"/>
          <c:showSerName val="0"/>
          <c:showPercent val="0"/>
          <c:showBubbleSize val="0"/>
        </c:dLbls>
        <c:marker val="1"/>
        <c:smooth val="0"/>
        <c:axId val="497997768"/>
        <c:axId val="542291696"/>
      </c:lineChart>
      <c:catAx>
        <c:axId val="5027216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722976"/>
        <c:crosses val="autoZero"/>
        <c:auto val="1"/>
        <c:lblAlgn val="ctr"/>
        <c:lblOffset val="100"/>
        <c:noMultiLvlLbl val="0"/>
      </c:catAx>
      <c:valAx>
        <c:axId val="50272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1"/>
                    </a:solidFill>
                    <a:latin typeface="+mn-lt"/>
                    <a:ea typeface="+mn-ea"/>
                    <a:cs typeface="+mn-cs"/>
                  </a:defRPr>
                </a:pPr>
                <a:r>
                  <a:rPr lang="en-CA">
                    <a:solidFill>
                      <a:schemeClr val="accent1"/>
                    </a:solidFill>
                  </a:rPr>
                  <a:t>Number</a:t>
                </a:r>
                <a:r>
                  <a:rPr lang="en-CA" baseline="0">
                    <a:solidFill>
                      <a:schemeClr val="accent1"/>
                    </a:solidFill>
                  </a:rPr>
                  <a:t> of Tourists </a:t>
                </a:r>
                <a:endParaRPr lang="en-CA">
                  <a:solidFill>
                    <a:schemeClr val="accent1"/>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accent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crossAx val="502721664"/>
        <c:crosses val="autoZero"/>
        <c:crossBetween val="between"/>
      </c:valAx>
      <c:valAx>
        <c:axId val="54229169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accent2"/>
                    </a:solidFill>
                    <a:latin typeface="+mn-lt"/>
                    <a:ea typeface="+mn-ea"/>
                    <a:cs typeface="+mn-cs"/>
                  </a:defRPr>
                </a:pPr>
                <a:r>
                  <a:rPr lang="en-CA">
                    <a:solidFill>
                      <a:schemeClr val="accent2"/>
                    </a:solidFill>
                  </a:rPr>
                  <a:t>Hotels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accent2"/>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crossAx val="497997768"/>
        <c:crosses val="max"/>
        <c:crossBetween val="between"/>
      </c:valAx>
      <c:catAx>
        <c:axId val="497997768"/>
        <c:scaling>
          <c:orientation val="minMax"/>
        </c:scaling>
        <c:delete val="1"/>
        <c:axPos val="b"/>
        <c:numFmt formatCode="General" sourceLinked="1"/>
        <c:majorTickMark val="out"/>
        <c:minorTickMark val="none"/>
        <c:tickLblPos val="nextTo"/>
        <c:crossAx val="54229169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CA" b="1">
                <a:solidFill>
                  <a:schemeClr val="tx1"/>
                </a:solidFill>
              </a:rPr>
              <a:t>Spiny</a:t>
            </a:r>
            <a:r>
              <a:rPr lang="en-CA" b="1" baseline="0">
                <a:solidFill>
                  <a:schemeClr val="tx1"/>
                </a:solidFill>
              </a:rPr>
              <a:t> lobster export 2008-2018</a:t>
            </a:r>
            <a:endParaRPr lang="en-CA"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160821961186078"/>
          <c:y val="0.12300420395734468"/>
          <c:w val="0.74881579320836389"/>
          <c:h val="0.63687956115270794"/>
        </c:manualLayout>
      </c:layout>
      <c:barChart>
        <c:barDir val="col"/>
        <c:grouping val="clustered"/>
        <c:varyColors val="0"/>
        <c:ser>
          <c:idx val="0"/>
          <c:order val="0"/>
          <c:tx>
            <c:strRef>
              <c:f>'fishery production (2)'!$A$16</c:f>
              <c:strCache>
                <c:ptCount val="1"/>
                <c:pt idx="0">
                  <c:v>Lobster Tail (HS: 306110, 306219, 306229)</c:v>
                </c:pt>
              </c:strCache>
            </c:strRef>
          </c:tx>
          <c:spPr>
            <a:solidFill>
              <a:schemeClr val="accent4">
                <a:lumMod val="75000"/>
              </a:schemeClr>
            </a:solidFill>
            <a:ln>
              <a:noFill/>
            </a:ln>
            <a:effectLst/>
          </c:spPr>
          <c:invertIfNegative val="0"/>
          <c:cat>
            <c:numRef>
              <c:f>'fishery production (2)'!$B$5:$L$5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'fishery production (2)'!$B$17:$L$17</c:f>
              <c:numCache>
                <c:formatCode>_(* #,##0.00_);_(* \(#,##0.00\);_(* "-"??_);_(@_)</c:formatCode>
                <c:ptCount val="11"/>
                <c:pt idx="0">
                  <c:v>206530</c:v>
                </c:pt>
                <c:pt idx="1">
                  <c:v>505000</c:v>
                </c:pt>
                <c:pt idx="2">
                  <c:v>499034.5</c:v>
                </c:pt>
                <c:pt idx="3">
                  <c:v>632415</c:v>
                </c:pt>
                <c:pt idx="4">
                  <c:v>519186.00000000006</c:v>
                </c:pt>
                <c:pt idx="5">
                  <c:v>493005</c:v>
                </c:pt>
                <c:pt idx="6">
                  <c:v>452662</c:v>
                </c:pt>
                <c:pt idx="7">
                  <c:v>486570</c:v>
                </c:pt>
                <c:pt idx="8">
                  <c:v>432877.39999999997</c:v>
                </c:pt>
                <c:pt idx="9">
                  <c:v>521217.99999999994</c:v>
                </c:pt>
                <c:pt idx="10">
                  <c:v>512945.01</c:v>
                </c:pt>
              </c:numCache>
            </c:numRef>
          </c:val>
          <c:extLst>
            <c:ext xmlns:c16="http://schemas.microsoft.com/office/drawing/2014/chart" uri="{C3380CC4-5D6E-409C-BE32-E72D297353CC}">
              <c16:uniqueId val="{00000000-6B97-4AA4-8AAE-1C8CFE97ACC9}"/>
            </c:ext>
          </c:extLst>
        </c:ser>
        <c:ser>
          <c:idx val="2"/>
          <c:order val="2"/>
          <c:tx>
            <c:strRef>
              <c:f>'fishery production (2)'!$A$21</c:f>
              <c:strCache>
                <c:ptCount val="1"/>
                <c:pt idx="0">
                  <c:v>Whole Lobster and Head Meat (HS: 306120, 306219, 306319, 306329)</c:v>
                </c:pt>
              </c:strCache>
            </c:strRef>
          </c:tx>
          <c:spPr>
            <a:solidFill>
              <a:schemeClr val="accent2">
                <a:lumMod val="75000"/>
              </a:schemeClr>
            </a:solidFill>
            <a:ln>
              <a:noFill/>
            </a:ln>
            <a:effectLst/>
          </c:spPr>
          <c:invertIfNegative val="0"/>
          <c:cat>
            <c:numRef>
              <c:f>'fishery production (2)'!$B$5:$L$5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'fishery production (2)'!$B$22:$L$22</c:f>
              <c:numCache>
                <c:formatCode>_(* #,##0.00_);_(* \(#,##0.00\);_(* "-"??_);_(@_)</c:formatCode>
                <c:ptCount val="11"/>
                <c:pt idx="0">
                  <c:v>242580</c:v>
                </c:pt>
                <c:pt idx="1">
                  <c:v>0</c:v>
                </c:pt>
                <c:pt idx="2">
                  <c:v>44000</c:v>
                </c:pt>
                <c:pt idx="3">
                  <c:v>32650</c:v>
                </c:pt>
                <c:pt idx="4">
                  <c:v>205673.59</c:v>
                </c:pt>
                <c:pt idx="5">
                  <c:v>3490</c:v>
                </c:pt>
                <c:pt idx="6">
                  <c:v>122350.3</c:v>
                </c:pt>
                <c:pt idx="7">
                  <c:v>255825.24000000002</c:v>
                </c:pt>
                <c:pt idx="8">
                  <c:v>390312</c:v>
                </c:pt>
                <c:pt idx="9">
                  <c:v>522631.48</c:v>
                </c:pt>
                <c:pt idx="10">
                  <c:v>441226.16</c:v>
                </c:pt>
              </c:numCache>
            </c:numRef>
          </c:val>
          <c:extLst>
            <c:ext xmlns:c16="http://schemas.microsoft.com/office/drawing/2014/chart" uri="{C3380CC4-5D6E-409C-BE32-E72D297353CC}">
              <c16:uniqueId val="{00000001-6B97-4AA4-8AAE-1C8CFE97ACC9}"/>
            </c:ext>
          </c:extLst>
        </c:ser>
        <c:dLbls>
          <c:showLegendKey val="0"/>
          <c:showVal val="0"/>
          <c:showCatName val="0"/>
          <c:showSerName val="0"/>
          <c:showPercent val="0"/>
          <c:showBubbleSize val="0"/>
        </c:dLbls>
        <c:gapWidth val="150"/>
        <c:axId val="531606312"/>
        <c:axId val="531619104"/>
      </c:barChart>
      <c:lineChart>
        <c:grouping val="standard"/>
        <c:varyColors val="0"/>
        <c:ser>
          <c:idx val="1"/>
          <c:order val="1"/>
          <c:tx>
            <c:strRef>
              <c:f>'fishery production (2)'!$A$20</c:f>
              <c:strCache>
                <c:ptCount val="1"/>
                <c:pt idx="0">
                  <c:v>Value of lobster tails</c:v>
                </c:pt>
              </c:strCache>
            </c:strRef>
          </c:tx>
          <c:spPr>
            <a:ln w="28575" cap="rnd">
              <a:solidFill>
                <a:schemeClr val="accent2"/>
              </a:solidFill>
              <a:round/>
            </a:ln>
            <a:effectLst/>
          </c:spPr>
          <c:marker>
            <c:symbol val="none"/>
          </c:marker>
          <c:cat>
            <c:numRef>
              <c:f>'fishery production (2)'!$B$5:$L$5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'fishery production (2)'!$B$18:$L$18</c:f>
              <c:numCache>
                <c:formatCode>_(* #,##0.00_);_(* \(#,##0.00\);_(* "-"??_);_(@_)</c:formatCode>
                <c:ptCount val="11"/>
                <c:pt idx="0">
                  <c:v>6987334</c:v>
                </c:pt>
                <c:pt idx="1">
                  <c:v>12693106.130000001</c:v>
                </c:pt>
                <c:pt idx="2">
                  <c:v>12526202.16</c:v>
                </c:pt>
                <c:pt idx="3">
                  <c:v>17588757.539999999</c:v>
                </c:pt>
                <c:pt idx="4">
                  <c:v>14993418.25</c:v>
                </c:pt>
                <c:pt idx="5">
                  <c:v>14070598.530000001</c:v>
                </c:pt>
                <c:pt idx="6">
                  <c:v>13998781.850000001</c:v>
                </c:pt>
                <c:pt idx="7">
                  <c:v>15309855.673</c:v>
                </c:pt>
                <c:pt idx="8">
                  <c:v>12536687.104999999</c:v>
                </c:pt>
                <c:pt idx="9">
                  <c:v>15398989.58</c:v>
                </c:pt>
                <c:pt idx="10">
                  <c:v>16703640.026000001</c:v>
                </c:pt>
              </c:numCache>
            </c:numRef>
          </c:val>
          <c:smooth val="0"/>
          <c:extLst>
            <c:ext xmlns:c16="http://schemas.microsoft.com/office/drawing/2014/chart" uri="{C3380CC4-5D6E-409C-BE32-E72D297353CC}">
              <c16:uniqueId val="{00000002-6B97-4AA4-8AAE-1C8CFE97ACC9}"/>
            </c:ext>
          </c:extLst>
        </c:ser>
        <c:ser>
          <c:idx val="3"/>
          <c:order val="3"/>
          <c:tx>
            <c:strRef>
              <c:f>'fishery production (2)'!$A$25</c:f>
              <c:strCache>
                <c:ptCount val="1"/>
                <c:pt idx="0">
                  <c:v>Value of Whole Lobster and Lobster Head Meat</c:v>
                </c:pt>
              </c:strCache>
            </c:strRef>
          </c:tx>
          <c:spPr>
            <a:ln w="28575" cap="rnd">
              <a:solidFill>
                <a:schemeClr val="accent4"/>
              </a:solidFill>
              <a:round/>
            </a:ln>
            <a:effectLst/>
          </c:spPr>
          <c:marker>
            <c:symbol val="none"/>
          </c:marker>
          <c:cat>
            <c:numRef>
              <c:f>'fishery production (2)'!$B$5:$L$5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'fishery production (2)'!$B$23:$L$23</c:f>
              <c:numCache>
                <c:formatCode>_(* #,##0.00_);_(* \(#,##0.00\);_(* "-"??_);_(@_)</c:formatCode>
                <c:ptCount val="11"/>
                <c:pt idx="0">
                  <c:v>7821308</c:v>
                </c:pt>
                <c:pt idx="1">
                  <c:v>0</c:v>
                </c:pt>
                <c:pt idx="2">
                  <c:v>196504.5</c:v>
                </c:pt>
                <c:pt idx="3">
                  <c:v>181877.64</c:v>
                </c:pt>
                <c:pt idx="4">
                  <c:v>568905.6</c:v>
                </c:pt>
                <c:pt idx="5">
                  <c:v>50467.76</c:v>
                </c:pt>
                <c:pt idx="6">
                  <c:v>1614838.67</c:v>
                </c:pt>
                <c:pt idx="7">
                  <c:v>4035574.3800000004</c:v>
                </c:pt>
                <c:pt idx="8">
                  <c:v>5722689.1880000001</c:v>
                </c:pt>
                <c:pt idx="9">
                  <c:v>7950175.6800000016</c:v>
                </c:pt>
                <c:pt idx="10">
                  <c:v>7163451.6550000003</c:v>
                </c:pt>
              </c:numCache>
            </c:numRef>
          </c:val>
          <c:smooth val="0"/>
          <c:extLst>
            <c:ext xmlns:c16="http://schemas.microsoft.com/office/drawing/2014/chart" uri="{C3380CC4-5D6E-409C-BE32-E72D297353CC}">
              <c16:uniqueId val="{00000003-6B97-4AA4-8AAE-1C8CFE97ACC9}"/>
            </c:ext>
          </c:extLst>
        </c:ser>
        <c:dLbls>
          <c:showLegendKey val="0"/>
          <c:showVal val="0"/>
          <c:showCatName val="0"/>
          <c:showSerName val="0"/>
          <c:showPercent val="0"/>
          <c:showBubbleSize val="0"/>
        </c:dLbls>
        <c:marker val="1"/>
        <c:smooth val="0"/>
        <c:axId val="373617504"/>
        <c:axId val="373619472"/>
      </c:lineChart>
      <c:catAx>
        <c:axId val="53160631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CA" b="1">
                    <a:solidFill>
                      <a:schemeClr val="tx1"/>
                    </a:solidFill>
                  </a:rPr>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531619104"/>
        <c:crosses val="autoZero"/>
        <c:auto val="1"/>
        <c:lblAlgn val="ctr"/>
        <c:lblOffset val="100"/>
        <c:noMultiLvlLbl val="0"/>
      </c:catAx>
      <c:valAx>
        <c:axId val="531619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CA" b="1">
                    <a:solidFill>
                      <a:schemeClr val="tx1"/>
                    </a:solidFill>
                  </a:rPr>
                  <a:t>Quantity</a:t>
                </a:r>
                <a:r>
                  <a:rPr lang="en-CA" b="1" baseline="0">
                    <a:solidFill>
                      <a:schemeClr val="tx1"/>
                    </a:solidFill>
                  </a:rPr>
                  <a:t> (Lbs)</a:t>
                </a:r>
                <a:endParaRPr lang="en-CA" b="1">
                  <a:solidFill>
                    <a:schemeClr val="tx1"/>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2">
                    <a:lumMod val="75000"/>
                  </a:schemeClr>
                </a:solidFill>
                <a:latin typeface="+mn-lt"/>
                <a:ea typeface="+mn-ea"/>
                <a:cs typeface="+mn-cs"/>
              </a:defRPr>
            </a:pPr>
            <a:endParaRPr lang="en-US"/>
          </a:p>
        </c:txPr>
        <c:crossAx val="531606312"/>
        <c:crosses val="autoZero"/>
        <c:crossBetween val="between"/>
      </c:valAx>
      <c:valAx>
        <c:axId val="373619472"/>
        <c:scaling>
          <c:orientation val="minMax"/>
        </c:scaling>
        <c:delete val="0"/>
        <c:axPos val="r"/>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CA" b="1">
                    <a:solidFill>
                      <a:schemeClr val="tx1"/>
                    </a:solidFill>
                  </a:rPr>
                  <a:t>Value</a:t>
                </a:r>
                <a:r>
                  <a:rPr lang="en-CA" b="1" baseline="0">
                    <a:solidFill>
                      <a:schemeClr val="tx1"/>
                    </a:solidFill>
                  </a:rPr>
                  <a:t> (BZD)</a:t>
                </a:r>
                <a:endParaRPr lang="en-CA" b="1">
                  <a:solidFill>
                    <a:schemeClr val="tx1"/>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70C0"/>
                </a:solidFill>
                <a:latin typeface="+mn-lt"/>
                <a:ea typeface="+mn-ea"/>
                <a:cs typeface="+mn-cs"/>
              </a:defRPr>
            </a:pPr>
            <a:endParaRPr lang="en-US"/>
          </a:p>
        </c:txPr>
        <c:crossAx val="373617504"/>
        <c:crosses val="max"/>
        <c:crossBetween val="between"/>
      </c:valAx>
      <c:catAx>
        <c:axId val="373617504"/>
        <c:scaling>
          <c:orientation val="minMax"/>
        </c:scaling>
        <c:delete val="1"/>
        <c:axPos val="b"/>
        <c:numFmt formatCode="General" sourceLinked="1"/>
        <c:majorTickMark val="out"/>
        <c:minorTickMark val="none"/>
        <c:tickLblPos val="nextTo"/>
        <c:crossAx val="373619472"/>
        <c:crosses val="autoZero"/>
        <c:auto val="1"/>
        <c:lblAlgn val="ctr"/>
        <c:lblOffset val="100"/>
        <c:noMultiLvlLbl val="0"/>
      </c:catAx>
      <c:spPr>
        <a:noFill/>
        <a:ln>
          <a:noFill/>
        </a:ln>
        <a:effectLst/>
      </c:spPr>
    </c:plotArea>
    <c:legend>
      <c:legendPos val="r"/>
      <c:layout>
        <c:manualLayout>
          <c:xMode val="edge"/>
          <c:yMode val="edge"/>
          <c:x val="1.3734148753295554E-2"/>
          <c:y val="0.86620348887461951"/>
          <c:w val="0.97264429512506179"/>
          <c:h val="0.132050846497194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CA" sz="1800" b="1">
                <a:latin typeface="+mn-lt"/>
              </a:rPr>
              <a:t>Wild</a:t>
            </a:r>
            <a:r>
              <a:rPr lang="en-CA" sz="1800" b="1" baseline="0">
                <a:latin typeface="+mn-lt"/>
              </a:rPr>
              <a:t> Marine Capture Exports (2010-2018)</a:t>
            </a:r>
            <a:endParaRPr lang="en-CA" sz="1800" b="1">
              <a:latin typeface="+mn-lt"/>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Quantity (Thousand Lbs)</c:v>
          </c:tx>
          <c:spPr>
            <a:solidFill>
              <a:schemeClr val="accent1"/>
            </a:solidFill>
            <a:ln>
              <a:noFill/>
            </a:ln>
            <a:effectLst/>
          </c:spPr>
          <c:invertIfNegative val="0"/>
          <c:cat>
            <c:numRef>
              <c:f>'fishery production (2)'!$D$35:$L$35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'fishery production (2)'!$D$63:$L$63</c:f>
              <c:numCache>
                <c:formatCode>0.0</c:formatCode>
                <c:ptCount val="9"/>
                <c:pt idx="0">
                  <c:v>2149.6081800000002</c:v>
                </c:pt>
                <c:pt idx="1">
                  <c:v>2334.549</c:v>
                </c:pt>
                <c:pt idx="2">
                  <c:v>2434.0301800000002</c:v>
                </c:pt>
                <c:pt idx="3">
                  <c:v>2430.2721000000001</c:v>
                </c:pt>
                <c:pt idx="4">
                  <c:v>2083.9726500000002</c:v>
                </c:pt>
                <c:pt idx="5">
                  <c:v>2396.6752390000001</c:v>
                </c:pt>
                <c:pt idx="6">
                  <c:v>2003.8011100000001</c:v>
                </c:pt>
                <c:pt idx="7">
                  <c:v>1843.42776</c:v>
                </c:pt>
                <c:pt idx="8">
                  <c:v>1864.3659600000003</c:v>
                </c:pt>
              </c:numCache>
            </c:numRef>
          </c:val>
          <c:extLst>
            <c:ext xmlns:c16="http://schemas.microsoft.com/office/drawing/2014/chart" uri="{C3380CC4-5D6E-409C-BE32-E72D297353CC}">
              <c16:uniqueId val="{00000000-56E7-4683-AFCC-8F8A66FCCC40}"/>
            </c:ext>
          </c:extLst>
        </c:ser>
        <c:dLbls>
          <c:showLegendKey val="0"/>
          <c:showVal val="0"/>
          <c:showCatName val="0"/>
          <c:showSerName val="0"/>
          <c:showPercent val="0"/>
          <c:showBubbleSize val="0"/>
        </c:dLbls>
        <c:gapWidth val="219"/>
        <c:axId val="391043784"/>
        <c:axId val="391056248"/>
      </c:barChart>
      <c:lineChart>
        <c:grouping val="standard"/>
        <c:varyColors val="0"/>
        <c:ser>
          <c:idx val="1"/>
          <c:order val="1"/>
          <c:tx>
            <c:strRef>
              <c:f>'fishery production (2)'!$A$65</c:f>
              <c:strCache>
                <c:ptCount val="1"/>
                <c:pt idx="0">
                  <c:v>Value USD Thousand</c:v>
                </c:pt>
              </c:strCache>
            </c:strRef>
          </c:tx>
          <c:spPr>
            <a:ln w="28575" cap="rnd">
              <a:solidFill>
                <a:schemeClr val="accent2"/>
              </a:solidFill>
              <a:round/>
            </a:ln>
            <a:effectLst/>
          </c:spPr>
          <c:marker>
            <c:symbol val="none"/>
          </c:marker>
          <c:val>
            <c:numRef>
              <c:f>'fishery production (2)'!$D$65:$L$65</c:f>
              <c:numCache>
                <c:formatCode>0.0</c:formatCode>
                <c:ptCount val="9"/>
                <c:pt idx="0">
                  <c:v>10893.784514999999</c:v>
                </c:pt>
                <c:pt idx="1">
                  <c:v>14727.157625</c:v>
                </c:pt>
                <c:pt idx="2">
                  <c:v>14804.252295</c:v>
                </c:pt>
                <c:pt idx="3">
                  <c:v>14447.3271</c:v>
                </c:pt>
                <c:pt idx="4">
                  <c:v>12632.489205</c:v>
                </c:pt>
                <c:pt idx="5">
                  <c:v>14240.510848000002</c:v>
                </c:pt>
                <c:pt idx="6">
                  <c:v>14646.924166500001</c:v>
                </c:pt>
                <c:pt idx="7">
                  <c:v>15616.52483</c:v>
                </c:pt>
                <c:pt idx="8">
                  <c:v>18626.8981055</c:v>
                </c:pt>
              </c:numCache>
            </c:numRef>
          </c:val>
          <c:smooth val="0"/>
          <c:extLst>
            <c:ext xmlns:c16="http://schemas.microsoft.com/office/drawing/2014/chart" uri="{C3380CC4-5D6E-409C-BE32-E72D297353CC}">
              <c16:uniqueId val="{00000001-56E7-4683-AFCC-8F8A66FCCC40}"/>
            </c:ext>
          </c:extLst>
        </c:ser>
        <c:dLbls>
          <c:showLegendKey val="0"/>
          <c:showVal val="0"/>
          <c:showCatName val="0"/>
          <c:showSerName val="0"/>
          <c:showPercent val="0"/>
          <c:showBubbleSize val="0"/>
        </c:dLbls>
        <c:marker val="1"/>
        <c:smooth val="0"/>
        <c:axId val="524907104"/>
        <c:axId val="524912680"/>
      </c:lineChart>
      <c:catAx>
        <c:axId val="391043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056248"/>
        <c:crosses val="autoZero"/>
        <c:auto val="1"/>
        <c:lblAlgn val="ctr"/>
        <c:lblOffset val="100"/>
        <c:noMultiLvlLbl val="0"/>
      </c:catAx>
      <c:valAx>
        <c:axId val="391056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accent1"/>
                    </a:solidFill>
                    <a:latin typeface="+mn-lt"/>
                    <a:ea typeface="+mn-ea"/>
                    <a:cs typeface="+mn-cs"/>
                  </a:defRPr>
                </a:pPr>
                <a:r>
                  <a:rPr lang="en-CA" b="1">
                    <a:solidFill>
                      <a:schemeClr val="accent1"/>
                    </a:solidFill>
                    <a:latin typeface="+mn-lt"/>
                  </a:rPr>
                  <a:t>Quantity</a:t>
                </a:r>
                <a:r>
                  <a:rPr lang="en-CA" b="1" baseline="0">
                    <a:solidFill>
                      <a:schemeClr val="accent1"/>
                    </a:solidFill>
                    <a:latin typeface="+mn-lt"/>
                  </a:rPr>
                  <a:t> (Thousand lbs)</a:t>
                </a:r>
                <a:endParaRPr lang="en-CA" b="1">
                  <a:solidFill>
                    <a:schemeClr val="accent1"/>
                  </a:solidFill>
                  <a:latin typeface="+mn-lt"/>
                </a:endParaRPr>
              </a:p>
            </c:rich>
          </c:tx>
          <c:layout>
            <c:manualLayout>
              <c:xMode val="edge"/>
              <c:yMode val="edge"/>
              <c:x val="9.7658060357609391E-2"/>
              <c:y val="0.3195093013864021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accent1"/>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solidFill>
                <a:latin typeface="+mn-lt"/>
                <a:ea typeface="+mn-ea"/>
                <a:cs typeface="+mn-cs"/>
              </a:defRPr>
            </a:pPr>
            <a:endParaRPr lang="en-US"/>
          </a:p>
        </c:txPr>
        <c:crossAx val="391043784"/>
        <c:crosses val="autoZero"/>
        <c:crossBetween val="between"/>
      </c:valAx>
      <c:valAx>
        <c:axId val="524912680"/>
        <c:scaling>
          <c:orientation val="minMax"/>
        </c:scaling>
        <c:delete val="0"/>
        <c:axPos val="r"/>
        <c:title>
          <c:tx>
            <c:rich>
              <a:bodyPr rot="-5400000" spcFirstLastPara="1" vertOverflow="ellipsis" vert="horz" wrap="square" anchor="ctr" anchorCtr="1"/>
              <a:lstStyle/>
              <a:p>
                <a:pPr>
                  <a:defRPr sz="1000" b="1" i="0" u="none" strike="noStrike" kern="1200" baseline="0">
                    <a:solidFill>
                      <a:schemeClr val="accent2"/>
                    </a:solidFill>
                    <a:latin typeface="+mn-lt"/>
                    <a:ea typeface="+mn-ea"/>
                    <a:cs typeface="+mn-cs"/>
                  </a:defRPr>
                </a:pPr>
                <a:r>
                  <a:rPr lang="en-CA" b="1">
                    <a:solidFill>
                      <a:schemeClr val="accent2"/>
                    </a:solidFill>
                    <a:latin typeface="+mn-lt"/>
                  </a:rPr>
                  <a:t>Value</a:t>
                </a:r>
                <a:r>
                  <a:rPr lang="en-CA" b="1" baseline="0">
                    <a:solidFill>
                      <a:schemeClr val="accent2"/>
                    </a:solidFill>
                    <a:latin typeface="+mn-lt"/>
                  </a:rPr>
                  <a:t> (USD Thousand)</a:t>
                </a:r>
                <a:endParaRPr lang="en-CA" b="1">
                  <a:solidFill>
                    <a:schemeClr val="accent2"/>
                  </a:solidFill>
                  <a:latin typeface="+mn-lt"/>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accent2"/>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2"/>
                </a:solidFill>
                <a:latin typeface="+mn-lt"/>
                <a:ea typeface="+mn-ea"/>
                <a:cs typeface="+mn-cs"/>
              </a:defRPr>
            </a:pPr>
            <a:endParaRPr lang="en-US"/>
          </a:p>
        </c:txPr>
        <c:crossAx val="524907104"/>
        <c:crosses val="max"/>
        <c:crossBetween val="between"/>
      </c:valAx>
      <c:catAx>
        <c:axId val="524907104"/>
        <c:scaling>
          <c:orientation val="minMax"/>
        </c:scaling>
        <c:delete val="1"/>
        <c:axPos val="b"/>
        <c:majorTickMark val="out"/>
        <c:minorTickMark val="none"/>
        <c:tickLblPos val="nextTo"/>
        <c:crossAx val="524912680"/>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CA" b="1"/>
              <a:t>Queen</a:t>
            </a:r>
            <a:r>
              <a:rPr lang="en-CA" b="1" baseline="0"/>
              <a:t> Conch Export 2008-2018</a:t>
            </a:r>
            <a:endParaRPr lang="en-CA"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'fishery production (2)'!$A$52</c:f>
              <c:strCache>
                <c:ptCount val="1"/>
                <c:pt idx="0">
                  <c:v>Conch (HS: 306191, 306292, 307911, 307992)</c:v>
                </c:pt>
              </c:strCache>
            </c:strRef>
          </c:tx>
          <c:spPr>
            <a:solidFill>
              <a:schemeClr val="accent4"/>
            </a:solidFill>
            <a:ln>
              <a:noFill/>
            </a:ln>
            <a:effectLst/>
          </c:spPr>
          <c:invertIfNegative val="0"/>
          <c:cat>
            <c:numRef>
              <c:f>'fishery production (2)'!$B$35:$L$35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'fishery production (2)'!$B$53:$L$53</c:f>
              <c:numCache>
                <c:formatCode>General</c:formatCode>
                <c:ptCount val="11"/>
                <c:pt idx="0">
                  <c:v>623.15</c:v>
                </c:pt>
                <c:pt idx="1">
                  <c:v>713.85</c:v>
                </c:pt>
                <c:pt idx="2">
                  <c:v>575.95000000000005</c:v>
                </c:pt>
                <c:pt idx="3">
                  <c:v>801.3</c:v>
                </c:pt>
                <c:pt idx="4">
                  <c:v>1119.05</c:v>
                </c:pt>
                <c:pt idx="5">
                  <c:v>986.83600000000001</c:v>
                </c:pt>
                <c:pt idx="6">
                  <c:v>758.471</c:v>
                </c:pt>
                <c:pt idx="7">
                  <c:v>696.93400000000008</c:v>
                </c:pt>
                <c:pt idx="8">
                  <c:v>889.44</c:v>
                </c:pt>
                <c:pt idx="9">
                  <c:v>595.18499999999995</c:v>
                </c:pt>
                <c:pt idx="10">
                  <c:v>882.95</c:v>
                </c:pt>
              </c:numCache>
            </c:numRef>
          </c:val>
          <c:extLst>
            <c:ext xmlns:c16="http://schemas.microsoft.com/office/drawing/2014/chart" uri="{C3380CC4-5D6E-409C-BE32-E72D297353CC}">
              <c16:uniqueId val="{00000000-8102-4A44-9C97-7F156F81702C}"/>
            </c:ext>
          </c:extLst>
        </c:ser>
        <c:dLbls>
          <c:showLegendKey val="0"/>
          <c:showVal val="0"/>
          <c:showCatName val="0"/>
          <c:showSerName val="0"/>
          <c:showPercent val="0"/>
          <c:showBubbleSize val="0"/>
        </c:dLbls>
        <c:gapWidth val="219"/>
        <c:axId val="524924816"/>
        <c:axId val="524925472"/>
      </c:barChart>
      <c:lineChart>
        <c:grouping val="standard"/>
        <c:varyColors val="0"/>
        <c:ser>
          <c:idx val="1"/>
          <c:order val="1"/>
          <c:tx>
            <c:strRef>
              <c:f>'fishery production (2)'!$A$55</c:f>
              <c:strCache>
                <c:ptCount val="1"/>
                <c:pt idx="0">
                  <c:v>Value USD</c:v>
                </c:pt>
              </c:strCache>
            </c:strRef>
          </c:tx>
          <c:spPr>
            <a:ln w="28575" cap="rnd">
              <a:solidFill>
                <a:schemeClr val="accent2"/>
              </a:solidFill>
              <a:round/>
            </a:ln>
            <a:effectLst/>
          </c:spPr>
          <c:marker>
            <c:symbol val="none"/>
          </c:marker>
          <c:val>
            <c:numRef>
              <c:f>'fishery production (2)'!$B$55:$L$55</c:f>
              <c:numCache>
                <c:formatCode>General</c:formatCode>
                <c:ptCount val="11"/>
                <c:pt idx="0">
                  <c:v>3204.058</c:v>
                </c:pt>
                <c:pt idx="1">
                  <c:v>3930.4933350000001</c:v>
                </c:pt>
                <c:pt idx="2">
                  <c:v>3162.428735</c:v>
                </c:pt>
                <c:pt idx="3">
                  <c:v>4363.73128</c:v>
                </c:pt>
                <c:pt idx="4">
                  <c:v>5993.7756300000001</c:v>
                </c:pt>
                <c:pt idx="5">
                  <c:v>5645.2758400000002</c:v>
                </c:pt>
                <c:pt idx="6">
                  <c:v>4267.0906049999994</c:v>
                </c:pt>
                <c:pt idx="7">
                  <c:v>4012.4357814999998</c:v>
                </c:pt>
                <c:pt idx="8">
                  <c:v>5286.1173000000008</c:v>
                </c:pt>
                <c:pt idx="9">
                  <c:v>3658.9682500000004</c:v>
                </c:pt>
                <c:pt idx="10">
                  <c:v>6548.608299999999</c:v>
                </c:pt>
              </c:numCache>
            </c:numRef>
          </c:val>
          <c:smooth val="0"/>
          <c:extLst>
            <c:ext xmlns:c16="http://schemas.microsoft.com/office/drawing/2014/chart" uri="{C3380CC4-5D6E-409C-BE32-E72D297353CC}">
              <c16:uniqueId val="{00000001-8102-4A44-9C97-7F156F81702C}"/>
            </c:ext>
          </c:extLst>
        </c:ser>
        <c:dLbls>
          <c:showLegendKey val="0"/>
          <c:showVal val="0"/>
          <c:showCatName val="0"/>
          <c:showSerName val="0"/>
          <c:showPercent val="0"/>
          <c:showBubbleSize val="0"/>
        </c:dLbls>
        <c:marker val="1"/>
        <c:smooth val="0"/>
        <c:axId val="524922848"/>
        <c:axId val="524921536"/>
      </c:lineChart>
      <c:catAx>
        <c:axId val="52492481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CA" b="1"/>
                  <a:t>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925472"/>
        <c:crosses val="autoZero"/>
        <c:auto val="1"/>
        <c:lblAlgn val="ctr"/>
        <c:lblOffset val="100"/>
        <c:noMultiLvlLbl val="0"/>
      </c:catAx>
      <c:valAx>
        <c:axId val="524925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CA" b="1">
                    <a:solidFill>
                      <a:sysClr val="windowText" lastClr="000000"/>
                    </a:solidFill>
                  </a:rPr>
                  <a:t>Quantity</a:t>
                </a:r>
                <a:r>
                  <a:rPr lang="en-CA" b="1" baseline="0">
                    <a:solidFill>
                      <a:sysClr val="windowText" lastClr="000000"/>
                    </a:solidFill>
                  </a:rPr>
                  <a:t> (Thousand lbs)</a:t>
                </a:r>
                <a:endParaRPr lang="en-CA"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924816"/>
        <c:crosses val="autoZero"/>
        <c:crossBetween val="between"/>
      </c:valAx>
      <c:valAx>
        <c:axId val="524921536"/>
        <c:scaling>
          <c:orientation val="minMax"/>
        </c:scaling>
        <c:delete val="0"/>
        <c:axPos val="r"/>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CA" b="1">
                    <a:solidFill>
                      <a:sysClr val="windowText" lastClr="000000"/>
                    </a:solidFill>
                  </a:rPr>
                  <a:t>Value</a:t>
                </a:r>
                <a:r>
                  <a:rPr lang="en-CA" b="1" baseline="0">
                    <a:solidFill>
                      <a:sysClr val="windowText" lastClr="000000"/>
                    </a:solidFill>
                  </a:rPr>
                  <a:t> (USD Thousand)</a:t>
                </a:r>
                <a:endParaRPr lang="en-CA"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922848"/>
        <c:crosses val="max"/>
        <c:crossBetween val="between"/>
      </c:valAx>
      <c:catAx>
        <c:axId val="524922848"/>
        <c:scaling>
          <c:orientation val="minMax"/>
        </c:scaling>
        <c:delete val="1"/>
        <c:axPos val="b"/>
        <c:majorTickMark val="out"/>
        <c:minorTickMark val="none"/>
        <c:tickLblPos val="nextTo"/>
        <c:crossAx val="52492153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CA" b="1"/>
              <a:t>Spiny</a:t>
            </a:r>
            <a:r>
              <a:rPr lang="en-CA" b="1" baseline="0"/>
              <a:t> lobster export (2008-2018)</a:t>
            </a:r>
            <a:endParaRPr lang="en-CA"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940586300161755E-2"/>
          <c:y val="0.11277035181377305"/>
          <c:w val="0.85339865485829292"/>
          <c:h val="0.69749540999532922"/>
        </c:manualLayout>
      </c:layout>
      <c:barChart>
        <c:barDir val="col"/>
        <c:grouping val="clustered"/>
        <c:varyColors val="0"/>
        <c:ser>
          <c:idx val="0"/>
          <c:order val="0"/>
          <c:tx>
            <c:strRef>
              <c:f>'fishery production (2)'!$A$44</c:f>
              <c:strCache>
                <c:ptCount val="1"/>
                <c:pt idx="0">
                  <c:v>Lobster Tail (HS: 306110, 306219, 306229)</c:v>
                </c:pt>
              </c:strCache>
            </c:strRef>
          </c:tx>
          <c:spPr>
            <a:solidFill>
              <a:schemeClr val="accent4">
                <a:lumMod val="75000"/>
              </a:schemeClr>
            </a:solidFill>
            <a:ln>
              <a:noFill/>
            </a:ln>
            <a:effectLst/>
          </c:spPr>
          <c:invertIfNegative val="0"/>
          <c:cat>
            <c:numRef>
              <c:f>'fishery production (2)'!$B$35:$L$35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'fishery production (2)'!$B$45:$L$45</c:f>
              <c:numCache>
                <c:formatCode>General</c:formatCode>
                <c:ptCount val="11"/>
                <c:pt idx="0">
                  <c:v>206.53</c:v>
                </c:pt>
                <c:pt idx="1">
                  <c:v>505</c:v>
                </c:pt>
                <c:pt idx="2">
                  <c:v>499.03449999999998</c:v>
                </c:pt>
                <c:pt idx="3">
                  <c:v>632.41499999999996</c:v>
                </c:pt>
                <c:pt idx="4">
                  <c:v>519.18600000000004</c:v>
                </c:pt>
                <c:pt idx="5">
                  <c:v>493.005</c:v>
                </c:pt>
                <c:pt idx="6">
                  <c:v>452.66199999999998</c:v>
                </c:pt>
                <c:pt idx="7">
                  <c:v>486.57</c:v>
                </c:pt>
                <c:pt idx="8">
                  <c:v>432.87739999999997</c:v>
                </c:pt>
                <c:pt idx="9">
                  <c:v>521.21799999999996</c:v>
                </c:pt>
                <c:pt idx="10">
                  <c:v>512.94501000000002</c:v>
                </c:pt>
              </c:numCache>
            </c:numRef>
          </c:val>
          <c:extLst>
            <c:ext xmlns:c16="http://schemas.microsoft.com/office/drawing/2014/chart" uri="{C3380CC4-5D6E-409C-BE32-E72D297353CC}">
              <c16:uniqueId val="{00000000-3527-49C0-BFD1-54082A049E74}"/>
            </c:ext>
          </c:extLst>
        </c:ser>
        <c:ser>
          <c:idx val="1"/>
          <c:order val="1"/>
          <c:tx>
            <c:strRef>
              <c:f>'fishery production (2)'!$A$48</c:f>
              <c:strCache>
                <c:ptCount val="1"/>
                <c:pt idx="0">
                  <c:v>Whole Lobster and Head Meat (HS: 306120, 306219, 306319, 306329)</c:v>
                </c:pt>
              </c:strCache>
            </c:strRef>
          </c:tx>
          <c:spPr>
            <a:solidFill>
              <a:schemeClr val="accent2">
                <a:lumMod val="75000"/>
              </a:schemeClr>
            </a:solidFill>
            <a:ln>
              <a:noFill/>
            </a:ln>
            <a:effectLst/>
          </c:spPr>
          <c:invertIfNegative val="0"/>
          <c:val>
            <c:numRef>
              <c:f>'fishery production (2)'!$B$49:$L$49</c:f>
              <c:numCache>
                <c:formatCode>General</c:formatCode>
                <c:ptCount val="11"/>
                <c:pt idx="0">
                  <c:v>242.58</c:v>
                </c:pt>
                <c:pt idx="1">
                  <c:v>0</c:v>
                </c:pt>
                <c:pt idx="2">
                  <c:v>44</c:v>
                </c:pt>
                <c:pt idx="3">
                  <c:v>32.65</c:v>
                </c:pt>
                <c:pt idx="4">
                  <c:v>205.67358999999999</c:v>
                </c:pt>
                <c:pt idx="5">
                  <c:v>3.49</c:v>
                </c:pt>
                <c:pt idx="6">
                  <c:v>122.3503</c:v>
                </c:pt>
                <c:pt idx="7">
                  <c:v>255.82524000000001</c:v>
                </c:pt>
                <c:pt idx="8">
                  <c:v>390.31200000000001</c:v>
                </c:pt>
                <c:pt idx="9">
                  <c:v>522.63148000000001</c:v>
                </c:pt>
                <c:pt idx="10">
                  <c:v>441.22615999999999</c:v>
                </c:pt>
              </c:numCache>
            </c:numRef>
          </c:val>
          <c:extLst>
            <c:ext xmlns:c16="http://schemas.microsoft.com/office/drawing/2014/chart" uri="{C3380CC4-5D6E-409C-BE32-E72D297353CC}">
              <c16:uniqueId val="{00000001-3527-49C0-BFD1-54082A049E74}"/>
            </c:ext>
          </c:extLst>
        </c:ser>
        <c:dLbls>
          <c:showLegendKey val="0"/>
          <c:showVal val="0"/>
          <c:showCatName val="0"/>
          <c:showSerName val="0"/>
          <c:showPercent val="0"/>
          <c:showBubbleSize val="0"/>
        </c:dLbls>
        <c:gapWidth val="219"/>
        <c:axId val="524899560"/>
        <c:axId val="524901200"/>
      </c:barChart>
      <c:lineChart>
        <c:grouping val="standard"/>
        <c:varyColors val="0"/>
        <c:ser>
          <c:idx val="2"/>
          <c:order val="2"/>
          <c:tx>
            <c:strRef>
              <c:f>'fishery production (2)'!$A$47</c:f>
              <c:strCache>
                <c:ptCount val="1"/>
                <c:pt idx="0">
                  <c:v>Value of Lobster tails USD</c:v>
                </c:pt>
              </c:strCache>
            </c:strRef>
          </c:tx>
          <c:spPr>
            <a:ln w="28575" cap="rnd">
              <a:solidFill>
                <a:schemeClr val="accent3"/>
              </a:solidFill>
              <a:round/>
            </a:ln>
            <a:effectLst/>
          </c:spPr>
          <c:marker>
            <c:symbol val="none"/>
          </c:marker>
          <c:val>
            <c:numRef>
              <c:f>'fishery production (2)'!$B$47:$L$47</c:f>
              <c:numCache>
                <c:formatCode>General</c:formatCode>
                <c:ptCount val="11"/>
                <c:pt idx="0">
                  <c:v>3493.6669999999999</c:v>
                </c:pt>
                <c:pt idx="1">
                  <c:v>6346.5530650000001</c:v>
                </c:pt>
                <c:pt idx="2">
                  <c:v>6263.1010800000004</c:v>
                </c:pt>
                <c:pt idx="3">
                  <c:v>8794.3787699999993</c:v>
                </c:pt>
                <c:pt idx="4">
                  <c:v>7496.7091250000003</c:v>
                </c:pt>
                <c:pt idx="5">
                  <c:v>7035.2992650000006</c:v>
                </c:pt>
                <c:pt idx="6">
                  <c:v>6999.3909250000006</c:v>
                </c:pt>
                <c:pt idx="7">
                  <c:v>7654.9278365</c:v>
                </c:pt>
                <c:pt idx="8">
                  <c:v>6268.3435524999995</c:v>
                </c:pt>
                <c:pt idx="9">
                  <c:v>7699.4947899999997</c:v>
                </c:pt>
                <c:pt idx="10">
                  <c:v>8351.8200130000005</c:v>
                </c:pt>
              </c:numCache>
            </c:numRef>
          </c:val>
          <c:smooth val="0"/>
          <c:extLst>
            <c:ext xmlns:c16="http://schemas.microsoft.com/office/drawing/2014/chart" uri="{C3380CC4-5D6E-409C-BE32-E72D297353CC}">
              <c16:uniqueId val="{00000002-3527-49C0-BFD1-54082A049E74}"/>
            </c:ext>
          </c:extLst>
        </c:ser>
        <c:ser>
          <c:idx val="3"/>
          <c:order val="3"/>
          <c:tx>
            <c:strRef>
              <c:f>'fishery production (2)'!$A$51</c:f>
              <c:strCache>
                <c:ptCount val="1"/>
                <c:pt idx="0">
                  <c:v>Value of whole lobster and head meat USD</c:v>
                </c:pt>
              </c:strCache>
            </c:strRef>
          </c:tx>
          <c:spPr>
            <a:ln w="28575" cap="rnd">
              <a:solidFill>
                <a:schemeClr val="accent4"/>
              </a:solidFill>
              <a:round/>
            </a:ln>
            <a:effectLst/>
          </c:spPr>
          <c:marker>
            <c:symbol val="none"/>
          </c:marker>
          <c:val>
            <c:numRef>
              <c:f>'fishery production (2)'!$B$51:$L$51</c:f>
              <c:numCache>
                <c:formatCode>General</c:formatCode>
                <c:ptCount val="11"/>
                <c:pt idx="0">
                  <c:v>3910.654</c:v>
                </c:pt>
                <c:pt idx="1">
                  <c:v>0</c:v>
                </c:pt>
                <c:pt idx="2">
                  <c:v>98.252250000000004</c:v>
                </c:pt>
                <c:pt idx="3">
                  <c:v>90.938820000000007</c:v>
                </c:pt>
                <c:pt idx="4">
                  <c:v>284.45279999999997</c:v>
                </c:pt>
                <c:pt idx="5">
                  <c:v>25.233880000000003</c:v>
                </c:pt>
                <c:pt idx="6">
                  <c:v>807.41933499999993</c:v>
                </c:pt>
                <c:pt idx="7">
                  <c:v>2017.7871900000002</c:v>
                </c:pt>
                <c:pt idx="8">
                  <c:v>2861.3445940000001</c:v>
                </c:pt>
                <c:pt idx="9">
                  <c:v>3975.0878400000006</c:v>
                </c:pt>
                <c:pt idx="10">
                  <c:v>3581.7258274999999</c:v>
                </c:pt>
              </c:numCache>
            </c:numRef>
          </c:val>
          <c:smooth val="0"/>
          <c:extLst>
            <c:ext xmlns:c16="http://schemas.microsoft.com/office/drawing/2014/chart" uri="{C3380CC4-5D6E-409C-BE32-E72D297353CC}">
              <c16:uniqueId val="{00000003-3527-49C0-BFD1-54082A049E74}"/>
            </c:ext>
          </c:extLst>
        </c:ser>
        <c:dLbls>
          <c:showLegendKey val="0"/>
          <c:showVal val="0"/>
          <c:showCatName val="0"/>
          <c:showSerName val="0"/>
          <c:showPercent val="0"/>
          <c:showBubbleSize val="0"/>
        </c:dLbls>
        <c:marker val="1"/>
        <c:smooth val="0"/>
        <c:axId val="549950840"/>
        <c:axId val="549950512"/>
      </c:lineChart>
      <c:catAx>
        <c:axId val="5248995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901200"/>
        <c:crosses val="autoZero"/>
        <c:auto val="1"/>
        <c:lblAlgn val="ctr"/>
        <c:lblOffset val="100"/>
        <c:noMultiLvlLbl val="0"/>
      </c:catAx>
      <c:valAx>
        <c:axId val="524901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CA" b="1"/>
                  <a:t>Quantity</a:t>
                </a:r>
                <a:r>
                  <a:rPr lang="en-CA" b="1" baseline="0"/>
                  <a:t> (Thousand lbs)</a:t>
                </a:r>
                <a:endParaRPr lang="en-CA"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4899560"/>
        <c:crosses val="autoZero"/>
        <c:crossBetween val="between"/>
      </c:valAx>
      <c:valAx>
        <c:axId val="549950512"/>
        <c:scaling>
          <c:orientation val="minMax"/>
        </c:scaling>
        <c:delete val="0"/>
        <c:axPos val="r"/>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CA" b="1"/>
                  <a:t>Value</a:t>
                </a:r>
                <a:r>
                  <a:rPr lang="en-CA" b="1" baseline="0"/>
                  <a:t> (USD Thousand)</a:t>
                </a:r>
                <a:endParaRPr lang="en-CA"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950840"/>
        <c:crosses val="max"/>
        <c:crossBetween val="between"/>
      </c:valAx>
      <c:catAx>
        <c:axId val="549950840"/>
        <c:scaling>
          <c:orientation val="minMax"/>
        </c:scaling>
        <c:delete val="1"/>
        <c:axPos val="b"/>
        <c:majorTickMark val="out"/>
        <c:minorTickMark val="none"/>
        <c:tickLblPos val="nextTo"/>
        <c:crossAx val="549950512"/>
        <c:crosses val="autoZero"/>
        <c:auto val="1"/>
        <c:lblAlgn val="ctr"/>
        <c:lblOffset val="100"/>
        <c:noMultiLvlLbl val="0"/>
      </c:catAx>
      <c:spPr>
        <a:noFill/>
        <a:ln>
          <a:noFill/>
        </a:ln>
        <a:effectLst/>
      </c:spPr>
    </c:plotArea>
    <c:legend>
      <c:legendPos val="r"/>
      <c:layout>
        <c:manualLayout>
          <c:xMode val="edge"/>
          <c:yMode val="edge"/>
          <c:x val="5.1729466183747325E-2"/>
          <c:y val="0.88171210187795912"/>
          <c:w val="0.89379372747455188"/>
          <c:h val="9.42568741140494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Capture Fisheries Exports 2008-2018</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'Exp.totals08-18'!$M$20</c:f>
              <c:strCache>
                <c:ptCount val="1"/>
                <c:pt idx="0">
                  <c:v>Quantity (mil lbs)</c:v>
                </c:pt>
              </c:strCache>
            </c:strRef>
          </c:tx>
          <c:spPr>
            <a:solidFill>
              <a:schemeClr val="accent1"/>
            </a:solidFill>
            <a:ln>
              <a:noFill/>
            </a:ln>
            <a:effectLst/>
          </c:spPr>
          <c:invertIfNegative val="0"/>
          <c:cat>
            <c:numRef>
              <c:extLst>
                <c:ext xmlns:c15="http://schemas.microsoft.com/office/drawing/2012/chart" uri="{02D57815-91ED-43cb-92C2-25804820EDAC}">
                  <c15:fullRef>
                    <c15:sqref>'Exp.totals08-18'!$A$20:$A$30</c15:sqref>
                  </c15:fullRef>
                </c:ext>
              </c:extLst>
              <c:f>'Exp.totals08-18'!$A$22:$A$30</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extLst>
                <c:ext xmlns:c15="http://schemas.microsoft.com/office/drawing/2012/chart" uri="{02D57815-91ED-43cb-92C2-25804820EDAC}">
                  <c15:fullRef>
                    <c15:sqref>'Exp.totals08-18'!$M$21:$M$31</c15:sqref>
                  </c15:fullRef>
                </c:ext>
              </c:extLst>
              <c:f>'Exp.totals08-18'!$M$23:$M$31</c:f>
              <c:numCache>
                <c:formatCode>General</c:formatCode>
                <c:ptCount val="9"/>
                <c:pt idx="0">
                  <c:v>2.1429837200000006</c:v>
                </c:pt>
                <c:pt idx="1">
                  <c:v>2.334549</c:v>
                </c:pt>
                <c:pt idx="2">
                  <c:v>2.4326301799999999</c:v>
                </c:pt>
                <c:pt idx="3">
                  <c:v>2.2370528000000007</c:v>
                </c:pt>
                <c:pt idx="4">
                  <c:v>1.8909708300000001</c:v>
                </c:pt>
                <c:pt idx="5">
                  <c:v>1.6836444800000006</c:v>
                </c:pt>
                <c:pt idx="6">
                  <c:v>2.0142554799999997</c:v>
                </c:pt>
                <c:pt idx="7">
                  <c:v>1.8516845699999998</c:v>
                </c:pt>
                <c:pt idx="8">
                  <c:v>1.9470351499999998</c:v>
                </c:pt>
              </c:numCache>
            </c:numRef>
          </c:val>
          <c:extLst>
            <c:ext xmlns:c16="http://schemas.microsoft.com/office/drawing/2014/chart" uri="{C3380CC4-5D6E-409C-BE32-E72D297353CC}">
              <c16:uniqueId val="{00000000-87C4-4B2F-81F2-704BB1152416}"/>
            </c:ext>
          </c:extLst>
        </c:ser>
        <c:dLbls>
          <c:showLegendKey val="0"/>
          <c:showVal val="0"/>
          <c:showCatName val="0"/>
          <c:showSerName val="0"/>
          <c:showPercent val="0"/>
          <c:showBubbleSize val="0"/>
        </c:dLbls>
        <c:gapWidth val="219"/>
        <c:overlap val="-27"/>
        <c:axId val="611159904"/>
        <c:axId val="611160232"/>
      </c:barChart>
      <c:lineChart>
        <c:grouping val="standard"/>
        <c:varyColors val="0"/>
        <c:ser>
          <c:idx val="1"/>
          <c:order val="1"/>
          <c:tx>
            <c:strRef>
              <c:f>'Exp.totals08-18'!$N$20</c:f>
              <c:strCache>
                <c:ptCount val="1"/>
                <c:pt idx="0">
                  <c:v>Value (milBZD)</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'Exp.totals08-18'!$A$20:$A$30</c15:sqref>
                  </c15:fullRef>
                </c:ext>
              </c:extLst>
              <c:f>'Exp.totals08-18'!$A$22:$A$30</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extLst>
                <c:ext xmlns:c15="http://schemas.microsoft.com/office/drawing/2012/chart" uri="{02D57815-91ED-43cb-92C2-25804820EDAC}">
                  <c15:fullRef>
                    <c15:sqref>'Exp.totals08-18'!$N$21:$N$31</c15:sqref>
                  </c15:fullRef>
                </c:ext>
              </c:extLst>
              <c:f>'Exp.totals08-18'!$N$23:$N$31</c:f>
              <c:numCache>
                <c:formatCode>General</c:formatCode>
                <c:ptCount val="9"/>
                <c:pt idx="0">
                  <c:v>21.760453830000003</c:v>
                </c:pt>
                <c:pt idx="1">
                  <c:v>29.454315250000004</c:v>
                </c:pt>
                <c:pt idx="2">
                  <c:v>29.604742459999997</c:v>
                </c:pt>
                <c:pt idx="3">
                  <c:v>28.832414767999992</c:v>
                </c:pt>
                <c:pt idx="4">
                  <c:v>26.042995749999985</c:v>
                </c:pt>
                <c:pt idx="5">
                  <c:v>28.542095449999987</c:v>
                </c:pt>
                <c:pt idx="6">
                  <c:v>30.064709242999999</c:v>
                </c:pt>
                <c:pt idx="7">
                  <c:v>31.443067280000001</c:v>
                </c:pt>
                <c:pt idx="8">
                  <c:v>31.895684766000009</c:v>
                </c:pt>
              </c:numCache>
            </c:numRef>
          </c:val>
          <c:smooth val="0"/>
          <c:extLst>
            <c:ext xmlns:c16="http://schemas.microsoft.com/office/drawing/2014/chart" uri="{C3380CC4-5D6E-409C-BE32-E72D297353CC}">
              <c16:uniqueId val="{00000001-87C4-4B2F-81F2-704BB1152416}"/>
            </c:ext>
          </c:extLst>
        </c:ser>
        <c:dLbls>
          <c:showLegendKey val="0"/>
          <c:showVal val="0"/>
          <c:showCatName val="0"/>
          <c:showSerName val="0"/>
          <c:showPercent val="0"/>
          <c:showBubbleSize val="0"/>
        </c:dLbls>
        <c:marker val="1"/>
        <c:smooth val="0"/>
        <c:axId val="611146784"/>
        <c:axId val="611150392"/>
      </c:lineChart>
      <c:catAx>
        <c:axId val="611159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160232"/>
        <c:crosses val="autoZero"/>
        <c:auto val="1"/>
        <c:lblAlgn val="ctr"/>
        <c:lblOffset val="100"/>
        <c:noMultiLvlLbl val="0"/>
      </c:catAx>
      <c:valAx>
        <c:axId val="611160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Quantity</a:t>
                </a:r>
                <a:r>
                  <a:rPr lang="en-CA" baseline="0"/>
                  <a:t> (lbs)</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159904"/>
        <c:crosses val="autoZero"/>
        <c:crossBetween val="between"/>
      </c:valAx>
      <c:valAx>
        <c:axId val="61115039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Value</a:t>
                </a:r>
                <a:r>
                  <a:rPr lang="en-CA" baseline="0"/>
                  <a:t> (BZD)</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146784"/>
        <c:crosses val="max"/>
        <c:crossBetween val="between"/>
      </c:valAx>
      <c:catAx>
        <c:axId val="611146784"/>
        <c:scaling>
          <c:orientation val="minMax"/>
        </c:scaling>
        <c:delete val="1"/>
        <c:axPos val="b"/>
        <c:numFmt formatCode="General" sourceLinked="1"/>
        <c:majorTickMark val="out"/>
        <c:minorTickMark val="none"/>
        <c:tickLblPos val="nextTo"/>
        <c:crossAx val="611150392"/>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All</a:t>
            </a:r>
            <a:r>
              <a:rPr lang="en-CA" baseline="0"/>
              <a:t> Marine Exports 2008-2018</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'Exp.totals08-18'!$B$40</c:f>
              <c:strCache>
                <c:ptCount val="1"/>
                <c:pt idx="0">
                  <c:v>Quanitity (lbs)</c:v>
                </c:pt>
              </c:strCache>
            </c:strRef>
          </c:tx>
          <c:spPr>
            <a:solidFill>
              <a:schemeClr val="accent1"/>
            </a:solidFill>
            <a:ln>
              <a:noFill/>
            </a:ln>
            <a:effectLst/>
          </c:spPr>
          <c:invertIfNegative val="0"/>
          <c:cat>
            <c:numRef>
              <c:f>'Exp.totals08-18'!$A$41:$A$51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'Exp.totals08-18'!$B$41:$B$51</c:f>
              <c:numCache>
                <c:formatCode>_(* #,##0_);_(* \(#,##0\);_(* "-"??_);_(@_)</c:formatCode>
                <c:ptCount val="11"/>
                <c:pt idx="0">
                  <c:v>11512517</c:v>
                </c:pt>
                <c:pt idx="1">
                  <c:v>13460265.51</c:v>
                </c:pt>
                <c:pt idx="2">
                  <c:v>13330597.950000001</c:v>
                </c:pt>
                <c:pt idx="3">
                  <c:v>12406198.560000001</c:v>
                </c:pt>
                <c:pt idx="4">
                  <c:v>12683398.42</c:v>
                </c:pt>
                <c:pt idx="5">
                  <c:v>16835627.850000001</c:v>
                </c:pt>
                <c:pt idx="6">
                  <c:v>16279863.400000002</c:v>
                </c:pt>
                <c:pt idx="7">
                  <c:v>11871999.793</c:v>
                </c:pt>
                <c:pt idx="8">
                  <c:v>3638360.1799999997</c:v>
                </c:pt>
                <c:pt idx="9">
                  <c:v>3170898.32</c:v>
                </c:pt>
                <c:pt idx="10">
                  <c:v>3138324.52</c:v>
                </c:pt>
              </c:numCache>
            </c:numRef>
          </c:val>
          <c:extLst>
            <c:ext xmlns:c16="http://schemas.microsoft.com/office/drawing/2014/chart" uri="{C3380CC4-5D6E-409C-BE32-E72D297353CC}">
              <c16:uniqueId val="{00000000-4700-47B0-9BE2-1FD8EF45D0CE}"/>
            </c:ext>
          </c:extLst>
        </c:ser>
        <c:dLbls>
          <c:showLegendKey val="0"/>
          <c:showVal val="0"/>
          <c:showCatName val="0"/>
          <c:showSerName val="0"/>
          <c:showPercent val="0"/>
          <c:showBubbleSize val="0"/>
        </c:dLbls>
        <c:gapWidth val="219"/>
        <c:overlap val="-27"/>
        <c:axId val="611151704"/>
        <c:axId val="611147768"/>
      </c:barChart>
      <c:lineChart>
        <c:grouping val="standard"/>
        <c:varyColors val="0"/>
        <c:ser>
          <c:idx val="1"/>
          <c:order val="1"/>
          <c:tx>
            <c:strRef>
              <c:f>'Exp.totals08-18'!$C$40</c:f>
              <c:strCache>
                <c:ptCount val="1"/>
                <c:pt idx="0">
                  <c:v>Value (BZD)</c:v>
                </c:pt>
              </c:strCache>
            </c:strRef>
          </c:tx>
          <c:spPr>
            <a:ln w="28575" cap="rnd">
              <a:solidFill>
                <a:schemeClr val="accent2"/>
              </a:solidFill>
              <a:round/>
            </a:ln>
            <a:effectLst/>
          </c:spPr>
          <c:marker>
            <c:symbol val="none"/>
          </c:marker>
          <c:cat>
            <c:numRef>
              <c:f>'Exp.totals08-18'!$A$41:$A$51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'Exp.totals08-18'!$C$41:$C$51</c:f>
              <c:numCache>
                <c:formatCode>_(* #,##0_);_(* \(#,##0\);_(* "-"??_);_(@_)</c:formatCode>
                <c:ptCount val="11"/>
                <c:pt idx="0">
                  <c:v>47183056</c:v>
                </c:pt>
                <c:pt idx="1">
                  <c:v>51766336.210000008</c:v>
                </c:pt>
                <c:pt idx="2">
                  <c:v>52904560.640000001</c:v>
                </c:pt>
                <c:pt idx="3">
                  <c:v>50448537.550000004</c:v>
                </c:pt>
                <c:pt idx="4">
                  <c:v>58014265.049999997</c:v>
                </c:pt>
                <c:pt idx="5">
                  <c:v>112904539.90799998</c:v>
                </c:pt>
                <c:pt idx="6">
                  <c:v>114509467.33099999</c:v>
                </c:pt>
                <c:pt idx="7">
                  <c:v>88971074.318999991</c:v>
                </c:pt>
                <c:pt idx="8">
                  <c:v>42862872.783</c:v>
                </c:pt>
                <c:pt idx="9">
                  <c:v>40691449.560000002</c:v>
                </c:pt>
                <c:pt idx="10">
                  <c:v>37267396.401000008</c:v>
                </c:pt>
              </c:numCache>
            </c:numRef>
          </c:val>
          <c:smooth val="0"/>
          <c:extLst>
            <c:ext xmlns:c16="http://schemas.microsoft.com/office/drawing/2014/chart" uri="{C3380CC4-5D6E-409C-BE32-E72D297353CC}">
              <c16:uniqueId val="{00000001-4700-47B0-9BE2-1FD8EF45D0CE}"/>
            </c:ext>
          </c:extLst>
        </c:ser>
        <c:dLbls>
          <c:showLegendKey val="0"/>
          <c:showVal val="0"/>
          <c:showCatName val="0"/>
          <c:showSerName val="0"/>
          <c:showPercent val="0"/>
          <c:showBubbleSize val="0"/>
        </c:dLbls>
        <c:marker val="1"/>
        <c:smooth val="0"/>
        <c:axId val="562032976"/>
        <c:axId val="611156952"/>
      </c:lineChart>
      <c:catAx>
        <c:axId val="611151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147768"/>
        <c:crosses val="autoZero"/>
        <c:auto val="1"/>
        <c:lblAlgn val="ctr"/>
        <c:lblOffset val="100"/>
        <c:noMultiLvlLbl val="0"/>
      </c:catAx>
      <c:valAx>
        <c:axId val="611147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Quantity</a:t>
                </a:r>
                <a:r>
                  <a:rPr lang="en-CA" baseline="0"/>
                  <a:t> (lbs)</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151704"/>
        <c:crosses val="autoZero"/>
        <c:crossBetween val="between"/>
      </c:valAx>
      <c:valAx>
        <c:axId val="61115695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Value</a:t>
                </a:r>
                <a:r>
                  <a:rPr lang="en-CA" baseline="0"/>
                  <a:t> (BZD)</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2032976"/>
        <c:crosses val="max"/>
        <c:crossBetween val="between"/>
      </c:valAx>
      <c:catAx>
        <c:axId val="562032976"/>
        <c:scaling>
          <c:orientation val="minMax"/>
        </c:scaling>
        <c:delete val="1"/>
        <c:axPos val="b"/>
        <c:numFmt formatCode="General" sourceLinked="1"/>
        <c:majorTickMark val="out"/>
        <c:minorTickMark val="none"/>
        <c:tickLblPos val="nextTo"/>
        <c:crossAx val="6111569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Whole</a:t>
            </a:r>
            <a:r>
              <a:rPr lang="en-US" baseline="0"/>
              <a:t> fish exports 2015-2018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'Exp.totals08-18'!$Q$21</c:f>
              <c:strCache>
                <c:ptCount val="1"/>
                <c:pt idx="0">
                  <c:v> Quantity (lbs) </c:v>
                </c:pt>
              </c:strCache>
            </c:strRef>
          </c:tx>
          <c:spPr>
            <a:solidFill>
              <a:schemeClr val="accent1"/>
            </a:solidFill>
            <a:ln>
              <a:noFill/>
            </a:ln>
            <a:effectLst/>
          </c:spPr>
          <c:invertIfNegative val="0"/>
          <c:cat>
            <c:numRef>
              <c:f>'Exp.totals08-18'!$P$22:$P$25</c:f>
              <c:numCache>
                <c:formatCode>General</c:formatCode>
                <c:ptCount val="4"/>
                <c:pt idx="0">
                  <c:v>2015</c:v>
                </c:pt>
                <c:pt idx="1">
                  <c:v>2016</c:v>
                </c:pt>
                <c:pt idx="2">
                  <c:v>2017</c:v>
                </c:pt>
                <c:pt idx="3">
                  <c:v>2018</c:v>
                </c:pt>
              </c:numCache>
            </c:numRef>
          </c:cat>
          <c:val>
            <c:numRef>
              <c:f>'Exp.totals08-18'!$Q$22:$Q$25</c:f>
              <c:numCache>
                <c:formatCode>_(* #,##0_);_(* \(#,##0\);_(* "-"??_);_(@_)</c:formatCode>
                <c:ptCount val="4"/>
                <c:pt idx="0">
                  <c:v>173740</c:v>
                </c:pt>
                <c:pt idx="1">
                  <c:v>152458.47</c:v>
                </c:pt>
                <c:pt idx="2">
                  <c:v>117470</c:v>
                </c:pt>
                <c:pt idx="3">
                  <c:v>85120</c:v>
                </c:pt>
              </c:numCache>
            </c:numRef>
          </c:val>
          <c:extLst>
            <c:ext xmlns:c16="http://schemas.microsoft.com/office/drawing/2014/chart" uri="{C3380CC4-5D6E-409C-BE32-E72D297353CC}">
              <c16:uniqueId val="{00000000-FB7A-48F7-95C0-1455F1F9E28D}"/>
            </c:ext>
          </c:extLst>
        </c:ser>
        <c:dLbls>
          <c:showLegendKey val="0"/>
          <c:showVal val="0"/>
          <c:showCatName val="0"/>
          <c:showSerName val="0"/>
          <c:showPercent val="0"/>
          <c:showBubbleSize val="0"/>
        </c:dLbls>
        <c:gapWidth val="219"/>
        <c:axId val="548541040"/>
        <c:axId val="555017480"/>
      </c:barChart>
      <c:lineChart>
        <c:grouping val="standard"/>
        <c:varyColors val="0"/>
        <c:ser>
          <c:idx val="1"/>
          <c:order val="1"/>
          <c:tx>
            <c:strRef>
              <c:f>'Exp.totals08-18'!$R$21</c:f>
              <c:strCache>
                <c:ptCount val="1"/>
                <c:pt idx="0">
                  <c:v> Value (BZD) </c:v>
                </c:pt>
              </c:strCache>
            </c:strRef>
          </c:tx>
          <c:spPr>
            <a:ln w="28575" cap="rnd">
              <a:solidFill>
                <a:schemeClr val="accent2"/>
              </a:solidFill>
              <a:round/>
            </a:ln>
            <a:effectLst/>
          </c:spPr>
          <c:marker>
            <c:symbol val="none"/>
          </c:marker>
          <c:cat>
            <c:numRef>
              <c:f>'Exp.totals08-18'!$P$22:$P$25</c:f>
              <c:numCache>
                <c:formatCode>General</c:formatCode>
                <c:ptCount val="4"/>
                <c:pt idx="0">
                  <c:v>2015</c:v>
                </c:pt>
                <c:pt idx="1">
                  <c:v>2016</c:v>
                </c:pt>
                <c:pt idx="2">
                  <c:v>2017</c:v>
                </c:pt>
                <c:pt idx="3">
                  <c:v>2018</c:v>
                </c:pt>
              </c:numCache>
            </c:numRef>
          </c:cat>
          <c:val>
            <c:numRef>
              <c:f>'Exp.totals08-18'!$R$22:$R$25</c:f>
              <c:numCache>
                <c:formatCode>General</c:formatCode>
                <c:ptCount val="4"/>
                <c:pt idx="0">
                  <c:v>349584.51</c:v>
                </c:pt>
                <c:pt idx="1">
                  <c:v>347440.73</c:v>
                </c:pt>
                <c:pt idx="2">
                  <c:v>236141.72</c:v>
                </c:pt>
                <c:pt idx="3">
                  <c:v>265110.48</c:v>
                </c:pt>
              </c:numCache>
            </c:numRef>
          </c:val>
          <c:smooth val="0"/>
          <c:extLst>
            <c:ext xmlns:c16="http://schemas.microsoft.com/office/drawing/2014/chart" uri="{C3380CC4-5D6E-409C-BE32-E72D297353CC}">
              <c16:uniqueId val="{00000001-FB7A-48F7-95C0-1455F1F9E28D}"/>
            </c:ext>
          </c:extLst>
        </c:ser>
        <c:dLbls>
          <c:showLegendKey val="0"/>
          <c:showVal val="0"/>
          <c:showCatName val="0"/>
          <c:showSerName val="0"/>
          <c:showPercent val="0"/>
          <c:showBubbleSize val="0"/>
        </c:dLbls>
        <c:marker val="1"/>
        <c:smooth val="0"/>
        <c:axId val="598391712"/>
        <c:axId val="499428432"/>
      </c:lineChart>
      <c:catAx>
        <c:axId val="548541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017480"/>
        <c:crosses val="autoZero"/>
        <c:auto val="1"/>
        <c:lblAlgn val="ctr"/>
        <c:lblOffset val="100"/>
        <c:noMultiLvlLbl val="0"/>
      </c:catAx>
      <c:valAx>
        <c:axId val="555017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Quantity</a:t>
                </a:r>
                <a:r>
                  <a:rPr lang="en-CA" baseline="0"/>
                  <a:t> (lbs)</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541040"/>
        <c:crosses val="autoZero"/>
        <c:crossBetween val="between"/>
      </c:valAx>
      <c:valAx>
        <c:axId val="49942843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Value</a:t>
                </a:r>
                <a:r>
                  <a:rPr lang="en-CA" baseline="0"/>
                  <a:t> (BZD)</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391712"/>
        <c:crosses val="max"/>
        <c:crossBetween val="between"/>
      </c:valAx>
      <c:catAx>
        <c:axId val="598391712"/>
        <c:scaling>
          <c:orientation val="minMax"/>
        </c:scaling>
        <c:delete val="1"/>
        <c:axPos val="b"/>
        <c:numFmt formatCode="General" sourceLinked="1"/>
        <c:majorTickMark val="out"/>
        <c:minorTickMark val="none"/>
        <c:tickLblPos val="nextTo"/>
        <c:crossAx val="49942843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Marine</a:t>
            </a:r>
            <a:r>
              <a:rPr lang="en-CA" baseline="0"/>
              <a:t> Exports 2010-2018</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'Exp.totals08-18'!$Q$48</c:f>
              <c:strCache>
                <c:ptCount val="1"/>
                <c:pt idx="0">
                  <c:v>Quantity (mil lbs)</c:v>
                </c:pt>
              </c:strCache>
            </c:strRef>
          </c:tx>
          <c:spPr>
            <a:solidFill>
              <a:schemeClr val="accent1"/>
            </a:solidFill>
            <a:ln>
              <a:noFill/>
            </a:ln>
            <a:effectLst/>
          </c:spPr>
          <c:invertIfNegative val="0"/>
          <c:cat>
            <c:numRef>
              <c:extLst>
                <c:ext xmlns:c15="http://schemas.microsoft.com/office/drawing/2012/chart" uri="{02D57815-91ED-43cb-92C2-25804820EDAC}">
                  <c15:fullRef>
                    <c15:sqref>'Exp.totals08-18'!$P$49:$P$59</c15:sqref>
                  </c15:fullRef>
                </c:ext>
              </c:extLst>
              <c:f>'Exp.totals08-18'!$P$51:$P$59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extLst>
                <c:ext xmlns:c15="http://schemas.microsoft.com/office/drawing/2012/chart" uri="{02D57815-91ED-43cb-92C2-25804820EDAC}">
                  <c15:fullRef>
                    <c15:sqref>'Exp.totals08-18'!$R$49:$R$59</c15:sqref>
                  </c15:fullRef>
                </c:ext>
              </c:extLst>
              <c:f>'Exp.totals08-18'!$R$51:$R$59</c:f>
              <c:numCache>
                <c:formatCode>General</c:formatCode>
                <c:ptCount val="9"/>
                <c:pt idx="0">
                  <c:v>2.15</c:v>
                </c:pt>
                <c:pt idx="1">
                  <c:v>2.34</c:v>
                </c:pt>
                <c:pt idx="2">
                  <c:v>2.44</c:v>
                </c:pt>
                <c:pt idx="3">
                  <c:v>2.2399999999999998</c:v>
                </c:pt>
                <c:pt idx="4">
                  <c:v>1.9</c:v>
                </c:pt>
                <c:pt idx="5">
                  <c:v>1.69</c:v>
                </c:pt>
                <c:pt idx="6">
                  <c:v>2.0199999999999996</c:v>
                </c:pt>
                <c:pt idx="7">
                  <c:v>1.86</c:v>
                </c:pt>
                <c:pt idx="8">
                  <c:v>1.95</c:v>
                </c:pt>
              </c:numCache>
            </c:numRef>
          </c:val>
          <c:extLst>
            <c:ext xmlns:c16="http://schemas.microsoft.com/office/drawing/2014/chart" uri="{C3380CC4-5D6E-409C-BE32-E72D297353CC}">
              <c16:uniqueId val="{00000000-5D40-46F2-A5BB-D8BCB72695C4}"/>
            </c:ext>
          </c:extLst>
        </c:ser>
        <c:dLbls>
          <c:showLegendKey val="0"/>
          <c:showVal val="0"/>
          <c:showCatName val="0"/>
          <c:showSerName val="0"/>
          <c:showPercent val="0"/>
          <c:showBubbleSize val="0"/>
        </c:dLbls>
        <c:gapWidth val="219"/>
        <c:axId val="495875360"/>
        <c:axId val="495867816"/>
      </c:barChart>
      <c:lineChart>
        <c:grouping val="standard"/>
        <c:varyColors val="0"/>
        <c:ser>
          <c:idx val="1"/>
          <c:order val="1"/>
          <c:tx>
            <c:strRef>
              <c:f>'Exp.totals08-18'!$S$48</c:f>
              <c:strCache>
                <c:ptCount val="1"/>
                <c:pt idx="0">
                  <c:v>Value (milBZD)</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'Exp.totals08-18'!$P$49:$P$59</c15:sqref>
                  </c15:fullRef>
                </c:ext>
              </c:extLst>
              <c:f>'Exp.totals08-18'!$P$51:$P$59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extLst>
                <c:ext xmlns:c15="http://schemas.microsoft.com/office/drawing/2012/chart" uri="{02D57815-91ED-43cb-92C2-25804820EDAC}">
                  <c15:fullRef>
                    <c15:sqref>'Exp.totals08-18'!$T$49:$T$59</c15:sqref>
                  </c15:fullRef>
                </c:ext>
              </c:extLst>
              <c:f>'Exp.totals08-18'!$T$51:$T$59</c:f>
              <c:numCache>
                <c:formatCode>General</c:formatCode>
                <c:ptCount val="9"/>
                <c:pt idx="0">
                  <c:v>21.770000000000003</c:v>
                </c:pt>
                <c:pt idx="1">
                  <c:v>29.46</c:v>
                </c:pt>
                <c:pt idx="2">
                  <c:v>29.610000000000003</c:v>
                </c:pt>
                <c:pt idx="3">
                  <c:v>28.84</c:v>
                </c:pt>
                <c:pt idx="4">
                  <c:v>26.05</c:v>
                </c:pt>
                <c:pt idx="5">
                  <c:v>28.55</c:v>
                </c:pt>
                <c:pt idx="6">
                  <c:v>30.07</c:v>
                </c:pt>
                <c:pt idx="7">
                  <c:v>31.450000000000003</c:v>
                </c:pt>
                <c:pt idx="8">
                  <c:v>31.900000000000002</c:v>
                </c:pt>
              </c:numCache>
            </c:numRef>
          </c:val>
          <c:smooth val="0"/>
          <c:extLst>
            <c:ext xmlns:c16="http://schemas.microsoft.com/office/drawing/2014/chart" uri="{C3380CC4-5D6E-409C-BE32-E72D297353CC}">
              <c16:uniqueId val="{00000001-5D40-46F2-A5BB-D8BCB72695C4}"/>
            </c:ext>
          </c:extLst>
        </c:ser>
        <c:dLbls>
          <c:showLegendKey val="0"/>
          <c:showVal val="0"/>
          <c:showCatName val="0"/>
          <c:showSerName val="0"/>
          <c:showPercent val="0"/>
          <c:showBubbleSize val="0"/>
        </c:dLbls>
        <c:marker val="1"/>
        <c:smooth val="0"/>
        <c:axId val="553927568"/>
        <c:axId val="553934784"/>
      </c:lineChart>
      <c:catAx>
        <c:axId val="49587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67816"/>
        <c:crosses val="autoZero"/>
        <c:auto val="1"/>
        <c:lblAlgn val="ctr"/>
        <c:lblOffset val="100"/>
        <c:noMultiLvlLbl val="0"/>
      </c:catAx>
      <c:valAx>
        <c:axId val="495867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Quantity</a:t>
                </a:r>
                <a:r>
                  <a:rPr lang="en-CA" baseline="0"/>
                  <a:t> (Mil lbs))</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75360"/>
        <c:crosses val="autoZero"/>
        <c:crossBetween val="between"/>
      </c:valAx>
      <c:valAx>
        <c:axId val="55393478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Value</a:t>
                </a:r>
                <a:r>
                  <a:rPr lang="en-CA" baseline="0"/>
                  <a:t> (Mil BZD)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927568"/>
        <c:crosses val="max"/>
        <c:crossBetween val="between"/>
      </c:valAx>
      <c:catAx>
        <c:axId val="553927568"/>
        <c:scaling>
          <c:orientation val="minMax"/>
        </c:scaling>
        <c:delete val="1"/>
        <c:axPos val="b"/>
        <c:numFmt formatCode="General" sourceLinked="1"/>
        <c:majorTickMark val="out"/>
        <c:minorTickMark val="none"/>
        <c:tickLblPos val="nextTo"/>
        <c:crossAx val="553934784"/>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15</xdr:col>
      <xdr:colOff>299539</xdr:colOff>
      <xdr:row>0</xdr:row>
      <xdr:rowOff>0</xdr:rowOff>
    </xdr:from>
    <xdr:to>
      <xdr:col>28</xdr:col>
      <xdr:colOff>253007</xdr:colOff>
      <xdr:row>19</xdr:row>
      <xdr:rowOff>44649</xdr:rowOff>
    </xdr:to>
    <xdr:graphicFrame macro="">
      <xdr:nvGraphicFramePr>
        <xdr:cNvPr id="2" name="Chart 1">
          <a:extLst>
            <a:ext uri="{FF2B5EF4-FFF2-40B4-BE49-F238E27FC236}">
              <a16:creationId xmlns:a16="http://schemas.microsoft.com/office/drawing/2014/main" id="{E7B75A8D-437E-4F7D-8128-73E981B85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327423</xdr:colOff>
      <xdr:row>19</xdr:row>
      <xdr:rowOff>119063</xdr:rowOff>
    </xdr:from>
    <xdr:to>
      <xdr:col>28</xdr:col>
      <xdr:colOff>282774</xdr:colOff>
      <xdr:row>30</xdr:row>
      <xdr:rowOff>0</xdr:rowOff>
    </xdr:to>
    <xdr:graphicFrame macro="">
      <xdr:nvGraphicFramePr>
        <xdr:cNvPr id="3" name="Chart 2">
          <a:extLst>
            <a:ext uri="{FF2B5EF4-FFF2-40B4-BE49-F238E27FC236}">
              <a16:creationId xmlns:a16="http://schemas.microsoft.com/office/drawing/2014/main" id="{16704D4A-D910-42CC-AA52-4F654C19D9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288726</xdr:colOff>
      <xdr:row>41</xdr:row>
      <xdr:rowOff>44647</xdr:rowOff>
    </xdr:from>
    <xdr:to>
      <xdr:col>26</xdr:col>
      <xdr:colOff>580430</xdr:colOff>
      <xdr:row>67</xdr:row>
      <xdr:rowOff>104179</xdr:rowOff>
    </xdr:to>
    <xdr:graphicFrame macro="">
      <xdr:nvGraphicFramePr>
        <xdr:cNvPr id="4" name="Chart 3">
          <a:extLst>
            <a:ext uri="{FF2B5EF4-FFF2-40B4-BE49-F238E27FC236}">
              <a16:creationId xmlns:a16="http://schemas.microsoft.com/office/drawing/2014/main" id="{8ECF3CD3-F408-43E8-B98D-AB6D854EA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333373</xdr:colOff>
      <xdr:row>69</xdr:row>
      <xdr:rowOff>5061</xdr:rowOff>
    </xdr:from>
    <xdr:to>
      <xdr:col>26</xdr:col>
      <xdr:colOff>580430</xdr:colOff>
      <xdr:row>89</xdr:row>
      <xdr:rowOff>14883</xdr:rowOff>
    </xdr:to>
    <xdr:graphicFrame macro="">
      <xdr:nvGraphicFramePr>
        <xdr:cNvPr id="5" name="Chart 4">
          <a:extLst>
            <a:ext uri="{FF2B5EF4-FFF2-40B4-BE49-F238E27FC236}">
              <a16:creationId xmlns:a16="http://schemas.microsoft.com/office/drawing/2014/main" id="{0ECFF620-13F6-4D22-88C2-5C6BAE062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333374</xdr:colOff>
      <xdr:row>90</xdr:row>
      <xdr:rowOff>5058</xdr:rowOff>
    </xdr:from>
    <xdr:to>
      <xdr:col>27</xdr:col>
      <xdr:colOff>0</xdr:colOff>
      <xdr:row>112</xdr:row>
      <xdr:rowOff>89297</xdr:rowOff>
    </xdr:to>
    <xdr:graphicFrame macro="">
      <xdr:nvGraphicFramePr>
        <xdr:cNvPr id="6" name="Chart 5">
          <a:extLst>
            <a:ext uri="{FF2B5EF4-FFF2-40B4-BE49-F238E27FC236}">
              <a16:creationId xmlns:a16="http://schemas.microsoft.com/office/drawing/2014/main" id="{7342010F-8C4F-4B77-8605-F25D92B638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247650</xdr:colOff>
      <xdr:row>17</xdr:row>
      <xdr:rowOff>119061</xdr:rowOff>
    </xdr:from>
    <xdr:to>
      <xdr:col>11</xdr:col>
      <xdr:colOff>628650</xdr:colOff>
      <xdr:row>37</xdr:row>
      <xdr:rowOff>85724</xdr:rowOff>
    </xdr:to>
    <xdr:graphicFrame macro="">
      <xdr:nvGraphicFramePr>
        <xdr:cNvPr id="2" name="Chart 1">
          <a:extLst>
            <a:ext uri="{FF2B5EF4-FFF2-40B4-BE49-F238E27FC236}">
              <a16:creationId xmlns:a16="http://schemas.microsoft.com/office/drawing/2014/main" id="{2C1C63F9-2B3B-4B3F-AA3C-708FBFA117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276224</xdr:colOff>
      <xdr:row>41</xdr:row>
      <xdr:rowOff>66675</xdr:rowOff>
    </xdr:from>
    <xdr:to>
      <xdr:col>11</xdr:col>
      <xdr:colOff>581025</xdr:colOff>
      <xdr:row>58</xdr:row>
      <xdr:rowOff>190499</xdr:rowOff>
    </xdr:to>
    <xdr:graphicFrame macro="">
      <xdr:nvGraphicFramePr>
        <xdr:cNvPr id="3" name="Chart 2">
          <a:extLst>
            <a:ext uri="{FF2B5EF4-FFF2-40B4-BE49-F238E27FC236}">
              <a16:creationId xmlns:a16="http://schemas.microsoft.com/office/drawing/2014/main" id="{29E029D7-FBF8-4E56-ADFC-EA99106E23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672701</xdr:colOff>
      <xdr:row>27</xdr:row>
      <xdr:rowOff>170258</xdr:rowOff>
    </xdr:from>
    <xdr:to>
      <xdr:col>20</xdr:col>
      <xdr:colOff>208358</xdr:colOff>
      <xdr:row>42</xdr:row>
      <xdr:rowOff>55958</xdr:rowOff>
    </xdr:to>
    <xdr:graphicFrame macro="">
      <xdr:nvGraphicFramePr>
        <xdr:cNvPr id="4" name="Chart 3">
          <a:extLst>
            <a:ext uri="{FF2B5EF4-FFF2-40B4-BE49-F238E27FC236}">
              <a16:creationId xmlns:a16="http://schemas.microsoft.com/office/drawing/2014/main" id="{0F7930E4-6FAF-4E14-8A09-7BB848E3D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310329</xdr:colOff>
      <xdr:row>50</xdr:row>
      <xdr:rowOff>1</xdr:rowOff>
    </xdr:from>
    <xdr:to>
      <xdr:col>29</xdr:col>
      <xdr:colOff>30726</xdr:colOff>
      <xdr:row>71</xdr:row>
      <xdr:rowOff>61451</xdr:rowOff>
    </xdr:to>
    <xdr:graphicFrame macro="">
      <xdr:nvGraphicFramePr>
        <xdr:cNvPr id="5" name="Chart 4">
          <a:extLst>
            <a:ext uri="{FF2B5EF4-FFF2-40B4-BE49-F238E27FC236}">
              <a16:creationId xmlns:a16="http://schemas.microsoft.com/office/drawing/2014/main" id="{7A6A1D02-517F-4296-9E1E-51C9B2AF30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174625</xdr:colOff>
      <xdr:row>28</xdr:row>
      <xdr:rowOff>176211</xdr:rowOff>
    </xdr:from>
    <xdr:to>
      <xdr:col>9</xdr:col>
      <xdr:colOff>889000</xdr:colOff>
      <xdr:row>78</xdr:row>
      <xdr:rowOff>174625</xdr:rowOff>
    </xdr:to>
    <xdr:graphicFrame macro="">
      <xdr:nvGraphicFramePr>
        <xdr:cNvPr id="9" name="Chart 8">
          <a:extLst>
            <a:ext uri="{FF2B5EF4-FFF2-40B4-BE49-F238E27FC236}">
              <a16:creationId xmlns:a16="http://schemas.microsoft.com/office/drawing/2014/main" id="{87E3E5E9-86A6-4A15-A880-6B33DE7F90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466725</xdr:colOff>
      <xdr:row>12</xdr:row>
      <xdr:rowOff>152400</xdr:rowOff>
    </xdr:from>
    <xdr:to>
      <xdr:col>5</xdr:col>
      <xdr:colOff>257175</xdr:colOff>
      <xdr:row>33</xdr:row>
      <xdr:rowOff>152399</xdr:rowOff>
    </xdr:to>
    <xdr:graphicFrame macro="">
      <xdr:nvGraphicFramePr>
        <xdr:cNvPr id="9" name="Chart 8">
          <a:extLst>
            <a:ext uri="{FF2B5EF4-FFF2-40B4-BE49-F238E27FC236}">
              <a16:creationId xmlns:a16="http://schemas.microsoft.com/office/drawing/2014/main" id="{19F9EAD6-C8BE-4DD3-A5D8-F10CEFFA32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11</xdr:row>
      <xdr:rowOff>0</xdr:rowOff>
    </xdr:from>
    <xdr:to>
      <xdr:col>12</xdr:col>
      <xdr:colOff>561975</xdr:colOff>
      <xdr:row>33</xdr:row>
      <xdr:rowOff>104775</xdr:rowOff>
    </xdr:to>
    <xdr:graphicFrame macro="">
      <xdr:nvGraphicFramePr>
        <xdr:cNvPr id="10" name="Chart 9">
          <a:extLst>
            <a:ext uri="{FF2B5EF4-FFF2-40B4-BE49-F238E27FC236}">
              <a16:creationId xmlns:a16="http://schemas.microsoft.com/office/drawing/2014/main" id="{60204A9E-1FB2-4416-8EA2-201E9CDA45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114300</xdr:colOff>
      <xdr:row>10</xdr:row>
      <xdr:rowOff>42861</xdr:rowOff>
    </xdr:from>
    <xdr:to>
      <xdr:col>14</xdr:col>
      <xdr:colOff>409575</xdr:colOff>
      <xdr:row>27</xdr:row>
      <xdr:rowOff>133350</xdr:rowOff>
    </xdr:to>
    <xdr:graphicFrame macro="">
      <xdr:nvGraphicFramePr>
        <xdr:cNvPr id="4" name="Chart 3">
          <a:extLst>
            <a:ext uri="{FF2B5EF4-FFF2-40B4-BE49-F238E27FC236}">
              <a16:creationId xmlns:a16="http://schemas.microsoft.com/office/drawing/2014/main" id="{57CA26B9-F5A4-46F5-9368-350AE48746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7</xdr:row>
      <xdr:rowOff>90487</xdr:rowOff>
    </xdr:from>
    <xdr:to>
      <xdr:col>10</xdr:col>
      <xdr:colOff>438150</xdr:colOff>
      <xdr:row>21</xdr:row>
      <xdr:rowOff>166687</xdr:rowOff>
    </xdr:to>
    <xdr:graphicFrame macro="">
      <xdr:nvGraphicFramePr>
        <xdr:cNvPr id="2" name="Chart 1">
          <a:extLst>
            <a:ext uri="{FF2B5EF4-FFF2-40B4-BE49-F238E27FC236}">
              <a16:creationId xmlns:a16="http://schemas.microsoft.com/office/drawing/2014/main" id="{359B62B1-9678-492A-813C-1B5B111C65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276225</xdr:colOff>
      <xdr:row>15</xdr:row>
      <xdr:rowOff>157161</xdr:rowOff>
    </xdr:from>
    <xdr:to>
      <xdr:col>11</xdr:col>
      <xdr:colOff>285750</xdr:colOff>
      <xdr:row>35</xdr:row>
      <xdr:rowOff>47624</xdr:rowOff>
    </xdr:to>
    <xdr:graphicFrame macro="">
      <xdr:nvGraphicFramePr>
        <xdr:cNvPr id="2" name="Chart 1">
          <a:extLst>
            <a:ext uri="{FF2B5EF4-FFF2-40B4-BE49-F238E27FC236}">
              <a16:creationId xmlns:a16="http://schemas.microsoft.com/office/drawing/2014/main" id="{347F9335-8E7C-4F60-8E10-DEFB3DCE03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1057274</xdr:colOff>
      <xdr:row>8</xdr:row>
      <xdr:rowOff>90487</xdr:rowOff>
    </xdr:from>
    <xdr:to>
      <xdr:col>20</xdr:col>
      <xdr:colOff>133349</xdr:colOff>
      <xdr:row>24</xdr:row>
      <xdr:rowOff>9525</xdr:rowOff>
    </xdr:to>
    <xdr:graphicFrame macro="">
      <xdr:nvGraphicFramePr>
        <xdr:cNvPr id="4" name="Chart 3">
          <a:extLst>
            <a:ext uri="{FF2B5EF4-FFF2-40B4-BE49-F238E27FC236}">
              <a16:creationId xmlns:a16="http://schemas.microsoft.com/office/drawing/2014/main" id="{DB8A9909-3EE7-4FEA-BC01-94E953BA15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lene%20Eck/Documents/WCS%20files/Fisherman2018-incompl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ETSDatasets.Sep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 val="incomplete2018"/>
      <sheetName val="crosscheck"/>
      <sheetName val="Sheet3"/>
      <sheetName val="Missing records"/>
      <sheetName val="Sheet2"/>
    </sheetNames>
    <sheetDataSet>
      <sheetData sheetId="0" refreshError="1"/>
      <sheetData sheetId="1" refreshError="1"/>
      <sheetData sheetId="2" refreshError="1"/>
      <sheetData sheetId="3" refreshError="1"/>
      <sheetData sheetId="4" refreshError="1"/>
      <sheetData sheetId="5">
        <row r="1">
          <cell r="G1" t="str">
            <v>Renewal</v>
          </cell>
          <cell r="I1" t="str">
            <v>Male</v>
          </cell>
          <cell r="N1" t="str">
            <v>None</v>
          </cell>
        </row>
        <row r="2">
          <cell r="G2" t="str">
            <v>First issue</v>
          </cell>
          <cell r="I2" t="str">
            <v>Female</v>
          </cell>
          <cell r="N2" t="str">
            <v>Primary</v>
          </cell>
        </row>
        <row r="3">
          <cell r="G3" t="str">
            <v>Replacement</v>
          </cell>
          <cell r="N3" t="str">
            <v>Secondary</v>
          </cell>
        </row>
        <row r="4">
          <cell r="N4" t="str">
            <v>Tertiary</v>
          </cell>
        </row>
        <row r="5">
          <cell r="N5" t="str">
            <v>University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OT MarineFisheries"/>
      <sheetName val="SWOT SeafoodProc"/>
      <sheetName val="fishery production (2)"/>
      <sheetName val="fishery production"/>
      <sheetName val="Marine Exp03-18"/>
      <sheetName val="Marine exp reviewed08-18"/>
      <sheetName val="HS codes finfish"/>
      <sheetName val="Belize imports03-18"/>
      <sheetName val="FinfishExpBreakdown"/>
      <sheetName val="QC SL importers2018"/>
      <sheetName val="Import partners 2018"/>
      <sheetName val="ProteinConsumption"/>
      <sheetName val="Hotels 2012-2018"/>
    </sheetNames>
    <sheetDataSet>
      <sheetData sheetId="0" refreshError="1"/>
      <sheetData sheetId="1" refreshError="1"/>
      <sheetData sheetId="2">
        <row r="4">
          <cell r="B4">
            <v>2008</v>
          </cell>
          <cell r="C4">
            <v>2009</v>
          </cell>
          <cell r="D4">
            <v>2010</v>
          </cell>
          <cell r="E4">
            <v>2011</v>
          </cell>
          <cell r="F4">
            <v>2012</v>
          </cell>
          <cell r="G4">
            <v>2013</v>
          </cell>
          <cell r="H4">
            <v>2014</v>
          </cell>
          <cell r="I4">
            <v>2015</v>
          </cell>
          <cell r="J4">
            <v>2016</v>
          </cell>
          <cell r="K4">
            <v>2017</v>
          </cell>
          <cell r="L4">
            <v>2018</v>
          </cell>
        </row>
        <row r="15">
          <cell r="A15" t="str">
            <v>Lobster Tail (HS: 306110, 306219, 306229)</v>
          </cell>
        </row>
        <row r="16">
          <cell r="B16">
            <v>206530</v>
          </cell>
          <cell r="C16">
            <v>505000</v>
          </cell>
          <cell r="D16">
            <v>499034.5</v>
          </cell>
          <cell r="E16">
            <v>632415</v>
          </cell>
          <cell r="F16">
            <v>519186.00000000006</v>
          </cell>
          <cell r="G16">
            <v>493005</v>
          </cell>
          <cell r="H16">
            <v>452662</v>
          </cell>
          <cell r="I16">
            <v>486570</v>
          </cell>
          <cell r="J16">
            <v>432877.39999999997</v>
          </cell>
          <cell r="K16">
            <v>521217.99999999994</v>
          </cell>
          <cell r="L16">
            <v>512945.01</v>
          </cell>
        </row>
        <row r="17">
          <cell r="B17">
            <v>6987334</v>
          </cell>
          <cell r="C17">
            <v>12693106.130000001</v>
          </cell>
          <cell r="D17">
            <v>12526202.16</v>
          </cell>
          <cell r="E17">
            <v>17588757.539999999</v>
          </cell>
          <cell r="F17">
            <v>14993418.25</v>
          </cell>
          <cell r="G17">
            <v>14070598.530000001</v>
          </cell>
          <cell r="H17">
            <v>13998781.850000001</v>
          </cell>
          <cell r="I17">
            <v>15309855.673</v>
          </cell>
          <cell r="J17">
            <v>12536687.104999999</v>
          </cell>
          <cell r="K17">
            <v>15398989.58</v>
          </cell>
          <cell r="L17">
            <v>16703640.026000001</v>
          </cell>
        </row>
        <row r="19">
          <cell r="A19" t="str">
            <v>Value of lobster tails</v>
          </cell>
        </row>
        <row r="20">
          <cell r="A20" t="str">
            <v>Whole Lobster and Head Meat (HS: 306120, 306219, 306319, 306329)</v>
          </cell>
        </row>
        <row r="21">
          <cell r="B21">
            <v>242580</v>
          </cell>
          <cell r="C21">
            <v>0</v>
          </cell>
          <cell r="D21">
            <v>44000</v>
          </cell>
          <cell r="E21">
            <v>32650</v>
          </cell>
          <cell r="F21">
            <v>205673.59</v>
          </cell>
          <cell r="G21">
            <v>3490</v>
          </cell>
          <cell r="H21">
            <v>122350.3</v>
          </cell>
          <cell r="I21">
            <v>255825.24000000002</v>
          </cell>
          <cell r="J21">
            <v>390312</v>
          </cell>
          <cell r="K21">
            <v>522631.48</v>
          </cell>
          <cell r="L21">
            <v>441226.16</v>
          </cell>
        </row>
        <row r="22">
          <cell r="B22">
            <v>7821308</v>
          </cell>
          <cell r="C22">
            <v>0</v>
          </cell>
          <cell r="D22">
            <v>196504.5</v>
          </cell>
          <cell r="E22">
            <v>181877.64</v>
          </cell>
          <cell r="F22">
            <v>568905.6</v>
          </cell>
          <cell r="G22">
            <v>50467.76</v>
          </cell>
          <cell r="H22">
            <v>1614838.67</v>
          </cell>
          <cell r="I22">
            <v>4035574.3800000004</v>
          </cell>
          <cell r="J22">
            <v>5722689.1880000001</v>
          </cell>
          <cell r="K22">
            <v>7950175.6800000016</v>
          </cell>
          <cell r="L22">
            <v>7163451.6550000003</v>
          </cell>
        </row>
        <row r="24">
          <cell r="A24" t="str">
            <v>Value of Whole Lobster and Lobster Head Meat</v>
          </cell>
        </row>
        <row r="28">
          <cell r="A28" t="str">
            <v>Conch (HS: 306191, 306292, 307911, 307992)</v>
          </cell>
        </row>
        <row r="29">
          <cell r="B29">
            <v>623150</v>
          </cell>
          <cell r="C29">
            <v>713850</v>
          </cell>
          <cell r="D29">
            <v>575950</v>
          </cell>
          <cell r="E29">
            <v>801300</v>
          </cell>
          <cell r="F29">
            <v>1119050</v>
          </cell>
          <cell r="G29">
            <v>986836</v>
          </cell>
          <cell r="H29">
            <v>758471</v>
          </cell>
          <cell r="I29">
            <v>696934.00000000012</v>
          </cell>
          <cell r="J29">
            <v>889440</v>
          </cell>
          <cell r="K29">
            <v>595185</v>
          </cell>
          <cell r="L29">
            <v>882950</v>
          </cell>
        </row>
        <row r="30">
          <cell r="A30" t="str">
            <v>Value (BZD)</v>
          </cell>
          <cell r="B30">
            <v>6408116</v>
          </cell>
          <cell r="C30">
            <v>7860986.6699999999</v>
          </cell>
          <cell r="D30">
            <v>6324857.4699999997</v>
          </cell>
          <cell r="E30">
            <v>8727462.5600000005</v>
          </cell>
          <cell r="F30">
            <v>11987551.26</v>
          </cell>
          <cell r="G30">
            <v>11290551.68</v>
          </cell>
          <cell r="H30">
            <v>8534181.209999999</v>
          </cell>
          <cell r="I30">
            <v>8024871.5630000001</v>
          </cell>
          <cell r="J30">
            <v>10572234.600000001</v>
          </cell>
          <cell r="K30">
            <v>7317936.5000000009</v>
          </cell>
          <cell r="L30">
            <v>13097216.599999998</v>
          </cell>
        </row>
      </sheetData>
      <sheetData sheetId="3">
        <row r="5">
          <cell r="B5">
            <v>2008</v>
          </cell>
          <cell r="C5">
            <v>2009</v>
          </cell>
          <cell r="D5">
            <v>2010</v>
          </cell>
          <cell r="E5">
            <v>2011</v>
          </cell>
          <cell r="F5">
            <v>2012</v>
          </cell>
          <cell r="G5">
            <v>2013</v>
          </cell>
          <cell r="H5">
            <v>2014</v>
          </cell>
          <cell r="I5">
            <v>2015</v>
          </cell>
          <cell r="J5">
            <v>2016</v>
          </cell>
          <cell r="K5">
            <v>2017</v>
          </cell>
          <cell r="L5">
            <v>2018</v>
          </cell>
        </row>
        <row r="16">
          <cell r="A16" t="str">
            <v>Lobster Tail (HS: 306110, 306219, 306229)</v>
          </cell>
        </row>
        <row r="17">
          <cell r="B17">
            <v>206530</v>
          </cell>
          <cell r="C17">
            <v>505000</v>
          </cell>
          <cell r="D17">
            <v>499034.5</v>
          </cell>
          <cell r="E17">
            <v>632415</v>
          </cell>
          <cell r="F17">
            <v>519186.00000000006</v>
          </cell>
          <cell r="G17">
            <v>493005</v>
          </cell>
          <cell r="H17">
            <v>452662</v>
          </cell>
          <cell r="I17">
            <v>486570</v>
          </cell>
          <cell r="J17">
            <v>432877.39999999997</v>
          </cell>
          <cell r="K17">
            <v>521217.99999999994</v>
          </cell>
          <cell r="L17">
            <v>512945.01</v>
          </cell>
        </row>
        <row r="18">
          <cell r="B18">
            <v>6987334</v>
          </cell>
          <cell r="C18">
            <v>12693106.130000001</v>
          </cell>
          <cell r="D18">
            <v>12526202.16</v>
          </cell>
          <cell r="E18">
            <v>17588757.539999999</v>
          </cell>
          <cell r="F18">
            <v>14993418.25</v>
          </cell>
          <cell r="G18">
            <v>14070598.530000001</v>
          </cell>
          <cell r="H18">
            <v>13998781.850000001</v>
          </cell>
          <cell r="I18">
            <v>15309855.673</v>
          </cell>
          <cell r="J18">
            <v>12536687.104999999</v>
          </cell>
          <cell r="K18">
            <v>15398989.58</v>
          </cell>
          <cell r="L18">
            <v>16703640.026000001</v>
          </cell>
        </row>
        <row r="20">
          <cell r="A20" t="str">
            <v>Value of lobster tails</v>
          </cell>
        </row>
        <row r="21">
          <cell r="A21" t="str">
            <v>Whole Lobster and Head Meat (HS: 306120, 306219, 306319, 306329)</v>
          </cell>
        </row>
        <row r="22">
          <cell r="B22">
            <v>242580</v>
          </cell>
          <cell r="C22">
            <v>0</v>
          </cell>
          <cell r="D22">
            <v>44000</v>
          </cell>
          <cell r="E22">
            <v>32650</v>
          </cell>
          <cell r="F22">
            <v>205673.59</v>
          </cell>
          <cell r="G22">
            <v>3490</v>
          </cell>
          <cell r="H22">
            <v>122350.3</v>
          </cell>
          <cell r="I22">
            <v>255825.24000000002</v>
          </cell>
          <cell r="J22">
            <v>390312</v>
          </cell>
          <cell r="K22">
            <v>522631.48</v>
          </cell>
          <cell r="L22">
            <v>441226.16</v>
          </cell>
        </row>
        <row r="23">
          <cell r="B23">
            <v>7821308</v>
          </cell>
          <cell r="C23">
            <v>0</v>
          </cell>
          <cell r="D23">
            <v>196504.5</v>
          </cell>
          <cell r="E23">
            <v>181877.64</v>
          </cell>
          <cell r="F23">
            <v>568905.6</v>
          </cell>
          <cell r="G23">
            <v>50467.76</v>
          </cell>
          <cell r="H23">
            <v>1614838.67</v>
          </cell>
          <cell r="I23">
            <v>4035574.3800000004</v>
          </cell>
          <cell r="J23">
            <v>5722689.1880000001</v>
          </cell>
          <cell r="K23">
            <v>7950175.6800000016</v>
          </cell>
          <cell r="L23">
            <v>7163451.6550000003</v>
          </cell>
        </row>
        <row r="25">
          <cell r="A25" t="str">
            <v>Value of Whole Lobster and Lobster Head Meat</v>
          </cell>
        </row>
        <row r="26">
          <cell r="A26" t="str">
            <v>Conch (HS: 306191, 306292, 307911, 307992)</v>
          </cell>
        </row>
        <row r="27">
          <cell r="B27">
            <v>623150</v>
          </cell>
          <cell r="C27">
            <v>713850</v>
          </cell>
          <cell r="D27">
            <v>575950</v>
          </cell>
          <cell r="E27">
            <v>801300</v>
          </cell>
          <cell r="F27">
            <v>1119050</v>
          </cell>
          <cell r="G27">
            <v>986836</v>
          </cell>
          <cell r="H27">
            <v>758471</v>
          </cell>
          <cell r="I27">
            <v>696934.00000000012</v>
          </cell>
          <cell r="J27">
            <v>889440</v>
          </cell>
          <cell r="K27">
            <v>595185</v>
          </cell>
          <cell r="L27">
            <v>882950</v>
          </cell>
        </row>
        <row r="28">
          <cell r="A28" t="str">
            <v>Value (BZD)</v>
          </cell>
          <cell r="B28">
            <v>6408116</v>
          </cell>
          <cell r="C28">
            <v>7860986.6699999999</v>
          </cell>
          <cell r="D28">
            <v>6324857.4699999997</v>
          </cell>
          <cell r="E28">
            <v>8727462.5600000005</v>
          </cell>
          <cell r="F28">
            <v>11987551.26</v>
          </cell>
          <cell r="G28">
            <v>11290551.68</v>
          </cell>
          <cell r="H28">
            <v>8534181.209999999</v>
          </cell>
          <cell r="I28">
            <v>8024871.5630000001</v>
          </cell>
          <cell r="J28">
            <v>10572234.600000001</v>
          </cell>
          <cell r="K28">
            <v>7317936.5000000009</v>
          </cell>
          <cell r="L28">
            <v>13097216.599999998</v>
          </cell>
        </row>
        <row r="35">
          <cell r="B35">
            <v>2008</v>
          </cell>
          <cell r="C35">
            <v>2009</v>
          </cell>
          <cell r="D35">
            <v>2010</v>
          </cell>
          <cell r="E35">
            <v>2011</v>
          </cell>
          <cell r="F35">
            <v>2012</v>
          </cell>
          <cell r="G35">
            <v>2013</v>
          </cell>
          <cell r="H35">
            <v>2014</v>
          </cell>
          <cell r="I35">
            <v>2015</v>
          </cell>
          <cell r="J35">
            <v>2016</v>
          </cell>
          <cell r="K35">
            <v>2017</v>
          </cell>
          <cell r="L35">
            <v>2018</v>
          </cell>
        </row>
        <row r="44">
          <cell r="A44" t="str">
            <v>Lobster Tail (HS: 306110, 306219, 306229)</v>
          </cell>
        </row>
        <row r="45">
          <cell r="B45">
            <v>206.53</v>
          </cell>
          <cell r="C45">
            <v>505</v>
          </cell>
          <cell r="D45">
            <v>499.03449999999998</v>
          </cell>
          <cell r="E45">
            <v>632.41499999999996</v>
          </cell>
          <cell r="F45">
            <v>519.18600000000004</v>
          </cell>
          <cell r="G45">
            <v>493.005</v>
          </cell>
          <cell r="H45">
            <v>452.66199999999998</v>
          </cell>
          <cell r="I45">
            <v>486.57</v>
          </cell>
          <cell r="J45">
            <v>432.87739999999997</v>
          </cell>
          <cell r="K45">
            <v>521.21799999999996</v>
          </cell>
          <cell r="L45">
            <v>512.94501000000002</v>
          </cell>
        </row>
        <row r="47">
          <cell r="A47" t="str">
            <v>Value of Lobster tails USD</v>
          </cell>
          <cell r="B47">
            <v>3493.6669999999999</v>
          </cell>
          <cell r="C47">
            <v>6346.5530650000001</v>
          </cell>
          <cell r="D47">
            <v>6263.1010800000004</v>
          </cell>
          <cell r="E47">
            <v>8794.3787699999993</v>
          </cell>
          <cell r="F47">
            <v>7496.7091250000003</v>
          </cell>
          <cell r="G47">
            <v>7035.2992650000006</v>
          </cell>
          <cell r="H47">
            <v>6999.3909250000006</v>
          </cell>
          <cell r="I47">
            <v>7654.9278365</v>
          </cell>
          <cell r="J47">
            <v>6268.3435524999995</v>
          </cell>
          <cell r="K47">
            <v>7699.4947899999997</v>
          </cell>
          <cell r="L47">
            <v>8351.8200130000005</v>
          </cell>
        </row>
        <row r="48">
          <cell r="A48" t="str">
            <v>Whole Lobster and Head Meat (HS: 306120, 306219, 306319, 306329)</v>
          </cell>
        </row>
        <row r="49">
          <cell r="B49">
            <v>242.58</v>
          </cell>
          <cell r="C49">
            <v>0</v>
          </cell>
          <cell r="D49">
            <v>44</v>
          </cell>
          <cell r="E49">
            <v>32.65</v>
          </cell>
          <cell r="F49">
            <v>205.67358999999999</v>
          </cell>
          <cell r="G49">
            <v>3.49</v>
          </cell>
          <cell r="H49">
            <v>122.3503</v>
          </cell>
          <cell r="I49">
            <v>255.82524000000001</v>
          </cell>
          <cell r="J49">
            <v>390.31200000000001</v>
          </cell>
          <cell r="K49">
            <v>522.63148000000001</v>
          </cell>
          <cell r="L49">
            <v>441.22615999999999</v>
          </cell>
        </row>
        <row r="51">
          <cell r="A51" t="str">
            <v>Value of whole lobster and head meat USD</v>
          </cell>
          <cell r="B51">
            <v>3910.654</v>
          </cell>
          <cell r="C51">
            <v>0</v>
          </cell>
          <cell r="D51">
            <v>98.252250000000004</v>
          </cell>
          <cell r="E51">
            <v>90.938820000000007</v>
          </cell>
          <cell r="F51">
            <v>284.45279999999997</v>
          </cell>
          <cell r="G51">
            <v>25.233880000000003</v>
          </cell>
          <cell r="H51">
            <v>807.41933499999993</v>
          </cell>
          <cell r="I51">
            <v>2017.7871900000002</v>
          </cell>
          <cell r="J51">
            <v>2861.3445940000001</v>
          </cell>
          <cell r="K51">
            <v>3975.0878400000006</v>
          </cell>
          <cell r="L51">
            <v>3581.7258274999999</v>
          </cell>
        </row>
        <row r="52">
          <cell r="A52" t="str">
            <v>Conch (HS: 306191, 306292, 307911, 307992)</v>
          </cell>
        </row>
        <row r="53">
          <cell r="B53">
            <v>623.15</v>
          </cell>
          <cell r="C53">
            <v>713.85</v>
          </cell>
          <cell r="D53">
            <v>575.95000000000005</v>
          </cell>
          <cell r="E53">
            <v>801.3</v>
          </cell>
          <cell r="F53">
            <v>1119.05</v>
          </cell>
          <cell r="G53">
            <v>986.83600000000001</v>
          </cell>
          <cell r="H53">
            <v>758.471</v>
          </cell>
          <cell r="I53">
            <v>696.93400000000008</v>
          </cell>
          <cell r="J53">
            <v>889.44</v>
          </cell>
          <cell r="K53">
            <v>595.18499999999995</v>
          </cell>
          <cell r="L53">
            <v>882.95</v>
          </cell>
        </row>
        <row r="55">
          <cell r="A55" t="str">
            <v>Value USD</v>
          </cell>
          <cell r="B55">
            <v>3204.058</v>
          </cell>
          <cell r="C55">
            <v>3930.4933350000001</v>
          </cell>
          <cell r="D55">
            <v>3162.428735</v>
          </cell>
          <cell r="E55">
            <v>4363.73128</v>
          </cell>
          <cell r="F55">
            <v>5993.7756300000001</v>
          </cell>
          <cell r="G55">
            <v>5645.2758400000002</v>
          </cell>
          <cell r="H55">
            <v>4267.0906049999994</v>
          </cell>
          <cell r="I55">
            <v>4012.4357814999998</v>
          </cell>
          <cell r="J55">
            <v>5286.1173000000008</v>
          </cell>
          <cell r="K55">
            <v>3658.9682500000004</v>
          </cell>
          <cell r="L55">
            <v>6548.608299999999</v>
          </cell>
        </row>
        <row r="63">
          <cell r="D63">
            <v>2149.6081800000002</v>
          </cell>
          <cell r="E63">
            <v>2334.549</v>
          </cell>
          <cell r="F63">
            <v>2434.0301800000002</v>
          </cell>
          <cell r="G63">
            <v>2430.2721000000001</v>
          </cell>
          <cell r="H63">
            <v>2083.9726500000002</v>
          </cell>
          <cell r="I63">
            <v>2396.6752390000001</v>
          </cell>
          <cell r="J63">
            <v>2003.8011100000001</v>
          </cell>
          <cell r="K63">
            <v>1843.42776</v>
          </cell>
          <cell r="L63">
            <v>1864.3659600000003</v>
          </cell>
        </row>
        <row r="65">
          <cell r="A65" t="str">
            <v>Value USD Thousand</v>
          </cell>
          <cell r="D65">
            <v>10893.784514999999</v>
          </cell>
          <cell r="E65">
            <v>14727.157625</v>
          </cell>
          <cell r="F65">
            <v>14804.252295</v>
          </cell>
          <cell r="G65">
            <v>14447.3271</v>
          </cell>
          <cell r="H65">
            <v>12632.489205</v>
          </cell>
          <cell r="I65">
            <v>14240.510848000002</v>
          </cell>
          <cell r="J65">
            <v>14646.924166500001</v>
          </cell>
          <cell r="K65">
            <v>15616.52483</v>
          </cell>
          <cell r="L65">
            <v>18626.8981055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BDF%20stats/MarineExports_20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FU" refreshedDate="43504.362564467592" createdVersion="6" refreshedVersion="6" minRefreshableVersion="3" recordCount="35" xr:uid="{0AFD628A-8A13-41C0-8B09-0EBCC36C48FE}">
  <cacheSource type="worksheet">
    <worksheetSource ref="A2:E37" sheet="Sheet1" r:id="rId2"/>
  </cacheSource>
  <cacheFields count="5">
    <cacheField name="Trade Type" numFmtId="0">
      <sharedItems count="9">
        <s v="Conch (Lbs)"/>
        <s v="Fish Fillet (Lbs)"/>
        <s v="Lobster Meat (Lbs)"/>
        <s v="Lobster Tail (Lbs)"/>
        <s v="Ornamental Fish (No.)"/>
        <s v="Other Fish (Lbs)"/>
        <s v="Shrimps (White Farmed) (Lbs)"/>
        <s v="Whole Fish (Lbs)"/>
        <s v="Source: Statistical Institute of Belize."/>
      </sharedItems>
    </cacheField>
    <cacheField name="Country" numFmtId="0">
      <sharedItems containsBlank="1" count="16">
        <s v="Barbados"/>
        <s v="United States"/>
        <s v="France"/>
        <s v="Greece"/>
        <s v="Hong Kong"/>
        <s v="Mexico"/>
        <s v="Spain"/>
        <s v="Taiwan"/>
        <s v="United Arab Emirates"/>
        <s v="Australia"/>
        <s v="Germany"/>
        <s v="United Kingdom"/>
        <s v="Guatemala"/>
        <s v="Jamaica"/>
        <s v="Trinidad &amp; Tobago"/>
        <m/>
      </sharedItems>
    </cacheField>
    <cacheField name="Netmass (LBS)" numFmtId="0">
      <sharedItems containsString="0" containsBlank="1" containsNumber="1" minValue="14" maxValue="881450"/>
    </cacheField>
    <cacheField name="Quantity" numFmtId="0">
      <sharedItems containsString="0" containsBlank="1" containsNumber="1" containsInteger="1" minValue="1" maxValue="209469" count="35">
        <n v="30"/>
        <n v="28702"/>
        <n v="17"/>
        <n v="60"/>
        <n v="3619"/>
        <n v="1260"/>
        <n v="255"/>
        <n v="311"/>
        <n v="1616"/>
        <n v="4702"/>
        <n v="3813"/>
        <n v="2394"/>
        <n v="1685"/>
        <n v="234"/>
        <n v="59"/>
        <n v="110"/>
        <n v="872"/>
        <n v="144"/>
        <n v="14145"/>
        <n v="770"/>
        <n v="635"/>
        <n v="444"/>
        <n v="10562"/>
        <n v="1"/>
        <n v="9290"/>
        <n v="23889"/>
        <n v="33"/>
        <n v="8409"/>
        <n v="209469"/>
        <n v="8016"/>
        <n v="3256"/>
        <n v="7530"/>
        <n v="3871"/>
        <n v="524"/>
        <m/>
      </sharedItems>
    </cacheField>
    <cacheField name="Value (BZD)" numFmtId="0">
      <sharedItems containsString="0" containsBlank="1" containsNumber="1" minValue="10.09" maxValue="14469357.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
  <r>
    <x v="0"/>
    <x v="0"/>
    <n v="1500"/>
    <x v="0"/>
    <n v="24210"/>
  </r>
  <r>
    <x v="0"/>
    <x v="1"/>
    <n v="881450"/>
    <x v="1"/>
    <n v="13073006.6"/>
  </r>
  <r>
    <x v="1"/>
    <x v="0"/>
    <n v="680"/>
    <x v="2"/>
    <n v="10975.2"/>
  </r>
  <r>
    <x v="2"/>
    <x v="0"/>
    <n v="3000"/>
    <x v="3"/>
    <n v="21183.75"/>
  </r>
  <r>
    <x v="2"/>
    <x v="2"/>
    <n v="78440.31"/>
    <x v="4"/>
    <n v="1443339.675"/>
  </r>
  <r>
    <x v="2"/>
    <x v="3"/>
    <n v="25232.18"/>
    <x v="5"/>
    <n v="439079.6"/>
  </r>
  <r>
    <x v="2"/>
    <x v="4"/>
    <n v="10000"/>
    <x v="6"/>
    <n v="183398.03"/>
  </r>
  <r>
    <x v="2"/>
    <x v="5"/>
    <n v="12371.5"/>
    <x v="7"/>
    <n v="119377.49"/>
  </r>
  <r>
    <x v="2"/>
    <x v="6"/>
    <n v="35626.69"/>
    <x v="8"/>
    <n v="599891.52"/>
  </r>
  <r>
    <x v="2"/>
    <x v="7"/>
    <n v="103460"/>
    <x v="9"/>
    <n v="1475327.13"/>
  </r>
  <r>
    <x v="2"/>
    <x v="8"/>
    <n v="80622.600000000006"/>
    <x v="10"/>
    <n v="1337254.49"/>
  </r>
  <r>
    <x v="2"/>
    <x v="1"/>
    <n v="92472.88"/>
    <x v="11"/>
    <n v="1544599.97"/>
  </r>
  <r>
    <x v="3"/>
    <x v="9"/>
    <n v="26000"/>
    <x v="12"/>
    <n v="709060.46"/>
  </r>
  <r>
    <x v="3"/>
    <x v="0"/>
    <n v="9360"/>
    <x v="13"/>
    <n v="297460.2"/>
  </r>
  <r>
    <x v="3"/>
    <x v="2"/>
    <n v="1201.07"/>
    <x v="14"/>
    <n v="39982.976000000002"/>
  </r>
  <r>
    <x v="3"/>
    <x v="3"/>
    <n v="2201.98"/>
    <x v="15"/>
    <n v="71748.899999999994"/>
  </r>
  <r>
    <x v="3"/>
    <x v="5"/>
    <n v="34880"/>
    <x v="16"/>
    <n v="1014560.4"/>
  </r>
  <r>
    <x v="3"/>
    <x v="8"/>
    <n v="3002.67"/>
    <x v="17"/>
    <n v="101469.44"/>
  </r>
  <r>
    <x v="3"/>
    <x v="1"/>
    <n v="436299.29"/>
    <x v="18"/>
    <n v="14469357.65"/>
  </r>
  <r>
    <x v="4"/>
    <x v="2"/>
    <n v="391.25"/>
    <x v="19"/>
    <n v="2718.59"/>
  </r>
  <r>
    <x v="4"/>
    <x v="10"/>
    <n v="332.94"/>
    <x v="20"/>
    <n v="3510.46"/>
  </r>
  <r>
    <x v="4"/>
    <x v="11"/>
    <n v="241.14"/>
    <x v="21"/>
    <n v="2514.3000000000002"/>
  </r>
  <r>
    <x v="4"/>
    <x v="1"/>
    <n v="4429.46"/>
    <x v="22"/>
    <n v="227058.9"/>
  </r>
  <r>
    <x v="5"/>
    <x v="0"/>
    <n v="14"/>
    <x v="23"/>
    <n v="10.09"/>
  </r>
  <r>
    <x v="5"/>
    <x v="2"/>
    <n v="2988.75"/>
    <x v="24"/>
    <n v="1686.83"/>
  </r>
  <r>
    <x v="5"/>
    <x v="10"/>
    <n v="5129.55"/>
    <x v="25"/>
    <n v="27545.35"/>
  </r>
  <r>
    <x v="5"/>
    <x v="12"/>
    <n v="63950"/>
    <x v="26"/>
    <n v="222400"/>
  </r>
  <r>
    <x v="5"/>
    <x v="11"/>
    <n v="2066.36"/>
    <x v="27"/>
    <n v="4935.8500000000004"/>
  </r>
  <r>
    <x v="5"/>
    <x v="1"/>
    <n v="10720.61"/>
    <x v="28"/>
    <n v="190468.55"/>
  </r>
  <r>
    <x v="6"/>
    <x v="13"/>
    <n v="387095"/>
    <x v="29"/>
    <n v="1155613.94"/>
  </r>
  <r>
    <x v="6"/>
    <x v="5"/>
    <n v="256809.37"/>
    <x v="30"/>
    <n v="1272818.3799999999"/>
  </r>
  <r>
    <x v="6"/>
    <x v="14"/>
    <n v="392475"/>
    <x v="31"/>
    <n v="2091208.355"/>
  </r>
  <r>
    <x v="6"/>
    <x v="1"/>
    <n v="154910"/>
    <x v="32"/>
    <n v="852070.96"/>
  </r>
  <r>
    <x v="7"/>
    <x v="13"/>
    <n v="21170"/>
    <x v="33"/>
    <n v="42710.48"/>
  </r>
  <r>
    <x v="8"/>
    <x v="15"/>
    <m/>
    <x v="3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F7B8690-C957-41E2-8633-ED992D4DD391}"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A3:D55" firstHeaderRow="0" firstDataRow="1" firstDataCol="1"/>
  <pivotFields count="5">
    <pivotField axis="axisRow" showAll="0">
      <items count="10">
        <item x="0"/>
        <item x="1"/>
        <item x="2"/>
        <item x="3"/>
        <item x="4"/>
        <item x="5"/>
        <item x="6"/>
        <item x="8"/>
        <item x="7"/>
        <item t="default"/>
      </items>
    </pivotField>
    <pivotField axis="axisRow" showAll="0">
      <items count="17">
        <item x="9"/>
        <item x="0"/>
        <item x="2"/>
        <item x="10"/>
        <item x="3"/>
        <item x="12"/>
        <item x="4"/>
        <item x="13"/>
        <item x="5"/>
        <item x="6"/>
        <item x="7"/>
        <item x="14"/>
        <item x="8"/>
        <item x="11"/>
        <item x="1"/>
        <item x="15"/>
        <item t="default"/>
      </items>
    </pivotField>
    <pivotField dataField="1" showAll="0"/>
    <pivotField dataField="1" showAll="0">
      <items count="36">
        <item x="23"/>
        <item x="2"/>
        <item x="0"/>
        <item x="26"/>
        <item x="14"/>
        <item x="3"/>
        <item x="15"/>
        <item x="17"/>
        <item x="13"/>
        <item x="6"/>
        <item x="7"/>
        <item x="21"/>
        <item x="33"/>
        <item x="20"/>
        <item x="19"/>
        <item x="16"/>
        <item x="5"/>
        <item x="8"/>
        <item x="12"/>
        <item x="11"/>
        <item x="30"/>
        <item x="4"/>
        <item x="10"/>
        <item x="32"/>
        <item x="9"/>
        <item x="31"/>
        <item x="29"/>
        <item x="27"/>
        <item x="24"/>
        <item x="22"/>
        <item x="18"/>
        <item x="25"/>
        <item x="1"/>
        <item x="28"/>
        <item x="34"/>
        <item t="default"/>
      </items>
    </pivotField>
    <pivotField dataField="1" showAll="0"/>
  </pivotFields>
  <rowFields count="2">
    <field x="1"/>
    <field x="0"/>
  </rowFields>
  <rowItems count="52">
    <i>
      <x/>
    </i>
    <i r="1">
      <x v="3"/>
    </i>
    <i>
      <x v="1"/>
    </i>
    <i r="1">
      <x/>
    </i>
    <i r="1">
      <x v="1"/>
    </i>
    <i r="1">
      <x v="2"/>
    </i>
    <i r="1">
      <x v="3"/>
    </i>
    <i r="1">
      <x v="5"/>
    </i>
    <i>
      <x v="2"/>
    </i>
    <i r="1">
      <x v="2"/>
    </i>
    <i r="1">
      <x v="3"/>
    </i>
    <i r="1">
      <x v="4"/>
    </i>
    <i r="1">
      <x v="5"/>
    </i>
    <i>
      <x v="3"/>
    </i>
    <i r="1">
      <x v="4"/>
    </i>
    <i r="1">
      <x v="5"/>
    </i>
    <i>
      <x v="4"/>
    </i>
    <i r="1">
      <x v="2"/>
    </i>
    <i r="1">
      <x v="3"/>
    </i>
    <i>
      <x v="5"/>
    </i>
    <i r="1">
      <x v="5"/>
    </i>
    <i>
      <x v="6"/>
    </i>
    <i r="1">
      <x v="2"/>
    </i>
    <i>
      <x v="7"/>
    </i>
    <i r="1">
      <x v="6"/>
    </i>
    <i r="1">
      <x v="8"/>
    </i>
    <i>
      <x v="8"/>
    </i>
    <i r="1">
      <x v="2"/>
    </i>
    <i r="1">
      <x v="3"/>
    </i>
    <i r="1">
      <x v="6"/>
    </i>
    <i>
      <x v="9"/>
    </i>
    <i r="1">
      <x v="2"/>
    </i>
    <i>
      <x v="10"/>
    </i>
    <i r="1">
      <x v="2"/>
    </i>
    <i>
      <x v="11"/>
    </i>
    <i r="1">
      <x v="6"/>
    </i>
    <i>
      <x v="12"/>
    </i>
    <i r="1">
      <x v="2"/>
    </i>
    <i r="1">
      <x v="3"/>
    </i>
    <i>
      <x v="13"/>
    </i>
    <i r="1">
      <x v="4"/>
    </i>
    <i r="1">
      <x v="5"/>
    </i>
    <i>
      <x v="14"/>
    </i>
    <i r="1">
      <x/>
    </i>
    <i r="1">
      <x v="2"/>
    </i>
    <i r="1">
      <x v="3"/>
    </i>
    <i r="1">
      <x v="4"/>
    </i>
    <i r="1">
      <x v="5"/>
    </i>
    <i r="1">
      <x v="6"/>
    </i>
    <i>
      <x v="15"/>
    </i>
    <i r="1">
      <x v="7"/>
    </i>
    <i t="grand">
      <x/>
    </i>
  </rowItems>
  <colFields count="1">
    <field x="-2"/>
  </colFields>
  <colItems count="3">
    <i>
      <x/>
    </i>
    <i i="1">
      <x v="1"/>
    </i>
    <i i="2">
      <x v="2"/>
    </i>
  </colItems>
  <dataFields count="3">
    <dataField name="Sum of Netmass (LBS)" fld="2" baseField="0" baseItem="0"/>
    <dataField name="Sum of Quantity" fld="3" baseField="0" baseItem="0"/>
    <dataField name="Sum of Value (BZD)"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4D8E1-C165-4BCE-9161-F84663868A35}">
  <dimension ref="A1:U55"/>
  <sheetViews>
    <sheetView tabSelected="1" topLeftCell="B1" zoomScale="60" zoomScaleNormal="60" workbookViewId="0">
      <pane xSplit="4" ySplit="2" topLeftCell="F44" activePane="bottomRight" state="frozen"/>
      <selection activeCell="B1" sqref="B1"/>
      <selection pane="topRight" activeCell="F1" sqref="F1"/>
      <selection pane="bottomLeft" activeCell="B3" sqref="B3"/>
      <selection pane="bottomRight" activeCell="D46" sqref="D46:D47"/>
    </sheetView>
  </sheetViews>
  <sheetFormatPr defaultRowHeight="15"/>
  <cols>
    <col min="1" max="1" width="18" style="264" bestFit="1" customWidth="1"/>
    <col min="2" max="2" width="21.28515625" style="264" customWidth="1"/>
    <col min="3" max="4" width="27" style="264" customWidth="1"/>
    <col min="5" max="5" width="43" style="281" customWidth="1"/>
    <col min="6" max="6" width="37.7109375" style="281" customWidth="1"/>
    <col min="7" max="7" width="18.85546875" style="264" bestFit="1" customWidth="1"/>
    <col min="8" max="10" width="16.42578125" style="264" customWidth="1"/>
    <col min="11" max="11" width="5" style="264" customWidth="1"/>
    <col min="12" max="15" width="5.7109375" style="264" bestFit="1" customWidth="1"/>
    <col min="16" max="16" width="24" style="264" bestFit="1" customWidth="1"/>
    <col min="17" max="17" width="24" style="264" customWidth="1"/>
    <col min="18" max="18" width="28.7109375" style="304" bestFit="1" customWidth="1"/>
    <col min="19" max="20" width="9.140625" style="265"/>
  </cols>
  <sheetData>
    <row r="1" spans="1:20" ht="15" customHeight="1">
      <c r="A1" s="270" t="s">
        <v>571</v>
      </c>
      <c r="B1" s="269" t="s">
        <v>527</v>
      </c>
      <c r="C1" s="270" t="s">
        <v>574</v>
      </c>
      <c r="D1" s="270" t="s">
        <v>582</v>
      </c>
      <c r="E1" s="274" t="s">
        <v>569</v>
      </c>
      <c r="F1" s="275" t="s">
        <v>557</v>
      </c>
      <c r="G1" s="271" t="s">
        <v>570</v>
      </c>
      <c r="H1" s="271" t="s">
        <v>558</v>
      </c>
      <c r="I1" s="272" t="s">
        <v>606</v>
      </c>
      <c r="J1" s="272" t="s">
        <v>620</v>
      </c>
      <c r="K1" s="270" t="s">
        <v>587</v>
      </c>
      <c r="L1" s="270"/>
      <c r="M1" s="270"/>
      <c r="N1" s="270"/>
      <c r="O1" s="270"/>
      <c r="P1" s="271" t="s">
        <v>581</v>
      </c>
      <c r="Q1" s="271" t="s">
        <v>631</v>
      </c>
      <c r="R1" s="300" t="s">
        <v>666</v>
      </c>
    </row>
    <row r="2" spans="1:20" s="123" customFormat="1" ht="30" customHeight="1">
      <c r="A2" s="270"/>
      <c r="B2" s="269"/>
      <c r="C2" s="270"/>
      <c r="D2" s="270"/>
      <c r="E2" s="274"/>
      <c r="F2" s="275"/>
      <c r="G2" s="271"/>
      <c r="H2" s="271"/>
      <c r="I2" s="273"/>
      <c r="J2" s="273"/>
      <c r="K2" s="267" t="s">
        <v>588</v>
      </c>
      <c r="L2" s="267" t="s">
        <v>589</v>
      </c>
      <c r="M2" s="267" t="s">
        <v>590</v>
      </c>
      <c r="N2" s="267" t="s">
        <v>591</v>
      </c>
      <c r="O2" s="267" t="s">
        <v>592</v>
      </c>
      <c r="P2" s="271"/>
      <c r="Q2" s="271"/>
      <c r="R2" s="300"/>
      <c r="S2" s="268"/>
      <c r="T2" s="268"/>
    </row>
    <row r="3" spans="1:20" s="284" customFormat="1" ht="30" customHeight="1">
      <c r="A3" s="237"/>
      <c r="B3" s="242" t="s">
        <v>555</v>
      </c>
      <c r="C3" s="239" t="s">
        <v>660</v>
      </c>
      <c r="D3" s="239" t="s">
        <v>601</v>
      </c>
      <c r="E3" s="279" t="s">
        <v>661</v>
      </c>
      <c r="F3" s="277" t="s">
        <v>664</v>
      </c>
      <c r="G3" s="238" t="s">
        <v>562</v>
      </c>
      <c r="H3" s="238" t="s">
        <v>662</v>
      </c>
      <c r="I3" s="238" t="s">
        <v>663</v>
      </c>
      <c r="J3" s="238"/>
      <c r="K3" s="238" t="s">
        <v>596</v>
      </c>
      <c r="L3" s="238"/>
      <c r="M3" s="238"/>
      <c r="N3" s="238"/>
      <c r="O3" s="238"/>
      <c r="P3" s="238" t="s">
        <v>665</v>
      </c>
      <c r="Q3" s="238" t="s">
        <v>667</v>
      </c>
      <c r="R3" s="301">
        <v>5000</v>
      </c>
      <c r="S3" s="283"/>
      <c r="T3" s="283"/>
    </row>
    <row r="4" spans="1:20" s="284" customFormat="1" ht="30" customHeight="1">
      <c r="A4" s="237"/>
      <c r="B4" s="242"/>
      <c r="C4" s="240"/>
      <c r="D4" s="240"/>
      <c r="E4" s="280"/>
      <c r="F4" s="277" t="s">
        <v>741</v>
      </c>
      <c r="G4" s="238" t="s">
        <v>562</v>
      </c>
      <c r="H4" s="238" t="s">
        <v>740</v>
      </c>
      <c r="I4" s="238" t="s">
        <v>663</v>
      </c>
      <c r="J4" s="238"/>
      <c r="K4" s="238"/>
      <c r="L4" s="238"/>
      <c r="M4" s="238"/>
      <c r="N4" s="238"/>
      <c r="O4" s="238" t="s">
        <v>596</v>
      </c>
      <c r="P4" s="238" t="s">
        <v>739</v>
      </c>
      <c r="Q4" s="238" t="s">
        <v>742</v>
      </c>
      <c r="R4" s="301">
        <v>5000</v>
      </c>
      <c r="S4" s="283"/>
      <c r="T4" s="283"/>
    </row>
    <row r="5" spans="1:20" ht="75">
      <c r="A5" s="243" t="s">
        <v>602</v>
      </c>
      <c r="B5" s="242"/>
      <c r="C5" s="243" t="s">
        <v>575</v>
      </c>
      <c r="D5" s="243" t="s">
        <v>598</v>
      </c>
      <c r="E5" s="276" t="s">
        <v>561</v>
      </c>
      <c r="F5" s="277" t="s">
        <v>583</v>
      </c>
      <c r="G5" s="238" t="s">
        <v>562</v>
      </c>
      <c r="H5" s="238" t="s">
        <v>559</v>
      </c>
      <c r="I5" s="238" t="s">
        <v>607</v>
      </c>
      <c r="J5" s="238" t="s">
        <v>638</v>
      </c>
      <c r="K5" s="238" t="s">
        <v>596</v>
      </c>
      <c r="L5" s="238"/>
      <c r="M5" s="238"/>
      <c r="N5" s="238"/>
      <c r="O5" s="238"/>
      <c r="P5" s="238" t="s">
        <v>593</v>
      </c>
      <c r="Q5" s="238"/>
      <c r="R5" s="301">
        <v>50000</v>
      </c>
    </row>
    <row r="6" spans="1:20" ht="30" customHeight="1">
      <c r="A6" s="243"/>
      <c r="B6" s="242"/>
      <c r="C6" s="243"/>
      <c r="D6" s="243"/>
      <c r="E6" s="276"/>
      <c r="F6" s="277" t="s">
        <v>584</v>
      </c>
      <c r="G6" s="238" t="s">
        <v>562</v>
      </c>
      <c r="H6" s="238" t="s">
        <v>559</v>
      </c>
      <c r="I6" s="238" t="s">
        <v>607</v>
      </c>
      <c r="J6" s="238" t="s">
        <v>637</v>
      </c>
      <c r="K6" s="238" t="s">
        <v>596</v>
      </c>
      <c r="L6" s="238"/>
      <c r="M6" s="238"/>
      <c r="N6" s="238"/>
      <c r="O6" s="238"/>
      <c r="P6" s="238" t="s">
        <v>585</v>
      </c>
      <c r="Q6" s="238"/>
      <c r="R6" s="301">
        <v>5000</v>
      </c>
    </row>
    <row r="7" spans="1:20" ht="75">
      <c r="A7" s="243"/>
      <c r="B7" s="242"/>
      <c r="C7" s="243"/>
      <c r="D7" s="243"/>
      <c r="E7" s="276"/>
      <c r="F7" s="278" t="s">
        <v>610</v>
      </c>
      <c r="G7" s="237" t="s">
        <v>560</v>
      </c>
      <c r="H7" s="237" t="s">
        <v>559</v>
      </c>
      <c r="I7" s="238" t="s">
        <v>607</v>
      </c>
      <c r="J7" s="237" t="s">
        <v>695</v>
      </c>
      <c r="K7" s="237"/>
      <c r="L7" s="237" t="s">
        <v>596</v>
      </c>
      <c r="M7" s="237"/>
      <c r="N7" s="237"/>
      <c r="O7" s="237"/>
      <c r="P7" s="237" t="s">
        <v>594</v>
      </c>
      <c r="Q7" s="237" t="s">
        <v>659</v>
      </c>
      <c r="R7" s="301">
        <v>5000</v>
      </c>
    </row>
    <row r="8" spans="1:20" ht="60">
      <c r="A8" s="243"/>
      <c r="B8" s="242"/>
      <c r="C8" s="243"/>
      <c r="D8" s="243" t="s">
        <v>598</v>
      </c>
      <c r="E8" s="276" t="s">
        <v>580</v>
      </c>
      <c r="F8" s="278" t="s">
        <v>634</v>
      </c>
      <c r="G8" s="237" t="s">
        <v>562</v>
      </c>
      <c r="H8" s="237" t="s">
        <v>627</v>
      </c>
      <c r="I8" s="237"/>
      <c r="J8" s="237"/>
      <c r="K8" s="237" t="s">
        <v>596</v>
      </c>
      <c r="L8" s="237"/>
      <c r="M8" s="237"/>
      <c r="N8" s="237"/>
      <c r="O8" s="237"/>
      <c r="P8" s="237" t="s">
        <v>656</v>
      </c>
      <c r="Q8" s="237" t="s">
        <v>657</v>
      </c>
      <c r="R8" s="301">
        <v>5000</v>
      </c>
    </row>
    <row r="9" spans="1:20" ht="86.25" customHeight="1">
      <c r="A9" s="243"/>
      <c r="B9" s="242"/>
      <c r="C9" s="243"/>
      <c r="D9" s="243"/>
      <c r="E9" s="276"/>
      <c r="F9" s="278" t="s">
        <v>586</v>
      </c>
      <c r="G9" s="237" t="s">
        <v>560</v>
      </c>
      <c r="H9" s="237" t="s">
        <v>559</v>
      </c>
      <c r="I9" s="238" t="s">
        <v>607</v>
      </c>
      <c r="J9" s="237"/>
      <c r="K9" s="237"/>
      <c r="L9" s="237" t="s">
        <v>596</v>
      </c>
      <c r="M9" s="237"/>
      <c r="N9" s="237"/>
      <c r="O9" s="237"/>
      <c r="P9" s="237" t="s">
        <v>595</v>
      </c>
      <c r="Q9" s="237" t="s">
        <v>658</v>
      </c>
      <c r="R9" s="301">
        <v>5000</v>
      </c>
    </row>
    <row r="10" spans="1:20" ht="15" customHeight="1">
      <c r="A10" s="243"/>
      <c r="B10" s="242"/>
      <c r="C10" s="243" t="s">
        <v>576</v>
      </c>
      <c r="D10" s="243" t="s">
        <v>601</v>
      </c>
      <c r="E10" s="276" t="s">
        <v>556</v>
      </c>
      <c r="F10" s="276" t="s">
        <v>623</v>
      </c>
      <c r="G10" s="243" t="s">
        <v>562</v>
      </c>
      <c r="H10" s="243" t="s">
        <v>628</v>
      </c>
      <c r="I10" s="243" t="s">
        <v>625</v>
      </c>
      <c r="J10" s="243"/>
      <c r="K10" s="243" t="s">
        <v>596</v>
      </c>
      <c r="L10" s="243"/>
      <c r="M10" s="243"/>
      <c r="N10" s="243"/>
      <c r="O10" s="243"/>
      <c r="P10" s="243" t="s">
        <v>568</v>
      </c>
      <c r="Q10" s="243"/>
      <c r="R10" s="298">
        <v>5000</v>
      </c>
    </row>
    <row r="11" spans="1:20" ht="15" customHeight="1">
      <c r="A11" s="243"/>
      <c r="B11" s="242"/>
      <c r="C11" s="243"/>
      <c r="D11" s="243"/>
      <c r="E11" s="276"/>
      <c r="F11" s="276"/>
      <c r="G11" s="243"/>
      <c r="H11" s="243"/>
      <c r="I11" s="243"/>
      <c r="J11" s="243"/>
      <c r="K11" s="243"/>
      <c r="L11" s="243"/>
      <c r="M11" s="243"/>
      <c r="N11" s="243"/>
      <c r="O11" s="243"/>
      <c r="P11" s="243"/>
      <c r="Q11" s="243"/>
      <c r="R11" s="298"/>
    </row>
    <row r="12" spans="1:20" ht="30" customHeight="1">
      <c r="A12" s="243"/>
      <c r="B12" s="242"/>
      <c r="C12" s="243"/>
      <c r="D12" s="243"/>
      <c r="E12" s="276"/>
      <c r="F12" s="276" t="s">
        <v>624</v>
      </c>
      <c r="G12" s="243" t="s">
        <v>562</v>
      </c>
      <c r="H12" s="243" t="s">
        <v>559</v>
      </c>
      <c r="I12" s="243" t="s">
        <v>626</v>
      </c>
      <c r="J12" s="243"/>
      <c r="K12" s="243" t="s">
        <v>596</v>
      </c>
      <c r="L12" s="243"/>
      <c r="M12" s="243"/>
      <c r="N12" s="243"/>
      <c r="O12" s="243"/>
      <c r="P12" s="243"/>
      <c r="Q12" s="243"/>
      <c r="R12" s="298">
        <v>5000</v>
      </c>
    </row>
    <row r="13" spans="1:20" ht="15" customHeight="1">
      <c r="A13" s="243"/>
      <c r="B13" s="242"/>
      <c r="C13" s="243"/>
      <c r="D13" s="243"/>
      <c r="E13" s="276"/>
      <c r="F13" s="276"/>
      <c r="G13" s="243"/>
      <c r="H13" s="243"/>
      <c r="I13" s="243"/>
      <c r="J13" s="243"/>
      <c r="K13" s="243"/>
      <c r="L13" s="243"/>
      <c r="M13" s="243"/>
      <c r="N13" s="243"/>
      <c r="O13" s="243"/>
      <c r="P13" s="243"/>
      <c r="Q13" s="243"/>
      <c r="R13" s="298"/>
    </row>
    <row r="14" spans="1:20" ht="30">
      <c r="A14" s="243"/>
      <c r="B14" s="242"/>
      <c r="C14" s="243"/>
      <c r="D14" s="243"/>
      <c r="E14" s="276"/>
      <c r="F14" s="278" t="s">
        <v>600</v>
      </c>
      <c r="G14" s="237" t="s">
        <v>560</v>
      </c>
      <c r="H14" s="237" t="s">
        <v>559</v>
      </c>
      <c r="I14" s="237" t="s">
        <v>632</v>
      </c>
      <c r="J14" s="237"/>
      <c r="K14" s="237" t="s">
        <v>596</v>
      </c>
      <c r="L14" s="237" t="s">
        <v>596</v>
      </c>
      <c r="M14" s="237"/>
      <c r="N14" s="237"/>
      <c r="O14" s="237"/>
      <c r="P14" s="243" t="s">
        <v>563</v>
      </c>
      <c r="Q14" s="237"/>
      <c r="R14" s="299"/>
    </row>
    <row r="15" spans="1:20" ht="38.25" customHeight="1">
      <c r="A15" s="243"/>
      <c r="B15" s="242"/>
      <c r="C15" s="243"/>
      <c r="D15" s="243"/>
      <c r="E15" s="276"/>
      <c r="F15" s="278" t="s">
        <v>564</v>
      </c>
      <c r="G15" s="237" t="s">
        <v>562</v>
      </c>
      <c r="H15" s="237" t="s">
        <v>559</v>
      </c>
      <c r="I15" s="237" t="s">
        <v>633</v>
      </c>
      <c r="J15" s="237"/>
      <c r="K15" s="237" t="s">
        <v>596</v>
      </c>
      <c r="L15" s="237" t="s">
        <v>596</v>
      </c>
      <c r="M15" s="237" t="s">
        <v>596</v>
      </c>
      <c r="N15" s="237" t="s">
        <v>596</v>
      </c>
      <c r="O15" s="237" t="s">
        <v>596</v>
      </c>
      <c r="P15" s="243"/>
      <c r="Q15" s="237"/>
      <c r="R15" s="299">
        <v>20000</v>
      </c>
    </row>
    <row r="16" spans="1:20" ht="45.75" customHeight="1">
      <c r="A16" s="243"/>
      <c r="B16" s="242"/>
      <c r="C16" s="243"/>
      <c r="D16" s="243"/>
      <c r="E16" s="276"/>
      <c r="F16" s="278" t="s">
        <v>565</v>
      </c>
      <c r="G16" s="237" t="s">
        <v>562</v>
      </c>
      <c r="H16" s="237" t="s">
        <v>559</v>
      </c>
      <c r="I16" s="237" t="s">
        <v>632</v>
      </c>
      <c r="J16" s="237"/>
      <c r="K16" s="237"/>
      <c r="L16" s="237" t="s">
        <v>596</v>
      </c>
      <c r="M16" s="237" t="s">
        <v>596</v>
      </c>
      <c r="N16" s="237" t="s">
        <v>596</v>
      </c>
      <c r="O16" s="237"/>
      <c r="P16" s="266" t="s">
        <v>566</v>
      </c>
      <c r="Q16" s="266" t="s">
        <v>743</v>
      </c>
      <c r="R16" s="299"/>
    </row>
    <row r="17" spans="1:21" ht="81.75" customHeight="1">
      <c r="A17" s="243"/>
      <c r="B17" s="242"/>
      <c r="C17" s="243" t="s">
        <v>577</v>
      </c>
      <c r="D17" s="243" t="s">
        <v>599</v>
      </c>
      <c r="E17" s="276" t="s">
        <v>567</v>
      </c>
      <c r="F17" s="278" t="s">
        <v>605</v>
      </c>
      <c r="G17" s="237" t="s">
        <v>562</v>
      </c>
      <c r="H17" s="237" t="s">
        <v>559</v>
      </c>
      <c r="I17" s="237" t="s">
        <v>608</v>
      </c>
      <c r="J17" s="237"/>
      <c r="K17" s="237" t="s">
        <v>596</v>
      </c>
      <c r="L17" s="237"/>
      <c r="M17" s="237" t="s">
        <v>596</v>
      </c>
      <c r="N17" s="237"/>
      <c r="O17" s="237" t="s">
        <v>596</v>
      </c>
      <c r="P17" s="237" t="s">
        <v>630</v>
      </c>
      <c r="Q17" s="237"/>
      <c r="R17" s="299">
        <v>7500</v>
      </c>
    </row>
    <row r="18" spans="1:21" ht="75" customHeight="1">
      <c r="A18" s="243"/>
      <c r="B18" s="242"/>
      <c r="C18" s="243"/>
      <c r="D18" s="243"/>
      <c r="E18" s="276"/>
      <c r="F18" s="278" t="s">
        <v>604</v>
      </c>
      <c r="G18" s="237" t="s">
        <v>560</v>
      </c>
      <c r="H18" s="237" t="s">
        <v>559</v>
      </c>
      <c r="I18" s="237" t="s">
        <v>609</v>
      </c>
      <c r="J18" s="237"/>
      <c r="K18" s="237" t="s">
        <v>596</v>
      </c>
      <c r="L18" s="237" t="s">
        <v>596</v>
      </c>
      <c r="M18" s="237" t="s">
        <v>596</v>
      </c>
      <c r="N18" s="237" t="s">
        <v>596</v>
      </c>
      <c r="O18" s="237" t="s">
        <v>596</v>
      </c>
      <c r="P18" s="237" t="s">
        <v>640</v>
      </c>
      <c r="Q18" s="237" t="s">
        <v>639</v>
      </c>
      <c r="R18" s="299">
        <v>25000</v>
      </c>
    </row>
    <row r="19" spans="1:21" ht="82.5" customHeight="1">
      <c r="A19" s="243" t="s">
        <v>603</v>
      </c>
      <c r="B19" s="242" t="s">
        <v>528</v>
      </c>
      <c r="C19" s="243" t="s">
        <v>578</v>
      </c>
      <c r="D19" s="237" t="s">
        <v>636</v>
      </c>
      <c r="E19" s="278" t="s">
        <v>686</v>
      </c>
      <c r="F19" s="278" t="s">
        <v>653</v>
      </c>
      <c r="G19" s="237" t="s">
        <v>560</v>
      </c>
      <c r="H19" s="237" t="s">
        <v>635</v>
      </c>
      <c r="I19" s="237" t="s">
        <v>725</v>
      </c>
      <c r="J19" s="237" t="s">
        <v>687</v>
      </c>
      <c r="K19" s="237"/>
      <c r="L19" s="237" t="s">
        <v>596</v>
      </c>
      <c r="M19" s="237" t="s">
        <v>596</v>
      </c>
      <c r="N19" s="237" t="s">
        <v>596</v>
      </c>
      <c r="O19" s="237"/>
      <c r="P19" s="237" t="s">
        <v>654</v>
      </c>
      <c r="Q19" s="237" t="s">
        <v>655</v>
      </c>
      <c r="R19" s="299">
        <v>5000</v>
      </c>
    </row>
    <row r="20" spans="1:21" ht="82.5" customHeight="1">
      <c r="A20" s="243"/>
      <c r="B20" s="242"/>
      <c r="C20" s="243"/>
      <c r="D20" s="243" t="s">
        <v>684</v>
      </c>
      <c r="E20" s="276" t="s">
        <v>550</v>
      </c>
      <c r="F20" s="278" t="s">
        <v>744</v>
      </c>
      <c r="G20" s="237" t="s">
        <v>560</v>
      </c>
      <c r="H20" s="237" t="s">
        <v>559</v>
      </c>
      <c r="I20" s="237" t="s">
        <v>690</v>
      </c>
      <c r="J20" s="237"/>
      <c r="K20" s="237"/>
      <c r="L20" s="237" t="s">
        <v>596</v>
      </c>
      <c r="M20" s="237"/>
      <c r="N20" s="237"/>
      <c r="O20" s="237"/>
      <c r="P20" s="237" t="s">
        <v>693</v>
      </c>
      <c r="Q20" s="243" t="s">
        <v>694</v>
      </c>
      <c r="R20" s="299">
        <v>5000</v>
      </c>
    </row>
    <row r="21" spans="1:21" ht="45">
      <c r="A21" s="243"/>
      <c r="B21" s="242"/>
      <c r="C21" s="243"/>
      <c r="D21" s="243"/>
      <c r="E21" s="276"/>
      <c r="F21" s="278" t="s">
        <v>691</v>
      </c>
      <c r="G21" s="237" t="s">
        <v>560</v>
      </c>
      <c r="H21" s="237" t="s">
        <v>689</v>
      </c>
      <c r="I21" s="237" t="s">
        <v>559</v>
      </c>
      <c r="J21" s="237"/>
      <c r="K21" s="237" t="s">
        <v>596</v>
      </c>
      <c r="L21" s="237" t="s">
        <v>596</v>
      </c>
      <c r="M21" s="237"/>
      <c r="N21" s="237"/>
      <c r="O21" s="237"/>
      <c r="P21" s="237" t="s">
        <v>692</v>
      </c>
      <c r="Q21" s="243"/>
      <c r="R21" s="299">
        <v>5000</v>
      </c>
      <c r="U21" s="265"/>
    </row>
    <row r="22" spans="1:21" ht="60" customHeight="1">
      <c r="A22" s="243"/>
      <c r="B22" s="242"/>
      <c r="C22" s="243"/>
      <c r="D22" s="243" t="s">
        <v>684</v>
      </c>
      <c r="E22" s="276" t="s">
        <v>714</v>
      </c>
      <c r="F22" s="278" t="s">
        <v>685</v>
      </c>
      <c r="G22" s="278" t="s">
        <v>562</v>
      </c>
      <c r="H22" s="237" t="s">
        <v>715</v>
      </c>
      <c r="I22" s="237" t="s">
        <v>716</v>
      </c>
      <c r="J22" s="237" t="s">
        <v>652</v>
      </c>
      <c r="K22" s="237" t="s">
        <v>596</v>
      </c>
      <c r="L22" s="237"/>
      <c r="M22" s="237"/>
      <c r="N22" s="237"/>
      <c r="O22" s="237"/>
      <c r="P22" s="237" t="s">
        <v>717</v>
      </c>
      <c r="Q22" s="237" t="s">
        <v>719</v>
      </c>
      <c r="R22" s="299">
        <v>5000</v>
      </c>
      <c r="U22" s="265"/>
    </row>
    <row r="23" spans="1:21" ht="60">
      <c r="A23" s="243"/>
      <c r="B23" s="242"/>
      <c r="C23" s="243"/>
      <c r="D23" s="243"/>
      <c r="E23" s="276"/>
      <c r="F23" s="278" t="s">
        <v>720</v>
      </c>
      <c r="G23" s="278" t="s">
        <v>560</v>
      </c>
      <c r="H23" s="237" t="s">
        <v>721</v>
      </c>
      <c r="I23" s="237" t="s">
        <v>713</v>
      </c>
      <c r="J23" s="237" t="s">
        <v>687</v>
      </c>
      <c r="K23" s="237"/>
      <c r="L23" s="237" t="s">
        <v>596</v>
      </c>
      <c r="M23" s="237" t="s">
        <v>596</v>
      </c>
      <c r="N23" s="237"/>
      <c r="O23" s="237"/>
      <c r="P23" s="237" t="s">
        <v>722</v>
      </c>
      <c r="Q23" s="266" t="s">
        <v>694</v>
      </c>
      <c r="R23" s="302">
        <v>100000</v>
      </c>
      <c r="U23" s="265"/>
    </row>
    <row r="24" spans="1:21" ht="90">
      <c r="A24" s="243"/>
      <c r="B24" s="242"/>
      <c r="C24" s="243"/>
      <c r="D24" s="239" t="s">
        <v>573</v>
      </c>
      <c r="E24" s="239" t="s">
        <v>751</v>
      </c>
      <c r="F24" s="278" t="s">
        <v>752</v>
      </c>
      <c r="G24" s="278" t="s">
        <v>562</v>
      </c>
      <c r="H24" s="237" t="s">
        <v>755</v>
      </c>
      <c r="I24" s="237" t="s">
        <v>754</v>
      </c>
      <c r="J24" s="237" t="s">
        <v>756</v>
      </c>
      <c r="K24" s="237" t="s">
        <v>596</v>
      </c>
      <c r="L24" s="237" t="s">
        <v>596</v>
      </c>
      <c r="M24" s="237"/>
      <c r="N24" s="237"/>
      <c r="O24" s="237"/>
      <c r="P24" s="237" t="s">
        <v>757</v>
      </c>
      <c r="Q24" s="266" t="s">
        <v>757</v>
      </c>
      <c r="R24" s="302" t="s">
        <v>757</v>
      </c>
      <c r="U24" s="265"/>
    </row>
    <row r="25" spans="1:21" ht="45">
      <c r="A25" s="243"/>
      <c r="B25" s="242"/>
      <c r="C25" s="243"/>
      <c r="D25" s="241"/>
      <c r="E25" s="241"/>
      <c r="F25" s="278" t="s">
        <v>758</v>
      </c>
      <c r="G25" s="278" t="s">
        <v>560</v>
      </c>
      <c r="H25" s="237" t="s">
        <v>753</v>
      </c>
      <c r="I25" s="237" t="s">
        <v>760</v>
      </c>
      <c r="J25" s="237" t="s">
        <v>756</v>
      </c>
      <c r="K25" s="237" t="s">
        <v>596</v>
      </c>
      <c r="L25" s="237" t="s">
        <v>596</v>
      </c>
      <c r="M25" s="237"/>
      <c r="N25" s="237"/>
      <c r="O25" s="237"/>
      <c r="P25" s="237" t="s">
        <v>757</v>
      </c>
      <c r="Q25" s="266" t="s">
        <v>757</v>
      </c>
      <c r="R25" s="302" t="s">
        <v>757</v>
      </c>
      <c r="U25" s="265"/>
    </row>
    <row r="26" spans="1:21" ht="45">
      <c r="A26" s="243"/>
      <c r="B26" s="242"/>
      <c r="C26" s="243"/>
      <c r="D26" s="240"/>
      <c r="E26" s="240"/>
      <c r="F26" s="278" t="s">
        <v>759</v>
      </c>
      <c r="G26" s="278" t="s">
        <v>560</v>
      </c>
      <c r="H26" s="237" t="s">
        <v>761</v>
      </c>
      <c r="I26" s="237" t="s">
        <v>760</v>
      </c>
      <c r="J26" s="237" t="s">
        <v>756</v>
      </c>
      <c r="K26" s="237"/>
      <c r="L26" s="237" t="s">
        <v>596</v>
      </c>
      <c r="M26" s="237"/>
      <c r="N26" s="237"/>
      <c r="O26" s="237"/>
      <c r="P26" s="237" t="s">
        <v>757</v>
      </c>
      <c r="Q26" s="266" t="s">
        <v>757</v>
      </c>
      <c r="R26" s="302" t="s">
        <v>757</v>
      </c>
      <c r="U26" s="265"/>
    </row>
    <row r="27" spans="1:21" ht="60">
      <c r="A27" s="243"/>
      <c r="B27" s="242"/>
      <c r="C27" s="243"/>
      <c r="D27" s="243" t="s">
        <v>683</v>
      </c>
      <c r="E27" s="276" t="s">
        <v>718</v>
      </c>
      <c r="F27" s="278" t="s">
        <v>696</v>
      </c>
      <c r="G27" s="278" t="s">
        <v>562</v>
      </c>
      <c r="H27" s="278" t="s">
        <v>642</v>
      </c>
      <c r="I27" s="237" t="s">
        <v>559</v>
      </c>
      <c r="J27" s="237" t="s">
        <v>597</v>
      </c>
      <c r="K27" s="237" t="s">
        <v>596</v>
      </c>
      <c r="L27" s="237" t="s">
        <v>596</v>
      </c>
      <c r="M27" s="237"/>
      <c r="N27" s="237"/>
      <c r="O27" s="237"/>
      <c r="P27" s="237"/>
      <c r="Q27" s="237"/>
      <c r="R27" s="299"/>
    </row>
    <row r="28" spans="1:21" ht="60" customHeight="1">
      <c r="A28" s="243"/>
      <c r="B28" s="242"/>
      <c r="C28" s="243"/>
      <c r="D28" s="243"/>
      <c r="E28" s="276"/>
      <c r="F28" s="276" t="s">
        <v>611</v>
      </c>
      <c r="G28" s="276" t="s">
        <v>618</v>
      </c>
      <c r="H28" s="276" t="s">
        <v>642</v>
      </c>
      <c r="I28" s="243" t="s">
        <v>697</v>
      </c>
      <c r="J28" s="243"/>
      <c r="K28" s="243"/>
      <c r="L28" s="243"/>
      <c r="M28" s="243" t="s">
        <v>596</v>
      </c>
      <c r="N28" s="243" t="s">
        <v>596</v>
      </c>
      <c r="O28" s="243" t="s">
        <v>596</v>
      </c>
      <c r="P28" s="243"/>
      <c r="Q28" s="243"/>
      <c r="R28" s="298"/>
    </row>
    <row r="29" spans="1:21">
      <c r="A29" s="243"/>
      <c r="B29" s="242"/>
      <c r="C29" s="243"/>
      <c r="D29" s="243"/>
      <c r="E29" s="276"/>
      <c r="F29" s="276"/>
      <c r="G29" s="276"/>
      <c r="H29" s="276"/>
      <c r="I29" s="243"/>
      <c r="J29" s="243"/>
      <c r="K29" s="243"/>
      <c r="L29" s="243"/>
      <c r="M29" s="243"/>
      <c r="N29" s="243"/>
      <c r="O29" s="243"/>
      <c r="P29" s="243"/>
      <c r="Q29" s="243"/>
      <c r="R29" s="298"/>
    </row>
    <row r="30" spans="1:21" ht="75">
      <c r="A30" s="243"/>
      <c r="B30" s="242"/>
      <c r="C30" s="243"/>
      <c r="D30" s="243" t="s">
        <v>670</v>
      </c>
      <c r="E30" s="276" t="s">
        <v>700</v>
      </c>
      <c r="F30" s="278" t="s">
        <v>698</v>
      </c>
      <c r="G30" s="278" t="s">
        <v>562</v>
      </c>
      <c r="H30" s="278" t="s">
        <v>701</v>
      </c>
      <c r="I30" s="237" t="s">
        <v>559</v>
      </c>
      <c r="J30" s="237"/>
      <c r="K30" s="237" t="s">
        <v>596</v>
      </c>
      <c r="L30" s="237"/>
      <c r="M30" s="237"/>
      <c r="N30" s="237"/>
      <c r="O30" s="237"/>
      <c r="P30" s="237" t="s">
        <v>702</v>
      </c>
      <c r="Q30" s="237"/>
      <c r="R30" s="299">
        <v>5000</v>
      </c>
    </row>
    <row r="31" spans="1:21" ht="30" customHeight="1">
      <c r="A31" s="243"/>
      <c r="B31" s="242"/>
      <c r="C31" s="243"/>
      <c r="D31" s="243"/>
      <c r="E31" s="276"/>
      <c r="F31" s="276" t="s">
        <v>699</v>
      </c>
      <c r="G31" s="276" t="s">
        <v>560</v>
      </c>
      <c r="H31" s="276" t="s">
        <v>703</v>
      </c>
      <c r="I31" s="243" t="s">
        <v>559</v>
      </c>
      <c r="J31" s="243"/>
      <c r="K31" s="243"/>
      <c r="L31" s="243"/>
      <c r="M31" s="243"/>
      <c r="N31" s="243" t="s">
        <v>596</v>
      </c>
      <c r="O31" s="243" t="s">
        <v>596</v>
      </c>
      <c r="P31" s="243" t="s">
        <v>705</v>
      </c>
      <c r="Q31" s="243" t="s">
        <v>704</v>
      </c>
      <c r="R31" s="298"/>
    </row>
    <row r="32" spans="1:21">
      <c r="A32" s="243"/>
      <c r="B32" s="242"/>
      <c r="C32" s="243"/>
      <c r="D32" s="243"/>
      <c r="E32" s="276"/>
      <c r="F32" s="276"/>
      <c r="G32" s="276"/>
      <c r="H32" s="276"/>
      <c r="I32" s="243"/>
      <c r="J32" s="243"/>
      <c r="K32" s="243"/>
      <c r="L32" s="243"/>
      <c r="M32" s="243"/>
      <c r="N32" s="243"/>
      <c r="O32" s="243"/>
      <c r="P32" s="243"/>
      <c r="Q32" s="243"/>
      <c r="R32" s="298"/>
    </row>
    <row r="33" spans="1:18">
      <c r="A33" s="243"/>
      <c r="B33" s="242"/>
      <c r="C33" s="243"/>
      <c r="D33" s="243"/>
      <c r="E33" s="276"/>
      <c r="F33" s="276"/>
      <c r="G33" s="276"/>
      <c r="H33" s="276"/>
      <c r="I33" s="243"/>
      <c r="J33" s="243"/>
      <c r="K33" s="243"/>
      <c r="L33" s="243"/>
      <c r="M33" s="243"/>
      <c r="N33" s="243"/>
      <c r="O33" s="243"/>
      <c r="P33" s="243"/>
      <c r="Q33" s="243"/>
      <c r="R33" s="298"/>
    </row>
    <row r="34" spans="1:18" ht="45">
      <c r="A34" s="243"/>
      <c r="B34" s="242"/>
      <c r="C34" s="243"/>
      <c r="D34" s="237" t="s">
        <v>572</v>
      </c>
      <c r="E34" s="278" t="s">
        <v>724</v>
      </c>
      <c r="F34" s="278" t="s">
        <v>669</v>
      </c>
      <c r="G34" s="237" t="s">
        <v>560</v>
      </c>
      <c r="H34" s="237" t="s">
        <v>668</v>
      </c>
      <c r="I34" s="237" t="s">
        <v>559</v>
      </c>
      <c r="J34" s="237" t="s">
        <v>687</v>
      </c>
      <c r="K34" s="237" t="s">
        <v>596</v>
      </c>
      <c r="L34" s="237" t="s">
        <v>596</v>
      </c>
      <c r="M34" s="237"/>
      <c r="N34" s="237"/>
      <c r="O34" s="237"/>
      <c r="P34" s="237" t="s">
        <v>723</v>
      </c>
      <c r="Q34" s="237" t="s">
        <v>745</v>
      </c>
      <c r="R34" s="299">
        <v>50000</v>
      </c>
    </row>
    <row r="35" spans="1:18" ht="60" customHeight="1">
      <c r="A35" s="243"/>
      <c r="B35" s="242" t="s">
        <v>529</v>
      </c>
      <c r="C35" s="243" t="s">
        <v>579</v>
      </c>
      <c r="D35" s="243" t="s">
        <v>734</v>
      </c>
      <c r="E35" s="278" t="s">
        <v>551</v>
      </c>
      <c r="F35" s="278" t="s">
        <v>706</v>
      </c>
      <c r="G35" s="237" t="s">
        <v>560</v>
      </c>
      <c r="H35" s="237" t="s">
        <v>707</v>
      </c>
      <c r="I35" s="237" t="s">
        <v>559</v>
      </c>
      <c r="J35" s="237" t="s">
        <v>652</v>
      </c>
      <c r="K35" s="237"/>
      <c r="L35" s="237" t="s">
        <v>596</v>
      </c>
      <c r="M35" s="237" t="s">
        <v>596</v>
      </c>
      <c r="N35" s="237"/>
      <c r="O35" s="237"/>
      <c r="P35" s="237" t="s">
        <v>748</v>
      </c>
      <c r="Q35" s="237" t="s">
        <v>746</v>
      </c>
      <c r="R35" s="299"/>
    </row>
    <row r="36" spans="1:18" ht="45" customHeight="1">
      <c r="A36" s="243"/>
      <c r="B36" s="242"/>
      <c r="C36" s="243"/>
      <c r="D36" s="243"/>
      <c r="E36" s="276" t="s">
        <v>552</v>
      </c>
      <c r="F36" s="278" t="s">
        <v>641</v>
      </c>
      <c r="G36" s="237" t="s">
        <v>560</v>
      </c>
      <c r="H36" s="237" t="s">
        <v>645</v>
      </c>
      <c r="I36" s="237" t="s">
        <v>646</v>
      </c>
      <c r="J36" s="237"/>
      <c r="K36" s="237" t="s">
        <v>596</v>
      </c>
      <c r="L36" s="237"/>
      <c r="M36" s="237"/>
      <c r="N36" s="237"/>
      <c r="O36" s="237"/>
      <c r="P36" s="237" t="s">
        <v>647</v>
      </c>
      <c r="Q36" s="237" t="s">
        <v>747</v>
      </c>
      <c r="R36" s="299">
        <v>5000</v>
      </c>
    </row>
    <row r="37" spans="1:18" ht="60" customHeight="1">
      <c r="A37" s="243"/>
      <c r="B37" s="242"/>
      <c r="C37" s="243"/>
      <c r="D37" s="243"/>
      <c r="E37" s="276"/>
      <c r="F37" s="278" t="s">
        <v>709</v>
      </c>
      <c r="G37" s="237" t="s">
        <v>560</v>
      </c>
      <c r="H37" s="237" t="s">
        <v>559</v>
      </c>
      <c r="I37" s="237" t="s">
        <v>710</v>
      </c>
      <c r="J37" s="237"/>
      <c r="K37" s="237"/>
      <c r="L37" s="237" t="s">
        <v>596</v>
      </c>
      <c r="M37" s="237" t="s">
        <v>596</v>
      </c>
      <c r="N37" s="237" t="s">
        <v>596</v>
      </c>
      <c r="O37" s="237"/>
      <c r="P37" s="237" t="s">
        <v>712</v>
      </c>
      <c r="Q37" s="237"/>
      <c r="R37" s="299">
        <v>20000</v>
      </c>
    </row>
    <row r="38" spans="1:18" ht="60" customHeight="1">
      <c r="A38" s="243"/>
      <c r="B38" s="242"/>
      <c r="C38" s="243"/>
      <c r="D38" s="243"/>
      <c r="E38" s="276"/>
      <c r="F38" s="278" t="s">
        <v>750</v>
      </c>
      <c r="G38" s="237" t="s">
        <v>560</v>
      </c>
      <c r="H38" s="237" t="s">
        <v>559</v>
      </c>
      <c r="I38" s="237" t="s">
        <v>646</v>
      </c>
      <c r="J38" s="237"/>
      <c r="K38" s="237"/>
      <c r="L38" s="237"/>
      <c r="M38" s="237"/>
      <c r="N38" s="237" t="s">
        <v>596</v>
      </c>
      <c r="O38" s="237" t="s">
        <v>596</v>
      </c>
      <c r="P38" s="237" t="s">
        <v>711</v>
      </c>
      <c r="Q38" s="237" t="s">
        <v>749</v>
      </c>
      <c r="R38" s="299"/>
    </row>
    <row r="39" spans="1:18" ht="15" customHeight="1">
      <c r="A39" s="243"/>
      <c r="B39" s="242"/>
      <c r="C39" s="243"/>
      <c r="D39" s="243" t="s">
        <v>648</v>
      </c>
      <c r="E39" s="276" t="s">
        <v>649</v>
      </c>
      <c r="F39" s="276" t="s">
        <v>762</v>
      </c>
      <c r="G39" s="243" t="s">
        <v>562</v>
      </c>
      <c r="H39" s="243" t="s">
        <v>617</v>
      </c>
      <c r="I39" s="243" t="s">
        <v>559</v>
      </c>
      <c r="J39" s="243" t="s">
        <v>621</v>
      </c>
      <c r="K39" s="243" t="s">
        <v>596</v>
      </c>
      <c r="L39" s="243" t="s">
        <v>596</v>
      </c>
      <c r="M39" s="243"/>
      <c r="N39" s="243"/>
      <c r="O39" s="243"/>
      <c r="P39" s="243" t="s">
        <v>726</v>
      </c>
      <c r="Q39" s="243" t="s">
        <v>727</v>
      </c>
      <c r="R39" s="298">
        <v>100000</v>
      </c>
    </row>
    <row r="40" spans="1:18">
      <c r="A40" s="243"/>
      <c r="B40" s="242"/>
      <c r="C40" s="243"/>
      <c r="D40" s="243"/>
      <c r="E40" s="276"/>
      <c r="F40" s="276"/>
      <c r="G40" s="243"/>
      <c r="H40" s="243"/>
      <c r="I40" s="243"/>
      <c r="J40" s="243"/>
      <c r="K40" s="243"/>
      <c r="L40" s="243"/>
      <c r="M40" s="243"/>
      <c r="N40" s="243"/>
      <c r="O40" s="243"/>
      <c r="P40" s="243"/>
      <c r="Q40" s="243"/>
      <c r="R40" s="298"/>
    </row>
    <row r="41" spans="1:18" ht="45">
      <c r="A41" s="243"/>
      <c r="B41" s="242"/>
      <c r="C41" s="243"/>
      <c r="D41" s="243"/>
      <c r="E41" s="276"/>
      <c r="F41" s="278" t="s">
        <v>622</v>
      </c>
      <c r="G41" s="237" t="s">
        <v>560</v>
      </c>
      <c r="H41" s="237" t="s">
        <v>617</v>
      </c>
      <c r="I41" s="237" t="s">
        <v>559</v>
      </c>
      <c r="J41" s="237" t="s">
        <v>621</v>
      </c>
      <c r="K41" s="237" t="s">
        <v>596</v>
      </c>
      <c r="L41" s="237" t="s">
        <v>596</v>
      </c>
      <c r="M41" s="237" t="s">
        <v>596</v>
      </c>
      <c r="N41" s="237" t="s">
        <v>596</v>
      </c>
      <c r="O41" s="237" t="s">
        <v>596</v>
      </c>
      <c r="P41" s="243"/>
      <c r="Q41" s="243"/>
      <c r="R41" s="299">
        <v>55000</v>
      </c>
    </row>
    <row r="42" spans="1:18" ht="90">
      <c r="A42" s="243"/>
      <c r="B42" s="242"/>
      <c r="C42" s="243"/>
      <c r="D42" s="243" t="s">
        <v>651</v>
      </c>
      <c r="E42" s="276" t="s">
        <v>553</v>
      </c>
      <c r="F42" s="278" t="s">
        <v>612</v>
      </c>
      <c r="G42" s="237" t="s">
        <v>560</v>
      </c>
      <c r="H42" s="237" t="s">
        <v>614</v>
      </c>
      <c r="I42" s="237" t="s">
        <v>619</v>
      </c>
      <c r="J42" s="237"/>
      <c r="K42" s="237"/>
      <c r="L42" s="237" t="s">
        <v>596</v>
      </c>
      <c r="M42" s="237" t="s">
        <v>596</v>
      </c>
      <c r="N42" s="237"/>
      <c r="O42" s="237"/>
      <c r="P42" s="237" t="s">
        <v>616</v>
      </c>
      <c r="Q42" s="237" t="s">
        <v>728</v>
      </c>
      <c r="R42" s="299">
        <v>10000</v>
      </c>
    </row>
    <row r="43" spans="1:18" ht="90">
      <c r="A43" s="243"/>
      <c r="B43" s="242"/>
      <c r="C43" s="243"/>
      <c r="D43" s="243"/>
      <c r="E43" s="276"/>
      <c r="F43" s="278" t="s">
        <v>613</v>
      </c>
      <c r="G43" s="237" t="s">
        <v>618</v>
      </c>
      <c r="H43" s="237" t="s">
        <v>614</v>
      </c>
      <c r="I43" s="237" t="s">
        <v>619</v>
      </c>
      <c r="J43" s="237" t="s">
        <v>652</v>
      </c>
      <c r="K43" s="237"/>
      <c r="L43" s="237" t="s">
        <v>596</v>
      </c>
      <c r="M43" s="237" t="s">
        <v>596</v>
      </c>
      <c r="N43" s="237"/>
      <c r="O43" s="237"/>
      <c r="P43" s="237" t="s">
        <v>615</v>
      </c>
      <c r="Q43" s="237"/>
      <c r="R43" s="299">
        <v>10000</v>
      </c>
    </row>
    <row r="44" spans="1:18" ht="95.25" customHeight="1">
      <c r="A44" s="243"/>
      <c r="B44" s="242"/>
      <c r="C44" s="243"/>
      <c r="D44" s="243" t="s">
        <v>650</v>
      </c>
      <c r="E44" s="276" t="s">
        <v>554</v>
      </c>
      <c r="F44" s="278" t="s">
        <v>688</v>
      </c>
      <c r="G44" s="237" t="s">
        <v>562</v>
      </c>
      <c r="H44" s="237" t="s">
        <v>643</v>
      </c>
      <c r="I44" s="237" t="s">
        <v>646</v>
      </c>
      <c r="J44" s="237"/>
      <c r="K44" s="237"/>
      <c r="L44" s="237" t="s">
        <v>596</v>
      </c>
      <c r="M44" s="237"/>
      <c r="N44" s="237"/>
      <c r="O44" s="237"/>
      <c r="P44" s="237" t="s">
        <v>708</v>
      </c>
      <c r="Q44" s="237"/>
      <c r="R44" s="299">
        <v>20000</v>
      </c>
    </row>
    <row r="45" spans="1:18" ht="95.25" customHeight="1">
      <c r="A45" s="237"/>
      <c r="B45" s="242"/>
      <c r="C45" s="243"/>
      <c r="D45" s="243"/>
      <c r="E45" s="276"/>
      <c r="F45" s="278" t="s">
        <v>629</v>
      </c>
      <c r="G45" s="237" t="s">
        <v>560</v>
      </c>
      <c r="H45" s="237" t="s">
        <v>644</v>
      </c>
      <c r="I45" s="237" t="s">
        <v>646</v>
      </c>
      <c r="J45" s="237"/>
      <c r="K45" s="237"/>
      <c r="L45" s="237" t="s">
        <v>596</v>
      </c>
      <c r="M45" s="237"/>
      <c r="N45" s="237"/>
      <c r="O45" s="237"/>
      <c r="P45" s="237" t="s">
        <v>708</v>
      </c>
      <c r="Q45" s="237"/>
      <c r="R45" s="299">
        <v>20000</v>
      </c>
    </row>
    <row r="46" spans="1:18" ht="95.25" customHeight="1">
      <c r="A46" s="237"/>
      <c r="B46" s="242"/>
      <c r="C46" s="243"/>
      <c r="D46" s="243" t="s">
        <v>733</v>
      </c>
      <c r="E46" s="276" t="s">
        <v>736</v>
      </c>
      <c r="F46" s="278" t="s">
        <v>731</v>
      </c>
      <c r="G46" s="237" t="s">
        <v>560</v>
      </c>
      <c r="H46" s="237" t="s">
        <v>730</v>
      </c>
      <c r="I46" s="237" t="s">
        <v>729</v>
      </c>
      <c r="J46" s="237"/>
      <c r="K46" s="237" t="s">
        <v>596</v>
      </c>
      <c r="L46" s="237" t="s">
        <v>596</v>
      </c>
      <c r="M46" s="237"/>
      <c r="N46" s="237"/>
      <c r="O46" s="237"/>
      <c r="P46" s="243" t="s">
        <v>732</v>
      </c>
      <c r="Q46" s="243" t="s">
        <v>735</v>
      </c>
      <c r="R46" s="299">
        <v>50000</v>
      </c>
    </row>
    <row r="47" spans="1:18" ht="95.25" customHeight="1">
      <c r="A47" s="237"/>
      <c r="B47" s="242"/>
      <c r="C47" s="243"/>
      <c r="D47" s="243"/>
      <c r="E47" s="276"/>
      <c r="F47" s="278" t="s">
        <v>737</v>
      </c>
      <c r="G47" s="237" t="s">
        <v>560</v>
      </c>
      <c r="H47" s="237" t="s">
        <v>559</v>
      </c>
      <c r="I47" s="237" t="s">
        <v>738</v>
      </c>
      <c r="J47" s="237"/>
      <c r="K47" s="237" t="s">
        <v>596</v>
      </c>
      <c r="L47" s="237" t="s">
        <v>596</v>
      </c>
      <c r="M47" s="237" t="s">
        <v>596</v>
      </c>
      <c r="N47" s="237" t="s">
        <v>596</v>
      </c>
      <c r="O47" s="237" t="s">
        <v>596</v>
      </c>
      <c r="P47" s="243"/>
      <c r="Q47" s="243"/>
      <c r="R47" s="299">
        <v>20000</v>
      </c>
    </row>
    <row r="48" spans="1:18">
      <c r="H48" s="281"/>
      <c r="I48" s="281"/>
      <c r="J48" s="281"/>
      <c r="K48" s="281"/>
      <c r="L48" s="281"/>
      <c r="M48" s="281"/>
      <c r="N48" s="281"/>
      <c r="O48" s="281"/>
      <c r="P48" s="281"/>
      <c r="Q48" s="281"/>
      <c r="R48" s="303"/>
    </row>
    <row r="49" spans="8:18" ht="15.75">
      <c r="H49" s="282"/>
      <c r="I49" s="281"/>
      <c r="J49" s="281"/>
      <c r="K49" s="281"/>
      <c r="L49" s="281"/>
      <c r="M49" s="281"/>
      <c r="N49" s="281"/>
      <c r="O49" s="281"/>
      <c r="P49" s="281"/>
      <c r="Q49" s="305" t="s">
        <v>394</v>
      </c>
      <c r="R49" s="306">
        <f>SUM(R3:R47)</f>
        <v>627500</v>
      </c>
    </row>
    <row r="50" spans="8:18" ht="15.75">
      <c r="H50" s="282"/>
      <c r="I50" s="281"/>
      <c r="J50" s="281"/>
      <c r="K50" s="281"/>
      <c r="L50" s="281"/>
      <c r="M50" s="281"/>
      <c r="N50" s="281"/>
      <c r="O50" s="281"/>
      <c r="P50" s="281"/>
      <c r="Q50" s="281"/>
      <c r="R50" s="303"/>
    </row>
    <row r="51" spans="8:18" ht="15.75">
      <c r="H51" s="282"/>
      <c r="I51" s="281"/>
      <c r="J51" s="281"/>
      <c r="K51" s="281"/>
      <c r="L51" s="281"/>
      <c r="M51" s="281"/>
      <c r="N51" s="281"/>
      <c r="O51" s="281"/>
      <c r="P51" s="281"/>
      <c r="Q51" s="281"/>
      <c r="R51" s="303"/>
    </row>
    <row r="52" spans="8:18">
      <c r="H52" s="281"/>
      <c r="I52" s="281"/>
      <c r="J52" s="281"/>
      <c r="K52" s="281"/>
      <c r="L52" s="281"/>
      <c r="M52" s="281"/>
      <c r="N52" s="281"/>
      <c r="O52" s="281"/>
      <c r="P52" s="281"/>
      <c r="Q52" s="281"/>
      <c r="R52" s="303"/>
    </row>
    <row r="53" spans="8:18">
      <c r="H53" s="281"/>
      <c r="I53" s="281"/>
      <c r="J53" s="281"/>
      <c r="K53" s="281"/>
      <c r="L53" s="281"/>
      <c r="M53" s="281"/>
      <c r="N53" s="281"/>
      <c r="O53" s="281"/>
      <c r="P53" s="281"/>
      <c r="Q53" s="281"/>
      <c r="R53" s="303"/>
    </row>
    <row r="54" spans="8:18">
      <c r="H54" s="281"/>
      <c r="I54" s="281"/>
      <c r="J54" s="281"/>
      <c r="K54" s="281"/>
      <c r="L54" s="281"/>
      <c r="M54" s="281"/>
      <c r="N54" s="281"/>
      <c r="O54" s="281"/>
      <c r="P54" s="281"/>
      <c r="Q54" s="281"/>
      <c r="R54" s="303"/>
    </row>
    <row r="55" spans="8:18">
      <c r="H55" s="281"/>
      <c r="I55" s="281"/>
      <c r="J55" s="281"/>
      <c r="K55" s="281"/>
      <c r="L55" s="281"/>
      <c r="M55" s="281"/>
      <c r="N55" s="281"/>
      <c r="O55" s="281"/>
      <c r="P55" s="281"/>
      <c r="Q55" s="281"/>
      <c r="R55" s="303"/>
    </row>
  </sheetData>
  <mergeCells count="123">
    <mergeCell ref="Q46:Q47"/>
    <mergeCell ref="P46:P47"/>
    <mergeCell ref="E3:E4"/>
    <mergeCell ref="D24:D26"/>
    <mergeCell ref="E24:E26"/>
    <mergeCell ref="R28:R29"/>
    <mergeCell ref="D30:D33"/>
    <mergeCell ref="E30:E33"/>
    <mergeCell ref="F31:F33"/>
    <mergeCell ref="G31:G33"/>
    <mergeCell ref="H31:H33"/>
    <mergeCell ref="I31:I33"/>
    <mergeCell ref="J31:J33"/>
    <mergeCell ref="K31:K33"/>
    <mergeCell ref="L31:L33"/>
    <mergeCell ref="M31:M33"/>
    <mergeCell ref="N31:N33"/>
    <mergeCell ref="O31:O33"/>
    <mergeCell ref="P31:P33"/>
    <mergeCell ref="Q31:Q33"/>
    <mergeCell ref="R31:R33"/>
    <mergeCell ref="F28:F29"/>
    <mergeCell ref="D20:D21"/>
    <mergeCell ref="E20:E21"/>
    <mergeCell ref="Q20:Q21"/>
    <mergeCell ref="G28:G29"/>
    <mergeCell ref="H28:H29"/>
    <mergeCell ref="I28:I29"/>
    <mergeCell ref="J28:J29"/>
    <mergeCell ref="K28:K29"/>
    <mergeCell ref="L28:L29"/>
    <mergeCell ref="M28:M29"/>
    <mergeCell ref="N28:N29"/>
    <mergeCell ref="O28:O29"/>
    <mergeCell ref="P28:P29"/>
    <mergeCell ref="Q28:Q29"/>
    <mergeCell ref="B3:B18"/>
    <mergeCell ref="B19:B34"/>
    <mergeCell ref="C19:C34"/>
    <mergeCell ref="E27:E29"/>
    <mergeCell ref="D27:D29"/>
    <mergeCell ref="E22:E23"/>
    <mergeCell ref="D22:D23"/>
    <mergeCell ref="D42:D43"/>
    <mergeCell ref="E36:E38"/>
    <mergeCell ref="E44:E45"/>
    <mergeCell ref="D44:D45"/>
    <mergeCell ref="D35:D38"/>
    <mergeCell ref="E46:E47"/>
    <mergeCell ref="D46:D47"/>
    <mergeCell ref="R12:R13"/>
    <mergeCell ref="E8:E9"/>
    <mergeCell ref="D8:D9"/>
    <mergeCell ref="F10:F11"/>
    <mergeCell ref="G10:G11"/>
    <mergeCell ref="H10:H11"/>
    <mergeCell ref="I10:I11"/>
    <mergeCell ref="J10:J11"/>
    <mergeCell ref="K10:K11"/>
    <mergeCell ref="L10:L11"/>
    <mergeCell ref="M10:M11"/>
    <mergeCell ref="N10:N11"/>
    <mergeCell ref="O10:O11"/>
    <mergeCell ref="Q10:Q11"/>
    <mergeCell ref="R10:R11"/>
    <mergeCell ref="N39:N40"/>
    <mergeCell ref="O39:O40"/>
    <mergeCell ref="R39:R40"/>
    <mergeCell ref="P39:P41"/>
    <mergeCell ref="Q39:Q41"/>
    <mergeCell ref="J39:J40"/>
    <mergeCell ref="D39:D41"/>
    <mergeCell ref="K39:K40"/>
    <mergeCell ref="L39:L40"/>
    <mergeCell ref="M39:M40"/>
    <mergeCell ref="D10:D16"/>
    <mergeCell ref="I1:I2"/>
    <mergeCell ref="B35:B47"/>
    <mergeCell ref="E42:E43"/>
    <mergeCell ref="E39:E41"/>
    <mergeCell ref="I12:I13"/>
    <mergeCell ref="F39:F40"/>
    <mergeCell ref="G39:G40"/>
    <mergeCell ref="H39:H40"/>
    <mergeCell ref="I39:I40"/>
    <mergeCell ref="P1:P2"/>
    <mergeCell ref="Q1:Q2"/>
    <mergeCell ref="R1:R2"/>
    <mergeCell ref="K1:O1"/>
    <mergeCell ref="B1:B2"/>
    <mergeCell ref="C1:C2"/>
    <mergeCell ref="D1:D2"/>
    <mergeCell ref="E1:E2"/>
    <mergeCell ref="F1:F2"/>
    <mergeCell ref="G1:G2"/>
    <mergeCell ref="H1:H2"/>
    <mergeCell ref="J1:J2"/>
    <mergeCell ref="A5:A18"/>
    <mergeCell ref="C5:C9"/>
    <mergeCell ref="D5:D7"/>
    <mergeCell ref="C35:C47"/>
    <mergeCell ref="P14:P15"/>
    <mergeCell ref="P10:P13"/>
    <mergeCell ref="C17:C18"/>
    <mergeCell ref="E10:E16"/>
    <mergeCell ref="C10:C16"/>
    <mergeCell ref="F12:F13"/>
    <mergeCell ref="D3:D4"/>
    <mergeCell ref="C3:C4"/>
    <mergeCell ref="A19:A44"/>
    <mergeCell ref="E5:E7"/>
    <mergeCell ref="A1:A2"/>
    <mergeCell ref="D17:D18"/>
    <mergeCell ref="G12:G13"/>
    <mergeCell ref="H12:H13"/>
    <mergeCell ref="E17:E18"/>
    <mergeCell ref="K12:K13"/>
    <mergeCell ref="L12:L13"/>
    <mergeCell ref="M12:M13"/>
    <mergeCell ref="N12:N13"/>
    <mergeCell ref="O12:O13"/>
    <mergeCell ref="J12:J13"/>
    <mergeCell ref="Q12:Q13"/>
  </mergeCells>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FF765-EA3B-4F50-BB8F-95181B91D81B}">
  <dimension ref="B2:E19"/>
  <sheetViews>
    <sheetView workbookViewId="0">
      <selection activeCell="C12" sqref="C12:E12"/>
    </sheetView>
  </sheetViews>
  <sheetFormatPr defaultRowHeight="15"/>
  <cols>
    <col min="2" max="2" width="34.140625" bestFit="1" customWidth="1"/>
    <col min="3" max="3" width="12.42578125" bestFit="1" customWidth="1"/>
    <col min="4" max="4" width="18.85546875" bestFit="1" customWidth="1"/>
    <col min="5" max="5" width="17.42578125" bestFit="1" customWidth="1"/>
  </cols>
  <sheetData>
    <row r="2" spans="2:5">
      <c r="B2" t="s">
        <v>415</v>
      </c>
      <c r="C2" s="165" t="s">
        <v>357</v>
      </c>
      <c r="D2" s="165" t="s">
        <v>445</v>
      </c>
      <c r="E2" s="165" t="s">
        <v>388</v>
      </c>
    </row>
    <row r="3" spans="2:5">
      <c r="B3" s="168" t="s">
        <v>430</v>
      </c>
      <c r="E3" s="167">
        <v>26000</v>
      </c>
    </row>
    <row r="4" spans="2:5">
      <c r="B4" s="168" t="s">
        <v>418</v>
      </c>
      <c r="C4" s="167">
        <v>1500</v>
      </c>
      <c r="D4" s="167">
        <v>3000</v>
      </c>
      <c r="E4" s="167">
        <v>9360</v>
      </c>
    </row>
    <row r="5" spans="2:5">
      <c r="B5" s="168" t="s">
        <v>422</v>
      </c>
      <c r="D5" s="167">
        <v>78440.31</v>
      </c>
      <c r="E5" s="167">
        <v>1201.07</v>
      </c>
    </row>
    <row r="6" spans="2:5">
      <c r="B6" s="168" t="s">
        <v>423</v>
      </c>
      <c r="D6" s="167">
        <v>25232.18</v>
      </c>
      <c r="E6" s="167">
        <v>2201.98</v>
      </c>
    </row>
    <row r="7" spans="2:5">
      <c r="B7" s="168" t="s">
        <v>424</v>
      </c>
      <c r="D7" s="167">
        <v>10000</v>
      </c>
    </row>
    <row r="8" spans="2:5">
      <c r="B8" s="168" t="s">
        <v>425</v>
      </c>
      <c r="D8" s="167">
        <v>12371.5</v>
      </c>
      <c r="E8" s="167">
        <v>34880</v>
      </c>
    </row>
    <row r="9" spans="2:5">
      <c r="B9" s="168" t="s">
        <v>426</v>
      </c>
      <c r="D9" s="167">
        <v>35626.69</v>
      </c>
      <c r="E9" s="165"/>
    </row>
    <row r="10" spans="2:5">
      <c r="B10" s="168" t="s">
        <v>427</v>
      </c>
      <c r="D10" s="167">
        <v>103460</v>
      </c>
      <c r="E10" s="165"/>
    </row>
    <row r="11" spans="2:5">
      <c r="B11" s="168" t="s">
        <v>428</v>
      </c>
      <c r="D11" s="167">
        <v>80622.600000000006</v>
      </c>
      <c r="E11" s="167">
        <v>3002.67</v>
      </c>
    </row>
    <row r="12" spans="2:5">
      <c r="B12" s="168" t="s">
        <v>419</v>
      </c>
      <c r="C12" s="167">
        <v>881450</v>
      </c>
      <c r="D12" s="167">
        <v>92472.88</v>
      </c>
      <c r="E12" s="167">
        <v>436299.29</v>
      </c>
    </row>
    <row r="13" spans="2:5">
      <c r="B13" s="168"/>
    </row>
    <row r="14" spans="2:5">
      <c r="E14" s="165"/>
    </row>
    <row r="15" spans="2:5">
      <c r="E15" s="165"/>
    </row>
    <row r="16" spans="2:5">
      <c r="E16" s="165"/>
    </row>
    <row r="17" spans="5:5">
      <c r="E17" s="165"/>
    </row>
    <row r="18" spans="5:5">
      <c r="E18" s="165"/>
    </row>
    <row r="19" spans="5:5">
      <c r="E19" s="165"/>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10C2-F4F7-4270-8E4A-234DEA78E509}">
  <dimension ref="A1:K40"/>
  <sheetViews>
    <sheetView topLeftCell="A10" workbookViewId="0">
      <selection activeCell="E14" sqref="E14"/>
    </sheetView>
  </sheetViews>
  <sheetFormatPr defaultRowHeight="15"/>
  <cols>
    <col min="1" max="1" width="27.85546875" bestFit="1" customWidth="1"/>
    <col min="2" max="2" width="20" bestFit="1" customWidth="1"/>
    <col min="3" max="3" width="13.85546875" bestFit="1" customWidth="1"/>
    <col min="4" max="4" width="11.5703125" bestFit="1" customWidth="1"/>
    <col min="5" max="5" width="14.28515625" bestFit="1" customWidth="1"/>
    <col min="9" max="9" width="11.42578125" bestFit="1" customWidth="1"/>
    <col min="10" max="10" width="12.140625" bestFit="1" customWidth="1"/>
    <col min="11" max="11" width="10.85546875" bestFit="1" customWidth="1"/>
  </cols>
  <sheetData>
    <row r="1" spans="1:11" ht="31.5" customHeight="1">
      <c r="A1" s="260" t="s">
        <v>413</v>
      </c>
      <c r="B1" s="261"/>
      <c r="C1" s="261"/>
      <c r="D1" s="261"/>
      <c r="E1" s="261"/>
    </row>
    <row r="2" spans="1:11">
      <c r="A2" s="158" t="s">
        <v>414</v>
      </c>
      <c r="B2" s="158" t="s">
        <v>415</v>
      </c>
      <c r="C2" s="158" t="s">
        <v>293</v>
      </c>
      <c r="D2" s="158" t="s">
        <v>416</v>
      </c>
      <c r="E2" s="158" t="s">
        <v>294</v>
      </c>
      <c r="H2" t="s">
        <v>415</v>
      </c>
      <c r="I2" s="165" t="s">
        <v>446</v>
      </c>
      <c r="J2" s="165" t="s">
        <v>384</v>
      </c>
      <c r="K2" s="165" t="s">
        <v>387</v>
      </c>
    </row>
    <row r="3" spans="1:11">
      <c r="A3" s="159" t="s">
        <v>417</v>
      </c>
      <c r="B3" s="159" t="s">
        <v>418</v>
      </c>
      <c r="C3" s="160">
        <v>1500</v>
      </c>
      <c r="D3" s="160">
        <v>30</v>
      </c>
      <c r="E3" s="161">
        <v>24210</v>
      </c>
      <c r="H3" s="168" t="s">
        <v>418</v>
      </c>
      <c r="I3" s="199">
        <v>14</v>
      </c>
      <c r="J3" s="199"/>
      <c r="K3" s="199">
        <v>680</v>
      </c>
    </row>
    <row r="4" spans="1:11">
      <c r="A4" s="159" t="s">
        <v>417</v>
      </c>
      <c r="B4" s="159" t="s">
        <v>419</v>
      </c>
      <c r="C4" s="160">
        <v>881450</v>
      </c>
      <c r="D4" s="160">
        <v>28702</v>
      </c>
      <c r="E4" s="161">
        <v>13073006.6</v>
      </c>
      <c r="H4" s="168" t="s">
        <v>422</v>
      </c>
      <c r="I4" s="199">
        <v>2988.75</v>
      </c>
      <c r="J4" s="199"/>
      <c r="K4" s="199"/>
    </row>
    <row r="5" spans="1:11">
      <c r="A5" s="159" t="s">
        <v>420</v>
      </c>
      <c r="B5" s="159" t="s">
        <v>418</v>
      </c>
      <c r="C5" s="160">
        <v>680</v>
      </c>
      <c r="D5" s="160">
        <v>17</v>
      </c>
      <c r="E5" s="161">
        <v>10975.2</v>
      </c>
      <c r="H5" s="168" t="s">
        <v>432</v>
      </c>
      <c r="I5" s="199">
        <v>5129.55</v>
      </c>
      <c r="J5" s="199"/>
      <c r="K5" s="199"/>
    </row>
    <row r="6" spans="1:11">
      <c r="A6" s="159" t="s">
        <v>421</v>
      </c>
      <c r="B6" s="159" t="s">
        <v>418</v>
      </c>
      <c r="C6" s="160">
        <v>3000</v>
      </c>
      <c r="D6" s="160">
        <v>60</v>
      </c>
      <c r="E6" s="161">
        <v>21183.75</v>
      </c>
      <c r="H6" s="168" t="s">
        <v>435</v>
      </c>
      <c r="I6" s="199">
        <v>63950</v>
      </c>
      <c r="J6" s="199"/>
      <c r="K6" s="199"/>
    </row>
    <row r="7" spans="1:11">
      <c r="A7" s="159" t="s">
        <v>421</v>
      </c>
      <c r="B7" s="159" t="s">
        <v>422</v>
      </c>
      <c r="C7" s="160">
        <v>78440.31</v>
      </c>
      <c r="D7" s="160">
        <v>3619</v>
      </c>
      <c r="E7" s="161">
        <v>1443339.675</v>
      </c>
      <c r="H7" s="168" t="s">
        <v>437</v>
      </c>
      <c r="I7" s="199"/>
      <c r="J7" s="199">
        <v>21170</v>
      </c>
      <c r="K7" s="199"/>
    </row>
    <row r="8" spans="1:11">
      <c r="A8" s="159" t="s">
        <v>421</v>
      </c>
      <c r="B8" s="159" t="s">
        <v>423</v>
      </c>
      <c r="C8" s="160">
        <v>25232.18</v>
      </c>
      <c r="D8" s="160">
        <v>1260</v>
      </c>
      <c r="E8" s="161">
        <v>439079.6</v>
      </c>
      <c r="H8" s="168" t="s">
        <v>433</v>
      </c>
      <c r="I8" s="199">
        <v>2066.36</v>
      </c>
      <c r="J8" s="199"/>
      <c r="K8" s="199"/>
    </row>
    <row r="9" spans="1:11">
      <c r="A9" s="159" t="s">
        <v>421</v>
      </c>
      <c r="B9" s="159" t="s">
        <v>424</v>
      </c>
      <c r="C9" s="160">
        <v>10000</v>
      </c>
      <c r="D9" s="160">
        <v>255</v>
      </c>
      <c r="E9" s="161">
        <v>183398.03</v>
      </c>
      <c r="H9" s="168" t="s">
        <v>419</v>
      </c>
      <c r="I9" s="199">
        <v>10720.61</v>
      </c>
      <c r="J9" s="199"/>
      <c r="K9" s="199"/>
    </row>
    <row r="10" spans="1:11">
      <c r="A10" s="159" t="s">
        <v>421</v>
      </c>
      <c r="B10" s="159" t="s">
        <v>425</v>
      </c>
      <c r="C10" s="160">
        <v>12371.5</v>
      </c>
      <c r="D10" s="160">
        <v>311</v>
      </c>
      <c r="E10" s="161">
        <v>119377.49</v>
      </c>
    </row>
    <row r="11" spans="1:11">
      <c r="A11" s="159" t="s">
        <v>421</v>
      </c>
      <c r="B11" s="159" t="s">
        <v>426</v>
      </c>
      <c r="C11" s="160">
        <v>35626.69</v>
      </c>
      <c r="D11" s="160">
        <v>1616</v>
      </c>
      <c r="E11" s="161">
        <v>599891.52</v>
      </c>
    </row>
    <row r="12" spans="1:11">
      <c r="A12" s="159" t="s">
        <v>421</v>
      </c>
      <c r="B12" s="159" t="s">
        <v>427</v>
      </c>
      <c r="C12" s="160">
        <v>103460</v>
      </c>
      <c r="D12" s="160">
        <v>4702</v>
      </c>
      <c r="E12" s="161">
        <v>1475327.13</v>
      </c>
    </row>
    <row r="13" spans="1:11">
      <c r="A13" s="159" t="s">
        <v>421</v>
      </c>
      <c r="B13" s="159" t="s">
        <v>428</v>
      </c>
      <c r="C13" s="160">
        <v>80622.600000000006</v>
      </c>
      <c r="D13" s="160">
        <v>3813</v>
      </c>
      <c r="E13" s="161">
        <v>1337254.49</v>
      </c>
    </row>
    <row r="14" spans="1:11">
      <c r="A14" s="159" t="s">
        <v>421</v>
      </c>
      <c r="B14" s="159" t="s">
        <v>419</v>
      </c>
      <c r="C14" s="160">
        <v>92472.88</v>
      </c>
      <c r="D14" s="160">
        <v>2394</v>
      </c>
      <c r="E14" s="161">
        <v>1544599.97</v>
      </c>
    </row>
    <row r="15" spans="1:11">
      <c r="A15" s="159" t="s">
        <v>429</v>
      </c>
      <c r="B15" s="159" t="s">
        <v>430</v>
      </c>
      <c r="C15" s="160">
        <v>26000</v>
      </c>
      <c r="D15" s="160">
        <v>1685</v>
      </c>
      <c r="E15" s="161">
        <v>709060.46</v>
      </c>
    </row>
    <row r="16" spans="1:11">
      <c r="A16" s="159" t="s">
        <v>429</v>
      </c>
      <c r="B16" s="159" t="s">
        <v>418</v>
      </c>
      <c r="C16" s="160">
        <v>9360</v>
      </c>
      <c r="D16" s="160">
        <v>234</v>
      </c>
      <c r="E16" s="161">
        <v>297460.2</v>
      </c>
    </row>
    <row r="17" spans="1:5">
      <c r="A17" s="159" t="s">
        <v>429</v>
      </c>
      <c r="B17" s="159" t="s">
        <v>422</v>
      </c>
      <c r="C17" s="160">
        <v>1201.07</v>
      </c>
      <c r="D17" s="160">
        <v>59</v>
      </c>
      <c r="E17" s="161">
        <v>39982.976000000002</v>
      </c>
    </row>
    <row r="18" spans="1:5">
      <c r="A18" s="159" t="s">
        <v>429</v>
      </c>
      <c r="B18" s="159" t="s">
        <v>423</v>
      </c>
      <c r="C18" s="160">
        <v>2201.98</v>
      </c>
      <c r="D18" s="160">
        <v>110</v>
      </c>
      <c r="E18" s="161">
        <v>71748.899999999994</v>
      </c>
    </row>
    <row r="19" spans="1:5">
      <c r="A19" s="159" t="s">
        <v>429</v>
      </c>
      <c r="B19" s="159" t="s">
        <v>425</v>
      </c>
      <c r="C19" s="160">
        <v>34880</v>
      </c>
      <c r="D19" s="160">
        <v>872</v>
      </c>
      <c r="E19" s="161">
        <v>1014560.4</v>
      </c>
    </row>
    <row r="20" spans="1:5">
      <c r="A20" s="159" t="s">
        <v>429</v>
      </c>
      <c r="B20" s="159" t="s">
        <v>428</v>
      </c>
      <c r="C20" s="160">
        <v>3002.67</v>
      </c>
      <c r="D20" s="160">
        <v>144</v>
      </c>
      <c r="E20" s="161">
        <v>101469.44</v>
      </c>
    </row>
    <row r="21" spans="1:5">
      <c r="A21" s="159" t="s">
        <v>429</v>
      </c>
      <c r="B21" s="159" t="s">
        <v>419</v>
      </c>
      <c r="C21" s="160">
        <v>436299.29</v>
      </c>
      <c r="D21" s="160">
        <v>14145</v>
      </c>
      <c r="E21" s="161">
        <v>14469357.65</v>
      </c>
    </row>
    <row r="22" spans="1:5">
      <c r="A22" s="159" t="s">
        <v>431</v>
      </c>
      <c r="B22" s="159" t="s">
        <v>422</v>
      </c>
      <c r="C22" s="160">
        <v>391.25</v>
      </c>
      <c r="D22" s="160">
        <v>770</v>
      </c>
      <c r="E22" s="161">
        <v>2718.59</v>
      </c>
    </row>
    <row r="23" spans="1:5">
      <c r="A23" s="159" t="s">
        <v>431</v>
      </c>
      <c r="B23" s="159" t="s">
        <v>432</v>
      </c>
      <c r="C23" s="160">
        <v>332.94</v>
      </c>
      <c r="D23" s="160">
        <v>635</v>
      </c>
      <c r="E23" s="161">
        <v>3510.46</v>
      </c>
    </row>
    <row r="24" spans="1:5">
      <c r="A24" s="159" t="s">
        <v>431</v>
      </c>
      <c r="B24" s="159" t="s">
        <v>433</v>
      </c>
      <c r="C24" s="160">
        <v>241.14</v>
      </c>
      <c r="D24" s="160">
        <v>444</v>
      </c>
      <c r="E24" s="161">
        <v>2514.3000000000002</v>
      </c>
    </row>
    <row r="25" spans="1:5">
      <c r="A25" s="159" t="s">
        <v>431</v>
      </c>
      <c r="B25" s="159" t="s">
        <v>419</v>
      </c>
      <c r="C25" s="160">
        <v>4429.46</v>
      </c>
      <c r="D25" s="160">
        <v>10562</v>
      </c>
      <c r="E25" s="161">
        <v>227058.9</v>
      </c>
    </row>
    <row r="26" spans="1:5">
      <c r="A26" s="159" t="s">
        <v>434</v>
      </c>
      <c r="B26" s="159" t="s">
        <v>418</v>
      </c>
      <c r="C26" s="160">
        <v>14</v>
      </c>
      <c r="D26" s="160">
        <v>1</v>
      </c>
      <c r="E26" s="161">
        <v>10.09</v>
      </c>
    </row>
    <row r="27" spans="1:5">
      <c r="A27" s="159" t="s">
        <v>434</v>
      </c>
      <c r="B27" s="159" t="s">
        <v>422</v>
      </c>
      <c r="C27" s="160">
        <v>2988.75</v>
      </c>
      <c r="D27" s="160">
        <v>9290</v>
      </c>
      <c r="E27" s="161">
        <v>1686.83</v>
      </c>
    </row>
    <row r="28" spans="1:5">
      <c r="A28" s="159" t="s">
        <v>434</v>
      </c>
      <c r="B28" s="159" t="s">
        <v>432</v>
      </c>
      <c r="C28" s="160">
        <v>5129.55</v>
      </c>
      <c r="D28" s="160">
        <v>23889</v>
      </c>
      <c r="E28" s="161">
        <v>27545.35</v>
      </c>
    </row>
    <row r="29" spans="1:5">
      <c r="A29" s="159" t="s">
        <v>434</v>
      </c>
      <c r="B29" s="159" t="s">
        <v>435</v>
      </c>
      <c r="C29" s="160">
        <v>63950</v>
      </c>
      <c r="D29" s="160">
        <v>33</v>
      </c>
      <c r="E29" s="161">
        <v>222400</v>
      </c>
    </row>
    <row r="30" spans="1:5">
      <c r="A30" s="159" t="s">
        <v>434</v>
      </c>
      <c r="B30" s="159" t="s">
        <v>433</v>
      </c>
      <c r="C30" s="160">
        <v>2066.36</v>
      </c>
      <c r="D30" s="160">
        <v>8409</v>
      </c>
      <c r="E30" s="161">
        <v>4935.8500000000004</v>
      </c>
    </row>
    <row r="31" spans="1:5">
      <c r="A31" s="159" t="s">
        <v>434</v>
      </c>
      <c r="B31" s="159" t="s">
        <v>419</v>
      </c>
      <c r="C31" s="160">
        <v>10720.61</v>
      </c>
      <c r="D31" s="160">
        <v>209469</v>
      </c>
      <c r="E31" s="161">
        <v>190468.55</v>
      </c>
    </row>
    <row r="32" spans="1:5">
      <c r="A32" s="159" t="s">
        <v>436</v>
      </c>
      <c r="B32" s="159" t="s">
        <v>437</v>
      </c>
      <c r="C32" s="160">
        <v>387095</v>
      </c>
      <c r="D32" s="160">
        <v>8016</v>
      </c>
      <c r="E32" s="161">
        <v>1155613.94</v>
      </c>
    </row>
    <row r="33" spans="1:5">
      <c r="A33" s="159" t="s">
        <v>436</v>
      </c>
      <c r="B33" s="159" t="s">
        <v>425</v>
      </c>
      <c r="C33" s="160">
        <v>256809.37</v>
      </c>
      <c r="D33" s="160">
        <v>3256</v>
      </c>
      <c r="E33" s="161">
        <v>1272818.3799999999</v>
      </c>
    </row>
    <row r="34" spans="1:5">
      <c r="A34" s="159" t="s">
        <v>436</v>
      </c>
      <c r="B34" s="159" t="s">
        <v>438</v>
      </c>
      <c r="C34" s="160">
        <v>392475</v>
      </c>
      <c r="D34" s="160">
        <v>7530</v>
      </c>
      <c r="E34" s="161">
        <v>2091208.355</v>
      </c>
    </row>
    <row r="35" spans="1:5">
      <c r="A35" s="159" t="s">
        <v>436</v>
      </c>
      <c r="B35" s="159" t="s">
        <v>419</v>
      </c>
      <c r="C35" s="160">
        <v>154910</v>
      </c>
      <c r="D35" s="160">
        <v>3871</v>
      </c>
      <c r="E35" s="161">
        <v>852070.96</v>
      </c>
    </row>
    <row r="36" spans="1:5">
      <c r="A36" s="162" t="s">
        <v>439</v>
      </c>
      <c r="B36" s="162" t="s">
        <v>437</v>
      </c>
      <c r="C36" s="163">
        <v>21170</v>
      </c>
      <c r="D36" s="163">
        <v>524</v>
      </c>
      <c r="E36" s="164">
        <v>42710.48</v>
      </c>
    </row>
    <row r="37" spans="1:5">
      <c r="A37" s="159" t="s">
        <v>368</v>
      </c>
      <c r="B37" s="159"/>
      <c r="C37" s="159"/>
      <c r="D37" s="159"/>
      <c r="E37" s="159"/>
    </row>
    <row r="38" spans="1:5">
      <c r="A38" s="159"/>
      <c r="B38" s="159"/>
      <c r="C38" s="159"/>
      <c r="D38" s="159"/>
      <c r="E38" s="159"/>
    </row>
    <row r="39" spans="1:5">
      <c r="A39" s="159"/>
      <c r="B39" s="159"/>
      <c r="C39" s="159"/>
      <c r="D39" s="159"/>
      <c r="E39" s="159"/>
    </row>
    <row r="40" spans="1:5">
      <c r="A40" s="159"/>
      <c r="B40" s="159"/>
      <c r="C40" s="159"/>
      <c r="D40" s="159"/>
      <c r="E40" s="159"/>
    </row>
  </sheetData>
  <mergeCells count="1">
    <mergeCell ref="A1:E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7539C-3C5F-4BDD-9D03-A0A7A8710EDC}">
  <dimension ref="A1:D55"/>
  <sheetViews>
    <sheetView workbookViewId="0">
      <selection activeCell="B48" sqref="B48"/>
    </sheetView>
  </sheetViews>
  <sheetFormatPr defaultRowHeight="15"/>
  <cols>
    <col min="1" max="1" width="37.85546875" bestFit="1" customWidth="1"/>
    <col min="2" max="2" width="20.42578125" bestFit="1" customWidth="1"/>
    <col min="3" max="3" width="15.42578125" bestFit="1" customWidth="1"/>
    <col min="4" max="4" width="18.28515625" bestFit="1" customWidth="1"/>
    <col min="5" max="16" width="19" bestFit="1" customWidth="1"/>
    <col min="17" max="18" width="10.7109375" bestFit="1" customWidth="1"/>
  </cols>
  <sheetData>
    <row r="1" spans="1:4">
      <c r="A1" s="159"/>
      <c r="B1" s="159"/>
      <c r="C1" s="159"/>
      <c r="D1" s="159"/>
    </row>
    <row r="3" spans="1:4">
      <c r="A3" s="166" t="s">
        <v>440</v>
      </c>
      <c r="B3" t="s">
        <v>441</v>
      </c>
      <c r="C3" t="s">
        <v>442</v>
      </c>
      <c r="D3" t="s">
        <v>443</v>
      </c>
    </row>
    <row r="4" spans="1:4">
      <c r="A4" s="121" t="s">
        <v>430</v>
      </c>
      <c r="B4" s="167">
        <v>26000</v>
      </c>
      <c r="C4" s="167">
        <v>1685</v>
      </c>
      <c r="D4" s="167">
        <v>709060.46</v>
      </c>
    </row>
    <row r="5" spans="1:4">
      <c r="A5" s="165" t="s">
        <v>429</v>
      </c>
      <c r="B5" s="167">
        <v>26000</v>
      </c>
      <c r="C5" s="167">
        <v>1685</v>
      </c>
      <c r="D5" s="167">
        <v>709060.46</v>
      </c>
    </row>
    <row r="6" spans="1:4">
      <c r="A6" s="121" t="s">
        <v>418</v>
      </c>
      <c r="B6" s="167">
        <v>14554</v>
      </c>
      <c r="C6" s="167">
        <v>342</v>
      </c>
      <c r="D6" s="167">
        <v>353839.24000000005</v>
      </c>
    </row>
    <row r="7" spans="1:4">
      <c r="A7" s="165" t="s">
        <v>417</v>
      </c>
      <c r="B7" s="167">
        <v>1500</v>
      </c>
      <c r="C7" s="167">
        <v>30</v>
      </c>
      <c r="D7" s="167">
        <v>24210</v>
      </c>
    </row>
    <row r="8" spans="1:4">
      <c r="A8" s="165" t="s">
        <v>420</v>
      </c>
      <c r="B8" s="167">
        <v>680</v>
      </c>
      <c r="C8" s="167">
        <v>17</v>
      </c>
      <c r="D8" s="167">
        <v>10975.2</v>
      </c>
    </row>
    <row r="9" spans="1:4">
      <c r="A9" s="165" t="s">
        <v>421</v>
      </c>
      <c r="B9" s="167">
        <v>3000</v>
      </c>
      <c r="C9" s="167">
        <v>60</v>
      </c>
      <c r="D9" s="167">
        <v>21183.75</v>
      </c>
    </row>
    <row r="10" spans="1:4">
      <c r="A10" s="165" t="s">
        <v>429</v>
      </c>
      <c r="B10" s="167">
        <v>9360</v>
      </c>
      <c r="C10" s="167">
        <v>234</v>
      </c>
      <c r="D10" s="167">
        <v>297460.2</v>
      </c>
    </row>
    <row r="11" spans="1:4">
      <c r="A11" s="165" t="s">
        <v>434</v>
      </c>
      <c r="B11" s="167">
        <v>14</v>
      </c>
      <c r="C11" s="167">
        <v>1</v>
      </c>
      <c r="D11" s="167">
        <v>10.09</v>
      </c>
    </row>
    <row r="12" spans="1:4">
      <c r="A12" s="121" t="s">
        <v>422</v>
      </c>
      <c r="B12" s="167">
        <v>83021.38</v>
      </c>
      <c r="C12" s="167">
        <v>13738</v>
      </c>
      <c r="D12" s="167">
        <v>1487728.0710000002</v>
      </c>
    </row>
    <row r="13" spans="1:4">
      <c r="A13" s="165" t="s">
        <v>421</v>
      </c>
      <c r="B13" s="167">
        <v>78440.31</v>
      </c>
      <c r="C13" s="167">
        <v>3619</v>
      </c>
      <c r="D13" s="167">
        <v>1443339.675</v>
      </c>
    </row>
    <row r="14" spans="1:4">
      <c r="A14" s="165" t="s">
        <v>429</v>
      </c>
      <c r="B14" s="167">
        <v>1201.07</v>
      </c>
      <c r="C14" s="167">
        <v>59</v>
      </c>
      <c r="D14" s="167">
        <v>39982.976000000002</v>
      </c>
    </row>
    <row r="15" spans="1:4">
      <c r="A15" s="165" t="s">
        <v>431</v>
      </c>
      <c r="B15" s="167">
        <v>391.25</v>
      </c>
      <c r="C15" s="167">
        <v>770</v>
      </c>
      <c r="D15" s="167">
        <v>2718.59</v>
      </c>
    </row>
    <row r="16" spans="1:4">
      <c r="A16" s="165" t="s">
        <v>434</v>
      </c>
      <c r="B16" s="167">
        <v>2988.75</v>
      </c>
      <c r="C16" s="167">
        <v>9290</v>
      </c>
      <c r="D16" s="167">
        <v>1686.83</v>
      </c>
    </row>
    <row r="17" spans="1:4">
      <c r="A17" s="121" t="s">
        <v>432</v>
      </c>
      <c r="B17" s="167">
        <v>5462.49</v>
      </c>
      <c r="C17" s="167">
        <v>24524</v>
      </c>
      <c r="D17" s="167">
        <v>31055.809999999998</v>
      </c>
    </row>
    <row r="18" spans="1:4">
      <c r="A18" s="165" t="s">
        <v>431</v>
      </c>
      <c r="B18" s="167">
        <v>332.94</v>
      </c>
      <c r="C18" s="167">
        <v>635</v>
      </c>
      <c r="D18" s="167">
        <v>3510.46</v>
      </c>
    </row>
    <row r="19" spans="1:4">
      <c r="A19" s="165" t="s">
        <v>434</v>
      </c>
      <c r="B19" s="167">
        <v>5129.55</v>
      </c>
      <c r="C19" s="167">
        <v>23889</v>
      </c>
      <c r="D19" s="167">
        <v>27545.35</v>
      </c>
    </row>
    <row r="20" spans="1:4">
      <c r="A20" s="121" t="s">
        <v>423</v>
      </c>
      <c r="B20" s="167">
        <v>27434.16</v>
      </c>
      <c r="C20" s="167">
        <v>1370</v>
      </c>
      <c r="D20" s="167">
        <v>510828.5</v>
      </c>
    </row>
    <row r="21" spans="1:4">
      <c r="A21" s="165" t="s">
        <v>421</v>
      </c>
      <c r="B21" s="167">
        <v>25232.18</v>
      </c>
      <c r="C21" s="167">
        <v>1260</v>
      </c>
      <c r="D21" s="167">
        <v>439079.6</v>
      </c>
    </row>
    <row r="22" spans="1:4">
      <c r="A22" s="165" t="s">
        <v>429</v>
      </c>
      <c r="B22" s="167">
        <v>2201.98</v>
      </c>
      <c r="C22" s="167">
        <v>110</v>
      </c>
      <c r="D22" s="167">
        <v>71748.899999999994</v>
      </c>
    </row>
    <row r="23" spans="1:4">
      <c r="A23" s="121" t="s">
        <v>435</v>
      </c>
      <c r="B23" s="167">
        <v>63950</v>
      </c>
      <c r="C23" s="167">
        <v>33</v>
      </c>
      <c r="D23" s="167">
        <v>222400</v>
      </c>
    </row>
    <row r="24" spans="1:4">
      <c r="A24" s="165" t="s">
        <v>434</v>
      </c>
      <c r="B24" s="167">
        <v>63950</v>
      </c>
      <c r="C24" s="167">
        <v>33</v>
      </c>
      <c r="D24" s="167">
        <v>222400</v>
      </c>
    </row>
    <row r="25" spans="1:4">
      <c r="A25" s="121" t="s">
        <v>424</v>
      </c>
      <c r="B25" s="167">
        <v>10000</v>
      </c>
      <c r="C25" s="167">
        <v>255</v>
      </c>
      <c r="D25" s="167">
        <v>183398.03</v>
      </c>
    </row>
    <row r="26" spans="1:4">
      <c r="A26" s="165" t="s">
        <v>421</v>
      </c>
      <c r="B26" s="167">
        <v>10000</v>
      </c>
      <c r="C26" s="167">
        <v>255</v>
      </c>
      <c r="D26" s="167">
        <v>183398.03</v>
      </c>
    </row>
    <row r="27" spans="1:4">
      <c r="A27" s="121" t="s">
        <v>437</v>
      </c>
      <c r="B27" s="167">
        <v>408265</v>
      </c>
      <c r="C27" s="167">
        <v>8540</v>
      </c>
      <c r="D27" s="167">
        <v>1198324.42</v>
      </c>
    </row>
    <row r="28" spans="1:4">
      <c r="A28" s="165" t="s">
        <v>436</v>
      </c>
      <c r="B28" s="167">
        <v>387095</v>
      </c>
      <c r="C28" s="167">
        <v>8016</v>
      </c>
      <c r="D28" s="167">
        <v>1155613.94</v>
      </c>
    </row>
    <row r="29" spans="1:4">
      <c r="A29" s="165" t="s">
        <v>439</v>
      </c>
      <c r="B29" s="167">
        <v>21170</v>
      </c>
      <c r="C29" s="167">
        <v>524</v>
      </c>
      <c r="D29" s="167">
        <v>42710.48</v>
      </c>
    </row>
    <row r="30" spans="1:4">
      <c r="A30" s="121" t="s">
        <v>425</v>
      </c>
      <c r="B30" s="167">
        <v>304060.87</v>
      </c>
      <c r="C30" s="167">
        <v>4439</v>
      </c>
      <c r="D30" s="167">
        <v>2406756.27</v>
      </c>
    </row>
    <row r="31" spans="1:4">
      <c r="A31" s="165" t="s">
        <v>421</v>
      </c>
      <c r="B31" s="167">
        <v>12371.5</v>
      </c>
      <c r="C31" s="167">
        <v>311</v>
      </c>
      <c r="D31" s="167">
        <v>119377.49</v>
      </c>
    </row>
    <row r="32" spans="1:4">
      <c r="A32" s="165" t="s">
        <v>429</v>
      </c>
      <c r="B32" s="167">
        <v>34880</v>
      </c>
      <c r="C32" s="167">
        <v>872</v>
      </c>
      <c r="D32" s="167">
        <v>1014560.4</v>
      </c>
    </row>
    <row r="33" spans="1:4">
      <c r="A33" s="165" t="s">
        <v>436</v>
      </c>
      <c r="B33" s="167">
        <v>256809.37</v>
      </c>
      <c r="C33" s="167">
        <v>3256</v>
      </c>
      <c r="D33" s="167">
        <v>1272818.3799999999</v>
      </c>
    </row>
    <row r="34" spans="1:4">
      <c r="A34" s="121" t="s">
        <v>426</v>
      </c>
      <c r="B34" s="167">
        <v>35626.69</v>
      </c>
      <c r="C34" s="167">
        <v>1616</v>
      </c>
      <c r="D34" s="167">
        <v>599891.52</v>
      </c>
    </row>
    <row r="35" spans="1:4">
      <c r="A35" s="165" t="s">
        <v>421</v>
      </c>
      <c r="B35" s="167">
        <v>35626.69</v>
      </c>
      <c r="C35" s="167">
        <v>1616</v>
      </c>
      <c r="D35" s="167">
        <v>599891.52</v>
      </c>
    </row>
    <row r="36" spans="1:4">
      <c r="A36" s="121" t="s">
        <v>427</v>
      </c>
      <c r="B36" s="167">
        <v>103460</v>
      </c>
      <c r="C36" s="167">
        <v>4702</v>
      </c>
      <c r="D36" s="167">
        <v>1475327.13</v>
      </c>
    </row>
    <row r="37" spans="1:4">
      <c r="A37" s="165" t="s">
        <v>421</v>
      </c>
      <c r="B37" s="167">
        <v>103460</v>
      </c>
      <c r="C37" s="167">
        <v>4702</v>
      </c>
      <c r="D37" s="167">
        <v>1475327.13</v>
      </c>
    </row>
    <row r="38" spans="1:4">
      <c r="A38" s="121" t="s">
        <v>438</v>
      </c>
      <c r="B38" s="167">
        <v>392475</v>
      </c>
      <c r="C38" s="167">
        <v>7530</v>
      </c>
      <c r="D38" s="167">
        <v>2091208.355</v>
      </c>
    </row>
    <row r="39" spans="1:4">
      <c r="A39" s="165" t="s">
        <v>436</v>
      </c>
      <c r="B39" s="167">
        <v>392475</v>
      </c>
      <c r="C39" s="167">
        <v>7530</v>
      </c>
      <c r="D39" s="167">
        <v>2091208.355</v>
      </c>
    </row>
    <row r="40" spans="1:4">
      <c r="A40" s="121" t="s">
        <v>428</v>
      </c>
      <c r="B40" s="167">
        <v>83625.27</v>
      </c>
      <c r="C40" s="167">
        <v>3957</v>
      </c>
      <c r="D40" s="167">
        <v>1438723.93</v>
      </c>
    </row>
    <row r="41" spans="1:4">
      <c r="A41" s="165" t="s">
        <v>421</v>
      </c>
      <c r="B41" s="167">
        <v>80622.600000000006</v>
      </c>
      <c r="C41" s="167">
        <v>3813</v>
      </c>
      <c r="D41" s="167">
        <v>1337254.49</v>
      </c>
    </row>
    <row r="42" spans="1:4">
      <c r="A42" s="165" t="s">
        <v>429</v>
      </c>
      <c r="B42" s="167">
        <v>3002.67</v>
      </c>
      <c r="C42" s="167">
        <v>144</v>
      </c>
      <c r="D42" s="167">
        <v>101469.44</v>
      </c>
    </row>
    <row r="43" spans="1:4">
      <c r="A43" s="121" t="s">
        <v>433</v>
      </c>
      <c r="B43" s="167">
        <v>2307.5</v>
      </c>
      <c r="C43" s="167">
        <v>8853</v>
      </c>
      <c r="D43" s="167">
        <v>7450.1500000000005</v>
      </c>
    </row>
    <row r="44" spans="1:4">
      <c r="A44" s="165" t="s">
        <v>431</v>
      </c>
      <c r="B44" s="167">
        <v>241.14</v>
      </c>
      <c r="C44" s="167">
        <v>444</v>
      </c>
      <c r="D44" s="167">
        <v>2514.3000000000002</v>
      </c>
    </row>
    <row r="45" spans="1:4">
      <c r="A45" s="165" t="s">
        <v>434</v>
      </c>
      <c r="B45" s="167">
        <v>2066.36</v>
      </c>
      <c r="C45" s="167">
        <v>8409</v>
      </c>
      <c r="D45" s="167">
        <v>4935.8500000000004</v>
      </c>
    </row>
    <row r="46" spans="1:4">
      <c r="A46" s="121" t="s">
        <v>419</v>
      </c>
      <c r="B46" s="167">
        <v>1580282.24</v>
      </c>
      <c r="C46" s="167">
        <v>269143</v>
      </c>
      <c r="D46" s="167">
        <v>30356562.629999999</v>
      </c>
    </row>
    <row r="47" spans="1:4">
      <c r="A47" s="165" t="s">
        <v>417</v>
      </c>
      <c r="B47" s="167">
        <v>881450</v>
      </c>
      <c r="C47" s="167">
        <v>28702</v>
      </c>
      <c r="D47" s="167">
        <v>13073006.6</v>
      </c>
    </row>
    <row r="48" spans="1:4">
      <c r="A48" s="165" t="s">
        <v>421</v>
      </c>
      <c r="B48" s="167">
        <v>92472.88</v>
      </c>
      <c r="C48" s="167">
        <v>2394</v>
      </c>
      <c r="D48" s="167">
        <v>1544599.97</v>
      </c>
    </row>
    <row r="49" spans="1:4">
      <c r="A49" s="165" t="s">
        <v>429</v>
      </c>
      <c r="B49" s="167">
        <v>436299.29</v>
      </c>
      <c r="C49" s="167">
        <v>14145</v>
      </c>
      <c r="D49" s="167">
        <v>14469357.65</v>
      </c>
    </row>
    <row r="50" spans="1:4">
      <c r="A50" s="165" t="s">
        <v>431</v>
      </c>
      <c r="B50" s="167">
        <v>4429.46</v>
      </c>
      <c r="C50" s="167">
        <v>10562</v>
      </c>
      <c r="D50" s="167">
        <v>227058.9</v>
      </c>
    </row>
    <row r="51" spans="1:4">
      <c r="A51" s="165" t="s">
        <v>434</v>
      </c>
      <c r="B51" s="167">
        <v>10720.61</v>
      </c>
      <c r="C51" s="167">
        <v>209469</v>
      </c>
      <c r="D51" s="167">
        <v>190468.55</v>
      </c>
    </row>
    <row r="52" spans="1:4">
      <c r="A52" s="165" t="s">
        <v>436</v>
      </c>
      <c r="B52" s="167">
        <v>154910</v>
      </c>
      <c r="C52" s="167">
        <v>3871</v>
      </c>
      <c r="D52" s="167">
        <v>852070.96</v>
      </c>
    </row>
    <row r="53" spans="1:4">
      <c r="A53" s="121" t="s">
        <v>444</v>
      </c>
      <c r="B53" s="167"/>
      <c r="C53" s="167"/>
      <c r="D53" s="167"/>
    </row>
    <row r="54" spans="1:4">
      <c r="A54" s="165" t="s">
        <v>368</v>
      </c>
      <c r="B54" s="167"/>
      <c r="C54" s="167"/>
      <c r="D54" s="167"/>
    </row>
    <row r="55" spans="1:4">
      <c r="A55" s="121" t="s">
        <v>288</v>
      </c>
      <c r="B55" s="167">
        <v>3140524.6</v>
      </c>
      <c r="C55" s="167">
        <v>350727</v>
      </c>
      <c r="D55" s="167">
        <v>43072554.515999995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B91AF-3159-44C7-8251-52CBF7F85B2F}">
  <dimension ref="A1:L6"/>
  <sheetViews>
    <sheetView workbookViewId="0">
      <selection activeCell="N9" sqref="N9"/>
    </sheetView>
  </sheetViews>
  <sheetFormatPr defaultRowHeight="15"/>
  <cols>
    <col min="1" max="1" width="10" bestFit="1" customWidth="1"/>
    <col min="7" max="8" width="12" bestFit="1" customWidth="1"/>
  </cols>
  <sheetData>
    <row r="1" spans="1:12">
      <c r="A1" s="259" t="s">
        <v>544</v>
      </c>
      <c r="B1" s="259"/>
      <c r="C1" s="259"/>
      <c r="D1" s="259"/>
      <c r="E1" s="259"/>
      <c r="F1" s="259"/>
      <c r="G1" s="259"/>
      <c r="H1" s="259"/>
      <c r="I1" s="259"/>
      <c r="J1" s="259"/>
      <c r="K1" s="259"/>
      <c r="L1" s="259"/>
    </row>
    <row r="2" spans="1:12">
      <c r="B2">
        <v>2008</v>
      </c>
      <c r="C2">
        <v>2009</v>
      </c>
      <c r="D2">
        <v>2010</v>
      </c>
      <c r="E2">
        <v>2011</v>
      </c>
      <c r="F2">
        <v>2012</v>
      </c>
      <c r="G2">
        <v>2013</v>
      </c>
      <c r="H2">
        <v>2014</v>
      </c>
      <c r="I2">
        <v>2015</v>
      </c>
      <c r="J2">
        <v>2016</v>
      </c>
      <c r="K2">
        <v>2017</v>
      </c>
      <c r="L2">
        <v>2018</v>
      </c>
    </row>
    <row r="3" spans="1:12">
      <c r="A3" t="s">
        <v>524</v>
      </c>
      <c r="B3">
        <v>22584</v>
      </c>
      <c r="C3">
        <v>10965</v>
      </c>
      <c r="D3">
        <v>2868</v>
      </c>
      <c r="E3">
        <v>23111</v>
      </c>
      <c r="F3">
        <v>35503</v>
      </c>
      <c r="G3">
        <v>20179</v>
      </c>
      <c r="H3">
        <v>191768</v>
      </c>
      <c r="I3">
        <v>81370</v>
      </c>
      <c r="J3">
        <v>348554</v>
      </c>
      <c r="K3">
        <v>97693</v>
      </c>
      <c r="L3">
        <v>116126</v>
      </c>
    </row>
    <row r="4" spans="1:12">
      <c r="A4" t="s">
        <v>526</v>
      </c>
      <c r="B4">
        <v>63774</v>
      </c>
      <c r="C4">
        <v>36573</v>
      </c>
      <c r="D4">
        <v>18808</v>
      </c>
      <c r="E4">
        <v>73348</v>
      </c>
      <c r="F4">
        <v>29931</v>
      </c>
      <c r="G4">
        <v>57765</v>
      </c>
      <c r="H4">
        <v>972494</v>
      </c>
      <c r="I4">
        <v>790934</v>
      </c>
      <c r="J4">
        <v>804680</v>
      </c>
      <c r="K4">
        <v>475510</v>
      </c>
      <c r="L4">
        <v>749823</v>
      </c>
    </row>
    <row r="5" spans="1:12">
      <c r="A5" t="s">
        <v>525</v>
      </c>
      <c r="B5">
        <v>11432568</v>
      </c>
      <c r="C5">
        <v>13398013.710000001</v>
      </c>
      <c r="D5">
        <v>13292092.949999999</v>
      </c>
      <c r="E5">
        <v>12347525.99</v>
      </c>
      <c r="F5">
        <v>12584945.09</v>
      </c>
      <c r="G5">
        <v>16771150.859999998</v>
      </c>
      <c r="H5">
        <v>16025436.219999999</v>
      </c>
      <c r="I5">
        <v>11677328.942</v>
      </c>
      <c r="J5">
        <v>3460746.7500000005</v>
      </c>
      <c r="K5">
        <v>2996956.5399999996</v>
      </c>
      <c r="L5">
        <v>3050260.5399999996</v>
      </c>
    </row>
    <row r="6" spans="1:12">
      <c r="A6" t="s">
        <v>526</v>
      </c>
      <c r="B6">
        <v>46944145</v>
      </c>
      <c r="C6">
        <v>51526345.219999999</v>
      </c>
      <c r="D6">
        <v>52738891.189999998</v>
      </c>
      <c r="E6">
        <v>50215704.660000004</v>
      </c>
      <c r="F6">
        <v>57452415.290000007</v>
      </c>
      <c r="G6">
        <v>112343827.88000001</v>
      </c>
      <c r="H6">
        <v>113259233.70200001</v>
      </c>
      <c r="I6">
        <v>88125538.220999986</v>
      </c>
      <c r="J6">
        <v>41946816.183000006</v>
      </c>
      <c r="K6">
        <v>40101295.32</v>
      </c>
      <c r="L6">
        <v>42389705.596000001</v>
      </c>
    </row>
  </sheetData>
  <mergeCells count="1">
    <mergeCell ref="A1:L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14873-E3CB-4D38-914C-694B4A772EE3}">
  <dimension ref="A1:AY757"/>
  <sheetViews>
    <sheetView zoomScale="120" zoomScaleNormal="120" workbookViewId="0">
      <pane ySplit="6" topLeftCell="A139" activePane="bottomLeft" state="frozen"/>
      <selection pane="bottomLeft" activeCell="O143" sqref="O143"/>
    </sheetView>
  </sheetViews>
  <sheetFormatPr defaultRowHeight="11.25"/>
  <cols>
    <col min="1" max="1" width="9" style="16" customWidth="1"/>
    <col min="2" max="2" width="45.5703125" style="16" customWidth="1"/>
    <col min="3" max="3" width="11.140625" style="16" customWidth="1"/>
    <col min="4" max="4" width="12.42578125" style="16" customWidth="1"/>
    <col min="5" max="5" width="11.140625" style="16" customWidth="1"/>
    <col min="6" max="6" width="13.140625" style="16" customWidth="1"/>
    <col min="7" max="7" width="10.85546875" style="16" customWidth="1"/>
    <col min="8" max="8" width="14.5703125" style="16" customWidth="1"/>
    <col min="9" max="9" width="12" style="17" customWidth="1"/>
    <col min="10" max="10" width="9.140625" style="16" hidden="1" customWidth="1"/>
    <col min="11" max="11" width="13" style="16" customWidth="1"/>
    <col min="12" max="12" width="11.85546875" style="16" customWidth="1"/>
    <col min="13" max="13" width="14.140625" style="16" customWidth="1"/>
    <col min="14" max="14" width="11.140625" style="16" bestFit="1" customWidth="1"/>
    <col min="15" max="15" width="12.7109375" style="16" customWidth="1"/>
    <col min="16" max="16" width="11.5703125" style="16" customWidth="1"/>
    <col min="17" max="17" width="13.5703125" style="16" customWidth="1"/>
    <col min="18" max="18" width="11.140625" style="16" bestFit="1" customWidth="1"/>
    <col min="19" max="19" width="12" style="16" customWidth="1"/>
    <col min="20" max="20" width="10.85546875" style="16" customWidth="1"/>
    <col min="21" max="21" width="12.42578125" style="16" customWidth="1"/>
    <col min="22" max="22" width="12.28515625" style="16" customWidth="1"/>
    <col min="23" max="23" width="13.28515625" style="16" customWidth="1"/>
    <col min="24" max="24" width="11" style="16" customWidth="1"/>
    <col min="25" max="25" width="13.42578125" style="16" customWidth="1"/>
    <col min="26" max="26" width="11" style="16" customWidth="1"/>
    <col min="27" max="27" width="12.28515625" style="16" customWidth="1"/>
    <col min="28" max="28" width="11" style="16" customWidth="1"/>
    <col min="29" max="29" width="12.5703125" style="16" customWidth="1"/>
    <col min="30" max="30" width="12.42578125" style="16" customWidth="1"/>
    <col min="31" max="31" width="12.7109375" style="16" customWidth="1"/>
    <col min="32" max="32" width="12.42578125" style="16" customWidth="1"/>
    <col min="33" max="33" width="13.85546875" style="16" customWidth="1"/>
    <col min="34" max="34" width="13.42578125" style="16" customWidth="1"/>
    <col min="35" max="35" width="14.42578125" style="16" customWidth="1"/>
    <col min="36" max="36" width="11.28515625" style="16" customWidth="1"/>
    <col min="37" max="37" width="14.42578125" style="16" customWidth="1"/>
    <col min="38" max="38" width="10.85546875" style="16" customWidth="1"/>
    <col min="39" max="39" width="13.42578125" style="16" customWidth="1"/>
    <col min="40" max="40" width="13" style="16" customWidth="1"/>
    <col min="41" max="41" width="10.85546875" style="16" customWidth="1"/>
    <col min="42" max="42" width="12.42578125" style="16" customWidth="1"/>
    <col min="43" max="43" width="11.5703125" style="16" customWidth="1"/>
    <col min="44" max="44" width="12.28515625" style="16" customWidth="1"/>
    <col min="45" max="45" width="12.42578125" style="16" customWidth="1"/>
    <col min="46" max="46" width="14.42578125" style="16" bestFit="1" customWidth="1"/>
    <col min="47" max="47" width="13.85546875" style="16" customWidth="1"/>
    <col min="48" max="49" width="13.7109375" style="16" customWidth="1"/>
    <col min="50" max="50" width="11.28515625" style="16" customWidth="1"/>
    <col min="51" max="51" width="12.7109375" style="16" customWidth="1"/>
    <col min="52" max="256" width="9.140625" style="16"/>
    <col min="257" max="257" width="9" style="16" customWidth="1"/>
    <col min="258" max="258" width="45.5703125" style="16" customWidth="1"/>
    <col min="259" max="259" width="11.140625" style="16" customWidth="1"/>
    <col min="260" max="260" width="12.42578125" style="16" customWidth="1"/>
    <col min="261" max="261" width="11.140625" style="16" customWidth="1"/>
    <col min="262" max="262" width="13.140625" style="16" customWidth="1"/>
    <col min="263" max="263" width="10.85546875" style="16" customWidth="1"/>
    <col min="264" max="264" width="14.5703125" style="16" customWidth="1"/>
    <col min="265" max="265" width="12" style="16" customWidth="1"/>
    <col min="266" max="266" width="0" style="16" hidden="1" customWidth="1"/>
    <col min="267" max="267" width="13" style="16" customWidth="1"/>
    <col min="268" max="268" width="11.85546875" style="16" customWidth="1"/>
    <col min="269" max="269" width="14.140625" style="16" customWidth="1"/>
    <col min="270" max="270" width="11.140625" style="16" bestFit="1" customWidth="1"/>
    <col min="271" max="271" width="12.7109375" style="16" customWidth="1"/>
    <col min="272" max="272" width="11.5703125" style="16" customWidth="1"/>
    <col min="273" max="273" width="13.5703125" style="16" customWidth="1"/>
    <col min="274" max="274" width="11.140625" style="16" bestFit="1" customWidth="1"/>
    <col min="275" max="275" width="12" style="16" customWidth="1"/>
    <col min="276" max="276" width="10.85546875" style="16" customWidth="1"/>
    <col min="277" max="277" width="12.42578125" style="16" customWidth="1"/>
    <col min="278" max="278" width="12.28515625" style="16" customWidth="1"/>
    <col min="279" max="279" width="13.28515625" style="16" customWidth="1"/>
    <col min="280" max="280" width="11" style="16" customWidth="1"/>
    <col min="281" max="281" width="13.42578125" style="16" customWidth="1"/>
    <col min="282" max="282" width="11" style="16" customWidth="1"/>
    <col min="283" max="283" width="12.28515625" style="16" customWidth="1"/>
    <col min="284" max="284" width="11" style="16" customWidth="1"/>
    <col min="285" max="285" width="12.5703125" style="16" customWidth="1"/>
    <col min="286" max="286" width="12.42578125" style="16" customWidth="1"/>
    <col min="287" max="287" width="12.7109375" style="16" customWidth="1"/>
    <col min="288" max="288" width="12.42578125" style="16" customWidth="1"/>
    <col min="289" max="289" width="13.85546875" style="16" customWidth="1"/>
    <col min="290" max="290" width="13.42578125" style="16" customWidth="1"/>
    <col min="291" max="291" width="14.42578125" style="16" customWidth="1"/>
    <col min="292" max="292" width="11.28515625" style="16" customWidth="1"/>
    <col min="293" max="293" width="14.42578125" style="16" customWidth="1"/>
    <col min="294" max="294" width="10.85546875" style="16" customWidth="1"/>
    <col min="295" max="295" width="13.42578125" style="16" customWidth="1"/>
    <col min="296" max="296" width="13" style="16" customWidth="1"/>
    <col min="297" max="297" width="10.85546875" style="16" customWidth="1"/>
    <col min="298" max="298" width="12.42578125" style="16" customWidth="1"/>
    <col min="299" max="299" width="11.5703125" style="16" customWidth="1"/>
    <col min="300" max="300" width="12.28515625" style="16" customWidth="1"/>
    <col min="301" max="301" width="12.42578125" style="16" customWidth="1"/>
    <col min="302" max="302" width="14.42578125" style="16" bestFit="1" customWidth="1"/>
    <col min="303" max="303" width="13.85546875" style="16" customWidth="1"/>
    <col min="304" max="305" width="13.7109375" style="16" customWidth="1"/>
    <col min="306" max="306" width="11.28515625" style="16" customWidth="1"/>
    <col min="307" max="307" width="12.7109375" style="16" customWidth="1"/>
    <col min="308" max="512" width="9.140625" style="16"/>
    <col min="513" max="513" width="9" style="16" customWidth="1"/>
    <col min="514" max="514" width="45.5703125" style="16" customWidth="1"/>
    <col min="515" max="515" width="11.140625" style="16" customWidth="1"/>
    <col min="516" max="516" width="12.42578125" style="16" customWidth="1"/>
    <col min="517" max="517" width="11.140625" style="16" customWidth="1"/>
    <col min="518" max="518" width="13.140625" style="16" customWidth="1"/>
    <col min="519" max="519" width="10.85546875" style="16" customWidth="1"/>
    <col min="520" max="520" width="14.5703125" style="16" customWidth="1"/>
    <col min="521" max="521" width="12" style="16" customWidth="1"/>
    <col min="522" max="522" width="0" style="16" hidden="1" customWidth="1"/>
    <col min="523" max="523" width="13" style="16" customWidth="1"/>
    <col min="524" max="524" width="11.85546875" style="16" customWidth="1"/>
    <col min="525" max="525" width="14.140625" style="16" customWidth="1"/>
    <col min="526" max="526" width="11.140625" style="16" bestFit="1" customWidth="1"/>
    <col min="527" max="527" width="12.7109375" style="16" customWidth="1"/>
    <col min="528" max="528" width="11.5703125" style="16" customWidth="1"/>
    <col min="529" max="529" width="13.5703125" style="16" customWidth="1"/>
    <col min="530" max="530" width="11.140625" style="16" bestFit="1" customWidth="1"/>
    <col min="531" max="531" width="12" style="16" customWidth="1"/>
    <col min="532" max="532" width="10.85546875" style="16" customWidth="1"/>
    <col min="533" max="533" width="12.42578125" style="16" customWidth="1"/>
    <col min="534" max="534" width="12.28515625" style="16" customWidth="1"/>
    <col min="535" max="535" width="13.28515625" style="16" customWidth="1"/>
    <col min="536" max="536" width="11" style="16" customWidth="1"/>
    <col min="537" max="537" width="13.42578125" style="16" customWidth="1"/>
    <col min="538" max="538" width="11" style="16" customWidth="1"/>
    <col min="539" max="539" width="12.28515625" style="16" customWidth="1"/>
    <col min="540" max="540" width="11" style="16" customWidth="1"/>
    <col min="541" max="541" width="12.5703125" style="16" customWidth="1"/>
    <col min="542" max="542" width="12.42578125" style="16" customWidth="1"/>
    <col min="543" max="543" width="12.7109375" style="16" customWidth="1"/>
    <col min="544" max="544" width="12.42578125" style="16" customWidth="1"/>
    <col min="545" max="545" width="13.85546875" style="16" customWidth="1"/>
    <col min="546" max="546" width="13.42578125" style="16" customWidth="1"/>
    <col min="547" max="547" width="14.42578125" style="16" customWidth="1"/>
    <col min="548" max="548" width="11.28515625" style="16" customWidth="1"/>
    <col min="549" max="549" width="14.42578125" style="16" customWidth="1"/>
    <col min="550" max="550" width="10.85546875" style="16" customWidth="1"/>
    <col min="551" max="551" width="13.42578125" style="16" customWidth="1"/>
    <col min="552" max="552" width="13" style="16" customWidth="1"/>
    <col min="553" max="553" width="10.85546875" style="16" customWidth="1"/>
    <col min="554" max="554" width="12.42578125" style="16" customWidth="1"/>
    <col min="555" max="555" width="11.5703125" style="16" customWidth="1"/>
    <col min="556" max="556" width="12.28515625" style="16" customWidth="1"/>
    <col min="557" max="557" width="12.42578125" style="16" customWidth="1"/>
    <col min="558" max="558" width="14.42578125" style="16" bestFit="1" customWidth="1"/>
    <col min="559" max="559" width="13.85546875" style="16" customWidth="1"/>
    <col min="560" max="561" width="13.7109375" style="16" customWidth="1"/>
    <col min="562" max="562" width="11.28515625" style="16" customWidth="1"/>
    <col min="563" max="563" width="12.7109375" style="16" customWidth="1"/>
    <col min="564" max="768" width="9.140625" style="16"/>
    <col min="769" max="769" width="9" style="16" customWidth="1"/>
    <col min="770" max="770" width="45.5703125" style="16" customWidth="1"/>
    <col min="771" max="771" width="11.140625" style="16" customWidth="1"/>
    <col min="772" max="772" width="12.42578125" style="16" customWidth="1"/>
    <col min="773" max="773" width="11.140625" style="16" customWidth="1"/>
    <col min="774" max="774" width="13.140625" style="16" customWidth="1"/>
    <col min="775" max="775" width="10.85546875" style="16" customWidth="1"/>
    <col min="776" max="776" width="14.5703125" style="16" customWidth="1"/>
    <col min="777" max="777" width="12" style="16" customWidth="1"/>
    <col min="778" max="778" width="0" style="16" hidden="1" customWidth="1"/>
    <col min="779" max="779" width="13" style="16" customWidth="1"/>
    <col min="780" max="780" width="11.85546875" style="16" customWidth="1"/>
    <col min="781" max="781" width="14.140625" style="16" customWidth="1"/>
    <col min="782" max="782" width="11.140625" style="16" bestFit="1" customWidth="1"/>
    <col min="783" max="783" width="12.7109375" style="16" customWidth="1"/>
    <col min="784" max="784" width="11.5703125" style="16" customWidth="1"/>
    <col min="785" max="785" width="13.5703125" style="16" customWidth="1"/>
    <col min="786" max="786" width="11.140625" style="16" bestFit="1" customWidth="1"/>
    <col min="787" max="787" width="12" style="16" customWidth="1"/>
    <col min="788" max="788" width="10.85546875" style="16" customWidth="1"/>
    <col min="789" max="789" width="12.42578125" style="16" customWidth="1"/>
    <col min="790" max="790" width="12.28515625" style="16" customWidth="1"/>
    <col min="791" max="791" width="13.28515625" style="16" customWidth="1"/>
    <col min="792" max="792" width="11" style="16" customWidth="1"/>
    <col min="793" max="793" width="13.42578125" style="16" customWidth="1"/>
    <col min="794" max="794" width="11" style="16" customWidth="1"/>
    <col min="795" max="795" width="12.28515625" style="16" customWidth="1"/>
    <col min="796" max="796" width="11" style="16" customWidth="1"/>
    <col min="797" max="797" width="12.5703125" style="16" customWidth="1"/>
    <col min="798" max="798" width="12.42578125" style="16" customWidth="1"/>
    <col min="799" max="799" width="12.7109375" style="16" customWidth="1"/>
    <col min="800" max="800" width="12.42578125" style="16" customWidth="1"/>
    <col min="801" max="801" width="13.85546875" style="16" customWidth="1"/>
    <col min="802" max="802" width="13.42578125" style="16" customWidth="1"/>
    <col min="803" max="803" width="14.42578125" style="16" customWidth="1"/>
    <col min="804" max="804" width="11.28515625" style="16" customWidth="1"/>
    <col min="805" max="805" width="14.42578125" style="16" customWidth="1"/>
    <col min="806" max="806" width="10.85546875" style="16" customWidth="1"/>
    <col min="807" max="807" width="13.42578125" style="16" customWidth="1"/>
    <col min="808" max="808" width="13" style="16" customWidth="1"/>
    <col min="809" max="809" width="10.85546875" style="16" customWidth="1"/>
    <col min="810" max="810" width="12.42578125" style="16" customWidth="1"/>
    <col min="811" max="811" width="11.5703125" style="16" customWidth="1"/>
    <col min="812" max="812" width="12.28515625" style="16" customWidth="1"/>
    <col min="813" max="813" width="12.42578125" style="16" customWidth="1"/>
    <col min="814" max="814" width="14.42578125" style="16" bestFit="1" customWidth="1"/>
    <col min="815" max="815" width="13.85546875" style="16" customWidth="1"/>
    <col min="816" max="817" width="13.7109375" style="16" customWidth="1"/>
    <col min="818" max="818" width="11.28515625" style="16" customWidth="1"/>
    <col min="819" max="819" width="12.7109375" style="16" customWidth="1"/>
    <col min="820" max="1024" width="9.140625" style="16"/>
    <col min="1025" max="1025" width="9" style="16" customWidth="1"/>
    <col min="1026" max="1026" width="45.5703125" style="16" customWidth="1"/>
    <col min="1027" max="1027" width="11.140625" style="16" customWidth="1"/>
    <col min="1028" max="1028" width="12.42578125" style="16" customWidth="1"/>
    <col min="1029" max="1029" width="11.140625" style="16" customWidth="1"/>
    <col min="1030" max="1030" width="13.140625" style="16" customWidth="1"/>
    <col min="1031" max="1031" width="10.85546875" style="16" customWidth="1"/>
    <col min="1032" max="1032" width="14.5703125" style="16" customWidth="1"/>
    <col min="1033" max="1033" width="12" style="16" customWidth="1"/>
    <col min="1034" max="1034" width="0" style="16" hidden="1" customWidth="1"/>
    <col min="1035" max="1035" width="13" style="16" customWidth="1"/>
    <col min="1036" max="1036" width="11.85546875" style="16" customWidth="1"/>
    <col min="1037" max="1037" width="14.140625" style="16" customWidth="1"/>
    <col min="1038" max="1038" width="11.140625" style="16" bestFit="1" customWidth="1"/>
    <col min="1039" max="1039" width="12.7109375" style="16" customWidth="1"/>
    <col min="1040" max="1040" width="11.5703125" style="16" customWidth="1"/>
    <col min="1041" max="1041" width="13.5703125" style="16" customWidth="1"/>
    <col min="1042" max="1042" width="11.140625" style="16" bestFit="1" customWidth="1"/>
    <col min="1043" max="1043" width="12" style="16" customWidth="1"/>
    <col min="1044" max="1044" width="10.85546875" style="16" customWidth="1"/>
    <col min="1045" max="1045" width="12.42578125" style="16" customWidth="1"/>
    <col min="1046" max="1046" width="12.28515625" style="16" customWidth="1"/>
    <col min="1047" max="1047" width="13.28515625" style="16" customWidth="1"/>
    <col min="1048" max="1048" width="11" style="16" customWidth="1"/>
    <col min="1049" max="1049" width="13.42578125" style="16" customWidth="1"/>
    <col min="1050" max="1050" width="11" style="16" customWidth="1"/>
    <col min="1051" max="1051" width="12.28515625" style="16" customWidth="1"/>
    <col min="1052" max="1052" width="11" style="16" customWidth="1"/>
    <col min="1053" max="1053" width="12.5703125" style="16" customWidth="1"/>
    <col min="1054" max="1054" width="12.42578125" style="16" customWidth="1"/>
    <col min="1055" max="1055" width="12.7109375" style="16" customWidth="1"/>
    <col min="1056" max="1056" width="12.42578125" style="16" customWidth="1"/>
    <col min="1057" max="1057" width="13.85546875" style="16" customWidth="1"/>
    <col min="1058" max="1058" width="13.42578125" style="16" customWidth="1"/>
    <col min="1059" max="1059" width="14.42578125" style="16" customWidth="1"/>
    <col min="1060" max="1060" width="11.28515625" style="16" customWidth="1"/>
    <col min="1061" max="1061" width="14.42578125" style="16" customWidth="1"/>
    <col min="1062" max="1062" width="10.85546875" style="16" customWidth="1"/>
    <col min="1063" max="1063" width="13.42578125" style="16" customWidth="1"/>
    <col min="1064" max="1064" width="13" style="16" customWidth="1"/>
    <col min="1065" max="1065" width="10.85546875" style="16" customWidth="1"/>
    <col min="1066" max="1066" width="12.42578125" style="16" customWidth="1"/>
    <col min="1067" max="1067" width="11.5703125" style="16" customWidth="1"/>
    <col min="1068" max="1068" width="12.28515625" style="16" customWidth="1"/>
    <col min="1069" max="1069" width="12.42578125" style="16" customWidth="1"/>
    <col min="1070" max="1070" width="14.42578125" style="16" bestFit="1" customWidth="1"/>
    <col min="1071" max="1071" width="13.85546875" style="16" customWidth="1"/>
    <col min="1072" max="1073" width="13.7109375" style="16" customWidth="1"/>
    <col min="1074" max="1074" width="11.28515625" style="16" customWidth="1"/>
    <col min="1075" max="1075" width="12.7109375" style="16" customWidth="1"/>
    <col min="1076" max="1280" width="9.140625" style="16"/>
    <col min="1281" max="1281" width="9" style="16" customWidth="1"/>
    <col min="1282" max="1282" width="45.5703125" style="16" customWidth="1"/>
    <col min="1283" max="1283" width="11.140625" style="16" customWidth="1"/>
    <col min="1284" max="1284" width="12.42578125" style="16" customWidth="1"/>
    <col min="1285" max="1285" width="11.140625" style="16" customWidth="1"/>
    <col min="1286" max="1286" width="13.140625" style="16" customWidth="1"/>
    <col min="1287" max="1287" width="10.85546875" style="16" customWidth="1"/>
    <col min="1288" max="1288" width="14.5703125" style="16" customWidth="1"/>
    <col min="1289" max="1289" width="12" style="16" customWidth="1"/>
    <col min="1290" max="1290" width="0" style="16" hidden="1" customWidth="1"/>
    <col min="1291" max="1291" width="13" style="16" customWidth="1"/>
    <col min="1292" max="1292" width="11.85546875" style="16" customWidth="1"/>
    <col min="1293" max="1293" width="14.140625" style="16" customWidth="1"/>
    <col min="1294" max="1294" width="11.140625" style="16" bestFit="1" customWidth="1"/>
    <col min="1295" max="1295" width="12.7109375" style="16" customWidth="1"/>
    <col min="1296" max="1296" width="11.5703125" style="16" customWidth="1"/>
    <col min="1297" max="1297" width="13.5703125" style="16" customWidth="1"/>
    <col min="1298" max="1298" width="11.140625" style="16" bestFit="1" customWidth="1"/>
    <col min="1299" max="1299" width="12" style="16" customWidth="1"/>
    <col min="1300" max="1300" width="10.85546875" style="16" customWidth="1"/>
    <col min="1301" max="1301" width="12.42578125" style="16" customWidth="1"/>
    <col min="1302" max="1302" width="12.28515625" style="16" customWidth="1"/>
    <col min="1303" max="1303" width="13.28515625" style="16" customWidth="1"/>
    <col min="1304" max="1304" width="11" style="16" customWidth="1"/>
    <col min="1305" max="1305" width="13.42578125" style="16" customWidth="1"/>
    <col min="1306" max="1306" width="11" style="16" customWidth="1"/>
    <col min="1307" max="1307" width="12.28515625" style="16" customWidth="1"/>
    <col min="1308" max="1308" width="11" style="16" customWidth="1"/>
    <col min="1309" max="1309" width="12.5703125" style="16" customWidth="1"/>
    <col min="1310" max="1310" width="12.42578125" style="16" customWidth="1"/>
    <col min="1311" max="1311" width="12.7109375" style="16" customWidth="1"/>
    <col min="1312" max="1312" width="12.42578125" style="16" customWidth="1"/>
    <col min="1313" max="1313" width="13.85546875" style="16" customWidth="1"/>
    <col min="1314" max="1314" width="13.42578125" style="16" customWidth="1"/>
    <col min="1315" max="1315" width="14.42578125" style="16" customWidth="1"/>
    <col min="1316" max="1316" width="11.28515625" style="16" customWidth="1"/>
    <col min="1317" max="1317" width="14.42578125" style="16" customWidth="1"/>
    <col min="1318" max="1318" width="10.85546875" style="16" customWidth="1"/>
    <col min="1319" max="1319" width="13.42578125" style="16" customWidth="1"/>
    <col min="1320" max="1320" width="13" style="16" customWidth="1"/>
    <col min="1321" max="1321" width="10.85546875" style="16" customWidth="1"/>
    <col min="1322" max="1322" width="12.42578125" style="16" customWidth="1"/>
    <col min="1323" max="1323" width="11.5703125" style="16" customWidth="1"/>
    <col min="1324" max="1324" width="12.28515625" style="16" customWidth="1"/>
    <col min="1325" max="1325" width="12.42578125" style="16" customWidth="1"/>
    <col min="1326" max="1326" width="14.42578125" style="16" bestFit="1" customWidth="1"/>
    <col min="1327" max="1327" width="13.85546875" style="16" customWidth="1"/>
    <col min="1328" max="1329" width="13.7109375" style="16" customWidth="1"/>
    <col min="1330" max="1330" width="11.28515625" style="16" customWidth="1"/>
    <col min="1331" max="1331" width="12.7109375" style="16" customWidth="1"/>
    <col min="1332" max="1536" width="9.140625" style="16"/>
    <col min="1537" max="1537" width="9" style="16" customWidth="1"/>
    <col min="1538" max="1538" width="45.5703125" style="16" customWidth="1"/>
    <col min="1539" max="1539" width="11.140625" style="16" customWidth="1"/>
    <col min="1540" max="1540" width="12.42578125" style="16" customWidth="1"/>
    <col min="1541" max="1541" width="11.140625" style="16" customWidth="1"/>
    <col min="1542" max="1542" width="13.140625" style="16" customWidth="1"/>
    <col min="1543" max="1543" width="10.85546875" style="16" customWidth="1"/>
    <col min="1544" max="1544" width="14.5703125" style="16" customWidth="1"/>
    <col min="1545" max="1545" width="12" style="16" customWidth="1"/>
    <col min="1546" max="1546" width="0" style="16" hidden="1" customWidth="1"/>
    <col min="1547" max="1547" width="13" style="16" customWidth="1"/>
    <col min="1548" max="1548" width="11.85546875" style="16" customWidth="1"/>
    <col min="1549" max="1549" width="14.140625" style="16" customWidth="1"/>
    <col min="1550" max="1550" width="11.140625" style="16" bestFit="1" customWidth="1"/>
    <col min="1551" max="1551" width="12.7109375" style="16" customWidth="1"/>
    <col min="1552" max="1552" width="11.5703125" style="16" customWidth="1"/>
    <col min="1553" max="1553" width="13.5703125" style="16" customWidth="1"/>
    <col min="1554" max="1554" width="11.140625" style="16" bestFit="1" customWidth="1"/>
    <col min="1555" max="1555" width="12" style="16" customWidth="1"/>
    <col min="1556" max="1556" width="10.85546875" style="16" customWidth="1"/>
    <col min="1557" max="1557" width="12.42578125" style="16" customWidth="1"/>
    <col min="1558" max="1558" width="12.28515625" style="16" customWidth="1"/>
    <col min="1559" max="1559" width="13.28515625" style="16" customWidth="1"/>
    <col min="1560" max="1560" width="11" style="16" customWidth="1"/>
    <col min="1561" max="1561" width="13.42578125" style="16" customWidth="1"/>
    <col min="1562" max="1562" width="11" style="16" customWidth="1"/>
    <col min="1563" max="1563" width="12.28515625" style="16" customWidth="1"/>
    <col min="1564" max="1564" width="11" style="16" customWidth="1"/>
    <col min="1565" max="1565" width="12.5703125" style="16" customWidth="1"/>
    <col min="1566" max="1566" width="12.42578125" style="16" customWidth="1"/>
    <col min="1567" max="1567" width="12.7109375" style="16" customWidth="1"/>
    <col min="1568" max="1568" width="12.42578125" style="16" customWidth="1"/>
    <col min="1569" max="1569" width="13.85546875" style="16" customWidth="1"/>
    <col min="1570" max="1570" width="13.42578125" style="16" customWidth="1"/>
    <col min="1571" max="1571" width="14.42578125" style="16" customWidth="1"/>
    <col min="1572" max="1572" width="11.28515625" style="16" customWidth="1"/>
    <col min="1573" max="1573" width="14.42578125" style="16" customWidth="1"/>
    <col min="1574" max="1574" width="10.85546875" style="16" customWidth="1"/>
    <col min="1575" max="1575" width="13.42578125" style="16" customWidth="1"/>
    <col min="1576" max="1576" width="13" style="16" customWidth="1"/>
    <col min="1577" max="1577" width="10.85546875" style="16" customWidth="1"/>
    <col min="1578" max="1578" width="12.42578125" style="16" customWidth="1"/>
    <col min="1579" max="1579" width="11.5703125" style="16" customWidth="1"/>
    <col min="1580" max="1580" width="12.28515625" style="16" customWidth="1"/>
    <col min="1581" max="1581" width="12.42578125" style="16" customWidth="1"/>
    <col min="1582" max="1582" width="14.42578125" style="16" bestFit="1" customWidth="1"/>
    <col min="1583" max="1583" width="13.85546875" style="16" customWidth="1"/>
    <col min="1584" max="1585" width="13.7109375" style="16" customWidth="1"/>
    <col min="1586" max="1586" width="11.28515625" style="16" customWidth="1"/>
    <col min="1587" max="1587" width="12.7109375" style="16" customWidth="1"/>
    <col min="1588" max="1792" width="9.140625" style="16"/>
    <col min="1793" max="1793" width="9" style="16" customWidth="1"/>
    <col min="1794" max="1794" width="45.5703125" style="16" customWidth="1"/>
    <col min="1795" max="1795" width="11.140625" style="16" customWidth="1"/>
    <col min="1796" max="1796" width="12.42578125" style="16" customWidth="1"/>
    <col min="1797" max="1797" width="11.140625" style="16" customWidth="1"/>
    <col min="1798" max="1798" width="13.140625" style="16" customWidth="1"/>
    <col min="1799" max="1799" width="10.85546875" style="16" customWidth="1"/>
    <col min="1800" max="1800" width="14.5703125" style="16" customWidth="1"/>
    <col min="1801" max="1801" width="12" style="16" customWidth="1"/>
    <col min="1802" max="1802" width="0" style="16" hidden="1" customWidth="1"/>
    <col min="1803" max="1803" width="13" style="16" customWidth="1"/>
    <col min="1804" max="1804" width="11.85546875" style="16" customWidth="1"/>
    <col min="1805" max="1805" width="14.140625" style="16" customWidth="1"/>
    <col min="1806" max="1806" width="11.140625" style="16" bestFit="1" customWidth="1"/>
    <col min="1807" max="1807" width="12.7109375" style="16" customWidth="1"/>
    <col min="1808" max="1808" width="11.5703125" style="16" customWidth="1"/>
    <col min="1809" max="1809" width="13.5703125" style="16" customWidth="1"/>
    <col min="1810" max="1810" width="11.140625" style="16" bestFit="1" customWidth="1"/>
    <col min="1811" max="1811" width="12" style="16" customWidth="1"/>
    <col min="1812" max="1812" width="10.85546875" style="16" customWidth="1"/>
    <col min="1813" max="1813" width="12.42578125" style="16" customWidth="1"/>
    <col min="1814" max="1814" width="12.28515625" style="16" customWidth="1"/>
    <col min="1815" max="1815" width="13.28515625" style="16" customWidth="1"/>
    <col min="1816" max="1816" width="11" style="16" customWidth="1"/>
    <col min="1817" max="1817" width="13.42578125" style="16" customWidth="1"/>
    <col min="1818" max="1818" width="11" style="16" customWidth="1"/>
    <col min="1819" max="1819" width="12.28515625" style="16" customWidth="1"/>
    <col min="1820" max="1820" width="11" style="16" customWidth="1"/>
    <col min="1821" max="1821" width="12.5703125" style="16" customWidth="1"/>
    <col min="1822" max="1822" width="12.42578125" style="16" customWidth="1"/>
    <col min="1823" max="1823" width="12.7109375" style="16" customWidth="1"/>
    <col min="1824" max="1824" width="12.42578125" style="16" customWidth="1"/>
    <col min="1825" max="1825" width="13.85546875" style="16" customWidth="1"/>
    <col min="1826" max="1826" width="13.42578125" style="16" customWidth="1"/>
    <col min="1827" max="1827" width="14.42578125" style="16" customWidth="1"/>
    <col min="1828" max="1828" width="11.28515625" style="16" customWidth="1"/>
    <col min="1829" max="1829" width="14.42578125" style="16" customWidth="1"/>
    <col min="1830" max="1830" width="10.85546875" style="16" customWidth="1"/>
    <col min="1831" max="1831" width="13.42578125" style="16" customWidth="1"/>
    <col min="1832" max="1832" width="13" style="16" customWidth="1"/>
    <col min="1833" max="1833" width="10.85546875" style="16" customWidth="1"/>
    <col min="1834" max="1834" width="12.42578125" style="16" customWidth="1"/>
    <col min="1835" max="1835" width="11.5703125" style="16" customWidth="1"/>
    <col min="1836" max="1836" width="12.28515625" style="16" customWidth="1"/>
    <col min="1837" max="1837" width="12.42578125" style="16" customWidth="1"/>
    <col min="1838" max="1838" width="14.42578125" style="16" bestFit="1" customWidth="1"/>
    <col min="1839" max="1839" width="13.85546875" style="16" customWidth="1"/>
    <col min="1840" max="1841" width="13.7109375" style="16" customWidth="1"/>
    <col min="1842" max="1842" width="11.28515625" style="16" customWidth="1"/>
    <col min="1843" max="1843" width="12.7109375" style="16" customWidth="1"/>
    <col min="1844" max="2048" width="9.140625" style="16"/>
    <col min="2049" max="2049" width="9" style="16" customWidth="1"/>
    <col min="2050" max="2050" width="45.5703125" style="16" customWidth="1"/>
    <col min="2051" max="2051" width="11.140625" style="16" customWidth="1"/>
    <col min="2052" max="2052" width="12.42578125" style="16" customWidth="1"/>
    <col min="2053" max="2053" width="11.140625" style="16" customWidth="1"/>
    <col min="2054" max="2054" width="13.140625" style="16" customWidth="1"/>
    <col min="2055" max="2055" width="10.85546875" style="16" customWidth="1"/>
    <col min="2056" max="2056" width="14.5703125" style="16" customWidth="1"/>
    <col min="2057" max="2057" width="12" style="16" customWidth="1"/>
    <col min="2058" max="2058" width="0" style="16" hidden="1" customWidth="1"/>
    <col min="2059" max="2059" width="13" style="16" customWidth="1"/>
    <col min="2060" max="2060" width="11.85546875" style="16" customWidth="1"/>
    <col min="2061" max="2061" width="14.140625" style="16" customWidth="1"/>
    <col min="2062" max="2062" width="11.140625" style="16" bestFit="1" customWidth="1"/>
    <col min="2063" max="2063" width="12.7109375" style="16" customWidth="1"/>
    <col min="2064" max="2064" width="11.5703125" style="16" customWidth="1"/>
    <col min="2065" max="2065" width="13.5703125" style="16" customWidth="1"/>
    <col min="2066" max="2066" width="11.140625" style="16" bestFit="1" customWidth="1"/>
    <col min="2067" max="2067" width="12" style="16" customWidth="1"/>
    <col min="2068" max="2068" width="10.85546875" style="16" customWidth="1"/>
    <col min="2069" max="2069" width="12.42578125" style="16" customWidth="1"/>
    <col min="2070" max="2070" width="12.28515625" style="16" customWidth="1"/>
    <col min="2071" max="2071" width="13.28515625" style="16" customWidth="1"/>
    <col min="2072" max="2072" width="11" style="16" customWidth="1"/>
    <col min="2073" max="2073" width="13.42578125" style="16" customWidth="1"/>
    <col min="2074" max="2074" width="11" style="16" customWidth="1"/>
    <col min="2075" max="2075" width="12.28515625" style="16" customWidth="1"/>
    <col min="2076" max="2076" width="11" style="16" customWidth="1"/>
    <col min="2077" max="2077" width="12.5703125" style="16" customWidth="1"/>
    <col min="2078" max="2078" width="12.42578125" style="16" customWidth="1"/>
    <col min="2079" max="2079" width="12.7109375" style="16" customWidth="1"/>
    <col min="2080" max="2080" width="12.42578125" style="16" customWidth="1"/>
    <col min="2081" max="2081" width="13.85546875" style="16" customWidth="1"/>
    <col min="2082" max="2082" width="13.42578125" style="16" customWidth="1"/>
    <col min="2083" max="2083" width="14.42578125" style="16" customWidth="1"/>
    <col min="2084" max="2084" width="11.28515625" style="16" customWidth="1"/>
    <col min="2085" max="2085" width="14.42578125" style="16" customWidth="1"/>
    <col min="2086" max="2086" width="10.85546875" style="16" customWidth="1"/>
    <col min="2087" max="2087" width="13.42578125" style="16" customWidth="1"/>
    <col min="2088" max="2088" width="13" style="16" customWidth="1"/>
    <col min="2089" max="2089" width="10.85546875" style="16" customWidth="1"/>
    <col min="2090" max="2090" width="12.42578125" style="16" customWidth="1"/>
    <col min="2091" max="2091" width="11.5703125" style="16" customWidth="1"/>
    <col min="2092" max="2092" width="12.28515625" style="16" customWidth="1"/>
    <col min="2093" max="2093" width="12.42578125" style="16" customWidth="1"/>
    <col min="2094" max="2094" width="14.42578125" style="16" bestFit="1" customWidth="1"/>
    <col min="2095" max="2095" width="13.85546875" style="16" customWidth="1"/>
    <col min="2096" max="2097" width="13.7109375" style="16" customWidth="1"/>
    <col min="2098" max="2098" width="11.28515625" style="16" customWidth="1"/>
    <col min="2099" max="2099" width="12.7109375" style="16" customWidth="1"/>
    <col min="2100" max="2304" width="9.140625" style="16"/>
    <col min="2305" max="2305" width="9" style="16" customWidth="1"/>
    <col min="2306" max="2306" width="45.5703125" style="16" customWidth="1"/>
    <col min="2307" max="2307" width="11.140625" style="16" customWidth="1"/>
    <col min="2308" max="2308" width="12.42578125" style="16" customWidth="1"/>
    <col min="2309" max="2309" width="11.140625" style="16" customWidth="1"/>
    <col min="2310" max="2310" width="13.140625" style="16" customWidth="1"/>
    <col min="2311" max="2311" width="10.85546875" style="16" customWidth="1"/>
    <col min="2312" max="2312" width="14.5703125" style="16" customWidth="1"/>
    <col min="2313" max="2313" width="12" style="16" customWidth="1"/>
    <col min="2314" max="2314" width="0" style="16" hidden="1" customWidth="1"/>
    <col min="2315" max="2315" width="13" style="16" customWidth="1"/>
    <col min="2316" max="2316" width="11.85546875" style="16" customWidth="1"/>
    <col min="2317" max="2317" width="14.140625" style="16" customWidth="1"/>
    <col min="2318" max="2318" width="11.140625" style="16" bestFit="1" customWidth="1"/>
    <col min="2319" max="2319" width="12.7109375" style="16" customWidth="1"/>
    <col min="2320" max="2320" width="11.5703125" style="16" customWidth="1"/>
    <col min="2321" max="2321" width="13.5703125" style="16" customWidth="1"/>
    <col min="2322" max="2322" width="11.140625" style="16" bestFit="1" customWidth="1"/>
    <col min="2323" max="2323" width="12" style="16" customWidth="1"/>
    <col min="2324" max="2324" width="10.85546875" style="16" customWidth="1"/>
    <col min="2325" max="2325" width="12.42578125" style="16" customWidth="1"/>
    <col min="2326" max="2326" width="12.28515625" style="16" customWidth="1"/>
    <col min="2327" max="2327" width="13.28515625" style="16" customWidth="1"/>
    <col min="2328" max="2328" width="11" style="16" customWidth="1"/>
    <col min="2329" max="2329" width="13.42578125" style="16" customWidth="1"/>
    <col min="2330" max="2330" width="11" style="16" customWidth="1"/>
    <col min="2331" max="2331" width="12.28515625" style="16" customWidth="1"/>
    <col min="2332" max="2332" width="11" style="16" customWidth="1"/>
    <col min="2333" max="2333" width="12.5703125" style="16" customWidth="1"/>
    <col min="2334" max="2334" width="12.42578125" style="16" customWidth="1"/>
    <col min="2335" max="2335" width="12.7109375" style="16" customWidth="1"/>
    <col min="2336" max="2336" width="12.42578125" style="16" customWidth="1"/>
    <col min="2337" max="2337" width="13.85546875" style="16" customWidth="1"/>
    <col min="2338" max="2338" width="13.42578125" style="16" customWidth="1"/>
    <col min="2339" max="2339" width="14.42578125" style="16" customWidth="1"/>
    <col min="2340" max="2340" width="11.28515625" style="16" customWidth="1"/>
    <col min="2341" max="2341" width="14.42578125" style="16" customWidth="1"/>
    <col min="2342" max="2342" width="10.85546875" style="16" customWidth="1"/>
    <col min="2343" max="2343" width="13.42578125" style="16" customWidth="1"/>
    <col min="2344" max="2344" width="13" style="16" customWidth="1"/>
    <col min="2345" max="2345" width="10.85546875" style="16" customWidth="1"/>
    <col min="2346" max="2346" width="12.42578125" style="16" customWidth="1"/>
    <col min="2347" max="2347" width="11.5703125" style="16" customWidth="1"/>
    <col min="2348" max="2348" width="12.28515625" style="16" customWidth="1"/>
    <col min="2349" max="2349" width="12.42578125" style="16" customWidth="1"/>
    <col min="2350" max="2350" width="14.42578125" style="16" bestFit="1" customWidth="1"/>
    <col min="2351" max="2351" width="13.85546875" style="16" customWidth="1"/>
    <col min="2352" max="2353" width="13.7109375" style="16" customWidth="1"/>
    <col min="2354" max="2354" width="11.28515625" style="16" customWidth="1"/>
    <col min="2355" max="2355" width="12.7109375" style="16" customWidth="1"/>
    <col min="2356" max="2560" width="9.140625" style="16"/>
    <col min="2561" max="2561" width="9" style="16" customWidth="1"/>
    <col min="2562" max="2562" width="45.5703125" style="16" customWidth="1"/>
    <col min="2563" max="2563" width="11.140625" style="16" customWidth="1"/>
    <col min="2564" max="2564" width="12.42578125" style="16" customWidth="1"/>
    <col min="2565" max="2565" width="11.140625" style="16" customWidth="1"/>
    <col min="2566" max="2566" width="13.140625" style="16" customWidth="1"/>
    <col min="2567" max="2567" width="10.85546875" style="16" customWidth="1"/>
    <col min="2568" max="2568" width="14.5703125" style="16" customWidth="1"/>
    <col min="2569" max="2569" width="12" style="16" customWidth="1"/>
    <col min="2570" max="2570" width="0" style="16" hidden="1" customWidth="1"/>
    <col min="2571" max="2571" width="13" style="16" customWidth="1"/>
    <col min="2572" max="2572" width="11.85546875" style="16" customWidth="1"/>
    <col min="2573" max="2573" width="14.140625" style="16" customWidth="1"/>
    <col min="2574" max="2574" width="11.140625" style="16" bestFit="1" customWidth="1"/>
    <col min="2575" max="2575" width="12.7109375" style="16" customWidth="1"/>
    <col min="2576" max="2576" width="11.5703125" style="16" customWidth="1"/>
    <col min="2577" max="2577" width="13.5703125" style="16" customWidth="1"/>
    <col min="2578" max="2578" width="11.140625" style="16" bestFit="1" customWidth="1"/>
    <col min="2579" max="2579" width="12" style="16" customWidth="1"/>
    <col min="2580" max="2580" width="10.85546875" style="16" customWidth="1"/>
    <col min="2581" max="2581" width="12.42578125" style="16" customWidth="1"/>
    <col min="2582" max="2582" width="12.28515625" style="16" customWidth="1"/>
    <col min="2583" max="2583" width="13.28515625" style="16" customWidth="1"/>
    <col min="2584" max="2584" width="11" style="16" customWidth="1"/>
    <col min="2585" max="2585" width="13.42578125" style="16" customWidth="1"/>
    <col min="2586" max="2586" width="11" style="16" customWidth="1"/>
    <col min="2587" max="2587" width="12.28515625" style="16" customWidth="1"/>
    <col min="2588" max="2588" width="11" style="16" customWidth="1"/>
    <col min="2589" max="2589" width="12.5703125" style="16" customWidth="1"/>
    <col min="2590" max="2590" width="12.42578125" style="16" customWidth="1"/>
    <col min="2591" max="2591" width="12.7109375" style="16" customWidth="1"/>
    <col min="2592" max="2592" width="12.42578125" style="16" customWidth="1"/>
    <col min="2593" max="2593" width="13.85546875" style="16" customWidth="1"/>
    <col min="2594" max="2594" width="13.42578125" style="16" customWidth="1"/>
    <col min="2595" max="2595" width="14.42578125" style="16" customWidth="1"/>
    <col min="2596" max="2596" width="11.28515625" style="16" customWidth="1"/>
    <col min="2597" max="2597" width="14.42578125" style="16" customWidth="1"/>
    <col min="2598" max="2598" width="10.85546875" style="16" customWidth="1"/>
    <col min="2599" max="2599" width="13.42578125" style="16" customWidth="1"/>
    <col min="2600" max="2600" width="13" style="16" customWidth="1"/>
    <col min="2601" max="2601" width="10.85546875" style="16" customWidth="1"/>
    <col min="2602" max="2602" width="12.42578125" style="16" customWidth="1"/>
    <col min="2603" max="2603" width="11.5703125" style="16" customWidth="1"/>
    <col min="2604" max="2604" width="12.28515625" style="16" customWidth="1"/>
    <col min="2605" max="2605" width="12.42578125" style="16" customWidth="1"/>
    <col min="2606" max="2606" width="14.42578125" style="16" bestFit="1" customWidth="1"/>
    <col min="2607" max="2607" width="13.85546875" style="16" customWidth="1"/>
    <col min="2608" max="2609" width="13.7109375" style="16" customWidth="1"/>
    <col min="2610" max="2610" width="11.28515625" style="16" customWidth="1"/>
    <col min="2611" max="2611" width="12.7109375" style="16" customWidth="1"/>
    <col min="2612" max="2816" width="9.140625" style="16"/>
    <col min="2817" max="2817" width="9" style="16" customWidth="1"/>
    <col min="2818" max="2818" width="45.5703125" style="16" customWidth="1"/>
    <col min="2819" max="2819" width="11.140625" style="16" customWidth="1"/>
    <col min="2820" max="2820" width="12.42578125" style="16" customWidth="1"/>
    <col min="2821" max="2821" width="11.140625" style="16" customWidth="1"/>
    <col min="2822" max="2822" width="13.140625" style="16" customWidth="1"/>
    <col min="2823" max="2823" width="10.85546875" style="16" customWidth="1"/>
    <col min="2824" max="2824" width="14.5703125" style="16" customWidth="1"/>
    <col min="2825" max="2825" width="12" style="16" customWidth="1"/>
    <col min="2826" max="2826" width="0" style="16" hidden="1" customWidth="1"/>
    <col min="2827" max="2827" width="13" style="16" customWidth="1"/>
    <col min="2828" max="2828" width="11.85546875" style="16" customWidth="1"/>
    <col min="2829" max="2829" width="14.140625" style="16" customWidth="1"/>
    <col min="2830" max="2830" width="11.140625" style="16" bestFit="1" customWidth="1"/>
    <col min="2831" max="2831" width="12.7109375" style="16" customWidth="1"/>
    <col min="2832" max="2832" width="11.5703125" style="16" customWidth="1"/>
    <col min="2833" max="2833" width="13.5703125" style="16" customWidth="1"/>
    <col min="2834" max="2834" width="11.140625" style="16" bestFit="1" customWidth="1"/>
    <col min="2835" max="2835" width="12" style="16" customWidth="1"/>
    <col min="2836" max="2836" width="10.85546875" style="16" customWidth="1"/>
    <col min="2837" max="2837" width="12.42578125" style="16" customWidth="1"/>
    <col min="2838" max="2838" width="12.28515625" style="16" customWidth="1"/>
    <col min="2839" max="2839" width="13.28515625" style="16" customWidth="1"/>
    <col min="2840" max="2840" width="11" style="16" customWidth="1"/>
    <col min="2841" max="2841" width="13.42578125" style="16" customWidth="1"/>
    <col min="2842" max="2842" width="11" style="16" customWidth="1"/>
    <col min="2843" max="2843" width="12.28515625" style="16" customWidth="1"/>
    <col min="2844" max="2844" width="11" style="16" customWidth="1"/>
    <col min="2845" max="2845" width="12.5703125" style="16" customWidth="1"/>
    <col min="2846" max="2846" width="12.42578125" style="16" customWidth="1"/>
    <col min="2847" max="2847" width="12.7109375" style="16" customWidth="1"/>
    <col min="2848" max="2848" width="12.42578125" style="16" customWidth="1"/>
    <col min="2849" max="2849" width="13.85546875" style="16" customWidth="1"/>
    <col min="2850" max="2850" width="13.42578125" style="16" customWidth="1"/>
    <col min="2851" max="2851" width="14.42578125" style="16" customWidth="1"/>
    <col min="2852" max="2852" width="11.28515625" style="16" customWidth="1"/>
    <col min="2853" max="2853" width="14.42578125" style="16" customWidth="1"/>
    <col min="2854" max="2854" width="10.85546875" style="16" customWidth="1"/>
    <col min="2855" max="2855" width="13.42578125" style="16" customWidth="1"/>
    <col min="2856" max="2856" width="13" style="16" customWidth="1"/>
    <col min="2857" max="2857" width="10.85546875" style="16" customWidth="1"/>
    <col min="2858" max="2858" width="12.42578125" style="16" customWidth="1"/>
    <col min="2859" max="2859" width="11.5703125" style="16" customWidth="1"/>
    <col min="2860" max="2860" width="12.28515625" style="16" customWidth="1"/>
    <col min="2861" max="2861" width="12.42578125" style="16" customWidth="1"/>
    <col min="2862" max="2862" width="14.42578125" style="16" bestFit="1" customWidth="1"/>
    <col min="2863" max="2863" width="13.85546875" style="16" customWidth="1"/>
    <col min="2864" max="2865" width="13.7109375" style="16" customWidth="1"/>
    <col min="2866" max="2866" width="11.28515625" style="16" customWidth="1"/>
    <col min="2867" max="2867" width="12.7109375" style="16" customWidth="1"/>
    <col min="2868" max="3072" width="9.140625" style="16"/>
    <col min="3073" max="3073" width="9" style="16" customWidth="1"/>
    <col min="3074" max="3074" width="45.5703125" style="16" customWidth="1"/>
    <col min="3075" max="3075" width="11.140625" style="16" customWidth="1"/>
    <col min="3076" max="3076" width="12.42578125" style="16" customWidth="1"/>
    <col min="3077" max="3077" width="11.140625" style="16" customWidth="1"/>
    <col min="3078" max="3078" width="13.140625" style="16" customWidth="1"/>
    <col min="3079" max="3079" width="10.85546875" style="16" customWidth="1"/>
    <col min="3080" max="3080" width="14.5703125" style="16" customWidth="1"/>
    <col min="3081" max="3081" width="12" style="16" customWidth="1"/>
    <col min="3082" max="3082" width="0" style="16" hidden="1" customWidth="1"/>
    <col min="3083" max="3083" width="13" style="16" customWidth="1"/>
    <col min="3084" max="3084" width="11.85546875" style="16" customWidth="1"/>
    <col min="3085" max="3085" width="14.140625" style="16" customWidth="1"/>
    <col min="3086" max="3086" width="11.140625" style="16" bestFit="1" customWidth="1"/>
    <col min="3087" max="3087" width="12.7109375" style="16" customWidth="1"/>
    <col min="3088" max="3088" width="11.5703125" style="16" customWidth="1"/>
    <col min="3089" max="3089" width="13.5703125" style="16" customWidth="1"/>
    <col min="3090" max="3090" width="11.140625" style="16" bestFit="1" customWidth="1"/>
    <col min="3091" max="3091" width="12" style="16" customWidth="1"/>
    <col min="3092" max="3092" width="10.85546875" style="16" customWidth="1"/>
    <col min="3093" max="3093" width="12.42578125" style="16" customWidth="1"/>
    <col min="3094" max="3094" width="12.28515625" style="16" customWidth="1"/>
    <col min="3095" max="3095" width="13.28515625" style="16" customWidth="1"/>
    <col min="3096" max="3096" width="11" style="16" customWidth="1"/>
    <col min="3097" max="3097" width="13.42578125" style="16" customWidth="1"/>
    <col min="3098" max="3098" width="11" style="16" customWidth="1"/>
    <col min="3099" max="3099" width="12.28515625" style="16" customWidth="1"/>
    <col min="3100" max="3100" width="11" style="16" customWidth="1"/>
    <col min="3101" max="3101" width="12.5703125" style="16" customWidth="1"/>
    <col min="3102" max="3102" width="12.42578125" style="16" customWidth="1"/>
    <col min="3103" max="3103" width="12.7109375" style="16" customWidth="1"/>
    <col min="3104" max="3104" width="12.42578125" style="16" customWidth="1"/>
    <col min="3105" max="3105" width="13.85546875" style="16" customWidth="1"/>
    <col min="3106" max="3106" width="13.42578125" style="16" customWidth="1"/>
    <col min="3107" max="3107" width="14.42578125" style="16" customWidth="1"/>
    <col min="3108" max="3108" width="11.28515625" style="16" customWidth="1"/>
    <col min="3109" max="3109" width="14.42578125" style="16" customWidth="1"/>
    <col min="3110" max="3110" width="10.85546875" style="16" customWidth="1"/>
    <col min="3111" max="3111" width="13.42578125" style="16" customWidth="1"/>
    <col min="3112" max="3112" width="13" style="16" customWidth="1"/>
    <col min="3113" max="3113" width="10.85546875" style="16" customWidth="1"/>
    <col min="3114" max="3114" width="12.42578125" style="16" customWidth="1"/>
    <col min="3115" max="3115" width="11.5703125" style="16" customWidth="1"/>
    <col min="3116" max="3116" width="12.28515625" style="16" customWidth="1"/>
    <col min="3117" max="3117" width="12.42578125" style="16" customWidth="1"/>
    <col min="3118" max="3118" width="14.42578125" style="16" bestFit="1" customWidth="1"/>
    <col min="3119" max="3119" width="13.85546875" style="16" customWidth="1"/>
    <col min="3120" max="3121" width="13.7109375" style="16" customWidth="1"/>
    <col min="3122" max="3122" width="11.28515625" style="16" customWidth="1"/>
    <col min="3123" max="3123" width="12.7109375" style="16" customWidth="1"/>
    <col min="3124" max="3328" width="9.140625" style="16"/>
    <col min="3329" max="3329" width="9" style="16" customWidth="1"/>
    <col min="3330" max="3330" width="45.5703125" style="16" customWidth="1"/>
    <col min="3331" max="3331" width="11.140625" style="16" customWidth="1"/>
    <col min="3332" max="3332" width="12.42578125" style="16" customWidth="1"/>
    <col min="3333" max="3333" width="11.140625" style="16" customWidth="1"/>
    <col min="3334" max="3334" width="13.140625" style="16" customWidth="1"/>
    <col min="3335" max="3335" width="10.85546875" style="16" customWidth="1"/>
    <col min="3336" max="3336" width="14.5703125" style="16" customWidth="1"/>
    <col min="3337" max="3337" width="12" style="16" customWidth="1"/>
    <col min="3338" max="3338" width="0" style="16" hidden="1" customWidth="1"/>
    <col min="3339" max="3339" width="13" style="16" customWidth="1"/>
    <col min="3340" max="3340" width="11.85546875" style="16" customWidth="1"/>
    <col min="3341" max="3341" width="14.140625" style="16" customWidth="1"/>
    <col min="3342" max="3342" width="11.140625" style="16" bestFit="1" customWidth="1"/>
    <col min="3343" max="3343" width="12.7109375" style="16" customWidth="1"/>
    <col min="3344" max="3344" width="11.5703125" style="16" customWidth="1"/>
    <col min="3345" max="3345" width="13.5703125" style="16" customWidth="1"/>
    <col min="3346" max="3346" width="11.140625" style="16" bestFit="1" customWidth="1"/>
    <col min="3347" max="3347" width="12" style="16" customWidth="1"/>
    <col min="3348" max="3348" width="10.85546875" style="16" customWidth="1"/>
    <col min="3349" max="3349" width="12.42578125" style="16" customWidth="1"/>
    <col min="3350" max="3350" width="12.28515625" style="16" customWidth="1"/>
    <col min="3351" max="3351" width="13.28515625" style="16" customWidth="1"/>
    <col min="3352" max="3352" width="11" style="16" customWidth="1"/>
    <col min="3353" max="3353" width="13.42578125" style="16" customWidth="1"/>
    <col min="3354" max="3354" width="11" style="16" customWidth="1"/>
    <col min="3355" max="3355" width="12.28515625" style="16" customWidth="1"/>
    <col min="3356" max="3356" width="11" style="16" customWidth="1"/>
    <col min="3357" max="3357" width="12.5703125" style="16" customWidth="1"/>
    <col min="3358" max="3358" width="12.42578125" style="16" customWidth="1"/>
    <col min="3359" max="3359" width="12.7109375" style="16" customWidth="1"/>
    <col min="3360" max="3360" width="12.42578125" style="16" customWidth="1"/>
    <col min="3361" max="3361" width="13.85546875" style="16" customWidth="1"/>
    <col min="3362" max="3362" width="13.42578125" style="16" customWidth="1"/>
    <col min="3363" max="3363" width="14.42578125" style="16" customWidth="1"/>
    <col min="3364" max="3364" width="11.28515625" style="16" customWidth="1"/>
    <col min="3365" max="3365" width="14.42578125" style="16" customWidth="1"/>
    <col min="3366" max="3366" width="10.85546875" style="16" customWidth="1"/>
    <col min="3367" max="3367" width="13.42578125" style="16" customWidth="1"/>
    <col min="3368" max="3368" width="13" style="16" customWidth="1"/>
    <col min="3369" max="3369" width="10.85546875" style="16" customWidth="1"/>
    <col min="3370" max="3370" width="12.42578125" style="16" customWidth="1"/>
    <col min="3371" max="3371" width="11.5703125" style="16" customWidth="1"/>
    <col min="3372" max="3372" width="12.28515625" style="16" customWidth="1"/>
    <col min="3373" max="3373" width="12.42578125" style="16" customWidth="1"/>
    <col min="3374" max="3374" width="14.42578125" style="16" bestFit="1" customWidth="1"/>
    <col min="3375" max="3375" width="13.85546875" style="16" customWidth="1"/>
    <col min="3376" max="3377" width="13.7109375" style="16" customWidth="1"/>
    <col min="3378" max="3378" width="11.28515625" style="16" customWidth="1"/>
    <col min="3379" max="3379" width="12.7109375" style="16" customWidth="1"/>
    <col min="3380" max="3584" width="9.140625" style="16"/>
    <col min="3585" max="3585" width="9" style="16" customWidth="1"/>
    <col min="3586" max="3586" width="45.5703125" style="16" customWidth="1"/>
    <col min="3587" max="3587" width="11.140625" style="16" customWidth="1"/>
    <col min="3588" max="3588" width="12.42578125" style="16" customWidth="1"/>
    <col min="3589" max="3589" width="11.140625" style="16" customWidth="1"/>
    <col min="3590" max="3590" width="13.140625" style="16" customWidth="1"/>
    <col min="3591" max="3591" width="10.85546875" style="16" customWidth="1"/>
    <col min="3592" max="3592" width="14.5703125" style="16" customWidth="1"/>
    <col min="3593" max="3593" width="12" style="16" customWidth="1"/>
    <col min="3594" max="3594" width="0" style="16" hidden="1" customWidth="1"/>
    <col min="3595" max="3595" width="13" style="16" customWidth="1"/>
    <col min="3596" max="3596" width="11.85546875" style="16" customWidth="1"/>
    <col min="3597" max="3597" width="14.140625" style="16" customWidth="1"/>
    <col min="3598" max="3598" width="11.140625" style="16" bestFit="1" customWidth="1"/>
    <col min="3599" max="3599" width="12.7109375" style="16" customWidth="1"/>
    <col min="3600" max="3600" width="11.5703125" style="16" customWidth="1"/>
    <col min="3601" max="3601" width="13.5703125" style="16" customWidth="1"/>
    <col min="3602" max="3602" width="11.140625" style="16" bestFit="1" customWidth="1"/>
    <col min="3603" max="3603" width="12" style="16" customWidth="1"/>
    <col min="3604" max="3604" width="10.85546875" style="16" customWidth="1"/>
    <col min="3605" max="3605" width="12.42578125" style="16" customWidth="1"/>
    <col min="3606" max="3606" width="12.28515625" style="16" customWidth="1"/>
    <col min="3607" max="3607" width="13.28515625" style="16" customWidth="1"/>
    <col min="3608" max="3608" width="11" style="16" customWidth="1"/>
    <col min="3609" max="3609" width="13.42578125" style="16" customWidth="1"/>
    <col min="3610" max="3610" width="11" style="16" customWidth="1"/>
    <col min="3611" max="3611" width="12.28515625" style="16" customWidth="1"/>
    <col min="3612" max="3612" width="11" style="16" customWidth="1"/>
    <col min="3613" max="3613" width="12.5703125" style="16" customWidth="1"/>
    <col min="3614" max="3614" width="12.42578125" style="16" customWidth="1"/>
    <col min="3615" max="3615" width="12.7109375" style="16" customWidth="1"/>
    <col min="3616" max="3616" width="12.42578125" style="16" customWidth="1"/>
    <col min="3617" max="3617" width="13.85546875" style="16" customWidth="1"/>
    <col min="3618" max="3618" width="13.42578125" style="16" customWidth="1"/>
    <col min="3619" max="3619" width="14.42578125" style="16" customWidth="1"/>
    <col min="3620" max="3620" width="11.28515625" style="16" customWidth="1"/>
    <col min="3621" max="3621" width="14.42578125" style="16" customWidth="1"/>
    <col min="3622" max="3622" width="10.85546875" style="16" customWidth="1"/>
    <col min="3623" max="3623" width="13.42578125" style="16" customWidth="1"/>
    <col min="3624" max="3624" width="13" style="16" customWidth="1"/>
    <col min="3625" max="3625" width="10.85546875" style="16" customWidth="1"/>
    <col min="3626" max="3626" width="12.42578125" style="16" customWidth="1"/>
    <col min="3627" max="3627" width="11.5703125" style="16" customWidth="1"/>
    <col min="3628" max="3628" width="12.28515625" style="16" customWidth="1"/>
    <col min="3629" max="3629" width="12.42578125" style="16" customWidth="1"/>
    <col min="3630" max="3630" width="14.42578125" style="16" bestFit="1" customWidth="1"/>
    <col min="3631" max="3631" width="13.85546875" style="16" customWidth="1"/>
    <col min="3632" max="3633" width="13.7109375" style="16" customWidth="1"/>
    <col min="3634" max="3634" width="11.28515625" style="16" customWidth="1"/>
    <col min="3635" max="3635" width="12.7109375" style="16" customWidth="1"/>
    <col min="3636" max="3840" width="9.140625" style="16"/>
    <col min="3841" max="3841" width="9" style="16" customWidth="1"/>
    <col min="3842" max="3842" width="45.5703125" style="16" customWidth="1"/>
    <col min="3843" max="3843" width="11.140625" style="16" customWidth="1"/>
    <col min="3844" max="3844" width="12.42578125" style="16" customWidth="1"/>
    <col min="3845" max="3845" width="11.140625" style="16" customWidth="1"/>
    <col min="3846" max="3846" width="13.140625" style="16" customWidth="1"/>
    <col min="3847" max="3847" width="10.85546875" style="16" customWidth="1"/>
    <col min="3848" max="3848" width="14.5703125" style="16" customWidth="1"/>
    <col min="3849" max="3849" width="12" style="16" customWidth="1"/>
    <col min="3850" max="3850" width="0" style="16" hidden="1" customWidth="1"/>
    <col min="3851" max="3851" width="13" style="16" customWidth="1"/>
    <col min="3852" max="3852" width="11.85546875" style="16" customWidth="1"/>
    <col min="3853" max="3853" width="14.140625" style="16" customWidth="1"/>
    <col min="3854" max="3854" width="11.140625" style="16" bestFit="1" customWidth="1"/>
    <col min="3855" max="3855" width="12.7109375" style="16" customWidth="1"/>
    <col min="3856" max="3856" width="11.5703125" style="16" customWidth="1"/>
    <col min="3857" max="3857" width="13.5703125" style="16" customWidth="1"/>
    <col min="3858" max="3858" width="11.140625" style="16" bestFit="1" customWidth="1"/>
    <col min="3859" max="3859" width="12" style="16" customWidth="1"/>
    <col min="3860" max="3860" width="10.85546875" style="16" customWidth="1"/>
    <col min="3861" max="3861" width="12.42578125" style="16" customWidth="1"/>
    <col min="3862" max="3862" width="12.28515625" style="16" customWidth="1"/>
    <col min="3863" max="3863" width="13.28515625" style="16" customWidth="1"/>
    <col min="3864" max="3864" width="11" style="16" customWidth="1"/>
    <col min="3865" max="3865" width="13.42578125" style="16" customWidth="1"/>
    <col min="3866" max="3866" width="11" style="16" customWidth="1"/>
    <col min="3867" max="3867" width="12.28515625" style="16" customWidth="1"/>
    <col min="3868" max="3868" width="11" style="16" customWidth="1"/>
    <col min="3869" max="3869" width="12.5703125" style="16" customWidth="1"/>
    <col min="3870" max="3870" width="12.42578125" style="16" customWidth="1"/>
    <col min="3871" max="3871" width="12.7109375" style="16" customWidth="1"/>
    <col min="3872" max="3872" width="12.42578125" style="16" customWidth="1"/>
    <col min="3873" max="3873" width="13.85546875" style="16" customWidth="1"/>
    <col min="3874" max="3874" width="13.42578125" style="16" customWidth="1"/>
    <col min="3875" max="3875" width="14.42578125" style="16" customWidth="1"/>
    <col min="3876" max="3876" width="11.28515625" style="16" customWidth="1"/>
    <col min="3877" max="3877" width="14.42578125" style="16" customWidth="1"/>
    <col min="3878" max="3878" width="10.85546875" style="16" customWidth="1"/>
    <col min="3879" max="3879" width="13.42578125" style="16" customWidth="1"/>
    <col min="3880" max="3880" width="13" style="16" customWidth="1"/>
    <col min="3881" max="3881" width="10.85546875" style="16" customWidth="1"/>
    <col min="3882" max="3882" width="12.42578125" style="16" customWidth="1"/>
    <col min="3883" max="3883" width="11.5703125" style="16" customWidth="1"/>
    <col min="3884" max="3884" width="12.28515625" style="16" customWidth="1"/>
    <col min="3885" max="3885" width="12.42578125" style="16" customWidth="1"/>
    <col min="3886" max="3886" width="14.42578125" style="16" bestFit="1" customWidth="1"/>
    <col min="3887" max="3887" width="13.85546875" style="16" customWidth="1"/>
    <col min="3888" max="3889" width="13.7109375" style="16" customWidth="1"/>
    <col min="3890" max="3890" width="11.28515625" style="16" customWidth="1"/>
    <col min="3891" max="3891" width="12.7109375" style="16" customWidth="1"/>
    <col min="3892" max="4096" width="9.140625" style="16"/>
    <col min="4097" max="4097" width="9" style="16" customWidth="1"/>
    <col min="4098" max="4098" width="45.5703125" style="16" customWidth="1"/>
    <col min="4099" max="4099" width="11.140625" style="16" customWidth="1"/>
    <col min="4100" max="4100" width="12.42578125" style="16" customWidth="1"/>
    <col min="4101" max="4101" width="11.140625" style="16" customWidth="1"/>
    <col min="4102" max="4102" width="13.140625" style="16" customWidth="1"/>
    <col min="4103" max="4103" width="10.85546875" style="16" customWidth="1"/>
    <col min="4104" max="4104" width="14.5703125" style="16" customWidth="1"/>
    <col min="4105" max="4105" width="12" style="16" customWidth="1"/>
    <col min="4106" max="4106" width="0" style="16" hidden="1" customWidth="1"/>
    <col min="4107" max="4107" width="13" style="16" customWidth="1"/>
    <col min="4108" max="4108" width="11.85546875" style="16" customWidth="1"/>
    <col min="4109" max="4109" width="14.140625" style="16" customWidth="1"/>
    <col min="4110" max="4110" width="11.140625" style="16" bestFit="1" customWidth="1"/>
    <col min="4111" max="4111" width="12.7109375" style="16" customWidth="1"/>
    <col min="4112" max="4112" width="11.5703125" style="16" customWidth="1"/>
    <col min="4113" max="4113" width="13.5703125" style="16" customWidth="1"/>
    <col min="4114" max="4114" width="11.140625" style="16" bestFit="1" customWidth="1"/>
    <col min="4115" max="4115" width="12" style="16" customWidth="1"/>
    <col min="4116" max="4116" width="10.85546875" style="16" customWidth="1"/>
    <col min="4117" max="4117" width="12.42578125" style="16" customWidth="1"/>
    <col min="4118" max="4118" width="12.28515625" style="16" customWidth="1"/>
    <col min="4119" max="4119" width="13.28515625" style="16" customWidth="1"/>
    <col min="4120" max="4120" width="11" style="16" customWidth="1"/>
    <col min="4121" max="4121" width="13.42578125" style="16" customWidth="1"/>
    <col min="4122" max="4122" width="11" style="16" customWidth="1"/>
    <col min="4123" max="4123" width="12.28515625" style="16" customWidth="1"/>
    <col min="4124" max="4124" width="11" style="16" customWidth="1"/>
    <col min="4125" max="4125" width="12.5703125" style="16" customWidth="1"/>
    <col min="4126" max="4126" width="12.42578125" style="16" customWidth="1"/>
    <col min="4127" max="4127" width="12.7109375" style="16" customWidth="1"/>
    <col min="4128" max="4128" width="12.42578125" style="16" customWidth="1"/>
    <col min="4129" max="4129" width="13.85546875" style="16" customWidth="1"/>
    <col min="4130" max="4130" width="13.42578125" style="16" customWidth="1"/>
    <col min="4131" max="4131" width="14.42578125" style="16" customWidth="1"/>
    <col min="4132" max="4132" width="11.28515625" style="16" customWidth="1"/>
    <col min="4133" max="4133" width="14.42578125" style="16" customWidth="1"/>
    <col min="4134" max="4134" width="10.85546875" style="16" customWidth="1"/>
    <col min="4135" max="4135" width="13.42578125" style="16" customWidth="1"/>
    <col min="4136" max="4136" width="13" style="16" customWidth="1"/>
    <col min="4137" max="4137" width="10.85546875" style="16" customWidth="1"/>
    <col min="4138" max="4138" width="12.42578125" style="16" customWidth="1"/>
    <col min="4139" max="4139" width="11.5703125" style="16" customWidth="1"/>
    <col min="4140" max="4140" width="12.28515625" style="16" customWidth="1"/>
    <col min="4141" max="4141" width="12.42578125" style="16" customWidth="1"/>
    <col min="4142" max="4142" width="14.42578125" style="16" bestFit="1" customWidth="1"/>
    <col min="4143" max="4143" width="13.85546875" style="16" customWidth="1"/>
    <col min="4144" max="4145" width="13.7109375" style="16" customWidth="1"/>
    <col min="4146" max="4146" width="11.28515625" style="16" customWidth="1"/>
    <col min="4147" max="4147" width="12.7109375" style="16" customWidth="1"/>
    <col min="4148" max="4352" width="9.140625" style="16"/>
    <col min="4353" max="4353" width="9" style="16" customWidth="1"/>
    <col min="4354" max="4354" width="45.5703125" style="16" customWidth="1"/>
    <col min="4355" max="4355" width="11.140625" style="16" customWidth="1"/>
    <col min="4356" max="4356" width="12.42578125" style="16" customWidth="1"/>
    <col min="4357" max="4357" width="11.140625" style="16" customWidth="1"/>
    <col min="4358" max="4358" width="13.140625" style="16" customWidth="1"/>
    <col min="4359" max="4359" width="10.85546875" style="16" customWidth="1"/>
    <col min="4360" max="4360" width="14.5703125" style="16" customWidth="1"/>
    <col min="4361" max="4361" width="12" style="16" customWidth="1"/>
    <col min="4362" max="4362" width="0" style="16" hidden="1" customWidth="1"/>
    <col min="4363" max="4363" width="13" style="16" customWidth="1"/>
    <col min="4364" max="4364" width="11.85546875" style="16" customWidth="1"/>
    <col min="4365" max="4365" width="14.140625" style="16" customWidth="1"/>
    <col min="4366" max="4366" width="11.140625" style="16" bestFit="1" customWidth="1"/>
    <col min="4367" max="4367" width="12.7109375" style="16" customWidth="1"/>
    <col min="4368" max="4368" width="11.5703125" style="16" customWidth="1"/>
    <col min="4369" max="4369" width="13.5703125" style="16" customWidth="1"/>
    <col min="4370" max="4370" width="11.140625" style="16" bestFit="1" customWidth="1"/>
    <col min="4371" max="4371" width="12" style="16" customWidth="1"/>
    <col min="4372" max="4372" width="10.85546875" style="16" customWidth="1"/>
    <col min="4373" max="4373" width="12.42578125" style="16" customWidth="1"/>
    <col min="4374" max="4374" width="12.28515625" style="16" customWidth="1"/>
    <col min="4375" max="4375" width="13.28515625" style="16" customWidth="1"/>
    <col min="4376" max="4376" width="11" style="16" customWidth="1"/>
    <col min="4377" max="4377" width="13.42578125" style="16" customWidth="1"/>
    <col min="4378" max="4378" width="11" style="16" customWidth="1"/>
    <col min="4379" max="4379" width="12.28515625" style="16" customWidth="1"/>
    <col min="4380" max="4380" width="11" style="16" customWidth="1"/>
    <col min="4381" max="4381" width="12.5703125" style="16" customWidth="1"/>
    <col min="4382" max="4382" width="12.42578125" style="16" customWidth="1"/>
    <col min="4383" max="4383" width="12.7109375" style="16" customWidth="1"/>
    <col min="4384" max="4384" width="12.42578125" style="16" customWidth="1"/>
    <col min="4385" max="4385" width="13.85546875" style="16" customWidth="1"/>
    <col min="4386" max="4386" width="13.42578125" style="16" customWidth="1"/>
    <col min="4387" max="4387" width="14.42578125" style="16" customWidth="1"/>
    <col min="4388" max="4388" width="11.28515625" style="16" customWidth="1"/>
    <col min="4389" max="4389" width="14.42578125" style="16" customWidth="1"/>
    <col min="4390" max="4390" width="10.85546875" style="16" customWidth="1"/>
    <col min="4391" max="4391" width="13.42578125" style="16" customWidth="1"/>
    <col min="4392" max="4392" width="13" style="16" customWidth="1"/>
    <col min="4393" max="4393" width="10.85546875" style="16" customWidth="1"/>
    <col min="4394" max="4394" width="12.42578125" style="16" customWidth="1"/>
    <col min="4395" max="4395" width="11.5703125" style="16" customWidth="1"/>
    <col min="4396" max="4396" width="12.28515625" style="16" customWidth="1"/>
    <col min="4397" max="4397" width="12.42578125" style="16" customWidth="1"/>
    <col min="4398" max="4398" width="14.42578125" style="16" bestFit="1" customWidth="1"/>
    <col min="4399" max="4399" width="13.85546875" style="16" customWidth="1"/>
    <col min="4400" max="4401" width="13.7109375" style="16" customWidth="1"/>
    <col min="4402" max="4402" width="11.28515625" style="16" customWidth="1"/>
    <col min="4403" max="4403" width="12.7109375" style="16" customWidth="1"/>
    <col min="4404" max="4608" width="9.140625" style="16"/>
    <col min="4609" max="4609" width="9" style="16" customWidth="1"/>
    <col min="4610" max="4610" width="45.5703125" style="16" customWidth="1"/>
    <col min="4611" max="4611" width="11.140625" style="16" customWidth="1"/>
    <col min="4612" max="4612" width="12.42578125" style="16" customWidth="1"/>
    <col min="4613" max="4613" width="11.140625" style="16" customWidth="1"/>
    <col min="4614" max="4614" width="13.140625" style="16" customWidth="1"/>
    <col min="4615" max="4615" width="10.85546875" style="16" customWidth="1"/>
    <col min="4616" max="4616" width="14.5703125" style="16" customWidth="1"/>
    <col min="4617" max="4617" width="12" style="16" customWidth="1"/>
    <col min="4618" max="4618" width="0" style="16" hidden="1" customWidth="1"/>
    <col min="4619" max="4619" width="13" style="16" customWidth="1"/>
    <col min="4620" max="4620" width="11.85546875" style="16" customWidth="1"/>
    <col min="4621" max="4621" width="14.140625" style="16" customWidth="1"/>
    <col min="4622" max="4622" width="11.140625" style="16" bestFit="1" customWidth="1"/>
    <col min="4623" max="4623" width="12.7109375" style="16" customWidth="1"/>
    <col min="4624" max="4624" width="11.5703125" style="16" customWidth="1"/>
    <col min="4625" max="4625" width="13.5703125" style="16" customWidth="1"/>
    <col min="4626" max="4626" width="11.140625" style="16" bestFit="1" customWidth="1"/>
    <col min="4627" max="4627" width="12" style="16" customWidth="1"/>
    <col min="4628" max="4628" width="10.85546875" style="16" customWidth="1"/>
    <col min="4629" max="4629" width="12.42578125" style="16" customWidth="1"/>
    <col min="4630" max="4630" width="12.28515625" style="16" customWidth="1"/>
    <col min="4631" max="4631" width="13.28515625" style="16" customWidth="1"/>
    <col min="4632" max="4632" width="11" style="16" customWidth="1"/>
    <col min="4633" max="4633" width="13.42578125" style="16" customWidth="1"/>
    <col min="4634" max="4634" width="11" style="16" customWidth="1"/>
    <col min="4635" max="4635" width="12.28515625" style="16" customWidth="1"/>
    <col min="4636" max="4636" width="11" style="16" customWidth="1"/>
    <col min="4637" max="4637" width="12.5703125" style="16" customWidth="1"/>
    <col min="4638" max="4638" width="12.42578125" style="16" customWidth="1"/>
    <col min="4639" max="4639" width="12.7109375" style="16" customWidth="1"/>
    <col min="4640" max="4640" width="12.42578125" style="16" customWidth="1"/>
    <col min="4641" max="4641" width="13.85546875" style="16" customWidth="1"/>
    <col min="4642" max="4642" width="13.42578125" style="16" customWidth="1"/>
    <col min="4643" max="4643" width="14.42578125" style="16" customWidth="1"/>
    <col min="4644" max="4644" width="11.28515625" style="16" customWidth="1"/>
    <col min="4645" max="4645" width="14.42578125" style="16" customWidth="1"/>
    <col min="4646" max="4646" width="10.85546875" style="16" customWidth="1"/>
    <col min="4647" max="4647" width="13.42578125" style="16" customWidth="1"/>
    <col min="4648" max="4648" width="13" style="16" customWidth="1"/>
    <col min="4649" max="4649" width="10.85546875" style="16" customWidth="1"/>
    <col min="4650" max="4650" width="12.42578125" style="16" customWidth="1"/>
    <col min="4651" max="4651" width="11.5703125" style="16" customWidth="1"/>
    <col min="4652" max="4652" width="12.28515625" style="16" customWidth="1"/>
    <col min="4653" max="4653" width="12.42578125" style="16" customWidth="1"/>
    <col min="4654" max="4654" width="14.42578125" style="16" bestFit="1" customWidth="1"/>
    <col min="4655" max="4655" width="13.85546875" style="16" customWidth="1"/>
    <col min="4656" max="4657" width="13.7109375" style="16" customWidth="1"/>
    <col min="4658" max="4658" width="11.28515625" style="16" customWidth="1"/>
    <col min="4659" max="4659" width="12.7109375" style="16" customWidth="1"/>
    <col min="4660" max="4864" width="9.140625" style="16"/>
    <col min="4865" max="4865" width="9" style="16" customWidth="1"/>
    <col min="4866" max="4866" width="45.5703125" style="16" customWidth="1"/>
    <col min="4867" max="4867" width="11.140625" style="16" customWidth="1"/>
    <col min="4868" max="4868" width="12.42578125" style="16" customWidth="1"/>
    <col min="4869" max="4869" width="11.140625" style="16" customWidth="1"/>
    <col min="4870" max="4870" width="13.140625" style="16" customWidth="1"/>
    <col min="4871" max="4871" width="10.85546875" style="16" customWidth="1"/>
    <col min="4872" max="4872" width="14.5703125" style="16" customWidth="1"/>
    <col min="4873" max="4873" width="12" style="16" customWidth="1"/>
    <col min="4874" max="4874" width="0" style="16" hidden="1" customWidth="1"/>
    <col min="4875" max="4875" width="13" style="16" customWidth="1"/>
    <col min="4876" max="4876" width="11.85546875" style="16" customWidth="1"/>
    <col min="4877" max="4877" width="14.140625" style="16" customWidth="1"/>
    <col min="4878" max="4878" width="11.140625" style="16" bestFit="1" customWidth="1"/>
    <col min="4879" max="4879" width="12.7109375" style="16" customWidth="1"/>
    <col min="4880" max="4880" width="11.5703125" style="16" customWidth="1"/>
    <col min="4881" max="4881" width="13.5703125" style="16" customWidth="1"/>
    <col min="4882" max="4882" width="11.140625" style="16" bestFit="1" customWidth="1"/>
    <col min="4883" max="4883" width="12" style="16" customWidth="1"/>
    <col min="4884" max="4884" width="10.85546875" style="16" customWidth="1"/>
    <col min="4885" max="4885" width="12.42578125" style="16" customWidth="1"/>
    <col min="4886" max="4886" width="12.28515625" style="16" customWidth="1"/>
    <col min="4887" max="4887" width="13.28515625" style="16" customWidth="1"/>
    <col min="4888" max="4888" width="11" style="16" customWidth="1"/>
    <col min="4889" max="4889" width="13.42578125" style="16" customWidth="1"/>
    <col min="4890" max="4890" width="11" style="16" customWidth="1"/>
    <col min="4891" max="4891" width="12.28515625" style="16" customWidth="1"/>
    <col min="4892" max="4892" width="11" style="16" customWidth="1"/>
    <col min="4893" max="4893" width="12.5703125" style="16" customWidth="1"/>
    <col min="4894" max="4894" width="12.42578125" style="16" customWidth="1"/>
    <col min="4895" max="4895" width="12.7109375" style="16" customWidth="1"/>
    <col min="4896" max="4896" width="12.42578125" style="16" customWidth="1"/>
    <col min="4897" max="4897" width="13.85546875" style="16" customWidth="1"/>
    <col min="4898" max="4898" width="13.42578125" style="16" customWidth="1"/>
    <col min="4899" max="4899" width="14.42578125" style="16" customWidth="1"/>
    <col min="4900" max="4900" width="11.28515625" style="16" customWidth="1"/>
    <col min="4901" max="4901" width="14.42578125" style="16" customWidth="1"/>
    <col min="4902" max="4902" width="10.85546875" style="16" customWidth="1"/>
    <col min="4903" max="4903" width="13.42578125" style="16" customWidth="1"/>
    <col min="4904" max="4904" width="13" style="16" customWidth="1"/>
    <col min="4905" max="4905" width="10.85546875" style="16" customWidth="1"/>
    <col min="4906" max="4906" width="12.42578125" style="16" customWidth="1"/>
    <col min="4907" max="4907" width="11.5703125" style="16" customWidth="1"/>
    <col min="4908" max="4908" width="12.28515625" style="16" customWidth="1"/>
    <col min="4909" max="4909" width="12.42578125" style="16" customWidth="1"/>
    <col min="4910" max="4910" width="14.42578125" style="16" bestFit="1" customWidth="1"/>
    <col min="4911" max="4911" width="13.85546875" style="16" customWidth="1"/>
    <col min="4912" max="4913" width="13.7109375" style="16" customWidth="1"/>
    <col min="4914" max="4914" width="11.28515625" style="16" customWidth="1"/>
    <col min="4915" max="4915" width="12.7109375" style="16" customWidth="1"/>
    <col min="4916" max="5120" width="9.140625" style="16"/>
    <col min="5121" max="5121" width="9" style="16" customWidth="1"/>
    <col min="5122" max="5122" width="45.5703125" style="16" customWidth="1"/>
    <col min="5123" max="5123" width="11.140625" style="16" customWidth="1"/>
    <col min="5124" max="5124" width="12.42578125" style="16" customWidth="1"/>
    <col min="5125" max="5125" width="11.140625" style="16" customWidth="1"/>
    <col min="5126" max="5126" width="13.140625" style="16" customWidth="1"/>
    <col min="5127" max="5127" width="10.85546875" style="16" customWidth="1"/>
    <col min="5128" max="5128" width="14.5703125" style="16" customWidth="1"/>
    <col min="5129" max="5129" width="12" style="16" customWidth="1"/>
    <col min="5130" max="5130" width="0" style="16" hidden="1" customWidth="1"/>
    <col min="5131" max="5131" width="13" style="16" customWidth="1"/>
    <col min="5132" max="5132" width="11.85546875" style="16" customWidth="1"/>
    <col min="5133" max="5133" width="14.140625" style="16" customWidth="1"/>
    <col min="5134" max="5134" width="11.140625" style="16" bestFit="1" customWidth="1"/>
    <col min="5135" max="5135" width="12.7109375" style="16" customWidth="1"/>
    <col min="5136" max="5136" width="11.5703125" style="16" customWidth="1"/>
    <col min="5137" max="5137" width="13.5703125" style="16" customWidth="1"/>
    <col min="5138" max="5138" width="11.140625" style="16" bestFit="1" customWidth="1"/>
    <col min="5139" max="5139" width="12" style="16" customWidth="1"/>
    <col min="5140" max="5140" width="10.85546875" style="16" customWidth="1"/>
    <col min="5141" max="5141" width="12.42578125" style="16" customWidth="1"/>
    <col min="5142" max="5142" width="12.28515625" style="16" customWidth="1"/>
    <col min="5143" max="5143" width="13.28515625" style="16" customWidth="1"/>
    <col min="5144" max="5144" width="11" style="16" customWidth="1"/>
    <col min="5145" max="5145" width="13.42578125" style="16" customWidth="1"/>
    <col min="5146" max="5146" width="11" style="16" customWidth="1"/>
    <col min="5147" max="5147" width="12.28515625" style="16" customWidth="1"/>
    <col min="5148" max="5148" width="11" style="16" customWidth="1"/>
    <col min="5149" max="5149" width="12.5703125" style="16" customWidth="1"/>
    <col min="5150" max="5150" width="12.42578125" style="16" customWidth="1"/>
    <col min="5151" max="5151" width="12.7109375" style="16" customWidth="1"/>
    <col min="5152" max="5152" width="12.42578125" style="16" customWidth="1"/>
    <col min="5153" max="5153" width="13.85546875" style="16" customWidth="1"/>
    <col min="5154" max="5154" width="13.42578125" style="16" customWidth="1"/>
    <col min="5155" max="5155" width="14.42578125" style="16" customWidth="1"/>
    <col min="5156" max="5156" width="11.28515625" style="16" customWidth="1"/>
    <col min="5157" max="5157" width="14.42578125" style="16" customWidth="1"/>
    <col min="5158" max="5158" width="10.85546875" style="16" customWidth="1"/>
    <col min="5159" max="5159" width="13.42578125" style="16" customWidth="1"/>
    <col min="5160" max="5160" width="13" style="16" customWidth="1"/>
    <col min="5161" max="5161" width="10.85546875" style="16" customWidth="1"/>
    <col min="5162" max="5162" width="12.42578125" style="16" customWidth="1"/>
    <col min="5163" max="5163" width="11.5703125" style="16" customWidth="1"/>
    <col min="5164" max="5164" width="12.28515625" style="16" customWidth="1"/>
    <col min="5165" max="5165" width="12.42578125" style="16" customWidth="1"/>
    <col min="5166" max="5166" width="14.42578125" style="16" bestFit="1" customWidth="1"/>
    <col min="5167" max="5167" width="13.85546875" style="16" customWidth="1"/>
    <col min="5168" max="5169" width="13.7109375" style="16" customWidth="1"/>
    <col min="5170" max="5170" width="11.28515625" style="16" customWidth="1"/>
    <col min="5171" max="5171" width="12.7109375" style="16" customWidth="1"/>
    <col min="5172" max="5376" width="9.140625" style="16"/>
    <col min="5377" max="5377" width="9" style="16" customWidth="1"/>
    <col min="5378" max="5378" width="45.5703125" style="16" customWidth="1"/>
    <col min="5379" max="5379" width="11.140625" style="16" customWidth="1"/>
    <col min="5380" max="5380" width="12.42578125" style="16" customWidth="1"/>
    <col min="5381" max="5381" width="11.140625" style="16" customWidth="1"/>
    <col min="5382" max="5382" width="13.140625" style="16" customWidth="1"/>
    <col min="5383" max="5383" width="10.85546875" style="16" customWidth="1"/>
    <col min="5384" max="5384" width="14.5703125" style="16" customWidth="1"/>
    <col min="5385" max="5385" width="12" style="16" customWidth="1"/>
    <col min="5386" max="5386" width="0" style="16" hidden="1" customWidth="1"/>
    <col min="5387" max="5387" width="13" style="16" customWidth="1"/>
    <col min="5388" max="5388" width="11.85546875" style="16" customWidth="1"/>
    <col min="5389" max="5389" width="14.140625" style="16" customWidth="1"/>
    <col min="5390" max="5390" width="11.140625" style="16" bestFit="1" customWidth="1"/>
    <col min="5391" max="5391" width="12.7109375" style="16" customWidth="1"/>
    <col min="5392" max="5392" width="11.5703125" style="16" customWidth="1"/>
    <col min="5393" max="5393" width="13.5703125" style="16" customWidth="1"/>
    <col min="5394" max="5394" width="11.140625" style="16" bestFit="1" customWidth="1"/>
    <col min="5395" max="5395" width="12" style="16" customWidth="1"/>
    <col min="5396" max="5396" width="10.85546875" style="16" customWidth="1"/>
    <col min="5397" max="5397" width="12.42578125" style="16" customWidth="1"/>
    <col min="5398" max="5398" width="12.28515625" style="16" customWidth="1"/>
    <col min="5399" max="5399" width="13.28515625" style="16" customWidth="1"/>
    <col min="5400" max="5400" width="11" style="16" customWidth="1"/>
    <col min="5401" max="5401" width="13.42578125" style="16" customWidth="1"/>
    <col min="5402" max="5402" width="11" style="16" customWidth="1"/>
    <col min="5403" max="5403" width="12.28515625" style="16" customWidth="1"/>
    <col min="5404" max="5404" width="11" style="16" customWidth="1"/>
    <col min="5405" max="5405" width="12.5703125" style="16" customWidth="1"/>
    <col min="5406" max="5406" width="12.42578125" style="16" customWidth="1"/>
    <col min="5407" max="5407" width="12.7109375" style="16" customWidth="1"/>
    <col min="5408" max="5408" width="12.42578125" style="16" customWidth="1"/>
    <col min="5409" max="5409" width="13.85546875" style="16" customWidth="1"/>
    <col min="5410" max="5410" width="13.42578125" style="16" customWidth="1"/>
    <col min="5411" max="5411" width="14.42578125" style="16" customWidth="1"/>
    <col min="5412" max="5412" width="11.28515625" style="16" customWidth="1"/>
    <col min="5413" max="5413" width="14.42578125" style="16" customWidth="1"/>
    <col min="5414" max="5414" width="10.85546875" style="16" customWidth="1"/>
    <col min="5415" max="5415" width="13.42578125" style="16" customWidth="1"/>
    <col min="5416" max="5416" width="13" style="16" customWidth="1"/>
    <col min="5417" max="5417" width="10.85546875" style="16" customWidth="1"/>
    <col min="5418" max="5418" width="12.42578125" style="16" customWidth="1"/>
    <col min="5419" max="5419" width="11.5703125" style="16" customWidth="1"/>
    <col min="5420" max="5420" width="12.28515625" style="16" customWidth="1"/>
    <col min="5421" max="5421" width="12.42578125" style="16" customWidth="1"/>
    <col min="5422" max="5422" width="14.42578125" style="16" bestFit="1" customWidth="1"/>
    <col min="5423" max="5423" width="13.85546875" style="16" customWidth="1"/>
    <col min="5424" max="5425" width="13.7109375" style="16" customWidth="1"/>
    <col min="5426" max="5426" width="11.28515625" style="16" customWidth="1"/>
    <col min="5427" max="5427" width="12.7109375" style="16" customWidth="1"/>
    <col min="5428" max="5632" width="9.140625" style="16"/>
    <col min="5633" max="5633" width="9" style="16" customWidth="1"/>
    <col min="5634" max="5634" width="45.5703125" style="16" customWidth="1"/>
    <col min="5635" max="5635" width="11.140625" style="16" customWidth="1"/>
    <col min="5636" max="5636" width="12.42578125" style="16" customWidth="1"/>
    <col min="5637" max="5637" width="11.140625" style="16" customWidth="1"/>
    <col min="5638" max="5638" width="13.140625" style="16" customWidth="1"/>
    <col min="5639" max="5639" width="10.85546875" style="16" customWidth="1"/>
    <col min="5640" max="5640" width="14.5703125" style="16" customWidth="1"/>
    <col min="5641" max="5641" width="12" style="16" customWidth="1"/>
    <col min="5642" max="5642" width="0" style="16" hidden="1" customWidth="1"/>
    <col min="5643" max="5643" width="13" style="16" customWidth="1"/>
    <col min="5644" max="5644" width="11.85546875" style="16" customWidth="1"/>
    <col min="5645" max="5645" width="14.140625" style="16" customWidth="1"/>
    <col min="5646" max="5646" width="11.140625" style="16" bestFit="1" customWidth="1"/>
    <col min="5647" max="5647" width="12.7109375" style="16" customWidth="1"/>
    <col min="5648" max="5648" width="11.5703125" style="16" customWidth="1"/>
    <col min="5649" max="5649" width="13.5703125" style="16" customWidth="1"/>
    <col min="5650" max="5650" width="11.140625" style="16" bestFit="1" customWidth="1"/>
    <col min="5651" max="5651" width="12" style="16" customWidth="1"/>
    <col min="5652" max="5652" width="10.85546875" style="16" customWidth="1"/>
    <col min="5653" max="5653" width="12.42578125" style="16" customWidth="1"/>
    <col min="5654" max="5654" width="12.28515625" style="16" customWidth="1"/>
    <col min="5655" max="5655" width="13.28515625" style="16" customWidth="1"/>
    <col min="5656" max="5656" width="11" style="16" customWidth="1"/>
    <col min="5657" max="5657" width="13.42578125" style="16" customWidth="1"/>
    <col min="5658" max="5658" width="11" style="16" customWidth="1"/>
    <col min="5659" max="5659" width="12.28515625" style="16" customWidth="1"/>
    <col min="5660" max="5660" width="11" style="16" customWidth="1"/>
    <col min="5661" max="5661" width="12.5703125" style="16" customWidth="1"/>
    <col min="5662" max="5662" width="12.42578125" style="16" customWidth="1"/>
    <col min="5663" max="5663" width="12.7109375" style="16" customWidth="1"/>
    <col min="5664" max="5664" width="12.42578125" style="16" customWidth="1"/>
    <col min="5665" max="5665" width="13.85546875" style="16" customWidth="1"/>
    <col min="5666" max="5666" width="13.42578125" style="16" customWidth="1"/>
    <col min="5667" max="5667" width="14.42578125" style="16" customWidth="1"/>
    <col min="5668" max="5668" width="11.28515625" style="16" customWidth="1"/>
    <col min="5669" max="5669" width="14.42578125" style="16" customWidth="1"/>
    <col min="5670" max="5670" width="10.85546875" style="16" customWidth="1"/>
    <col min="5671" max="5671" width="13.42578125" style="16" customWidth="1"/>
    <col min="5672" max="5672" width="13" style="16" customWidth="1"/>
    <col min="5673" max="5673" width="10.85546875" style="16" customWidth="1"/>
    <col min="5674" max="5674" width="12.42578125" style="16" customWidth="1"/>
    <col min="5675" max="5675" width="11.5703125" style="16" customWidth="1"/>
    <col min="5676" max="5676" width="12.28515625" style="16" customWidth="1"/>
    <col min="5677" max="5677" width="12.42578125" style="16" customWidth="1"/>
    <col min="5678" max="5678" width="14.42578125" style="16" bestFit="1" customWidth="1"/>
    <col min="5679" max="5679" width="13.85546875" style="16" customWidth="1"/>
    <col min="5680" max="5681" width="13.7109375" style="16" customWidth="1"/>
    <col min="5682" max="5682" width="11.28515625" style="16" customWidth="1"/>
    <col min="5683" max="5683" width="12.7109375" style="16" customWidth="1"/>
    <col min="5684" max="5888" width="9.140625" style="16"/>
    <col min="5889" max="5889" width="9" style="16" customWidth="1"/>
    <col min="5890" max="5890" width="45.5703125" style="16" customWidth="1"/>
    <col min="5891" max="5891" width="11.140625" style="16" customWidth="1"/>
    <col min="5892" max="5892" width="12.42578125" style="16" customWidth="1"/>
    <col min="5893" max="5893" width="11.140625" style="16" customWidth="1"/>
    <col min="5894" max="5894" width="13.140625" style="16" customWidth="1"/>
    <col min="5895" max="5895" width="10.85546875" style="16" customWidth="1"/>
    <col min="5896" max="5896" width="14.5703125" style="16" customWidth="1"/>
    <col min="5897" max="5897" width="12" style="16" customWidth="1"/>
    <col min="5898" max="5898" width="0" style="16" hidden="1" customWidth="1"/>
    <col min="5899" max="5899" width="13" style="16" customWidth="1"/>
    <col min="5900" max="5900" width="11.85546875" style="16" customWidth="1"/>
    <col min="5901" max="5901" width="14.140625" style="16" customWidth="1"/>
    <col min="5902" max="5902" width="11.140625" style="16" bestFit="1" customWidth="1"/>
    <col min="5903" max="5903" width="12.7109375" style="16" customWidth="1"/>
    <col min="5904" max="5904" width="11.5703125" style="16" customWidth="1"/>
    <col min="5905" max="5905" width="13.5703125" style="16" customWidth="1"/>
    <col min="5906" max="5906" width="11.140625" style="16" bestFit="1" customWidth="1"/>
    <col min="5907" max="5907" width="12" style="16" customWidth="1"/>
    <col min="5908" max="5908" width="10.85546875" style="16" customWidth="1"/>
    <col min="5909" max="5909" width="12.42578125" style="16" customWidth="1"/>
    <col min="5910" max="5910" width="12.28515625" style="16" customWidth="1"/>
    <col min="5911" max="5911" width="13.28515625" style="16" customWidth="1"/>
    <col min="5912" max="5912" width="11" style="16" customWidth="1"/>
    <col min="5913" max="5913" width="13.42578125" style="16" customWidth="1"/>
    <col min="5914" max="5914" width="11" style="16" customWidth="1"/>
    <col min="5915" max="5915" width="12.28515625" style="16" customWidth="1"/>
    <col min="5916" max="5916" width="11" style="16" customWidth="1"/>
    <col min="5917" max="5917" width="12.5703125" style="16" customWidth="1"/>
    <col min="5918" max="5918" width="12.42578125" style="16" customWidth="1"/>
    <col min="5919" max="5919" width="12.7109375" style="16" customWidth="1"/>
    <col min="5920" max="5920" width="12.42578125" style="16" customWidth="1"/>
    <col min="5921" max="5921" width="13.85546875" style="16" customWidth="1"/>
    <col min="5922" max="5922" width="13.42578125" style="16" customWidth="1"/>
    <col min="5923" max="5923" width="14.42578125" style="16" customWidth="1"/>
    <col min="5924" max="5924" width="11.28515625" style="16" customWidth="1"/>
    <col min="5925" max="5925" width="14.42578125" style="16" customWidth="1"/>
    <col min="5926" max="5926" width="10.85546875" style="16" customWidth="1"/>
    <col min="5927" max="5927" width="13.42578125" style="16" customWidth="1"/>
    <col min="5928" max="5928" width="13" style="16" customWidth="1"/>
    <col min="5929" max="5929" width="10.85546875" style="16" customWidth="1"/>
    <col min="5930" max="5930" width="12.42578125" style="16" customWidth="1"/>
    <col min="5931" max="5931" width="11.5703125" style="16" customWidth="1"/>
    <col min="5932" max="5932" width="12.28515625" style="16" customWidth="1"/>
    <col min="5933" max="5933" width="12.42578125" style="16" customWidth="1"/>
    <col min="5934" max="5934" width="14.42578125" style="16" bestFit="1" customWidth="1"/>
    <col min="5935" max="5935" width="13.85546875" style="16" customWidth="1"/>
    <col min="5936" max="5937" width="13.7109375" style="16" customWidth="1"/>
    <col min="5938" max="5938" width="11.28515625" style="16" customWidth="1"/>
    <col min="5939" max="5939" width="12.7109375" style="16" customWidth="1"/>
    <col min="5940" max="6144" width="9.140625" style="16"/>
    <col min="6145" max="6145" width="9" style="16" customWidth="1"/>
    <col min="6146" max="6146" width="45.5703125" style="16" customWidth="1"/>
    <col min="6147" max="6147" width="11.140625" style="16" customWidth="1"/>
    <col min="6148" max="6148" width="12.42578125" style="16" customWidth="1"/>
    <col min="6149" max="6149" width="11.140625" style="16" customWidth="1"/>
    <col min="6150" max="6150" width="13.140625" style="16" customWidth="1"/>
    <col min="6151" max="6151" width="10.85546875" style="16" customWidth="1"/>
    <col min="6152" max="6152" width="14.5703125" style="16" customWidth="1"/>
    <col min="6153" max="6153" width="12" style="16" customWidth="1"/>
    <col min="6154" max="6154" width="0" style="16" hidden="1" customWidth="1"/>
    <col min="6155" max="6155" width="13" style="16" customWidth="1"/>
    <col min="6156" max="6156" width="11.85546875" style="16" customWidth="1"/>
    <col min="6157" max="6157" width="14.140625" style="16" customWidth="1"/>
    <col min="6158" max="6158" width="11.140625" style="16" bestFit="1" customWidth="1"/>
    <col min="6159" max="6159" width="12.7109375" style="16" customWidth="1"/>
    <col min="6160" max="6160" width="11.5703125" style="16" customWidth="1"/>
    <col min="6161" max="6161" width="13.5703125" style="16" customWidth="1"/>
    <col min="6162" max="6162" width="11.140625" style="16" bestFit="1" customWidth="1"/>
    <col min="6163" max="6163" width="12" style="16" customWidth="1"/>
    <col min="6164" max="6164" width="10.85546875" style="16" customWidth="1"/>
    <col min="6165" max="6165" width="12.42578125" style="16" customWidth="1"/>
    <col min="6166" max="6166" width="12.28515625" style="16" customWidth="1"/>
    <col min="6167" max="6167" width="13.28515625" style="16" customWidth="1"/>
    <col min="6168" max="6168" width="11" style="16" customWidth="1"/>
    <col min="6169" max="6169" width="13.42578125" style="16" customWidth="1"/>
    <col min="6170" max="6170" width="11" style="16" customWidth="1"/>
    <col min="6171" max="6171" width="12.28515625" style="16" customWidth="1"/>
    <col min="6172" max="6172" width="11" style="16" customWidth="1"/>
    <col min="6173" max="6173" width="12.5703125" style="16" customWidth="1"/>
    <col min="6174" max="6174" width="12.42578125" style="16" customWidth="1"/>
    <col min="6175" max="6175" width="12.7109375" style="16" customWidth="1"/>
    <col min="6176" max="6176" width="12.42578125" style="16" customWidth="1"/>
    <col min="6177" max="6177" width="13.85546875" style="16" customWidth="1"/>
    <col min="6178" max="6178" width="13.42578125" style="16" customWidth="1"/>
    <col min="6179" max="6179" width="14.42578125" style="16" customWidth="1"/>
    <col min="6180" max="6180" width="11.28515625" style="16" customWidth="1"/>
    <col min="6181" max="6181" width="14.42578125" style="16" customWidth="1"/>
    <col min="6182" max="6182" width="10.85546875" style="16" customWidth="1"/>
    <col min="6183" max="6183" width="13.42578125" style="16" customWidth="1"/>
    <col min="6184" max="6184" width="13" style="16" customWidth="1"/>
    <col min="6185" max="6185" width="10.85546875" style="16" customWidth="1"/>
    <col min="6186" max="6186" width="12.42578125" style="16" customWidth="1"/>
    <col min="6187" max="6187" width="11.5703125" style="16" customWidth="1"/>
    <col min="6188" max="6188" width="12.28515625" style="16" customWidth="1"/>
    <col min="6189" max="6189" width="12.42578125" style="16" customWidth="1"/>
    <col min="6190" max="6190" width="14.42578125" style="16" bestFit="1" customWidth="1"/>
    <col min="6191" max="6191" width="13.85546875" style="16" customWidth="1"/>
    <col min="6192" max="6193" width="13.7109375" style="16" customWidth="1"/>
    <col min="6194" max="6194" width="11.28515625" style="16" customWidth="1"/>
    <col min="6195" max="6195" width="12.7109375" style="16" customWidth="1"/>
    <col min="6196" max="6400" width="9.140625" style="16"/>
    <col min="6401" max="6401" width="9" style="16" customWidth="1"/>
    <col min="6402" max="6402" width="45.5703125" style="16" customWidth="1"/>
    <col min="6403" max="6403" width="11.140625" style="16" customWidth="1"/>
    <col min="6404" max="6404" width="12.42578125" style="16" customWidth="1"/>
    <col min="6405" max="6405" width="11.140625" style="16" customWidth="1"/>
    <col min="6406" max="6406" width="13.140625" style="16" customWidth="1"/>
    <col min="6407" max="6407" width="10.85546875" style="16" customWidth="1"/>
    <col min="6408" max="6408" width="14.5703125" style="16" customWidth="1"/>
    <col min="6409" max="6409" width="12" style="16" customWidth="1"/>
    <col min="6410" max="6410" width="0" style="16" hidden="1" customWidth="1"/>
    <col min="6411" max="6411" width="13" style="16" customWidth="1"/>
    <col min="6412" max="6412" width="11.85546875" style="16" customWidth="1"/>
    <col min="6413" max="6413" width="14.140625" style="16" customWidth="1"/>
    <col min="6414" max="6414" width="11.140625" style="16" bestFit="1" customWidth="1"/>
    <col min="6415" max="6415" width="12.7109375" style="16" customWidth="1"/>
    <col min="6416" max="6416" width="11.5703125" style="16" customWidth="1"/>
    <col min="6417" max="6417" width="13.5703125" style="16" customWidth="1"/>
    <col min="6418" max="6418" width="11.140625" style="16" bestFit="1" customWidth="1"/>
    <col min="6419" max="6419" width="12" style="16" customWidth="1"/>
    <col min="6420" max="6420" width="10.85546875" style="16" customWidth="1"/>
    <col min="6421" max="6421" width="12.42578125" style="16" customWidth="1"/>
    <col min="6422" max="6422" width="12.28515625" style="16" customWidth="1"/>
    <col min="6423" max="6423" width="13.28515625" style="16" customWidth="1"/>
    <col min="6424" max="6424" width="11" style="16" customWidth="1"/>
    <col min="6425" max="6425" width="13.42578125" style="16" customWidth="1"/>
    <col min="6426" max="6426" width="11" style="16" customWidth="1"/>
    <col min="6427" max="6427" width="12.28515625" style="16" customWidth="1"/>
    <col min="6428" max="6428" width="11" style="16" customWidth="1"/>
    <col min="6429" max="6429" width="12.5703125" style="16" customWidth="1"/>
    <col min="6430" max="6430" width="12.42578125" style="16" customWidth="1"/>
    <col min="6431" max="6431" width="12.7109375" style="16" customWidth="1"/>
    <col min="6432" max="6432" width="12.42578125" style="16" customWidth="1"/>
    <col min="6433" max="6433" width="13.85546875" style="16" customWidth="1"/>
    <col min="6434" max="6434" width="13.42578125" style="16" customWidth="1"/>
    <col min="6435" max="6435" width="14.42578125" style="16" customWidth="1"/>
    <col min="6436" max="6436" width="11.28515625" style="16" customWidth="1"/>
    <col min="6437" max="6437" width="14.42578125" style="16" customWidth="1"/>
    <col min="6438" max="6438" width="10.85546875" style="16" customWidth="1"/>
    <col min="6439" max="6439" width="13.42578125" style="16" customWidth="1"/>
    <col min="6440" max="6440" width="13" style="16" customWidth="1"/>
    <col min="6441" max="6441" width="10.85546875" style="16" customWidth="1"/>
    <col min="6442" max="6442" width="12.42578125" style="16" customWidth="1"/>
    <col min="6443" max="6443" width="11.5703125" style="16" customWidth="1"/>
    <col min="6444" max="6444" width="12.28515625" style="16" customWidth="1"/>
    <col min="6445" max="6445" width="12.42578125" style="16" customWidth="1"/>
    <col min="6446" max="6446" width="14.42578125" style="16" bestFit="1" customWidth="1"/>
    <col min="6447" max="6447" width="13.85546875" style="16" customWidth="1"/>
    <col min="6448" max="6449" width="13.7109375" style="16" customWidth="1"/>
    <col min="6450" max="6450" width="11.28515625" style="16" customWidth="1"/>
    <col min="6451" max="6451" width="12.7109375" style="16" customWidth="1"/>
    <col min="6452" max="6656" width="9.140625" style="16"/>
    <col min="6657" max="6657" width="9" style="16" customWidth="1"/>
    <col min="6658" max="6658" width="45.5703125" style="16" customWidth="1"/>
    <col min="6659" max="6659" width="11.140625" style="16" customWidth="1"/>
    <col min="6660" max="6660" width="12.42578125" style="16" customWidth="1"/>
    <col min="6661" max="6661" width="11.140625" style="16" customWidth="1"/>
    <col min="6662" max="6662" width="13.140625" style="16" customWidth="1"/>
    <col min="6663" max="6663" width="10.85546875" style="16" customWidth="1"/>
    <col min="6664" max="6664" width="14.5703125" style="16" customWidth="1"/>
    <col min="6665" max="6665" width="12" style="16" customWidth="1"/>
    <col min="6666" max="6666" width="0" style="16" hidden="1" customWidth="1"/>
    <col min="6667" max="6667" width="13" style="16" customWidth="1"/>
    <col min="6668" max="6668" width="11.85546875" style="16" customWidth="1"/>
    <col min="6669" max="6669" width="14.140625" style="16" customWidth="1"/>
    <col min="6670" max="6670" width="11.140625" style="16" bestFit="1" customWidth="1"/>
    <col min="6671" max="6671" width="12.7109375" style="16" customWidth="1"/>
    <col min="6672" max="6672" width="11.5703125" style="16" customWidth="1"/>
    <col min="6673" max="6673" width="13.5703125" style="16" customWidth="1"/>
    <col min="6674" max="6674" width="11.140625" style="16" bestFit="1" customWidth="1"/>
    <col min="6675" max="6675" width="12" style="16" customWidth="1"/>
    <col min="6676" max="6676" width="10.85546875" style="16" customWidth="1"/>
    <col min="6677" max="6677" width="12.42578125" style="16" customWidth="1"/>
    <col min="6678" max="6678" width="12.28515625" style="16" customWidth="1"/>
    <col min="6679" max="6679" width="13.28515625" style="16" customWidth="1"/>
    <col min="6680" max="6680" width="11" style="16" customWidth="1"/>
    <col min="6681" max="6681" width="13.42578125" style="16" customWidth="1"/>
    <col min="6682" max="6682" width="11" style="16" customWidth="1"/>
    <col min="6683" max="6683" width="12.28515625" style="16" customWidth="1"/>
    <col min="6684" max="6684" width="11" style="16" customWidth="1"/>
    <col min="6685" max="6685" width="12.5703125" style="16" customWidth="1"/>
    <col min="6686" max="6686" width="12.42578125" style="16" customWidth="1"/>
    <col min="6687" max="6687" width="12.7109375" style="16" customWidth="1"/>
    <col min="6688" max="6688" width="12.42578125" style="16" customWidth="1"/>
    <col min="6689" max="6689" width="13.85546875" style="16" customWidth="1"/>
    <col min="6690" max="6690" width="13.42578125" style="16" customWidth="1"/>
    <col min="6691" max="6691" width="14.42578125" style="16" customWidth="1"/>
    <col min="6692" max="6692" width="11.28515625" style="16" customWidth="1"/>
    <col min="6693" max="6693" width="14.42578125" style="16" customWidth="1"/>
    <col min="6694" max="6694" width="10.85546875" style="16" customWidth="1"/>
    <col min="6695" max="6695" width="13.42578125" style="16" customWidth="1"/>
    <col min="6696" max="6696" width="13" style="16" customWidth="1"/>
    <col min="6697" max="6697" width="10.85546875" style="16" customWidth="1"/>
    <col min="6698" max="6698" width="12.42578125" style="16" customWidth="1"/>
    <col min="6699" max="6699" width="11.5703125" style="16" customWidth="1"/>
    <col min="6700" max="6700" width="12.28515625" style="16" customWidth="1"/>
    <col min="6701" max="6701" width="12.42578125" style="16" customWidth="1"/>
    <col min="6702" max="6702" width="14.42578125" style="16" bestFit="1" customWidth="1"/>
    <col min="6703" max="6703" width="13.85546875" style="16" customWidth="1"/>
    <col min="6704" max="6705" width="13.7109375" style="16" customWidth="1"/>
    <col min="6706" max="6706" width="11.28515625" style="16" customWidth="1"/>
    <col min="6707" max="6707" width="12.7109375" style="16" customWidth="1"/>
    <col min="6708" max="6912" width="9.140625" style="16"/>
    <col min="6913" max="6913" width="9" style="16" customWidth="1"/>
    <col min="6914" max="6914" width="45.5703125" style="16" customWidth="1"/>
    <col min="6915" max="6915" width="11.140625" style="16" customWidth="1"/>
    <col min="6916" max="6916" width="12.42578125" style="16" customWidth="1"/>
    <col min="6917" max="6917" width="11.140625" style="16" customWidth="1"/>
    <col min="6918" max="6918" width="13.140625" style="16" customWidth="1"/>
    <col min="6919" max="6919" width="10.85546875" style="16" customWidth="1"/>
    <col min="6920" max="6920" width="14.5703125" style="16" customWidth="1"/>
    <col min="6921" max="6921" width="12" style="16" customWidth="1"/>
    <col min="6922" max="6922" width="0" style="16" hidden="1" customWidth="1"/>
    <col min="6923" max="6923" width="13" style="16" customWidth="1"/>
    <col min="6924" max="6924" width="11.85546875" style="16" customWidth="1"/>
    <col min="6925" max="6925" width="14.140625" style="16" customWidth="1"/>
    <col min="6926" max="6926" width="11.140625" style="16" bestFit="1" customWidth="1"/>
    <col min="6927" max="6927" width="12.7109375" style="16" customWidth="1"/>
    <col min="6928" max="6928" width="11.5703125" style="16" customWidth="1"/>
    <col min="6929" max="6929" width="13.5703125" style="16" customWidth="1"/>
    <col min="6930" max="6930" width="11.140625" style="16" bestFit="1" customWidth="1"/>
    <col min="6931" max="6931" width="12" style="16" customWidth="1"/>
    <col min="6932" max="6932" width="10.85546875" style="16" customWidth="1"/>
    <col min="6933" max="6933" width="12.42578125" style="16" customWidth="1"/>
    <col min="6934" max="6934" width="12.28515625" style="16" customWidth="1"/>
    <col min="6935" max="6935" width="13.28515625" style="16" customWidth="1"/>
    <col min="6936" max="6936" width="11" style="16" customWidth="1"/>
    <col min="6937" max="6937" width="13.42578125" style="16" customWidth="1"/>
    <col min="6938" max="6938" width="11" style="16" customWidth="1"/>
    <col min="6939" max="6939" width="12.28515625" style="16" customWidth="1"/>
    <col min="6940" max="6940" width="11" style="16" customWidth="1"/>
    <col min="6941" max="6941" width="12.5703125" style="16" customWidth="1"/>
    <col min="6942" max="6942" width="12.42578125" style="16" customWidth="1"/>
    <col min="6943" max="6943" width="12.7109375" style="16" customWidth="1"/>
    <col min="6944" max="6944" width="12.42578125" style="16" customWidth="1"/>
    <col min="6945" max="6945" width="13.85546875" style="16" customWidth="1"/>
    <col min="6946" max="6946" width="13.42578125" style="16" customWidth="1"/>
    <col min="6947" max="6947" width="14.42578125" style="16" customWidth="1"/>
    <col min="6948" max="6948" width="11.28515625" style="16" customWidth="1"/>
    <col min="6949" max="6949" width="14.42578125" style="16" customWidth="1"/>
    <col min="6950" max="6950" width="10.85546875" style="16" customWidth="1"/>
    <col min="6951" max="6951" width="13.42578125" style="16" customWidth="1"/>
    <col min="6952" max="6952" width="13" style="16" customWidth="1"/>
    <col min="6953" max="6953" width="10.85546875" style="16" customWidth="1"/>
    <col min="6954" max="6954" width="12.42578125" style="16" customWidth="1"/>
    <col min="6955" max="6955" width="11.5703125" style="16" customWidth="1"/>
    <col min="6956" max="6956" width="12.28515625" style="16" customWidth="1"/>
    <col min="6957" max="6957" width="12.42578125" style="16" customWidth="1"/>
    <col min="6958" max="6958" width="14.42578125" style="16" bestFit="1" customWidth="1"/>
    <col min="6959" max="6959" width="13.85546875" style="16" customWidth="1"/>
    <col min="6960" max="6961" width="13.7109375" style="16" customWidth="1"/>
    <col min="6962" max="6962" width="11.28515625" style="16" customWidth="1"/>
    <col min="6963" max="6963" width="12.7109375" style="16" customWidth="1"/>
    <col min="6964" max="7168" width="9.140625" style="16"/>
    <col min="7169" max="7169" width="9" style="16" customWidth="1"/>
    <col min="7170" max="7170" width="45.5703125" style="16" customWidth="1"/>
    <col min="7171" max="7171" width="11.140625" style="16" customWidth="1"/>
    <col min="7172" max="7172" width="12.42578125" style="16" customWidth="1"/>
    <col min="7173" max="7173" width="11.140625" style="16" customWidth="1"/>
    <col min="7174" max="7174" width="13.140625" style="16" customWidth="1"/>
    <col min="7175" max="7175" width="10.85546875" style="16" customWidth="1"/>
    <col min="7176" max="7176" width="14.5703125" style="16" customWidth="1"/>
    <col min="7177" max="7177" width="12" style="16" customWidth="1"/>
    <col min="7178" max="7178" width="0" style="16" hidden="1" customWidth="1"/>
    <col min="7179" max="7179" width="13" style="16" customWidth="1"/>
    <col min="7180" max="7180" width="11.85546875" style="16" customWidth="1"/>
    <col min="7181" max="7181" width="14.140625" style="16" customWidth="1"/>
    <col min="7182" max="7182" width="11.140625" style="16" bestFit="1" customWidth="1"/>
    <col min="7183" max="7183" width="12.7109375" style="16" customWidth="1"/>
    <col min="7184" max="7184" width="11.5703125" style="16" customWidth="1"/>
    <col min="7185" max="7185" width="13.5703125" style="16" customWidth="1"/>
    <col min="7186" max="7186" width="11.140625" style="16" bestFit="1" customWidth="1"/>
    <col min="7187" max="7187" width="12" style="16" customWidth="1"/>
    <col min="7188" max="7188" width="10.85546875" style="16" customWidth="1"/>
    <col min="7189" max="7189" width="12.42578125" style="16" customWidth="1"/>
    <col min="7190" max="7190" width="12.28515625" style="16" customWidth="1"/>
    <col min="7191" max="7191" width="13.28515625" style="16" customWidth="1"/>
    <col min="7192" max="7192" width="11" style="16" customWidth="1"/>
    <col min="7193" max="7193" width="13.42578125" style="16" customWidth="1"/>
    <col min="7194" max="7194" width="11" style="16" customWidth="1"/>
    <col min="7195" max="7195" width="12.28515625" style="16" customWidth="1"/>
    <col min="7196" max="7196" width="11" style="16" customWidth="1"/>
    <col min="7197" max="7197" width="12.5703125" style="16" customWidth="1"/>
    <col min="7198" max="7198" width="12.42578125" style="16" customWidth="1"/>
    <col min="7199" max="7199" width="12.7109375" style="16" customWidth="1"/>
    <col min="7200" max="7200" width="12.42578125" style="16" customWidth="1"/>
    <col min="7201" max="7201" width="13.85546875" style="16" customWidth="1"/>
    <col min="7202" max="7202" width="13.42578125" style="16" customWidth="1"/>
    <col min="7203" max="7203" width="14.42578125" style="16" customWidth="1"/>
    <col min="7204" max="7204" width="11.28515625" style="16" customWidth="1"/>
    <col min="7205" max="7205" width="14.42578125" style="16" customWidth="1"/>
    <col min="7206" max="7206" width="10.85546875" style="16" customWidth="1"/>
    <col min="7207" max="7207" width="13.42578125" style="16" customWidth="1"/>
    <col min="7208" max="7208" width="13" style="16" customWidth="1"/>
    <col min="7209" max="7209" width="10.85546875" style="16" customWidth="1"/>
    <col min="7210" max="7210" width="12.42578125" style="16" customWidth="1"/>
    <col min="7211" max="7211" width="11.5703125" style="16" customWidth="1"/>
    <col min="7212" max="7212" width="12.28515625" style="16" customWidth="1"/>
    <col min="7213" max="7213" width="12.42578125" style="16" customWidth="1"/>
    <col min="7214" max="7214" width="14.42578125" style="16" bestFit="1" customWidth="1"/>
    <col min="7215" max="7215" width="13.85546875" style="16" customWidth="1"/>
    <col min="7216" max="7217" width="13.7109375" style="16" customWidth="1"/>
    <col min="7218" max="7218" width="11.28515625" style="16" customWidth="1"/>
    <col min="7219" max="7219" width="12.7109375" style="16" customWidth="1"/>
    <col min="7220" max="7424" width="9.140625" style="16"/>
    <col min="7425" max="7425" width="9" style="16" customWidth="1"/>
    <col min="7426" max="7426" width="45.5703125" style="16" customWidth="1"/>
    <col min="7427" max="7427" width="11.140625" style="16" customWidth="1"/>
    <col min="7428" max="7428" width="12.42578125" style="16" customWidth="1"/>
    <col min="7429" max="7429" width="11.140625" style="16" customWidth="1"/>
    <col min="7430" max="7430" width="13.140625" style="16" customWidth="1"/>
    <col min="7431" max="7431" width="10.85546875" style="16" customWidth="1"/>
    <col min="7432" max="7432" width="14.5703125" style="16" customWidth="1"/>
    <col min="7433" max="7433" width="12" style="16" customWidth="1"/>
    <col min="7434" max="7434" width="0" style="16" hidden="1" customWidth="1"/>
    <col min="7435" max="7435" width="13" style="16" customWidth="1"/>
    <col min="7436" max="7436" width="11.85546875" style="16" customWidth="1"/>
    <col min="7437" max="7437" width="14.140625" style="16" customWidth="1"/>
    <col min="7438" max="7438" width="11.140625" style="16" bestFit="1" customWidth="1"/>
    <col min="7439" max="7439" width="12.7109375" style="16" customWidth="1"/>
    <col min="7440" max="7440" width="11.5703125" style="16" customWidth="1"/>
    <col min="7441" max="7441" width="13.5703125" style="16" customWidth="1"/>
    <col min="7442" max="7442" width="11.140625" style="16" bestFit="1" customWidth="1"/>
    <col min="7443" max="7443" width="12" style="16" customWidth="1"/>
    <col min="7444" max="7444" width="10.85546875" style="16" customWidth="1"/>
    <col min="7445" max="7445" width="12.42578125" style="16" customWidth="1"/>
    <col min="7446" max="7446" width="12.28515625" style="16" customWidth="1"/>
    <col min="7447" max="7447" width="13.28515625" style="16" customWidth="1"/>
    <col min="7448" max="7448" width="11" style="16" customWidth="1"/>
    <col min="7449" max="7449" width="13.42578125" style="16" customWidth="1"/>
    <col min="7450" max="7450" width="11" style="16" customWidth="1"/>
    <col min="7451" max="7451" width="12.28515625" style="16" customWidth="1"/>
    <col min="7452" max="7452" width="11" style="16" customWidth="1"/>
    <col min="7453" max="7453" width="12.5703125" style="16" customWidth="1"/>
    <col min="7454" max="7454" width="12.42578125" style="16" customWidth="1"/>
    <col min="7455" max="7455" width="12.7109375" style="16" customWidth="1"/>
    <col min="7456" max="7456" width="12.42578125" style="16" customWidth="1"/>
    <col min="7457" max="7457" width="13.85546875" style="16" customWidth="1"/>
    <col min="7458" max="7458" width="13.42578125" style="16" customWidth="1"/>
    <col min="7459" max="7459" width="14.42578125" style="16" customWidth="1"/>
    <col min="7460" max="7460" width="11.28515625" style="16" customWidth="1"/>
    <col min="7461" max="7461" width="14.42578125" style="16" customWidth="1"/>
    <col min="7462" max="7462" width="10.85546875" style="16" customWidth="1"/>
    <col min="7463" max="7463" width="13.42578125" style="16" customWidth="1"/>
    <col min="7464" max="7464" width="13" style="16" customWidth="1"/>
    <col min="7465" max="7465" width="10.85546875" style="16" customWidth="1"/>
    <col min="7466" max="7466" width="12.42578125" style="16" customWidth="1"/>
    <col min="7467" max="7467" width="11.5703125" style="16" customWidth="1"/>
    <col min="7468" max="7468" width="12.28515625" style="16" customWidth="1"/>
    <col min="7469" max="7469" width="12.42578125" style="16" customWidth="1"/>
    <col min="7470" max="7470" width="14.42578125" style="16" bestFit="1" customWidth="1"/>
    <col min="7471" max="7471" width="13.85546875" style="16" customWidth="1"/>
    <col min="7472" max="7473" width="13.7109375" style="16" customWidth="1"/>
    <col min="7474" max="7474" width="11.28515625" style="16" customWidth="1"/>
    <col min="7475" max="7475" width="12.7109375" style="16" customWidth="1"/>
    <col min="7476" max="7680" width="9.140625" style="16"/>
    <col min="7681" max="7681" width="9" style="16" customWidth="1"/>
    <col min="7682" max="7682" width="45.5703125" style="16" customWidth="1"/>
    <col min="7683" max="7683" width="11.140625" style="16" customWidth="1"/>
    <col min="7684" max="7684" width="12.42578125" style="16" customWidth="1"/>
    <col min="7685" max="7685" width="11.140625" style="16" customWidth="1"/>
    <col min="7686" max="7686" width="13.140625" style="16" customWidth="1"/>
    <col min="7687" max="7687" width="10.85546875" style="16" customWidth="1"/>
    <col min="7688" max="7688" width="14.5703125" style="16" customWidth="1"/>
    <col min="7689" max="7689" width="12" style="16" customWidth="1"/>
    <col min="7690" max="7690" width="0" style="16" hidden="1" customWidth="1"/>
    <col min="7691" max="7691" width="13" style="16" customWidth="1"/>
    <col min="7692" max="7692" width="11.85546875" style="16" customWidth="1"/>
    <col min="7693" max="7693" width="14.140625" style="16" customWidth="1"/>
    <col min="7694" max="7694" width="11.140625" style="16" bestFit="1" customWidth="1"/>
    <col min="7695" max="7695" width="12.7109375" style="16" customWidth="1"/>
    <col min="7696" max="7696" width="11.5703125" style="16" customWidth="1"/>
    <col min="7697" max="7697" width="13.5703125" style="16" customWidth="1"/>
    <col min="7698" max="7698" width="11.140625" style="16" bestFit="1" customWidth="1"/>
    <col min="7699" max="7699" width="12" style="16" customWidth="1"/>
    <col min="7700" max="7700" width="10.85546875" style="16" customWidth="1"/>
    <col min="7701" max="7701" width="12.42578125" style="16" customWidth="1"/>
    <col min="7702" max="7702" width="12.28515625" style="16" customWidth="1"/>
    <col min="7703" max="7703" width="13.28515625" style="16" customWidth="1"/>
    <col min="7704" max="7704" width="11" style="16" customWidth="1"/>
    <col min="7705" max="7705" width="13.42578125" style="16" customWidth="1"/>
    <col min="7706" max="7706" width="11" style="16" customWidth="1"/>
    <col min="7707" max="7707" width="12.28515625" style="16" customWidth="1"/>
    <col min="7708" max="7708" width="11" style="16" customWidth="1"/>
    <col min="7709" max="7709" width="12.5703125" style="16" customWidth="1"/>
    <col min="7710" max="7710" width="12.42578125" style="16" customWidth="1"/>
    <col min="7711" max="7711" width="12.7109375" style="16" customWidth="1"/>
    <col min="7712" max="7712" width="12.42578125" style="16" customWidth="1"/>
    <col min="7713" max="7713" width="13.85546875" style="16" customWidth="1"/>
    <col min="7714" max="7714" width="13.42578125" style="16" customWidth="1"/>
    <col min="7715" max="7715" width="14.42578125" style="16" customWidth="1"/>
    <col min="7716" max="7716" width="11.28515625" style="16" customWidth="1"/>
    <col min="7717" max="7717" width="14.42578125" style="16" customWidth="1"/>
    <col min="7718" max="7718" width="10.85546875" style="16" customWidth="1"/>
    <col min="7719" max="7719" width="13.42578125" style="16" customWidth="1"/>
    <col min="7720" max="7720" width="13" style="16" customWidth="1"/>
    <col min="7721" max="7721" width="10.85546875" style="16" customWidth="1"/>
    <col min="7722" max="7722" width="12.42578125" style="16" customWidth="1"/>
    <col min="7723" max="7723" width="11.5703125" style="16" customWidth="1"/>
    <col min="7724" max="7724" width="12.28515625" style="16" customWidth="1"/>
    <col min="7725" max="7725" width="12.42578125" style="16" customWidth="1"/>
    <col min="7726" max="7726" width="14.42578125" style="16" bestFit="1" customWidth="1"/>
    <col min="7727" max="7727" width="13.85546875" style="16" customWidth="1"/>
    <col min="7728" max="7729" width="13.7109375" style="16" customWidth="1"/>
    <col min="7730" max="7730" width="11.28515625" style="16" customWidth="1"/>
    <col min="7731" max="7731" width="12.7109375" style="16" customWidth="1"/>
    <col min="7732" max="7936" width="9.140625" style="16"/>
    <col min="7937" max="7937" width="9" style="16" customWidth="1"/>
    <col min="7938" max="7938" width="45.5703125" style="16" customWidth="1"/>
    <col min="7939" max="7939" width="11.140625" style="16" customWidth="1"/>
    <col min="7940" max="7940" width="12.42578125" style="16" customWidth="1"/>
    <col min="7941" max="7941" width="11.140625" style="16" customWidth="1"/>
    <col min="7942" max="7942" width="13.140625" style="16" customWidth="1"/>
    <col min="7943" max="7943" width="10.85546875" style="16" customWidth="1"/>
    <col min="7944" max="7944" width="14.5703125" style="16" customWidth="1"/>
    <col min="7945" max="7945" width="12" style="16" customWidth="1"/>
    <col min="7946" max="7946" width="0" style="16" hidden="1" customWidth="1"/>
    <col min="7947" max="7947" width="13" style="16" customWidth="1"/>
    <col min="7948" max="7948" width="11.85546875" style="16" customWidth="1"/>
    <col min="7949" max="7949" width="14.140625" style="16" customWidth="1"/>
    <col min="7950" max="7950" width="11.140625" style="16" bestFit="1" customWidth="1"/>
    <col min="7951" max="7951" width="12.7109375" style="16" customWidth="1"/>
    <col min="7952" max="7952" width="11.5703125" style="16" customWidth="1"/>
    <col min="7953" max="7953" width="13.5703125" style="16" customWidth="1"/>
    <col min="7954" max="7954" width="11.140625" style="16" bestFit="1" customWidth="1"/>
    <col min="7955" max="7955" width="12" style="16" customWidth="1"/>
    <col min="7956" max="7956" width="10.85546875" style="16" customWidth="1"/>
    <col min="7957" max="7957" width="12.42578125" style="16" customWidth="1"/>
    <col min="7958" max="7958" width="12.28515625" style="16" customWidth="1"/>
    <col min="7959" max="7959" width="13.28515625" style="16" customWidth="1"/>
    <col min="7960" max="7960" width="11" style="16" customWidth="1"/>
    <col min="7961" max="7961" width="13.42578125" style="16" customWidth="1"/>
    <col min="7962" max="7962" width="11" style="16" customWidth="1"/>
    <col min="7963" max="7963" width="12.28515625" style="16" customWidth="1"/>
    <col min="7964" max="7964" width="11" style="16" customWidth="1"/>
    <col min="7965" max="7965" width="12.5703125" style="16" customWidth="1"/>
    <col min="7966" max="7966" width="12.42578125" style="16" customWidth="1"/>
    <col min="7967" max="7967" width="12.7109375" style="16" customWidth="1"/>
    <col min="7968" max="7968" width="12.42578125" style="16" customWidth="1"/>
    <col min="7969" max="7969" width="13.85546875" style="16" customWidth="1"/>
    <col min="7970" max="7970" width="13.42578125" style="16" customWidth="1"/>
    <col min="7971" max="7971" width="14.42578125" style="16" customWidth="1"/>
    <col min="7972" max="7972" width="11.28515625" style="16" customWidth="1"/>
    <col min="7973" max="7973" width="14.42578125" style="16" customWidth="1"/>
    <col min="7974" max="7974" width="10.85546875" style="16" customWidth="1"/>
    <col min="7975" max="7975" width="13.42578125" style="16" customWidth="1"/>
    <col min="7976" max="7976" width="13" style="16" customWidth="1"/>
    <col min="7977" max="7977" width="10.85546875" style="16" customWidth="1"/>
    <col min="7978" max="7978" width="12.42578125" style="16" customWidth="1"/>
    <col min="7979" max="7979" width="11.5703125" style="16" customWidth="1"/>
    <col min="7980" max="7980" width="12.28515625" style="16" customWidth="1"/>
    <col min="7981" max="7981" width="12.42578125" style="16" customWidth="1"/>
    <col min="7982" max="7982" width="14.42578125" style="16" bestFit="1" customWidth="1"/>
    <col min="7983" max="7983" width="13.85546875" style="16" customWidth="1"/>
    <col min="7984" max="7985" width="13.7109375" style="16" customWidth="1"/>
    <col min="7986" max="7986" width="11.28515625" style="16" customWidth="1"/>
    <col min="7987" max="7987" width="12.7109375" style="16" customWidth="1"/>
    <col min="7988" max="8192" width="9.140625" style="16"/>
    <col min="8193" max="8193" width="9" style="16" customWidth="1"/>
    <col min="8194" max="8194" width="45.5703125" style="16" customWidth="1"/>
    <col min="8195" max="8195" width="11.140625" style="16" customWidth="1"/>
    <col min="8196" max="8196" width="12.42578125" style="16" customWidth="1"/>
    <col min="8197" max="8197" width="11.140625" style="16" customWidth="1"/>
    <col min="8198" max="8198" width="13.140625" style="16" customWidth="1"/>
    <col min="8199" max="8199" width="10.85546875" style="16" customWidth="1"/>
    <col min="8200" max="8200" width="14.5703125" style="16" customWidth="1"/>
    <col min="8201" max="8201" width="12" style="16" customWidth="1"/>
    <col min="8202" max="8202" width="0" style="16" hidden="1" customWidth="1"/>
    <col min="8203" max="8203" width="13" style="16" customWidth="1"/>
    <col min="8204" max="8204" width="11.85546875" style="16" customWidth="1"/>
    <col min="8205" max="8205" width="14.140625" style="16" customWidth="1"/>
    <col min="8206" max="8206" width="11.140625" style="16" bestFit="1" customWidth="1"/>
    <col min="8207" max="8207" width="12.7109375" style="16" customWidth="1"/>
    <col min="8208" max="8208" width="11.5703125" style="16" customWidth="1"/>
    <col min="8209" max="8209" width="13.5703125" style="16" customWidth="1"/>
    <col min="8210" max="8210" width="11.140625" style="16" bestFit="1" customWidth="1"/>
    <col min="8211" max="8211" width="12" style="16" customWidth="1"/>
    <col min="8212" max="8212" width="10.85546875" style="16" customWidth="1"/>
    <col min="8213" max="8213" width="12.42578125" style="16" customWidth="1"/>
    <col min="8214" max="8214" width="12.28515625" style="16" customWidth="1"/>
    <col min="8215" max="8215" width="13.28515625" style="16" customWidth="1"/>
    <col min="8216" max="8216" width="11" style="16" customWidth="1"/>
    <col min="8217" max="8217" width="13.42578125" style="16" customWidth="1"/>
    <col min="8218" max="8218" width="11" style="16" customWidth="1"/>
    <col min="8219" max="8219" width="12.28515625" style="16" customWidth="1"/>
    <col min="8220" max="8220" width="11" style="16" customWidth="1"/>
    <col min="8221" max="8221" width="12.5703125" style="16" customWidth="1"/>
    <col min="8222" max="8222" width="12.42578125" style="16" customWidth="1"/>
    <col min="8223" max="8223" width="12.7109375" style="16" customWidth="1"/>
    <col min="8224" max="8224" width="12.42578125" style="16" customWidth="1"/>
    <col min="8225" max="8225" width="13.85546875" style="16" customWidth="1"/>
    <col min="8226" max="8226" width="13.42578125" style="16" customWidth="1"/>
    <col min="8227" max="8227" width="14.42578125" style="16" customWidth="1"/>
    <col min="8228" max="8228" width="11.28515625" style="16" customWidth="1"/>
    <col min="8229" max="8229" width="14.42578125" style="16" customWidth="1"/>
    <col min="8230" max="8230" width="10.85546875" style="16" customWidth="1"/>
    <col min="8231" max="8231" width="13.42578125" style="16" customWidth="1"/>
    <col min="8232" max="8232" width="13" style="16" customWidth="1"/>
    <col min="8233" max="8233" width="10.85546875" style="16" customWidth="1"/>
    <col min="8234" max="8234" width="12.42578125" style="16" customWidth="1"/>
    <col min="8235" max="8235" width="11.5703125" style="16" customWidth="1"/>
    <col min="8236" max="8236" width="12.28515625" style="16" customWidth="1"/>
    <col min="8237" max="8237" width="12.42578125" style="16" customWidth="1"/>
    <col min="8238" max="8238" width="14.42578125" style="16" bestFit="1" customWidth="1"/>
    <col min="8239" max="8239" width="13.85546875" style="16" customWidth="1"/>
    <col min="8240" max="8241" width="13.7109375" style="16" customWidth="1"/>
    <col min="8242" max="8242" width="11.28515625" style="16" customWidth="1"/>
    <col min="8243" max="8243" width="12.7109375" style="16" customWidth="1"/>
    <col min="8244" max="8448" width="9.140625" style="16"/>
    <col min="8449" max="8449" width="9" style="16" customWidth="1"/>
    <col min="8450" max="8450" width="45.5703125" style="16" customWidth="1"/>
    <col min="8451" max="8451" width="11.140625" style="16" customWidth="1"/>
    <col min="8452" max="8452" width="12.42578125" style="16" customWidth="1"/>
    <col min="8453" max="8453" width="11.140625" style="16" customWidth="1"/>
    <col min="8454" max="8454" width="13.140625" style="16" customWidth="1"/>
    <col min="8455" max="8455" width="10.85546875" style="16" customWidth="1"/>
    <col min="8456" max="8456" width="14.5703125" style="16" customWidth="1"/>
    <col min="8457" max="8457" width="12" style="16" customWidth="1"/>
    <col min="8458" max="8458" width="0" style="16" hidden="1" customWidth="1"/>
    <col min="8459" max="8459" width="13" style="16" customWidth="1"/>
    <col min="8460" max="8460" width="11.85546875" style="16" customWidth="1"/>
    <col min="8461" max="8461" width="14.140625" style="16" customWidth="1"/>
    <col min="8462" max="8462" width="11.140625" style="16" bestFit="1" customWidth="1"/>
    <col min="8463" max="8463" width="12.7109375" style="16" customWidth="1"/>
    <col min="8464" max="8464" width="11.5703125" style="16" customWidth="1"/>
    <col min="8465" max="8465" width="13.5703125" style="16" customWidth="1"/>
    <col min="8466" max="8466" width="11.140625" style="16" bestFit="1" customWidth="1"/>
    <col min="8467" max="8467" width="12" style="16" customWidth="1"/>
    <col min="8468" max="8468" width="10.85546875" style="16" customWidth="1"/>
    <col min="8469" max="8469" width="12.42578125" style="16" customWidth="1"/>
    <col min="8470" max="8470" width="12.28515625" style="16" customWidth="1"/>
    <col min="8471" max="8471" width="13.28515625" style="16" customWidth="1"/>
    <col min="8472" max="8472" width="11" style="16" customWidth="1"/>
    <col min="8473" max="8473" width="13.42578125" style="16" customWidth="1"/>
    <col min="8474" max="8474" width="11" style="16" customWidth="1"/>
    <col min="8475" max="8475" width="12.28515625" style="16" customWidth="1"/>
    <col min="8476" max="8476" width="11" style="16" customWidth="1"/>
    <col min="8477" max="8477" width="12.5703125" style="16" customWidth="1"/>
    <col min="8478" max="8478" width="12.42578125" style="16" customWidth="1"/>
    <col min="8479" max="8479" width="12.7109375" style="16" customWidth="1"/>
    <col min="8480" max="8480" width="12.42578125" style="16" customWidth="1"/>
    <col min="8481" max="8481" width="13.85546875" style="16" customWidth="1"/>
    <col min="8482" max="8482" width="13.42578125" style="16" customWidth="1"/>
    <col min="8483" max="8483" width="14.42578125" style="16" customWidth="1"/>
    <col min="8484" max="8484" width="11.28515625" style="16" customWidth="1"/>
    <col min="8485" max="8485" width="14.42578125" style="16" customWidth="1"/>
    <col min="8486" max="8486" width="10.85546875" style="16" customWidth="1"/>
    <col min="8487" max="8487" width="13.42578125" style="16" customWidth="1"/>
    <col min="8488" max="8488" width="13" style="16" customWidth="1"/>
    <col min="8489" max="8489" width="10.85546875" style="16" customWidth="1"/>
    <col min="8490" max="8490" width="12.42578125" style="16" customWidth="1"/>
    <col min="8491" max="8491" width="11.5703125" style="16" customWidth="1"/>
    <col min="8492" max="8492" width="12.28515625" style="16" customWidth="1"/>
    <col min="8493" max="8493" width="12.42578125" style="16" customWidth="1"/>
    <col min="8494" max="8494" width="14.42578125" style="16" bestFit="1" customWidth="1"/>
    <col min="8495" max="8495" width="13.85546875" style="16" customWidth="1"/>
    <col min="8496" max="8497" width="13.7109375" style="16" customWidth="1"/>
    <col min="8498" max="8498" width="11.28515625" style="16" customWidth="1"/>
    <col min="8499" max="8499" width="12.7109375" style="16" customWidth="1"/>
    <col min="8500" max="8704" width="9.140625" style="16"/>
    <col min="8705" max="8705" width="9" style="16" customWidth="1"/>
    <col min="8706" max="8706" width="45.5703125" style="16" customWidth="1"/>
    <col min="8707" max="8707" width="11.140625" style="16" customWidth="1"/>
    <col min="8708" max="8708" width="12.42578125" style="16" customWidth="1"/>
    <col min="8709" max="8709" width="11.140625" style="16" customWidth="1"/>
    <col min="8710" max="8710" width="13.140625" style="16" customWidth="1"/>
    <col min="8711" max="8711" width="10.85546875" style="16" customWidth="1"/>
    <col min="8712" max="8712" width="14.5703125" style="16" customWidth="1"/>
    <col min="8713" max="8713" width="12" style="16" customWidth="1"/>
    <col min="8714" max="8714" width="0" style="16" hidden="1" customWidth="1"/>
    <col min="8715" max="8715" width="13" style="16" customWidth="1"/>
    <col min="8716" max="8716" width="11.85546875" style="16" customWidth="1"/>
    <col min="8717" max="8717" width="14.140625" style="16" customWidth="1"/>
    <col min="8718" max="8718" width="11.140625" style="16" bestFit="1" customWidth="1"/>
    <col min="8719" max="8719" width="12.7109375" style="16" customWidth="1"/>
    <col min="8720" max="8720" width="11.5703125" style="16" customWidth="1"/>
    <col min="8721" max="8721" width="13.5703125" style="16" customWidth="1"/>
    <col min="8722" max="8722" width="11.140625" style="16" bestFit="1" customWidth="1"/>
    <col min="8723" max="8723" width="12" style="16" customWidth="1"/>
    <col min="8724" max="8724" width="10.85546875" style="16" customWidth="1"/>
    <col min="8725" max="8725" width="12.42578125" style="16" customWidth="1"/>
    <col min="8726" max="8726" width="12.28515625" style="16" customWidth="1"/>
    <col min="8727" max="8727" width="13.28515625" style="16" customWidth="1"/>
    <col min="8728" max="8728" width="11" style="16" customWidth="1"/>
    <col min="8729" max="8729" width="13.42578125" style="16" customWidth="1"/>
    <col min="8730" max="8730" width="11" style="16" customWidth="1"/>
    <col min="8731" max="8731" width="12.28515625" style="16" customWidth="1"/>
    <col min="8732" max="8732" width="11" style="16" customWidth="1"/>
    <col min="8733" max="8733" width="12.5703125" style="16" customWidth="1"/>
    <col min="8734" max="8734" width="12.42578125" style="16" customWidth="1"/>
    <col min="8735" max="8735" width="12.7109375" style="16" customWidth="1"/>
    <col min="8736" max="8736" width="12.42578125" style="16" customWidth="1"/>
    <col min="8737" max="8737" width="13.85546875" style="16" customWidth="1"/>
    <col min="8738" max="8738" width="13.42578125" style="16" customWidth="1"/>
    <col min="8739" max="8739" width="14.42578125" style="16" customWidth="1"/>
    <col min="8740" max="8740" width="11.28515625" style="16" customWidth="1"/>
    <col min="8741" max="8741" width="14.42578125" style="16" customWidth="1"/>
    <col min="8742" max="8742" width="10.85546875" style="16" customWidth="1"/>
    <col min="8743" max="8743" width="13.42578125" style="16" customWidth="1"/>
    <col min="8744" max="8744" width="13" style="16" customWidth="1"/>
    <col min="8745" max="8745" width="10.85546875" style="16" customWidth="1"/>
    <col min="8746" max="8746" width="12.42578125" style="16" customWidth="1"/>
    <col min="8747" max="8747" width="11.5703125" style="16" customWidth="1"/>
    <col min="8748" max="8748" width="12.28515625" style="16" customWidth="1"/>
    <col min="8749" max="8749" width="12.42578125" style="16" customWidth="1"/>
    <col min="8750" max="8750" width="14.42578125" style="16" bestFit="1" customWidth="1"/>
    <col min="8751" max="8751" width="13.85546875" style="16" customWidth="1"/>
    <col min="8752" max="8753" width="13.7109375" style="16" customWidth="1"/>
    <col min="8754" max="8754" width="11.28515625" style="16" customWidth="1"/>
    <col min="8755" max="8755" width="12.7109375" style="16" customWidth="1"/>
    <col min="8756" max="8960" width="9.140625" style="16"/>
    <col min="8961" max="8961" width="9" style="16" customWidth="1"/>
    <col min="8962" max="8962" width="45.5703125" style="16" customWidth="1"/>
    <col min="8963" max="8963" width="11.140625" style="16" customWidth="1"/>
    <col min="8964" max="8964" width="12.42578125" style="16" customWidth="1"/>
    <col min="8965" max="8965" width="11.140625" style="16" customWidth="1"/>
    <col min="8966" max="8966" width="13.140625" style="16" customWidth="1"/>
    <col min="8967" max="8967" width="10.85546875" style="16" customWidth="1"/>
    <col min="8968" max="8968" width="14.5703125" style="16" customWidth="1"/>
    <col min="8969" max="8969" width="12" style="16" customWidth="1"/>
    <col min="8970" max="8970" width="0" style="16" hidden="1" customWidth="1"/>
    <col min="8971" max="8971" width="13" style="16" customWidth="1"/>
    <col min="8972" max="8972" width="11.85546875" style="16" customWidth="1"/>
    <col min="8973" max="8973" width="14.140625" style="16" customWidth="1"/>
    <col min="8974" max="8974" width="11.140625" style="16" bestFit="1" customWidth="1"/>
    <col min="8975" max="8975" width="12.7109375" style="16" customWidth="1"/>
    <col min="8976" max="8976" width="11.5703125" style="16" customWidth="1"/>
    <col min="8977" max="8977" width="13.5703125" style="16" customWidth="1"/>
    <col min="8978" max="8978" width="11.140625" style="16" bestFit="1" customWidth="1"/>
    <col min="8979" max="8979" width="12" style="16" customWidth="1"/>
    <col min="8980" max="8980" width="10.85546875" style="16" customWidth="1"/>
    <col min="8981" max="8981" width="12.42578125" style="16" customWidth="1"/>
    <col min="8982" max="8982" width="12.28515625" style="16" customWidth="1"/>
    <col min="8983" max="8983" width="13.28515625" style="16" customWidth="1"/>
    <col min="8984" max="8984" width="11" style="16" customWidth="1"/>
    <col min="8985" max="8985" width="13.42578125" style="16" customWidth="1"/>
    <col min="8986" max="8986" width="11" style="16" customWidth="1"/>
    <col min="8987" max="8987" width="12.28515625" style="16" customWidth="1"/>
    <col min="8988" max="8988" width="11" style="16" customWidth="1"/>
    <col min="8989" max="8989" width="12.5703125" style="16" customWidth="1"/>
    <col min="8990" max="8990" width="12.42578125" style="16" customWidth="1"/>
    <col min="8991" max="8991" width="12.7109375" style="16" customWidth="1"/>
    <col min="8992" max="8992" width="12.42578125" style="16" customWidth="1"/>
    <col min="8993" max="8993" width="13.85546875" style="16" customWidth="1"/>
    <col min="8994" max="8994" width="13.42578125" style="16" customWidth="1"/>
    <col min="8995" max="8995" width="14.42578125" style="16" customWidth="1"/>
    <col min="8996" max="8996" width="11.28515625" style="16" customWidth="1"/>
    <col min="8997" max="8997" width="14.42578125" style="16" customWidth="1"/>
    <col min="8998" max="8998" width="10.85546875" style="16" customWidth="1"/>
    <col min="8999" max="8999" width="13.42578125" style="16" customWidth="1"/>
    <col min="9000" max="9000" width="13" style="16" customWidth="1"/>
    <col min="9001" max="9001" width="10.85546875" style="16" customWidth="1"/>
    <col min="9002" max="9002" width="12.42578125" style="16" customWidth="1"/>
    <col min="9003" max="9003" width="11.5703125" style="16" customWidth="1"/>
    <col min="9004" max="9004" width="12.28515625" style="16" customWidth="1"/>
    <col min="9005" max="9005" width="12.42578125" style="16" customWidth="1"/>
    <col min="9006" max="9006" width="14.42578125" style="16" bestFit="1" customWidth="1"/>
    <col min="9007" max="9007" width="13.85546875" style="16" customWidth="1"/>
    <col min="9008" max="9009" width="13.7109375" style="16" customWidth="1"/>
    <col min="9010" max="9010" width="11.28515625" style="16" customWidth="1"/>
    <col min="9011" max="9011" width="12.7109375" style="16" customWidth="1"/>
    <col min="9012" max="9216" width="9.140625" style="16"/>
    <col min="9217" max="9217" width="9" style="16" customWidth="1"/>
    <col min="9218" max="9218" width="45.5703125" style="16" customWidth="1"/>
    <col min="9219" max="9219" width="11.140625" style="16" customWidth="1"/>
    <col min="9220" max="9220" width="12.42578125" style="16" customWidth="1"/>
    <col min="9221" max="9221" width="11.140625" style="16" customWidth="1"/>
    <col min="9222" max="9222" width="13.140625" style="16" customWidth="1"/>
    <col min="9223" max="9223" width="10.85546875" style="16" customWidth="1"/>
    <col min="9224" max="9224" width="14.5703125" style="16" customWidth="1"/>
    <col min="9225" max="9225" width="12" style="16" customWidth="1"/>
    <col min="9226" max="9226" width="0" style="16" hidden="1" customWidth="1"/>
    <col min="9227" max="9227" width="13" style="16" customWidth="1"/>
    <col min="9228" max="9228" width="11.85546875" style="16" customWidth="1"/>
    <col min="9229" max="9229" width="14.140625" style="16" customWidth="1"/>
    <col min="9230" max="9230" width="11.140625" style="16" bestFit="1" customWidth="1"/>
    <col min="9231" max="9231" width="12.7109375" style="16" customWidth="1"/>
    <col min="9232" max="9232" width="11.5703125" style="16" customWidth="1"/>
    <col min="9233" max="9233" width="13.5703125" style="16" customWidth="1"/>
    <col min="9234" max="9234" width="11.140625" style="16" bestFit="1" customWidth="1"/>
    <col min="9235" max="9235" width="12" style="16" customWidth="1"/>
    <col min="9236" max="9236" width="10.85546875" style="16" customWidth="1"/>
    <col min="9237" max="9237" width="12.42578125" style="16" customWidth="1"/>
    <col min="9238" max="9238" width="12.28515625" style="16" customWidth="1"/>
    <col min="9239" max="9239" width="13.28515625" style="16" customWidth="1"/>
    <col min="9240" max="9240" width="11" style="16" customWidth="1"/>
    <col min="9241" max="9241" width="13.42578125" style="16" customWidth="1"/>
    <col min="9242" max="9242" width="11" style="16" customWidth="1"/>
    <col min="9243" max="9243" width="12.28515625" style="16" customWidth="1"/>
    <col min="9244" max="9244" width="11" style="16" customWidth="1"/>
    <col min="9245" max="9245" width="12.5703125" style="16" customWidth="1"/>
    <col min="9246" max="9246" width="12.42578125" style="16" customWidth="1"/>
    <col min="9247" max="9247" width="12.7109375" style="16" customWidth="1"/>
    <col min="9248" max="9248" width="12.42578125" style="16" customWidth="1"/>
    <col min="9249" max="9249" width="13.85546875" style="16" customWidth="1"/>
    <col min="9250" max="9250" width="13.42578125" style="16" customWidth="1"/>
    <col min="9251" max="9251" width="14.42578125" style="16" customWidth="1"/>
    <col min="9252" max="9252" width="11.28515625" style="16" customWidth="1"/>
    <col min="9253" max="9253" width="14.42578125" style="16" customWidth="1"/>
    <col min="9254" max="9254" width="10.85546875" style="16" customWidth="1"/>
    <col min="9255" max="9255" width="13.42578125" style="16" customWidth="1"/>
    <col min="9256" max="9256" width="13" style="16" customWidth="1"/>
    <col min="9257" max="9257" width="10.85546875" style="16" customWidth="1"/>
    <col min="9258" max="9258" width="12.42578125" style="16" customWidth="1"/>
    <col min="9259" max="9259" width="11.5703125" style="16" customWidth="1"/>
    <col min="9260" max="9260" width="12.28515625" style="16" customWidth="1"/>
    <col min="9261" max="9261" width="12.42578125" style="16" customWidth="1"/>
    <col min="9262" max="9262" width="14.42578125" style="16" bestFit="1" customWidth="1"/>
    <col min="9263" max="9263" width="13.85546875" style="16" customWidth="1"/>
    <col min="9264" max="9265" width="13.7109375" style="16" customWidth="1"/>
    <col min="9266" max="9266" width="11.28515625" style="16" customWidth="1"/>
    <col min="9267" max="9267" width="12.7109375" style="16" customWidth="1"/>
    <col min="9268" max="9472" width="9.140625" style="16"/>
    <col min="9473" max="9473" width="9" style="16" customWidth="1"/>
    <col min="9474" max="9474" width="45.5703125" style="16" customWidth="1"/>
    <col min="9475" max="9475" width="11.140625" style="16" customWidth="1"/>
    <col min="9476" max="9476" width="12.42578125" style="16" customWidth="1"/>
    <col min="9477" max="9477" width="11.140625" style="16" customWidth="1"/>
    <col min="9478" max="9478" width="13.140625" style="16" customWidth="1"/>
    <col min="9479" max="9479" width="10.85546875" style="16" customWidth="1"/>
    <col min="9480" max="9480" width="14.5703125" style="16" customWidth="1"/>
    <col min="9481" max="9481" width="12" style="16" customWidth="1"/>
    <col min="9482" max="9482" width="0" style="16" hidden="1" customWidth="1"/>
    <col min="9483" max="9483" width="13" style="16" customWidth="1"/>
    <col min="9484" max="9484" width="11.85546875" style="16" customWidth="1"/>
    <col min="9485" max="9485" width="14.140625" style="16" customWidth="1"/>
    <col min="9486" max="9486" width="11.140625" style="16" bestFit="1" customWidth="1"/>
    <col min="9487" max="9487" width="12.7109375" style="16" customWidth="1"/>
    <col min="9488" max="9488" width="11.5703125" style="16" customWidth="1"/>
    <col min="9489" max="9489" width="13.5703125" style="16" customWidth="1"/>
    <col min="9490" max="9490" width="11.140625" style="16" bestFit="1" customWidth="1"/>
    <col min="9491" max="9491" width="12" style="16" customWidth="1"/>
    <col min="9492" max="9492" width="10.85546875" style="16" customWidth="1"/>
    <col min="9493" max="9493" width="12.42578125" style="16" customWidth="1"/>
    <col min="9494" max="9494" width="12.28515625" style="16" customWidth="1"/>
    <col min="9495" max="9495" width="13.28515625" style="16" customWidth="1"/>
    <col min="9496" max="9496" width="11" style="16" customWidth="1"/>
    <col min="9497" max="9497" width="13.42578125" style="16" customWidth="1"/>
    <col min="9498" max="9498" width="11" style="16" customWidth="1"/>
    <col min="9499" max="9499" width="12.28515625" style="16" customWidth="1"/>
    <col min="9500" max="9500" width="11" style="16" customWidth="1"/>
    <col min="9501" max="9501" width="12.5703125" style="16" customWidth="1"/>
    <col min="9502" max="9502" width="12.42578125" style="16" customWidth="1"/>
    <col min="9503" max="9503" width="12.7109375" style="16" customWidth="1"/>
    <col min="9504" max="9504" width="12.42578125" style="16" customWidth="1"/>
    <col min="9505" max="9505" width="13.85546875" style="16" customWidth="1"/>
    <col min="9506" max="9506" width="13.42578125" style="16" customWidth="1"/>
    <col min="9507" max="9507" width="14.42578125" style="16" customWidth="1"/>
    <col min="9508" max="9508" width="11.28515625" style="16" customWidth="1"/>
    <col min="9509" max="9509" width="14.42578125" style="16" customWidth="1"/>
    <col min="9510" max="9510" width="10.85546875" style="16" customWidth="1"/>
    <col min="9511" max="9511" width="13.42578125" style="16" customWidth="1"/>
    <col min="9512" max="9512" width="13" style="16" customWidth="1"/>
    <col min="9513" max="9513" width="10.85546875" style="16" customWidth="1"/>
    <col min="9514" max="9514" width="12.42578125" style="16" customWidth="1"/>
    <col min="9515" max="9515" width="11.5703125" style="16" customWidth="1"/>
    <col min="9516" max="9516" width="12.28515625" style="16" customWidth="1"/>
    <col min="9517" max="9517" width="12.42578125" style="16" customWidth="1"/>
    <col min="9518" max="9518" width="14.42578125" style="16" bestFit="1" customWidth="1"/>
    <col min="9519" max="9519" width="13.85546875" style="16" customWidth="1"/>
    <col min="9520" max="9521" width="13.7109375" style="16" customWidth="1"/>
    <col min="9522" max="9522" width="11.28515625" style="16" customWidth="1"/>
    <col min="9523" max="9523" width="12.7109375" style="16" customWidth="1"/>
    <col min="9524" max="9728" width="9.140625" style="16"/>
    <col min="9729" max="9729" width="9" style="16" customWidth="1"/>
    <col min="9730" max="9730" width="45.5703125" style="16" customWidth="1"/>
    <col min="9731" max="9731" width="11.140625" style="16" customWidth="1"/>
    <col min="9732" max="9732" width="12.42578125" style="16" customWidth="1"/>
    <col min="9733" max="9733" width="11.140625" style="16" customWidth="1"/>
    <col min="9734" max="9734" width="13.140625" style="16" customWidth="1"/>
    <col min="9735" max="9735" width="10.85546875" style="16" customWidth="1"/>
    <col min="9736" max="9736" width="14.5703125" style="16" customWidth="1"/>
    <col min="9737" max="9737" width="12" style="16" customWidth="1"/>
    <col min="9738" max="9738" width="0" style="16" hidden="1" customWidth="1"/>
    <col min="9739" max="9739" width="13" style="16" customWidth="1"/>
    <col min="9740" max="9740" width="11.85546875" style="16" customWidth="1"/>
    <col min="9741" max="9741" width="14.140625" style="16" customWidth="1"/>
    <col min="9742" max="9742" width="11.140625" style="16" bestFit="1" customWidth="1"/>
    <col min="9743" max="9743" width="12.7109375" style="16" customWidth="1"/>
    <col min="9744" max="9744" width="11.5703125" style="16" customWidth="1"/>
    <col min="9745" max="9745" width="13.5703125" style="16" customWidth="1"/>
    <col min="9746" max="9746" width="11.140625" style="16" bestFit="1" customWidth="1"/>
    <col min="9747" max="9747" width="12" style="16" customWidth="1"/>
    <col min="9748" max="9748" width="10.85546875" style="16" customWidth="1"/>
    <col min="9749" max="9749" width="12.42578125" style="16" customWidth="1"/>
    <col min="9750" max="9750" width="12.28515625" style="16" customWidth="1"/>
    <col min="9751" max="9751" width="13.28515625" style="16" customWidth="1"/>
    <col min="9752" max="9752" width="11" style="16" customWidth="1"/>
    <col min="9753" max="9753" width="13.42578125" style="16" customWidth="1"/>
    <col min="9754" max="9754" width="11" style="16" customWidth="1"/>
    <col min="9755" max="9755" width="12.28515625" style="16" customWidth="1"/>
    <col min="9756" max="9756" width="11" style="16" customWidth="1"/>
    <col min="9757" max="9757" width="12.5703125" style="16" customWidth="1"/>
    <col min="9758" max="9758" width="12.42578125" style="16" customWidth="1"/>
    <col min="9759" max="9759" width="12.7109375" style="16" customWidth="1"/>
    <col min="9760" max="9760" width="12.42578125" style="16" customWidth="1"/>
    <col min="9761" max="9761" width="13.85546875" style="16" customWidth="1"/>
    <col min="9762" max="9762" width="13.42578125" style="16" customWidth="1"/>
    <col min="9763" max="9763" width="14.42578125" style="16" customWidth="1"/>
    <col min="9764" max="9764" width="11.28515625" style="16" customWidth="1"/>
    <col min="9765" max="9765" width="14.42578125" style="16" customWidth="1"/>
    <col min="9766" max="9766" width="10.85546875" style="16" customWidth="1"/>
    <col min="9767" max="9767" width="13.42578125" style="16" customWidth="1"/>
    <col min="9768" max="9768" width="13" style="16" customWidth="1"/>
    <col min="9769" max="9769" width="10.85546875" style="16" customWidth="1"/>
    <col min="9770" max="9770" width="12.42578125" style="16" customWidth="1"/>
    <col min="9771" max="9771" width="11.5703125" style="16" customWidth="1"/>
    <col min="9772" max="9772" width="12.28515625" style="16" customWidth="1"/>
    <col min="9773" max="9773" width="12.42578125" style="16" customWidth="1"/>
    <col min="9774" max="9774" width="14.42578125" style="16" bestFit="1" customWidth="1"/>
    <col min="9775" max="9775" width="13.85546875" style="16" customWidth="1"/>
    <col min="9776" max="9777" width="13.7109375" style="16" customWidth="1"/>
    <col min="9778" max="9778" width="11.28515625" style="16" customWidth="1"/>
    <col min="9779" max="9779" width="12.7109375" style="16" customWidth="1"/>
    <col min="9780" max="9984" width="9.140625" style="16"/>
    <col min="9985" max="9985" width="9" style="16" customWidth="1"/>
    <col min="9986" max="9986" width="45.5703125" style="16" customWidth="1"/>
    <col min="9987" max="9987" width="11.140625" style="16" customWidth="1"/>
    <col min="9988" max="9988" width="12.42578125" style="16" customWidth="1"/>
    <col min="9989" max="9989" width="11.140625" style="16" customWidth="1"/>
    <col min="9990" max="9990" width="13.140625" style="16" customWidth="1"/>
    <col min="9991" max="9991" width="10.85546875" style="16" customWidth="1"/>
    <col min="9992" max="9992" width="14.5703125" style="16" customWidth="1"/>
    <col min="9993" max="9993" width="12" style="16" customWidth="1"/>
    <col min="9994" max="9994" width="0" style="16" hidden="1" customWidth="1"/>
    <col min="9995" max="9995" width="13" style="16" customWidth="1"/>
    <col min="9996" max="9996" width="11.85546875" style="16" customWidth="1"/>
    <col min="9997" max="9997" width="14.140625" style="16" customWidth="1"/>
    <col min="9998" max="9998" width="11.140625" style="16" bestFit="1" customWidth="1"/>
    <col min="9999" max="9999" width="12.7109375" style="16" customWidth="1"/>
    <col min="10000" max="10000" width="11.5703125" style="16" customWidth="1"/>
    <col min="10001" max="10001" width="13.5703125" style="16" customWidth="1"/>
    <col min="10002" max="10002" width="11.140625" style="16" bestFit="1" customWidth="1"/>
    <col min="10003" max="10003" width="12" style="16" customWidth="1"/>
    <col min="10004" max="10004" width="10.85546875" style="16" customWidth="1"/>
    <col min="10005" max="10005" width="12.42578125" style="16" customWidth="1"/>
    <col min="10006" max="10006" width="12.28515625" style="16" customWidth="1"/>
    <col min="10007" max="10007" width="13.28515625" style="16" customWidth="1"/>
    <col min="10008" max="10008" width="11" style="16" customWidth="1"/>
    <col min="10009" max="10009" width="13.42578125" style="16" customWidth="1"/>
    <col min="10010" max="10010" width="11" style="16" customWidth="1"/>
    <col min="10011" max="10011" width="12.28515625" style="16" customWidth="1"/>
    <col min="10012" max="10012" width="11" style="16" customWidth="1"/>
    <col min="10013" max="10013" width="12.5703125" style="16" customWidth="1"/>
    <col min="10014" max="10014" width="12.42578125" style="16" customWidth="1"/>
    <col min="10015" max="10015" width="12.7109375" style="16" customWidth="1"/>
    <col min="10016" max="10016" width="12.42578125" style="16" customWidth="1"/>
    <col min="10017" max="10017" width="13.85546875" style="16" customWidth="1"/>
    <col min="10018" max="10018" width="13.42578125" style="16" customWidth="1"/>
    <col min="10019" max="10019" width="14.42578125" style="16" customWidth="1"/>
    <col min="10020" max="10020" width="11.28515625" style="16" customWidth="1"/>
    <col min="10021" max="10021" width="14.42578125" style="16" customWidth="1"/>
    <col min="10022" max="10022" width="10.85546875" style="16" customWidth="1"/>
    <col min="10023" max="10023" width="13.42578125" style="16" customWidth="1"/>
    <col min="10024" max="10024" width="13" style="16" customWidth="1"/>
    <col min="10025" max="10025" width="10.85546875" style="16" customWidth="1"/>
    <col min="10026" max="10026" width="12.42578125" style="16" customWidth="1"/>
    <col min="10027" max="10027" width="11.5703125" style="16" customWidth="1"/>
    <col min="10028" max="10028" width="12.28515625" style="16" customWidth="1"/>
    <col min="10029" max="10029" width="12.42578125" style="16" customWidth="1"/>
    <col min="10030" max="10030" width="14.42578125" style="16" bestFit="1" customWidth="1"/>
    <col min="10031" max="10031" width="13.85546875" style="16" customWidth="1"/>
    <col min="10032" max="10033" width="13.7109375" style="16" customWidth="1"/>
    <col min="10034" max="10034" width="11.28515625" style="16" customWidth="1"/>
    <col min="10035" max="10035" width="12.7109375" style="16" customWidth="1"/>
    <col min="10036" max="10240" width="9.140625" style="16"/>
    <col min="10241" max="10241" width="9" style="16" customWidth="1"/>
    <col min="10242" max="10242" width="45.5703125" style="16" customWidth="1"/>
    <col min="10243" max="10243" width="11.140625" style="16" customWidth="1"/>
    <col min="10244" max="10244" width="12.42578125" style="16" customWidth="1"/>
    <col min="10245" max="10245" width="11.140625" style="16" customWidth="1"/>
    <col min="10246" max="10246" width="13.140625" style="16" customWidth="1"/>
    <col min="10247" max="10247" width="10.85546875" style="16" customWidth="1"/>
    <col min="10248" max="10248" width="14.5703125" style="16" customWidth="1"/>
    <col min="10249" max="10249" width="12" style="16" customWidth="1"/>
    <col min="10250" max="10250" width="0" style="16" hidden="1" customWidth="1"/>
    <col min="10251" max="10251" width="13" style="16" customWidth="1"/>
    <col min="10252" max="10252" width="11.85546875" style="16" customWidth="1"/>
    <col min="10253" max="10253" width="14.140625" style="16" customWidth="1"/>
    <col min="10254" max="10254" width="11.140625" style="16" bestFit="1" customWidth="1"/>
    <col min="10255" max="10255" width="12.7109375" style="16" customWidth="1"/>
    <col min="10256" max="10256" width="11.5703125" style="16" customWidth="1"/>
    <col min="10257" max="10257" width="13.5703125" style="16" customWidth="1"/>
    <col min="10258" max="10258" width="11.140625" style="16" bestFit="1" customWidth="1"/>
    <col min="10259" max="10259" width="12" style="16" customWidth="1"/>
    <col min="10260" max="10260" width="10.85546875" style="16" customWidth="1"/>
    <col min="10261" max="10261" width="12.42578125" style="16" customWidth="1"/>
    <col min="10262" max="10262" width="12.28515625" style="16" customWidth="1"/>
    <col min="10263" max="10263" width="13.28515625" style="16" customWidth="1"/>
    <col min="10264" max="10264" width="11" style="16" customWidth="1"/>
    <col min="10265" max="10265" width="13.42578125" style="16" customWidth="1"/>
    <col min="10266" max="10266" width="11" style="16" customWidth="1"/>
    <col min="10267" max="10267" width="12.28515625" style="16" customWidth="1"/>
    <col min="10268" max="10268" width="11" style="16" customWidth="1"/>
    <col min="10269" max="10269" width="12.5703125" style="16" customWidth="1"/>
    <col min="10270" max="10270" width="12.42578125" style="16" customWidth="1"/>
    <col min="10271" max="10271" width="12.7109375" style="16" customWidth="1"/>
    <col min="10272" max="10272" width="12.42578125" style="16" customWidth="1"/>
    <col min="10273" max="10273" width="13.85546875" style="16" customWidth="1"/>
    <col min="10274" max="10274" width="13.42578125" style="16" customWidth="1"/>
    <col min="10275" max="10275" width="14.42578125" style="16" customWidth="1"/>
    <col min="10276" max="10276" width="11.28515625" style="16" customWidth="1"/>
    <col min="10277" max="10277" width="14.42578125" style="16" customWidth="1"/>
    <col min="10278" max="10278" width="10.85546875" style="16" customWidth="1"/>
    <col min="10279" max="10279" width="13.42578125" style="16" customWidth="1"/>
    <col min="10280" max="10280" width="13" style="16" customWidth="1"/>
    <col min="10281" max="10281" width="10.85546875" style="16" customWidth="1"/>
    <col min="10282" max="10282" width="12.42578125" style="16" customWidth="1"/>
    <col min="10283" max="10283" width="11.5703125" style="16" customWidth="1"/>
    <col min="10284" max="10284" width="12.28515625" style="16" customWidth="1"/>
    <col min="10285" max="10285" width="12.42578125" style="16" customWidth="1"/>
    <col min="10286" max="10286" width="14.42578125" style="16" bestFit="1" customWidth="1"/>
    <col min="10287" max="10287" width="13.85546875" style="16" customWidth="1"/>
    <col min="10288" max="10289" width="13.7109375" style="16" customWidth="1"/>
    <col min="10290" max="10290" width="11.28515625" style="16" customWidth="1"/>
    <col min="10291" max="10291" width="12.7109375" style="16" customWidth="1"/>
    <col min="10292" max="10496" width="9.140625" style="16"/>
    <col min="10497" max="10497" width="9" style="16" customWidth="1"/>
    <col min="10498" max="10498" width="45.5703125" style="16" customWidth="1"/>
    <col min="10499" max="10499" width="11.140625" style="16" customWidth="1"/>
    <col min="10500" max="10500" width="12.42578125" style="16" customWidth="1"/>
    <col min="10501" max="10501" width="11.140625" style="16" customWidth="1"/>
    <col min="10502" max="10502" width="13.140625" style="16" customWidth="1"/>
    <col min="10503" max="10503" width="10.85546875" style="16" customWidth="1"/>
    <col min="10504" max="10504" width="14.5703125" style="16" customWidth="1"/>
    <col min="10505" max="10505" width="12" style="16" customWidth="1"/>
    <col min="10506" max="10506" width="0" style="16" hidden="1" customWidth="1"/>
    <col min="10507" max="10507" width="13" style="16" customWidth="1"/>
    <col min="10508" max="10508" width="11.85546875" style="16" customWidth="1"/>
    <col min="10509" max="10509" width="14.140625" style="16" customWidth="1"/>
    <col min="10510" max="10510" width="11.140625" style="16" bestFit="1" customWidth="1"/>
    <col min="10511" max="10511" width="12.7109375" style="16" customWidth="1"/>
    <col min="10512" max="10512" width="11.5703125" style="16" customWidth="1"/>
    <col min="10513" max="10513" width="13.5703125" style="16" customWidth="1"/>
    <col min="10514" max="10514" width="11.140625" style="16" bestFit="1" customWidth="1"/>
    <col min="10515" max="10515" width="12" style="16" customWidth="1"/>
    <col min="10516" max="10516" width="10.85546875" style="16" customWidth="1"/>
    <col min="10517" max="10517" width="12.42578125" style="16" customWidth="1"/>
    <col min="10518" max="10518" width="12.28515625" style="16" customWidth="1"/>
    <col min="10519" max="10519" width="13.28515625" style="16" customWidth="1"/>
    <col min="10520" max="10520" width="11" style="16" customWidth="1"/>
    <col min="10521" max="10521" width="13.42578125" style="16" customWidth="1"/>
    <col min="10522" max="10522" width="11" style="16" customWidth="1"/>
    <col min="10523" max="10523" width="12.28515625" style="16" customWidth="1"/>
    <col min="10524" max="10524" width="11" style="16" customWidth="1"/>
    <col min="10525" max="10525" width="12.5703125" style="16" customWidth="1"/>
    <col min="10526" max="10526" width="12.42578125" style="16" customWidth="1"/>
    <col min="10527" max="10527" width="12.7109375" style="16" customWidth="1"/>
    <col min="10528" max="10528" width="12.42578125" style="16" customWidth="1"/>
    <col min="10529" max="10529" width="13.85546875" style="16" customWidth="1"/>
    <col min="10530" max="10530" width="13.42578125" style="16" customWidth="1"/>
    <col min="10531" max="10531" width="14.42578125" style="16" customWidth="1"/>
    <col min="10532" max="10532" width="11.28515625" style="16" customWidth="1"/>
    <col min="10533" max="10533" width="14.42578125" style="16" customWidth="1"/>
    <col min="10534" max="10534" width="10.85546875" style="16" customWidth="1"/>
    <col min="10535" max="10535" width="13.42578125" style="16" customWidth="1"/>
    <col min="10536" max="10536" width="13" style="16" customWidth="1"/>
    <col min="10537" max="10537" width="10.85546875" style="16" customWidth="1"/>
    <col min="10538" max="10538" width="12.42578125" style="16" customWidth="1"/>
    <col min="10539" max="10539" width="11.5703125" style="16" customWidth="1"/>
    <col min="10540" max="10540" width="12.28515625" style="16" customWidth="1"/>
    <col min="10541" max="10541" width="12.42578125" style="16" customWidth="1"/>
    <col min="10542" max="10542" width="14.42578125" style="16" bestFit="1" customWidth="1"/>
    <col min="10543" max="10543" width="13.85546875" style="16" customWidth="1"/>
    <col min="10544" max="10545" width="13.7109375" style="16" customWidth="1"/>
    <col min="10546" max="10546" width="11.28515625" style="16" customWidth="1"/>
    <col min="10547" max="10547" width="12.7109375" style="16" customWidth="1"/>
    <col min="10548" max="10752" width="9.140625" style="16"/>
    <col min="10753" max="10753" width="9" style="16" customWidth="1"/>
    <col min="10754" max="10754" width="45.5703125" style="16" customWidth="1"/>
    <col min="10755" max="10755" width="11.140625" style="16" customWidth="1"/>
    <col min="10756" max="10756" width="12.42578125" style="16" customWidth="1"/>
    <col min="10757" max="10757" width="11.140625" style="16" customWidth="1"/>
    <col min="10758" max="10758" width="13.140625" style="16" customWidth="1"/>
    <col min="10759" max="10759" width="10.85546875" style="16" customWidth="1"/>
    <col min="10760" max="10760" width="14.5703125" style="16" customWidth="1"/>
    <col min="10761" max="10761" width="12" style="16" customWidth="1"/>
    <col min="10762" max="10762" width="0" style="16" hidden="1" customWidth="1"/>
    <col min="10763" max="10763" width="13" style="16" customWidth="1"/>
    <col min="10764" max="10764" width="11.85546875" style="16" customWidth="1"/>
    <col min="10765" max="10765" width="14.140625" style="16" customWidth="1"/>
    <col min="10766" max="10766" width="11.140625" style="16" bestFit="1" customWidth="1"/>
    <col min="10767" max="10767" width="12.7109375" style="16" customWidth="1"/>
    <col min="10768" max="10768" width="11.5703125" style="16" customWidth="1"/>
    <col min="10769" max="10769" width="13.5703125" style="16" customWidth="1"/>
    <col min="10770" max="10770" width="11.140625" style="16" bestFit="1" customWidth="1"/>
    <col min="10771" max="10771" width="12" style="16" customWidth="1"/>
    <col min="10772" max="10772" width="10.85546875" style="16" customWidth="1"/>
    <col min="10773" max="10773" width="12.42578125" style="16" customWidth="1"/>
    <col min="10774" max="10774" width="12.28515625" style="16" customWidth="1"/>
    <col min="10775" max="10775" width="13.28515625" style="16" customWidth="1"/>
    <col min="10776" max="10776" width="11" style="16" customWidth="1"/>
    <col min="10777" max="10777" width="13.42578125" style="16" customWidth="1"/>
    <col min="10778" max="10778" width="11" style="16" customWidth="1"/>
    <col min="10779" max="10779" width="12.28515625" style="16" customWidth="1"/>
    <col min="10780" max="10780" width="11" style="16" customWidth="1"/>
    <col min="10781" max="10781" width="12.5703125" style="16" customWidth="1"/>
    <col min="10782" max="10782" width="12.42578125" style="16" customWidth="1"/>
    <col min="10783" max="10783" width="12.7109375" style="16" customWidth="1"/>
    <col min="10784" max="10784" width="12.42578125" style="16" customWidth="1"/>
    <col min="10785" max="10785" width="13.85546875" style="16" customWidth="1"/>
    <col min="10786" max="10786" width="13.42578125" style="16" customWidth="1"/>
    <col min="10787" max="10787" width="14.42578125" style="16" customWidth="1"/>
    <col min="10788" max="10788" width="11.28515625" style="16" customWidth="1"/>
    <col min="10789" max="10789" width="14.42578125" style="16" customWidth="1"/>
    <col min="10790" max="10790" width="10.85546875" style="16" customWidth="1"/>
    <col min="10791" max="10791" width="13.42578125" style="16" customWidth="1"/>
    <col min="10792" max="10792" width="13" style="16" customWidth="1"/>
    <col min="10793" max="10793" width="10.85546875" style="16" customWidth="1"/>
    <col min="10794" max="10794" width="12.42578125" style="16" customWidth="1"/>
    <col min="10795" max="10795" width="11.5703125" style="16" customWidth="1"/>
    <col min="10796" max="10796" width="12.28515625" style="16" customWidth="1"/>
    <col min="10797" max="10797" width="12.42578125" style="16" customWidth="1"/>
    <col min="10798" max="10798" width="14.42578125" style="16" bestFit="1" customWidth="1"/>
    <col min="10799" max="10799" width="13.85546875" style="16" customWidth="1"/>
    <col min="10800" max="10801" width="13.7109375" style="16" customWidth="1"/>
    <col min="10802" max="10802" width="11.28515625" style="16" customWidth="1"/>
    <col min="10803" max="10803" width="12.7109375" style="16" customWidth="1"/>
    <col min="10804" max="11008" width="9.140625" style="16"/>
    <col min="11009" max="11009" width="9" style="16" customWidth="1"/>
    <col min="11010" max="11010" width="45.5703125" style="16" customWidth="1"/>
    <col min="11011" max="11011" width="11.140625" style="16" customWidth="1"/>
    <col min="11012" max="11012" width="12.42578125" style="16" customWidth="1"/>
    <col min="11013" max="11013" width="11.140625" style="16" customWidth="1"/>
    <col min="11014" max="11014" width="13.140625" style="16" customWidth="1"/>
    <col min="11015" max="11015" width="10.85546875" style="16" customWidth="1"/>
    <col min="11016" max="11016" width="14.5703125" style="16" customWidth="1"/>
    <col min="11017" max="11017" width="12" style="16" customWidth="1"/>
    <col min="11018" max="11018" width="0" style="16" hidden="1" customWidth="1"/>
    <col min="11019" max="11019" width="13" style="16" customWidth="1"/>
    <col min="11020" max="11020" width="11.85546875" style="16" customWidth="1"/>
    <col min="11021" max="11021" width="14.140625" style="16" customWidth="1"/>
    <col min="11022" max="11022" width="11.140625" style="16" bestFit="1" customWidth="1"/>
    <col min="11023" max="11023" width="12.7109375" style="16" customWidth="1"/>
    <col min="11024" max="11024" width="11.5703125" style="16" customWidth="1"/>
    <col min="11025" max="11025" width="13.5703125" style="16" customWidth="1"/>
    <col min="11026" max="11026" width="11.140625" style="16" bestFit="1" customWidth="1"/>
    <col min="11027" max="11027" width="12" style="16" customWidth="1"/>
    <col min="11028" max="11028" width="10.85546875" style="16" customWidth="1"/>
    <col min="11029" max="11029" width="12.42578125" style="16" customWidth="1"/>
    <col min="11030" max="11030" width="12.28515625" style="16" customWidth="1"/>
    <col min="11031" max="11031" width="13.28515625" style="16" customWidth="1"/>
    <col min="11032" max="11032" width="11" style="16" customWidth="1"/>
    <col min="11033" max="11033" width="13.42578125" style="16" customWidth="1"/>
    <col min="11034" max="11034" width="11" style="16" customWidth="1"/>
    <col min="11035" max="11035" width="12.28515625" style="16" customWidth="1"/>
    <col min="11036" max="11036" width="11" style="16" customWidth="1"/>
    <col min="11037" max="11037" width="12.5703125" style="16" customWidth="1"/>
    <col min="11038" max="11038" width="12.42578125" style="16" customWidth="1"/>
    <col min="11039" max="11039" width="12.7109375" style="16" customWidth="1"/>
    <col min="11040" max="11040" width="12.42578125" style="16" customWidth="1"/>
    <col min="11041" max="11041" width="13.85546875" style="16" customWidth="1"/>
    <col min="11042" max="11042" width="13.42578125" style="16" customWidth="1"/>
    <col min="11043" max="11043" width="14.42578125" style="16" customWidth="1"/>
    <col min="11044" max="11044" width="11.28515625" style="16" customWidth="1"/>
    <col min="11045" max="11045" width="14.42578125" style="16" customWidth="1"/>
    <col min="11046" max="11046" width="10.85546875" style="16" customWidth="1"/>
    <col min="11047" max="11047" width="13.42578125" style="16" customWidth="1"/>
    <col min="11048" max="11048" width="13" style="16" customWidth="1"/>
    <col min="11049" max="11049" width="10.85546875" style="16" customWidth="1"/>
    <col min="11050" max="11050" width="12.42578125" style="16" customWidth="1"/>
    <col min="11051" max="11051" width="11.5703125" style="16" customWidth="1"/>
    <col min="11052" max="11052" width="12.28515625" style="16" customWidth="1"/>
    <col min="11053" max="11053" width="12.42578125" style="16" customWidth="1"/>
    <col min="11054" max="11054" width="14.42578125" style="16" bestFit="1" customWidth="1"/>
    <col min="11055" max="11055" width="13.85546875" style="16" customWidth="1"/>
    <col min="11056" max="11057" width="13.7109375" style="16" customWidth="1"/>
    <col min="11058" max="11058" width="11.28515625" style="16" customWidth="1"/>
    <col min="11059" max="11059" width="12.7109375" style="16" customWidth="1"/>
    <col min="11060" max="11264" width="9.140625" style="16"/>
    <col min="11265" max="11265" width="9" style="16" customWidth="1"/>
    <col min="11266" max="11266" width="45.5703125" style="16" customWidth="1"/>
    <col min="11267" max="11267" width="11.140625" style="16" customWidth="1"/>
    <col min="11268" max="11268" width="12.42578125" style="16" customWidth="1"/>
    <col min="11269" max="11269" width="11.140625" style="16" customWidth="1"/>
    <col min="11270" max="11270" width="13.140625" style="16" customWidth="1"/>
    <col min="11271" max="11271" width="10.85546875" style="16" customWidth="1"/>
    <col min="11272" max="11272" width="14.5703125" style="16" customWidth="1"/>
    <col min="11273" max="11273" width="12" style="16" customWidth="1"/>
    <col min="11274" max="11274" width="0" style="16" hidden="1" customWidth="1"/>
    <col min="11275" max="11275" width="13" style="16" customWidth="1"/>
    <col min="11276" max="11276" width="11.85546875" style="16" customWidth="1"/>
    <col min="11277" max="11277" width="14.140625" style="16" customWidth="1"/>
    <col min="11278" max="11278" width="11.140625" style="16" bestFit="1" customWidth="1"/>
    <col min="11279" max="11279" width="12.7109375" style="16" customWidth="1"/>
    <col min="11280" max="11280" width="11.5703125" style="16" customWidth="1"/>
    <col min="11281" max="11281" width="13.5703125" style="16" customWidth="1"/>
    <col min="11282" max="11282" width="11.140625" style="16" bestFit="1" customWidth="1"/>
    <col min="11283" max="11283" width="12" style="16" customWidth="1"/>
    <col min="11284" max="11284" width="10.85546875" style="16" customWidth="1"/>
    <col min="11285" max="11285" width="12.42578125" style="16" customWidth="1"/>
    <col min="11286" max="11286" width="12.28515625" style="16" customWidth="1"/>
    <col min="11287" max="11287" width="13.28515625" style="16" customWidth="1"/>
    <col min="11288" max="11288" width="11" style="16" customWidth="1"/>
    <col min="11289" max="11289" width="13.42578125" style="16" customWidth="1"/>
    <col min="11290" max="11290" width="11" style="16" customWidth="1"/>
    <col min="11291" max="11291" width="12.28515625" style="16" customWidth="1"/>
    <col min="11292" max="11292" width="11" style="16" customWidth="1"/>
    <col min="11293" max="11293" width="12.5703125" style="16" customWidth="1"/>
    <col min="11294" max="11294" width="12.42578125" style="16" customWidth="1"/>
    <col min="11295" max="11295" width="12.7109375" style="16" customWidth="1"/>
    <col min="11296" max="11296" width="12.42578125" style="16" customWidth="1"/>
    <col min="11297" max="11297" width="13.85546875" style="16" customWidth="1"/>
    <col min="11298" max="11298" width="13.42578125" style="16" customWidth="1"/>
    <col min="11299" max="11299" width="14.42578125" style="16" customWidth="1"/>
    <col min="11300" max="11300" width="11.28515625" style="16" customWidth="1"/>
    <col min="11301" max="11301" width="14.42578125" style="16" customWidth="1"/>
    <col min="11302" max="11302" width="10.85546875" style="16" customWidth="1"/>
    <col min="11303" max="11303" width="13.42578125" style="16" customWidth="1"/>
    <col min="11304" max="11304" width="13" style="16" customWidth="1"/>
    <col min="11305" max="11305" width="10.85546875" style="16" customWidth="1"/>
    <col min="11306" max="11306" width="12.42578125" style="16" customWidth="1"/>
    <col min="11307" max="11307" width="11.5703125" style="16" customWidth="1"/>
    <col min="11308" max="11308" width="12.28515625" style="16" customWidth="1"/>
    <col min="11309" max="11309" width="12.42578125" style="16" customWidth="1"/>
    <col min="11310" max="11310" width="14.42578125" style="16" bestFit="1" customWidth="1"/>
    <col min="11311" max="11311" width="13.85546875" style="16" customWidth="1"/>
    <col min="11312" max="11313" width="13.7109375" style="16" customWidth="1"/>
    <col min="11314" max="11314" width="11.28515625" style="16" customWidth="1"/>
    <col min="11315" max="11315" width="12.7109375" style="16" customWidth="1"/>
    <col min="11316" max="11520" width="9.140625" style="16"/>
    <col min="11521" max="11521" width="9" style="16" customWidth="1"/>
    <col min="11522" max="11522" width="45.5703125" style="16" customWidth="1"/>
    <col min="11523" max="11523" width="11.140625" style="16" customWidth="1"/>
    <col min="11524" max="11524" width="12.42578125" style="16" customWidth="1"/>
    <col min="11525" max="11525" width="11.140625" style="16" customWidth="1"/>
    <col min="11526" max="11526" width="13.140625" style="16" customWidth="1"/>
    <col min="11527" max="11527" width="10.85546875" style="16" customWidth="1"/>
    <col min="11528" max="11528" width="14.5703125" style="16" customWidth="1"/>
    <col min="11529" max="11529" width="12" style="16" customWidth="1"/>
    <col min="11530" max="11530" width="0" style="16" hidden="1" customWidth="1"/>
    <col min="11531" max="11531" width="13" style="16" customWidth="1"/>
    <col min="11532" max="11532" width="11.85546875" style="16" customWidth="1"/>
    <col min="11533" max="11533" width="14.140625" style="16" customWidth="1"/>
    <col min="11534" max="11534" width="11.140625" style="16" bestFit="1" customWidth="1"/>
    <col min="11535" max="11535" width="12.7109375" style="16" customWidth="1"/>
    <col min="11536" max="11536" width="11.5703125" style="16" customWidth="1"/>
    <col min="11537" max="11537" width="13.5703125" style="16" customWidth="1"/>
    <col min="11538" max="11538" width="11.140625" style="16" bestFit="1" customWidth="1"/>
    <col min="11539" max="11539" width="12" style="16" customWidth="1"/>
    <col min="11540" max="11540" width="10.85546875" style="16" customWidth="1"/>
    <col min="11541" max="11541" width="12.42578125" style="16" customWidth="1"/>
    <col min="11542" max="11542" width="12.28515625" style="16" customWidth="1"/>
    <col min="11543" max="11543" width="13.28515625" style="16" customWidth="1"/>
    <col min="11544" max="11544" width="11" style="16" customWidth="1"/>
    <col min="11545" max="11545" width="13.42578125" style="16" customWidth="1"/>
    <col min="11546" max="11546" width="11" style="16" customWidth="1"/>
    <col min="11547" max="11547" width="12.28515625" style="16" customWidth="1"/>
    <col min="11548" max="11548" width="11" style="16" customWidth="1"/>
    <col min="11549" max="11549" width="12.5703125" style="16" customWidth="1"/>
    <col min="11550" max="11550" width="12.42578125" style="16" customWidth="1"/>
    <col min="11551" max="11551" width="12.7109375" style="16" customWidth="1"/>
    <col min="11552" max="11552" width="12.42578125" style="16" customWidth="1"/>
    <col min="11553" max="11553" width="13.85546875" style="16" customWidth="1"/>
    <col min="11554" max="11554" width="13.42578125" style="16" customWidth="1"/>
    <col min="11555" max="11555" width="14.42578125" style="16" customWidth="1"/>
    <col min="11556" max="11556" width="11.28515625" style="16" customWidth="1"/>
    <col min="11557" max="11557" width="14.42578125" style="16" customWidth="1"/>
    <col min="11558" max="11558" width="10.85546875" style="16" customWidth="1"/>
    <col min="11559" max="11559" width="13.42578125" style="16" customWidth="1"/>
    <col min="11560" max="11560" width="13" style="16" customWidth="1"/>
    <col min="11561" max="11561" width="10.85546875" style="16" customWidth="1"/>
    <col min="11562" max="11562" width="12.42578125" style="16" customWidth="1"/>
    <col min="11563" max="11563" width="11.5703125" style="16" customWidth="1"/>
    <col min="11564" max="11564" width="12.28515625" style="16" customWidth="1"/>
    <col min="11565" max="11565" width="12.42578125" style="16" customWidth="1"/>
    <col min="11566" max="11566" width="14.42578125" style="16" bestFit="1" customWidth="1"/>
    <col min="11567" max="11567" width="13.85546875" style="16" customWidth="1"/>
    <col min="11568" max="11569" width="13.7109375" style="16" customWidth="1"/>
    <col min="11570" max="11570" width="11.28515625" style="16" customWidth="1"/>
    <col min="11571" max="11571" width="12.7109375" style="16" customWidth="1"/>
    <col min="11572" max="11776" width="9.140625" style="16"/>
    <col min="11777" max="11777" width="9" style="16" customWidth="1"/>
    <col min="11778" max="11778" width="45.5703125" style="16" customWidth="1"/>
    <col min="11779" max="11779" width="11.140625" style="16" customWidth="1"/>
    <col min="11780" max="11780" width="12.42578125" style="16" customWidth="1"/>
    <col min="11781" max="11781" width="11.140625" style="16" customWidth="1"/>
    <col min="11782" max="11782" width="13.140625" style="16" customWidth="1"/>
    <col min="11783" max="11783" width="10.85546875" style="16" customWidth="1"/>
    <col min="11784" max="11784" width="14.5703125" style="16" customWidth="1"/>
    <col min="11785" max="11785" width="12" style="16" customWidth="1"/>
    <col min="11786" max="11786" width="0" style="16" hidden="1" customWidth="1"/>
    <col min="11787" max="11787" width="13" style="16" customWidth="1"/>
    <col min="11788" max="11788" width="11.85546875" style="16" customWidth="1"/>
    <col min="11789" max="11789" width="14.140625" style="16" customWidth="1"/>
    <col min="11790" max="11790" width="11.140625" style="16" bestFit="1" customWidth="1"/>
    <col min="11791" max="11791" width="12.7109375" style="16" customWidth="1"/>
    <col min="11792" max="11792" width="11.5703125" style="16" customWidth="1"/>
    <col min="11793" max="11793" width="13.5703125" style="16" customWidth="1"/>
    <col min="11794" max="11794" width="11.140625" style="16" bestFit="1" customWidth="1"/>
    <col min="11795" max="11795" width="12" style="16" customWidth="1"/>
    <col min="11796" max="11796" width="10.85546875" style="16" customWidth="1"/>
    <col min="11797" max="11797" width="12.42578125" style="16" customWidth="1"/>
    <col min="11798" max="11798" width="12.28515625" style="16" customWidth="1"/>
    <col min="11799" max="11799" width="13.28515625" style="16" customWidth="1"/>
    <col min="11800" max="11800" width="11" style="16" customWidth="1"/>
    <col min="11801" max="11801" width="13.42578125" style="16" customWidth="1"/>
    <col min="11802" max="11802" width="11" style="16" customWidth="1"/>
    <col min="11803" max="11803" width="12.28515625" style="16" customWidth="1"/>
    <col min="11804" max="11804" width="11" style="16" customWidth="1"/>
    <col min="11805" max="11805" width="12.5703125" style="16" customWidth="1"/>
    <col min="11806" max="11806" width="12.42578125" style="16" customWidth="1"/>
    <col min="11807" max="11807" width="12.7109375" style="16" customWidth="1"/>
    <col min="11808" max="11808" width="12.42578125" style="16" customWidth="1"/>
    <col min="11809" max="11809" width="13.85546875" style="16" customWidth="1"/>
    <col min="11810" max="11810" width="13.42578125" style="16" customWidth="1"/>
    <col min="11811" max="11811" width="14.42578125" style="16" customWidth="1"/>
    <col min="11812" max="11812" width="11.28515625" style="16" customWidth="1"/>
    <col min="11813" max="11813" width="14.42578125" style="16" customWidth="1"/>
    <col min="11814" max="11814" width="10.85546875" style="16" customWidth="1"/>
    <col min="11815" max="11815" width="13.42578125" style="16" customWidth="1"/>
    <col min="11816" max="11816" width="13" style="16" customWidth="1"/>
    <col min="11817" max="11817" width="10.85546875" style="16" customWidth="1"/>
    <col min="11818" max="11818" width="12.42578125" style="16" customWidth="1"/>
    <col min="11819" max="11819" width="11.5703125" style="16" customWidth="1"/>
    <col min="11820" max="11820" width="12.28515625" style="16" customWidth="1"/>
    <col min="11821" max="11821" width="12.42578125" style="16" customWidth="1"/>
    <col min="11822" max="11822" width="14.42578125" style="16" bestFit="1" customWidth="1"/>
    <col min="11823" max="11823" width="13.85546875" style="16" customWidth="1"/>
    <col min="11824" max="11825" width="13.7109375" style="16" customWidth="1"/>
    <col min="11826" max="11826" width="11.28515625" style="16" customWidth="1"/>
    <col min="11827" max="11827" width="12.7109375" style="16" customWidth="1"/>
    <col min="11828" max="12032" width="9.140625" style="16"/>
    <col min="12033" max="12033" width="9" style="16" customWidth="1"/>
    <col min="12034" max="12034" width="45.5703125" style="16" customWidth="1"/>
    <col min="12035" max="12035" width="11.140625" style="16" customWidth="1"/>
    <col min="12036" max="12036" width="12.42578125" style="16" customWidth="1"/>
    <col min="12037" max="12037" width="11.140625" style="16" customWidth="1"/>
    <col min="12038" max="12038" width="13.140625" style="16" customWidth="1"/>
    <col min="12039" max="12039" width="10.85546875" style="16" customWidth="1"/>
    <col min="12040" max="12040" width="14.5703125" style="16" customWidth="1"/>
    <col min="12041" max="12041" width="12" style="16" customWidth="1"/>
    <col min="12042" max="12042" width="0" style="16" hidden="1" customWidth="1"/>
    <col min="12043" max="12043" width="13" style="16" customWidth="1"/>
    <col min="12044" max="12044" width="11.85546875" style="16" customWidth="1"/>
    <col min="12045" max="12045" width="14.140625" style="16" customWidth="1"/>
    <col min="12046" max="12046" width="11.140625" style="16" bestFit="1" customWidth="1"/>
    <col min="12047" max="12047" width="12.7109375" style="16" customWidth="1"/>
    <col min="12048" max="12048" width="11.5703125" style="16" customWidth="1"/>
    <col min="12049" max="12049" width="13.5703125" style="16" customWidth="1"/>
    <col min="12050" max="12050" width="11.140625" style="16" bestFit="1" customWidth="1"/>
    <col min="12051" max="12051" width="12" style="16" customWidth="1"/>
    <col min="12052" max="12052" width="10.85546875" style="16" customWidth="1"/>
    <col min="12053" max="12053" width="12.42578125" style="16" customWidth="1"/>
    <col min="12054" max="12054" width="12.28515625" style="16" customWidth="1"/>
    <col min="12055" max="12055" width="13.28515625" style="16" customWidth="1"/>
    <col min="12056" max="12056" width="11" style="16" customWidth="1"/>
    <col min="12057" max="12057" width="13.42578125" style="16" customWidth="1"/>
    <col min="12058" max="12058" width="11" style="16" customWidth="1"/>
    <col min="12059" max="12059" width="12.28515625" style="16" customWidth="1"/>
    <col min="12060" max="12060" width="11" style="16" customWidth="1"/>
    <col min="12061" max="12061" width="12.5703125" style="16" customWidth="1"/>
    <col min="12062" max="12062" width="12.42578125" style="16" customWidth="1"/>
    <col min="12063" max="12063" width="12.7109375" style="16" customWidth="1"/>
    <col min="12064" max="12064" width="12.42578125" style="16" customWidth="1"/>
    <col min="12065" max="12065" width="13.85546875" style="16" customWidth="1"/>
    <col min="12066" max="12066" width="13.42578125" style="16" customWidth="1"/>
    <col min="12067" max="12067" width="14.42578125" style="16" customWidth="1"/>
    <col min="12068" max="12068" width="11.28515625" style="16" customWidth="1"/>
    <col min="12069" max="12069" width="14.42578125" style="16" customWidth="1"/>
    <col min="12070" max="12070" width="10.85546875" style="16" customWidth="1"/>
    <col min="12071" max="12071" width="13.42578125" style="16" customWidth="1"/>
    <col min="12072" max="12072" width="13" style="16" customWidth="1"/>
    <col min="12073" max="12073" width="10.85546875" style="16" customWidth="1"/>
    <col min="12074" max="12074" width="12.42578125" style="16" customWidth="1"/>
    <col min="12075" max="12075" width="11.5703125" style="16" customWidth="1"/>
    <col min="12076" max="12076" width="12.28515625" style="16" customWidth="1"/>
    <col min="12077" max="12077" width="12.42578125" style="16" customWidth="1"/>
    <col min="12078" max="12078" width="14.42578125" style="16" bestFit="1" customWidth="1"/>
    <col min="12079" max="12079" width="13.85546875" style="16" customWidth="1"/>
    <col min="12080" max="12081" width="13.7109375" style="16" customWidth="1"/>
    <col min="12082" max="12082" width="11.28515625" style="16" customWidth="1"/>
    <col min="12083" max="12083" width="12.7109375" style="16" customWidth="1"/>
    <col min="12084" max="12288" width="9.140625" style="16"/>
    <col min="12289" max="12289" width="9" style="16" customWidth="1"/>
    <col min="12290" max="12290" width="45.5703125" style="16" customWidth="1"/>
    <col min="12291" max="12291" width="11.140625" style="16" customWidth="1"/>
    <col min="12292" max="12292" width="12.42578125" style="16" customWidth="1"/>
    <col min="12293" max="12293" width="11.140625" style="16" customWidth="1"/>
    <col min="12294" max="12294" width="13.140625" style="16" customWidth="1"/>
    <col min="12295" max="12295" width="10.85546875" style="16" customWidth="1"/>
    <col min="12296" max="12296" width="14.5703125" style="16" customWidth="1"/>
    <col min="12297" max="12297" width="12" style="16" customWidth="1"/>
    <col min="12298" max="12298" width="0" style="16" hidden="1" customWidth="1"/>
    <col min="12299" max="12299" width="13" style="16" customWidth="1"/>
    <col min="12300" max="12300" width="11.85546875" style="16" customWidth="1"/>
    <col min="12301" max="12301" width="14.140625" style="16" customWidth="1"/>
    <col min="12302" max="12302" width="11.140625" style="16" bestFit="1" customWidth="1"/>
    <col min="12303" max="12303" width="12.7109375" style="16" customWidth="1"/>
    <col min="12304" max="12304" width="11.5703125" style="16" customWidth="1"/>
    <col min="12305" max="12305" width="13.5703125" style="16" customWidth="1"/>
    <col min="12306" max="12306" width="11.140625" style="16" bestFit="1" customWidth="1"/>
    <col min="12307" max="12307" width="12" style="16" customWidth="1"/>
    <col min="12308" max="12308" width="10.85546875" style="16" customWidth="1"/>
    <col min="12309" max="12309" width="12.42578125" style="16" customWidth="1"/>
    <col min="12310" max="12310" width="12.28515625" style="16" customWidth="1"/>
    <col min="12311" max="12311" width="13.28515625" style="16" customWidth="1"/>
    <col min="12312" max="12312" width="11" style="16" customWidth="1"/>
    <col min="12313" max="12313" width="13.42578125" style="16" customWidth="1"/>
    <col min="12314" max="12314" width="11" style="16" customWidth="1"/>
    <col min="12315" max="12315" width="12.28515625" style="16" customWidth="1"/>
    <col min="12316" max="12316" width="11" style="16" customWidth="1"/>
    <col min="12317" max="12317" width="12.5703125" style="16" customWidth="1"/>
    <col min="12318" max="12318" width="12.42578125" style="16" customWidth="1"/>
    <col min="12319" max="12319" width="12.7109375" style="16" customWidth="1"/>
    <col min="12320" max="12320" width="12.42578125" style="16" customWidth="1"/>
    <col min="12321" max="12321" width="13.85546875" style="16" customWidth="1"/>
    <col min="12322" max="12322" width="13.42578125" style="16" customWidth="1"/>
    <col min="12323" max="12323" width="14.42578125" style="16" customWidth="1"/>
    <col min="12324" max="12324" width="11.28515625" style="16" customWidth="1"/>
    <col min="12325" max="12325" width="14.42578125" style="16" customWidth="1"/>
    <col min="12326" max="12326" width="10.85546875" style="16" customWidth="1"/>
    <col min="12327" max="12327" width="13.42578125" style="16" customWidth="1"/>
    <col min="12328" max="12328" width="13" style="16" customWidth="1"/>
    <col min="12329" max="12329" width="10.85546875" style="16" customWidth="1"/>
    <col min="12330" max="12330" width="12.42578125" style="16" customWidth="1"/>
    <col min="12331" max="12331" width="11.5703125" style="16" customWidth="1"/>
    <col min="12332" max="12332" width="12.28515625" style="16" customWidth="1"/>
    <col min="12333" max="12333" width="12.42578125" style="16" customWidth="1"/>
    <col min="12334" max="12334" width="14.42578125" style="16" bestFit="1" customWidth="1"/>
    <col min="12335" max="12335" width="13.85546875" style="16" customWidth="1"/>
    <col min="12336" max="12337" width="13.7109375" style="16" customWidth="1"/>
    <col min="12338" max="12338" width="11.28515625" style="16" customWidth="1"/>
    <col min="12339" max="12339" width="12.7109375" style="16" customWidth="1"/>
    <col min="12340" max="12544" width="9.140625" style="16"/>
    <col min="12545" max="12545" width="9" style="16" customWidth="1"/>
    <col min="12546" max="12546" width="45.5703125" style="16" customWidth="1"/>
    <col min="12547" max="12547" width="11.140625" style="16" customWidth="1"/>
    <col min="12548" max="12548" width="12.42578125" style="16" customWidth="1"/>
    <col min="12549" max="12549" width="11.140625" style="16" customWidth="1"/>
    <col min="12550" max="12550" width="13.140625" style="16" customWidth="1"/>
    <col min="12551" max="12551" width="10.85546875" style="16" customWidth="1"/>
    <col min="12552" max="12552" width="14.5703125" style="16" customWidth="1"/>
    <col min="12553" max="12553" width="12" style="16" customWidth="1"/>
    <col min="12554" max="12554" width="0" style="16" hidden="1" customWidth="1"/>
    <col min="12555" max="12555" width="13" style="16" customWidth="1"/>
    <col min="12556" max="12556" width="11.85546875" style="16" customWidth="1"/>
    <col min="12557" max="12557" width="14.140625" style="16" customWidth="1"/>
    <col min="12558" max="12558" width="11.140625" style="16" bestFit="1" customWidth="1"/>
    <col min="12559" max="12559" width="12.7109375" style="16" customWidth="1"/>
    <col min="12560" max="12560" width="11.5703125" style="16" customWidth="1"/>
    <col min="12561" max="12561" width="13.5703125" style="16" customWidth="1"/>
    <col min="12562" max="12562" width="11.140625" style="16" bestFit="1" customWidth="1"/>
    <col min="12563" max="12563" width="12" style="16" customWidth="1"/>
    <col min="12564" max="12564" width="10.85546875" style="16" customWidth="1"/>
    <col min="12565" max="12565" width="12.42578125" style="16" customWidth="1"/>
    <col min="12566" max="12566" width="12.28515625" style="16" customWidth="1"/>
    <col min="12567" max="12567" width="13.28515625" style="16" customWidth="1"/>
    <col min="12568" max="12568" width="11" style="16" customWidth="1"/>
    <col min="12569" max="12569" width="13.42578125" style="16" customWidth="1"/>
    <col min="12570" max="12570" width="11" style="16" customWidth="1"/>
    <col min="12571" max="12571" width="12.28515625" style="16" customWidth="1"/>
    <col min="12572" max="12572" width="11" style="16" customWidth="1"/>
    <col min="12573" max="12573" width="12.5703125" style="16" customWidth="1"/>
    <col min="12574" max="12574" width="12.42578125" style="16" customWidth="1"/>
    <col min="12575" max="12575" width="12.7109375" style="16" customWidth="1"/>
    <col min="12576" max="12576" width="12.42578125" style="16" customWidth="1"/>
    <col min="12577" max="12577" width="13.85546875" style="16" customWidth="1"/>
    <col min="12578" max="12578" width="13.42578125" style="16" customWidth="1"/>
    <col min="12579" max="12579" width="14.42578125" style="16" customWidth="1"/>
    <col min="12580" max="12580" width="11.28515625" style="16" customWidth="1"/>
    <col min="12581" max="12581" width="14.42578125" style="16" customWidth="1"/>
    <col min="12582" max="12582" width="10.85546875" style="16" customWidth="1"/>
    <col min="12583" max="12583" width="13.42578125" style="16" customWidth="1"/>
    <col min="12584" max="12584" width="13" style="16" customWidth="1"/>
    <col min="12585" max="12585" width="10.85546875" style="16" customWidth="1"/>
    <col min="12586" max="12586" width="12.42578125" style="16" customWidth="1"/>
    <col min="12587" max="12587" width="11.5703125" style="16" customWidth="1"/>
    <col min="12588" max="12588" width="12.28515625" style="16" customWidth="1"/>
    <col min="12589" max="12589" width="12.42578125" style="16" customWidth="1"/>
    <col min="12590" max="12590" width="14.42578125" style="16" bestFit="1" customWidth="1"/>
    <col min="12591" max="12591" width="13.85546875" style="16" customWidth="1"/>
    <col min="12592" max="12593" width="13.7109375" style="16" customWidth="1"/>
    <col min="12594" max="12594" width="11.28515625" style="16" customWidth="1"/>
    <col min="12595" max="12595" width="12.7109375" style="16" customWidth="1"/>
    <col min="12596" max="12800" width="9.140625" style="16"/>
    <col min="12801" max="12801" width="9" style="16" customWidth="1"/>
    <col min="12802" max="12802" width="45.5703125" style="16" customWidth="1"/>
    <col min="12803" max="12803" width="11.140625" style="16" customWidth="1"/>
    <col min="12804" max="12804" width="12.42578125" style="16" customWidth="1"/>
    <col min="12805" max="12805" width="11.140625" style="16" customWidth="1"/>
    <col min="12806" max="12806" width="13.140625" style="16" customWidth="1"/>
    <col min="12807" max="12807" width="10.85546875" style="16" customWidth="1"/>
    <col min="12808" max="12808" width="14.5703125" style="16" customWidth="1"/>
    <col min="12809" max="12809" width="12" style="16" customWidth="1"/>
    <col min="12810" max="12810" width="0" style="16" hidden="1" customWidth="1"/>
    <col min="12811" max="12811" width="13" style="16" customWidth="1"/>
    <col min="12812" max="12812" width="11.85546875" style="16" customWidth="1"/>
    <col min="12813" max="12813" width="14.140625" style="16" customWidth="1"/>
    <col min="12814" max="12814" width="11.140625" style="16" bestFit="1" customWidth="1"/>
    <col min="12815" max="12815" width="12.7109375" style="16" customWidth="1"/>
    <col min="12816" max="12816" width="11.5703125" style="16" customWidth="1"/>
    <col min="12817" max="12817" width="13.5703125" style="16" customWidth="1"/>
    <col min="12818" max="12818" width="11.140625" style="16" bestFit="1" customWidth="1"/>
    <col min="12819" max="12819" width="12" style="16" customWidth="1"/>
    <col min="12820" max="12820" width="10.85546875" style="16" customWidth="1"/>
    <col min="12821" max="12821" width="12.42578125" style="16" customWidth="1"/>
    <col min="12822" max="12822" width="12.28515625" style="16" customWidth="1"/>
    <col min="12823" max="12823" width="13.28515625" style="16" customWidth="1"/>
    <col min="12824" max="12824" width="11" style="16" customWidth="1"/>
    <col min="12825" max="12825" width="13.42578125" style="16" customWidth="1"/>
    <col min="12826" max="12826" width="11" style="16" customWidth="1"/>
    <col min="12827" max="12827" width="12.28515625" style="16" customWidth="1"/>
    <col min="12828" max="12828" width="11" style="16" customWidth="1"/>
    <col min="12829" max="12829" width="12.5703125" style="16" customWidth="1"/>
    <col min="12830" max="12830" width="12.42578125" style="16" customWidth="1"/>
    <col min="12831" max="12831" width="12.7109375" style="16" customWidth="1"/>
    <col min="12832" max="12832" width="12.42578125" style="16" customWidth="1"/>
    <col min="12833" max="12833" width="13.85546875" style="16" customWidth="1"/>
    <col min="12834" max="12834" width="13.42578125" style="16" customWidth="1"/>
    <col min="12835" max="12835" width="14.42578125" style="16" customWidth="1"/>
    <col min="12836" max="12836" width="11.28515625" style="16" customWidth="1"/>
    <col min="12837" max="12837" width="14.42578125" style="16" customWidth="1"/>
    <col min="12838" max="12838" width="10.85546875" style="16" customWidth="1"/>
    <col min="12839" max="12839" width="13.42578125" style="16" customWidth="1"/>
    <col min="12840" max="12840" width="13" style="16" customWidth="1"/>
    <col min="12841" max="12841" width="10.85546875" style="16" customWidth="1"/>
    <col min="12842" max="12842" width="12.42578125" style="16" customWidth="1"/>
    <col min="12843" max="12843" width="11.5703125" style="16" customWidth="1"/>
    <col min="12844" max="12844" width="12.28515625" style="16" customWidth="1"/>
    <col min="12845" max="12845" width="12.42578125" style="16" customWidth="1"/>
    <col min="12846" max="12846" width="14.42578125" style="16" bestFit="1" customWidth="1"/>
    <col min="12847" max="12847" width="13.85546875" style="16" customWidth="1"/>
    <col min="12848" max="12849" width="13.7109375" style="16" customWidth="1"/>
    <col min="12850" max="12850" width="11.28515625" style="16" customWidth="1"/>
    <col min="12851" max="12851" width="12.7109375" style="16" customWidth="1"/>
    <col min="12852" max="13056" width="9.140625" style="16"/>
    <col min="13057" max="13057" width="9" style="16" customWidth="1"/>
    <col min="13058" max="13058" width="45.5703125" style="16" customWidth="1"/>
    <col min="13059" max="13059" width="11.140625" style="16" customWidth="1"/>
    <col min="13060" max="13060" width="12.42578125" style="16" customWidth="1"/>
    <col min="13061" max="13061" width="11.140625" style="16" customWidth="1"/>
    <col min="13062" max="13062" width="13.140625" style="16" customWidth="1"/>
    <col min="13063" max="13063" width="10.85546875" style="16" customWidth="1"/>
    <col min="13064" max="13064" width="14.5703125" style="16" customWidth="1"/>
    <col min="13065" max="13065" width="12" style="16" customWidth="1"/>
    <col min="13066" max="13066" width="0" style="16" hidden="1" customWidth="1"/>
    <col min="13067" max="13067" width="13" style="16" customWidth="1"/>
    <col min="13068" max="13068" width="11.85546875" style="16" customWidth="1"/>
    <col min="13069" max="13069" width="14.140625" style="16" customWidth="1"/>
    <col min="13070" max="13070" width="11.140625" style="16" bestFit="1" customWidth="1"/>
    <col min="13071" max="13071" width="12.7109375" style="16" customWidth="1"/>
    <col min="13072" max="13072" width="11.5703125" style="16" customWidth="1"/>
    <col min="13073" max="13073" width="13.5703125" style="16" customWidth="1"/>
    <col min="13074" max="13074" width="11.140625" style="16" bestFit="1" customWidth="1"/>
    <col min="13075" max="13075" width="12" style="16" customWidth="1"/>
    <col min="13076" max="13076" width="10.85546875" style="16" customWidth="1"/>
    <col min="13077" max="13077" width="12.42578125" style="16" customWidth="1"/>
    <col min="13078" max="13078" width="12.28515625" style="16" customWidth="1"/>
    <col min="13079" max="13079" width="13.28515625" style="16" customWidth="1"/>
    <col min="13080" max="13080" width="11" style="16" customWidth="1"/>
    <col min="13081" max="13081" width="13.42578125" style="16" customWidth="1"/>
    <col min="13082" max="13082" width="11" style="16" customWidth="1"/>
    <col min="13083" max="13083" width="12.28515625" style="16" customWidth="1"/>
    <col min="13084" max="13084" width="11" style="16" customWidth="1"/>
    <col min="13085" max="13085" width="12.5703125" style="16" customWidth="1"/>
    <col min="13086" max="13086" width="12.42578125" style="16" customWidth="1"/>
    <col min="13087" max="13087" width="12.7109375" style="16" customWidth="1"/>
    <col min="13088" max="13088" width="12.42578125" style="16" customWidth="1"/>
    <col min="13089" max="13089" width="13.85546875" style="16" customWidth="1"/>
    <col min="13090" max="13090" width="13.42578125" style="16" customWidth="1"/>
    <col min="13091" max="13091" width="14.42578125" style="16" customWidth="1"/>
    <col min="13092" max="13092" width="11.28515625" style="16" customWidth="1"/>
    <col min="13093" max="13093" width="14.42578125" style="16" customWidth="1"/>
    <col min="13094" max="13094" width="10.85546875" style="16" customWidth="1"/>
    <col min="13095" max="13095" width="13.42578125" style="16" customWidth="1"/>
    <col min="13096" max="13096" width="13" style="16" customWidth="1"/>
    <col min="13097" max="13097" width="10.85546875" style="16" customWidth="1"/>
    <col min="13098" max="13098" width="12.42578125" style="16" customWidth="1"/>
    <col min="13099" max="13099" width="11.5703125" style="16" customWidth="1"/>
    <col min="13100" max="13100" width="12.28515625" style="16" customWidth="1"/>
    <col min="13101" max="13101" width="12.42578125" style="16" customWidth="1"/>
    <col min="13102" max="13102" width="14.42578125" style="16" bestFit="1" customWidth="1"/>
    <col min="13103" max="13103" width="13.85546875" style="16" customWidth="1"/>
    <col min="13104" max="13105" width="13.7109375" style="16" customWidth="1"/>
    <col min="13106" max="13106" width="11.28515625" style="16" customWidth="1"/>
    <col min="13107" max="13107" width="12.7109375" style="16" customWidth="1"/>
    <col min="13108" max="13312" width="9.140625" style="16"/>
    <col min="13313" max="13313" width="9" style="16" customWidth="1"/>
    <col min="13314" max="13314" width="45.5703125" style="16" customWidth="1"/>
    <col min="13315" max="13315" width="11.140625" style="16" customWidth="1"/>
    <col min="13316" max="13316" width="12.42578125" style="16" customWidth="1"/>
    <col min="13317" max="13317" width="11.140625" style="16" customWidth="1"/>
    <col min="13318" max="13318" width="13.140625" style="16" customWidth="1"/>
    <col min="13319" max="13319" width="10.85546875" style="16" customWidth="1"/>
    <col min="13320" max="13320" width="14.5703125" style="16" customWidth="1"/>
    <col min="13321" max="13321" width="12" style="16" customWidth="1"/>
    <col min="13322" max="13322" width="0" style="16" hidden="1" customWidth="1"/>
    <col min="13323" max="13323" width="13" style="16" customWidth="1"/>
    <col min="13324" max="13324" width="11.85546875" style="16" customWidth="1"/>
    <col min="13325" max="13325" width="14.140625" style="16" customWidth="1"/>
    <col min="13326" max="13326" width="11.140625" style="16" bestFit="1" customWidth="1"/>
    <col min="13327" max="13327" width="12.7109375" style="16" customWidth="1"/>
    <col min="13328" max="13328" width="11.5703125" style="16" customWidth="1"/>
    <col min="13329" max="13329" width="13.5703125" style="16" customWidth="1"/>
    <col min="13330" max="13330" width="11.140625" style="16" bestFit="1" customWidth="1"/>
    <col min="13331" max="13331" width="12" style="16" customWidth="1"/>
    <col min="13332" max="13332" width="10.85546875" style="16" customWidth="1"/>
    <col min="13333" max="13333" width="12.42578125" style="16" customWidth="1"/>
    <col min="13334" max="13334" width="12.28515625" style="16" customWidth="1"/>
    <col min="13335" max="13335" width="13.28515625" style="16" customWidth="1"/>
    <col min="13336" max="13336" width="11" style="16" customWidth="1"/>
    <col min="13337" max="13337" width="13.42578125" style="16" customWidth="1"/>
    <col min="13338" max="13338" width="11" style="16" customWidth="1"/>
    <col min="13339" max="13339" width="12.28515625" style="16" customWidth="1"/>
    <col min="13340" max="13340" width="11" style="16" customWidth="1"/>
    <col min="13341" max="13341" width="12.5703125" style="16" customWidth="1"/>
    <col min="13342" max="13342" width="12.42578125" style="16" customWidth="1"/>
    <col min="13343" max="13343" width="12.7109375" style="16" customWidth="1"/>
    <col min="13344" max="13344" width="12.42578125" style="16" customWidth="1"/>
    <col min="13345" max="13345" width="13.85546875" style="16" customWidth="1"/>
    <col min="13346" max="13346" width="13.42578125" style="16" customWidth="1"/>
    <col min="13347" max="13347" width="14.42578125" style="16" customWidth="1"/>
    <col min="13348" max="13348" width="11.28515625" style="16" customWidth="1"/>
    <col min="13349" max="13349" width="14.42578125" style="16" customWidth="1"/>
    <col min="13350" max="13350" width="10.85546875" style="16" customWidth="1"/>
    <col min="13351" max="13351" width="13.42578125" style="16" customWidth="1"/>
    <col min="13352" max="13352" width="13" style="16" customWidth="1"/>
    <col min="13353" max="13353" width="10.85546875" style="16" customWidth="1"/>
    <col min="13354" max="13354" width="12.42578125" style="16" customWidth="1"/>
    <col min="13355" max="13355" width="11.5703125" style="16" customWidth="1"/>
    <col min="13356" max="13356" width="12.28515625" style="16" customWidth="1"/>
    <col min="13357" max="13357" width="12.42578125" style="16" customWidth="1"/>
    <col min="13358" max="13358" width="14.42578125" style="16" bestFit="1" customWidth="1"/>
    <col min="13359" max="13359" width="13.85546875" style="16" customWidth="1"/>
    <col min="13360" max="13361" width="13.7109375" style="16" customWidth="1"/>
    <col min="13362" max="13362" width="11.28515625" style="16" customWidth="1"/>
    <col min="13363" max="13363" width="12.7109375" style="16" customWidth="1"/>
    <col min="13364" max="13568" width="9.140625" style="16"/>
    <col min="13569" max="13569" width="9" style="16" customWidth="1"/>
    <col min="13570" max="13570" width="45.5703125" style="16" customWidth="1"/>
    <col min="13571" max="13571" width="11.140625" style="16" customWidth="1"/>
    <col min="13572" max="13572" width="12.42578125" style="16" customWidth="1"/>
    <col min="13573" max="13573" width="11.140625" style="16" customWidth="1"/>
    <col min="13574" max="13574" width="13.140625" style="16" customWidth="1"/>
    <col min="13575" max="13575" width="10.85546875" style="16" customWidth="1"/>
    <col min="13576" max="13576" width="14.5703125" style="16" customWidth="1"/>
    <col min="13577" max="13577" width="12" style="16" customWidth="1"/>
    <col min="13578" max="13578" width="0" style="16" hidden="1" customWidth="1"/>
    <col min="13579" max="13579" width="13" style="16" customWidth="1"/>
    <col min="13580" max="13580" width="11.85546875" style="16" customWidth="1"/>
    <col min="13581" max="13581" width="14.140625" style="16" customWidth="1"/>
    <col min="13582" max="13582" width="11.140625" style="16" bestFit="1" customWidth="1"/>
    <col min="13583" max="13583" width="12.7109375" style="16" customWidth="1"/>
    <col min="13584" max="13584" width="11.5703125" style="16" customWidth="1"/>
    <col min="13585" max="13585" width="13.5703125" style="16" customWidth="1"/>
    <col min="13586" max="13586" width="11.140625" style="16" bestFit="1" customWidth="1"/>
    <col min="13587" max="13587" width="12" style="16" customWidth="1"/>
    <col min="13588" max="13588" width="10.85546875" style="16" customWidth="1"/>
    <col min="13589" max="13589" width="12.42578125" style="16" customWidth="1"/>
    <col min="13590" max="13590" width="12.28515625" style="16" customWidth="1"/>
    <col min="13591" max="13591" width="13.28515625" style="16" customWidth="1"/>
    <col min="13592" max="13592" width="11" style="16" customWidth="1"/>
    <col min="13593" max="13593" width="13.42578125" style="16" customWidth="1"/>
    <col min="13594" max="13594" width="11" style="16" customWidth="1"/>
    <col min="13595" max="13595" width="12.28515625" style="16" customWidth="1"/>
    <col min="13596" max="13596" width="11" style="16" customWidth="1"/>
    <col min="13597" max="13597" width="12.5703125" style="16" customWidth="1"/>
    <col min="13598" max="13598" width="12.42578125" style="16" customWidth="1"/>
    <col min="13599" max="13599" width="12.7109375" style="16" customWidth="1"/>
    <col min="13600" max="13600" width="12.42578125" style="16" customWidth="1"/>
    <col min="13601" max="13601" width="13.85546875" style="16" customWidth="1"/>
    <col min="13602" max="13602" width="13.42578125" style="16" customWidth="1"/>
    <col min="13603" max="13603" width="14.42578125" style="16" customWidth="1"/>
    <col min="13604" max="13604" width="11.28515625" style="16" customWidth="1"/>
    <col min="13605" max="13605" width="14.42578125" style="16" customWidth="1"/>
    <col min="13606" max="13606" width="10.85546875" style="16" customWidth="1"/>
    <col min="13607" max="13607" width="13.42578125" style="16" customWidth="1"/>
    <col min="13608" max="13608" width="13" style="16" customWidth="1"/>
    <col min="13609" max="13609" width="10.85546875" style="16" customWidth="1"/>
    <col min="13610" max="13610" width="12.42578125" style="16" customWidth="1"/>
    <col min="13611" max="13611" width="11.5703125" style="16" customWidth="1"/>
    <col min="13612" max="13612" width="12.28515625" style="16" customWidth="1"/>
    <col min="13613" max="13613" width="12.42578125" style="16" customWidth="1"/>
    <col min="13614" max="13614" width="14.42578125" style="16" bestFit="1" customWidth="1"/>
    <col min="13615" max="13615" width="13.85546875" style="16" customWidth="1"/>
    <col min="13616" max="13617" width="13.7109375" style="16" customWidth="1"/>
    <col min="13618" max="13618" width="11.28515625" style="16" customWidth="1"/>
    <col min="13619" max="13619" width="12.7109375" style="16" customWidth="1"/>
    <col min="13620" max="13824" width="9.140625" style="16"/>
    <col min="13825" max="13825" width="9" style="16" customWidth="1"/>
    <col min="13826" max="13826" width="45.5703125" style="16" customWidth="1"/>
    <col min="13827" max="13827" width="11.140625" style="16" customWidth="1"/>
    <col min="13828" max="13828" width="12.42578125" style="16" customWidth="1"/>
    <col min="13829" max="13829" width="11.140625" style="16" customWidth="1"/>
    <col min="13830" max="13830" width="13.140625" style="16" customWidth="1"/>
    <col min="13831" max="13831" width="10.85546875" style="16" customWidth="1"/>
    <col min="13832" max="13832" width="14.5703125" style="16" customWidth="1"/>
    <col min="13833" max="13833" width="12" style="16" customWidth="1"/>
    <col min="13834" max="13834" width="0" style="16" hidden="1" customWidth="1"/>
    <col min="13835" max="13835" width="13" style="16" customWidth="1"/>
    <col min="13836" max="13836" width="11.85546875" style="16" customWidth="1"/>
    <col min="13837" max="13837" width="14.140625" style="16" customWidth="1"/>
    <col min="13838" max="13838" width="11.140625" style="16" bestFit="1" customWidth="1"/>
    <col min="13839" max="13839" width="12.7109375" style="16" customWidth="1"/>
    <col min="13840" max="13840" width="11.5703125" style="16" customWidth="1"/>
    <col min="13841" max="13841" width="13.5703125" style="16" customWidth="1"/>
    <col min="13842" max="13842" width="11.140625" style="16" bestFit="1" customWidth="1"/>
    <col min="13843" max="13843" width="12" style="16" customWidth="1"/>
    <col min="13844" max="13844" width="10.85546875" style="16" customWidth="1"/>
    <col min="13845" max="13845" width="12.42578125" style="16" customWidth="1"/>
    <col min="13846" max="13846" width="12.28515625" style="16" customWidth="1"/>
    <col min="13847" max="13847" width="13.28515625" style="16" customWidth="1"/>
    <col min="13848" max="13848" width="11" style="16" customWidth="1"/>
    <col min="13849" max="13849" width="13.42578125" style="16" customWidth="1"/>
    <col min="13850" max="13850" width="11" style="16" customWidth="1"/>
    <col min="13851" max="13851" width="12.28515625" style="16" customWidth="1"/>
    <col min="13852" max="13852" width="11" style="16" customWidth="1"/>
    <col min="13853" max="13853" width="12.5703125" style="16" customWidth="1"/>
    <col min="13854" max="13854" width="12.42578125" style="16" customWidth="1"/>
    <col min="13855" max="13855" width="12.7109375" style="16" customWidth="1"/>
    <col min="13856" max="13856" width="12.42578125" style="16" customWidth="1"/>
    <col min="13857" max="13857" width="13.85546875" style="16" customWidth="1"/>
    <col min="13858" max="13858" width="13.42578125" style="16" customWidth="1"/>
    <col min="13859" max="13859" width="14.42578125" style="16" customWidth="1"/>
    <col min="13860" max="13860" width="11.28515625" style="16" customWidth="1"/>
    <col min="13861" max="13861" width="14.42578125" style="16" customWidth="1"/>
    <col min="13862" max="13862" width="10.85546875" style="16" customWidth="1"/>
    <col min="13863" max="13863" width="13.42578125" style="16" customWidth="1"/>
    <col min="13864" max="13864" width="13" style="16" customWidth="1"/>
    <col min="13865" max="13865" width="10.85546875" style="16" customWidth="1"/>
    <col min="13866" max="13866" width="12.42578125" style="16" customWidth="1"/>
    <col min="13867" max="13867" width="11.5703125" style="16" customWidth="1"/>
    <col min="13868" max="13868" width="12.28515625" style="16" customWidth="1"/>
    <col min="13869" max="13869" width="12.42578125" style="16" customWidth="1"/>
    <col min="13870" max="13870" width="14.42578125" style="16" bestFit="1" customWidth="1"/>
    <col min="13871" max="13871" width="13.85546875" style="16" customWidth="1"/>
    <col min="13872" max="13873" width="13.7109375" style="16" customWidth="1"/>
    <col min="13874" max="13874" width="11.28515625" style="16" customWidth="1"/>
    <col min="13875" max="13875" width="12.7109375" style="16" customWidth="1"/>
    <col min="13876" max="14080" width="9.140625" style="16"/>
    <col min="14081" max="14081" width="9" style="16" customWidth="1"/>
    <col min="14082" max="14082" width="45.5703125" style="16" customWidth="1"/>
    <col min="14083" max="14083" width="11.140625" style="16" customWidth="1"/>
    <col min="14084" max="14084" width="12.42578125" style="16" customWidth="1"/>
    <col min="14085" max="14085" width="11.140625" style="16" customWidth="1"/>
    <col min="14086" max="14086" width="13.140625" style="16" customWidth="1"/>
    <col min="14087" max="14087" width="10.85546875" style="16" customWidth="1"/>
    <col min="14088" max="14088" width="14.5703125" style="16" customWidth="1"/>
    <col min="14089" max="14089" width="12" style="16" customWidth="1"/>
    <col min="14090" max="14090" width="0" style="16" hidden="1" customWidth="1"/>
    <col min="14091" max="14091" width="13" style="16" customWidth="1"/>
    <col min="14092" max="14092" width="11.85546875" style="16" customWidth="1"/>
    <col min="14093" max="14093" width="14.140625" style="16" customWidth="1"/>
    <col min="14094" max="14094" width="11.140625" style="16" bestFit="1" customWidth="1"/>
    <col min="14095" max="14095" width="12.7109375" style="16" customWidth="1"/>
    <col min="14096" max="14096" width="11.5703125" style="16" customWidth="1"/>
    <col min="14097" max="14097" width="13.5703125" style="16" customWidth="1"/>
    <col min="14098" max="14098" width="11.140625" style="16" bestFit="1" customWidth="1"/>
    <col min="14099" max="14099" width="12" style="16" customWidth="1"/>
    <col min="14100" max="14100" width="10.85546875" style="16" customWidth="1"/>
    <col min="14101" max="14101" width="12.42578125" style="16" customWidth="1"/>
    <col min="14102" max="14102" width="12.28515625" style="16" customWidth="1"/>
    <col min="14103" max="14103" width="13.28515625" style="16" customWidth="1"/>
    <col min="14104" max="14104" width="11" style="16" customWidth="1"/>
    <col min="14105" max="14105" width="13.42578125" style="16" customWidth="1"/>
    <col min="14106" max="14106" width="11" style="16" customWidth="1"/>
    <col min="14107" max="14107" width="12.28515625" style="16" customWidth="1"/>
    <col min="14108" max="14108" width="11" style="16" customWidth="1"/>
    <col min="14109" max="14109" width="12.5703125" style="16" customWidth="1"/>
    <col min="14110" max="14110" width="12.42578125" style="16" customWidth="1"/>
    <col min="14111" max="14111" width="12.7109375" style="16" customWidth="1"/>
    <col min="14112" max="14112" width="12.42578125" style="16" customWidth="1"/>
    <col min="14113" max="14113" width="13.85546875" style="16" customWidth="1"/>
    <col min="14114" max="14114" width="13.42578125" style="16" customWidth="1"/>
    <col min="14115" max="14115" width="14.42578125" style="16" customWidth="1"/>
    <col min="14116" max="14116" width="11.28515625" style="16" customWidth="1"/>
    <col min="14117" max="14117" width="14.42578125" style="16" customWidth="1"/>
    <col min="14118" max="14118" width="10.85546875" style="16" customWidth="1"/>
    <col min="14119" max="14119" width="13.42578125" style="16" customWidth="1"/>
    <col min="14120" max="14120" width="13" style="16" customWidth="1"/>
    <col min="14121" max="14121" width="10.85546875" style="16" customWidth="1"/>
    <col min="14122" max="14122" width="12.42578125" style="16" customWidth="1"/>
    <col min="14123" max="14123" width="11.5703125" style="16" customWidth="1"/>
    <col min="14124" max="14124" width="12.28515625" style="16" customWidth="1"/>
    <col min="14125" max="14125" width="12.42578125" style="16" customWidth="1"/>
    <col min="14126" max="14126" width="14.42578125" style="16" bestFit="1" customWidth="1"/>
    <col min="14127" max="14127" width="13.85546875" style="16" customWidth="1"/>
    <col min="14128" max="14129" width="13.7109375" style="16" customWidth="1"/>
    <col min="14130" max="14130" width="11.28515625" style="16" customWidth="1"/>
    <col min="14131" max="14131" width="12.7109375" style="16" customWidth="1"/>
    <col min="14132" max="14336" width="9.140625" style="16"/>
    <col min="14337" max="14337" width="9" style="16" customWidth="1"/>
    <col min="14338" max="14338" width="45.5703125" style="16" customWidth="1"/>
    <col min="14339" max="14339" width="11.140625" style="16" customWidth="1"/>
    <col min="14340" max="14340" width="12.42578125" style="16" customWidth="1"/>
    <col min="14341" max="14341" width="11.140625" style="16" customWidth="1"/>
    <col min="14342" max="14342" width="13.140625" style="16" customWidth="1"/>
    <col min="14343" max="14343" width="10.85546875" style="16" customWidth="1"/>
    <col min="14344" max="14344" width="14.5703125" style="16" customWidth="1"/>
    <col min="14345" max="14345" width="12" style="16" customWidth="1"/>
    <col min="14346" max="14346" width="0" style="16" hidden="1" customWidth="1"/>
    <col min="14347" max="14347" width="13" style="16" customWidth="1"/>
    <col min="14348" max="14348" width="11.85546875" style="16" customWidth="1"/>
    <col min="14349" max="14349" width="14.140625" style="16" customWidth="1"/>
    <col min="14350" max="14350" width="11.140625" style="16" bestFit="1" customWidth="1"/>
    <col min="14351" max="14351" width="12.7109375" style="16" customWidth="1"/>
    <col min="14352" max="14352" width="11.5703125" style="16" customWidth="1"/>
    <col min="14353" max="14353" width="13.5703125" style="16" customWidth="1"/>
    <col min="14354" max="14354" width="11.140625" style="16" bestFit="1" customWidth="1"/>
    <col min="14355" max="14355" width="12" style="16" customWidth="1"/>
    <col min="14356" max="14356" width="10.85546875" style="16" customWidth="1"/>
    <col min="14357" max="14357" width="12.42578125" style="16" customWidth="1"/>
    <col min="14358" max="14358" width="12.28515625" style="16" customWidth="1"/>
    <col min="14359" max="14359" width="13.28515625" style="16" customWidth="1"/>
    <col min="14360" max="14360" width="11" style="16" customWidth="1"/>
    <col min="14361" max="14361" width="13.42578125" style="16" customWidth="1"/>
    <col min="14362" max="14362" width="11" style="16" customWidth="1"/>
    <col min="14363" max="14363" width="12.28515625" style="16" customWidth="1"/>
    <col min="14364" max="14364" width="11" style="16" customWidth="1"/>
    <col min="14365" max="14365" width="12.5703125" style="16" customWidth="1"/>
    <col min="14366" max="14366" width="12.42578125" style="16" customWidth="1"/>
    <col min="14367" max="14367" width="12.7109375" style="16" customWidth="1"/>
    <col min="14368" max="14368" width="12.42578125" style="16" customWidth="1"/>
    <col min="14369" max="14369" width="13.85546875" style="16" customWidth="1"/>
    <col min="14370" max="14370" width="13.42578125" style="16" customWidth="1"/>
    <col min="14371" max="14371" width="14.42578125" style="16" customWidth="1"/>
    <col min="14372" max="14372" width="11.28515625" style="16" customWidth="1"/>
    <col min="14373" max="14373" width="14.42578125" style="16" customWidth="1"/>
    <col min="14374" max="14374" width="10.85546875" style="16" customWidth="1"/>
    <col min="14375" max="14375" width="13.42578125" style="16" customWidth="1"/>
    <col min="14376" max="14376" width="13" style="16" customWidth="1"/>
    <col min="14377" max="14377" width="10.85546875" style="16" customWidth="1"/>
    <col min="14378" max="14378" width="12.42578125" style="16" customWidth="1"/>
    <col min="14379" max="14379" width="11.5703125" style="16" customWidth="1"/>
    <col min="14380" max="14380" width="12.28515625" style="16" customWidth="1"/>
    <col min="14381" max="14381" width="12.42578125" style="16" customWidth="1"/>
    <col min="14382" max="14382" width="14.42578125" style="16" bestFit="1" customWidth="1"/>
    <col min="14383" max="14383" width="13.85546875" style="16" customWidth="1"/>
    <col min="14384" max="14385" width="13.7109375" style="16" customWidth="1"/>
    <col min="14386" max="14386" width="11.28515625" style="16" customWidth="1"/>
    <col min="14387" max="14387" width="12.7109375" style="16" customWidth="1"/>
    <col min="14388" max="14592" width="9.140625" style="16"/>
    <col min="14593" max="14593" width="9" style="16" customWidth="1"/>
    <col min="14594" max="14594" width="45.5703125" style="16" customWidth="1"/>
    <col min="14595" max="14595" width="11.140625" style="16" customWidth="1"/>
    <col min="14596" max="14596" width="12.42578125" style="16" customWidth="1"/>
    <col min="14597" max="14597" width="11.140625" style="16" customWidth="1"/>
    <col min="14598" max="14598" width="13.140625" style="16" customWidth="1"/>
    <col min="14599" max="14599" width="10.85546875" style="16" customWidth="1"/>
    <col min="14600" max="14600" width="14.5703125" style="16" customWidth="1"/>
    <col min="14601" max="14601" width="12" style="16" customWidth="1"/>
    <col min="14602" max="14602" width="0" style="16" hidden="1" customWidth="1"/>
    <col min="14603" max="14603" width="13" style="16" customWidth="1"/>
    <col min="14604" max="14604" width="11.85546875" style="16" customWidth="1"/>
    <col min="14605" max="14605" width="14.140625" style="16" customWidth="1"/>
    <col min="14606" max="14606" width="11.140625" style="16" bestFit="1" customWidth="1"/>
    <col min="14607" max="14607" width="12.7109375" style="16" customWidth="1"/>
    <col min="14608" max="14608" width="11.5703125" style="16" customWidth="1"/>
    <col min="14609" max="14609" width="13.5703125" style="16" customWidth="1"/>
    <col min="14610" max="14610" width="11.140625" style="16" bestFit="1" customWidth="1"/>
    <col min="14611" max="14611" width="12" style="16" customWidth="1"/>
    <col min="14612" max="14612" width="10.85546875" style="16" customWidth="1"/>
    <col min="14613" max="14613" width="12.42578125" style="16" customWidth="1"/>
    <col min="14614" max="14614" width="12.28515625" style="16" customWidth="1"/>
    <col min="14615" max="14615" width="13.28515625" style="16" customWidth="1"/>
    <col min="14616" max="14616" width="11" style="16" customWidth="1"/>
    <col min="14617" max="14617" width="13.42578125" style="16" customWidth="1"/>
    <col min="14618" max="14618" width="11" style="16" customWidth="1"/>
    <col min="14619" max="14619" width="12.28515625" style="16" customWidth="1"/>
    <col min="14620" max="14620" width="11" style="16" customWidth="1"/>
    <col min="14621" max="14621" width="12.5703125" style="16" customWidth="1"/>
    <col min="14622" max="14622" width="12.42578125" style="16" customWidth="1"/>
    <col min="14623" max="14623" width="12.7109375" style="16" customWidth="1"/>
    <col min="14624" max="14624" width="12.42578125" style="16" customWidth="1"/>
    <col min="14625" max="14625" width="13.85546875" style="16" customWidth="1"/>
    <col min="14626" max="14626" width="13.42578125" style="16" customWidth="1"/>
    <col min="14627" max="14627" width="14.42578125" style="16" customWidth="1"/>
    <col min="14628" max="14628" width="11.28515625" style="16" customWidth="1"/>
    <col min="14629" max="14629" width="14.42578125" style="16" customWidth="1"/>
    <col min="14630" max="14630" width="10.85546875" style="16" customWidth="1"/>
    <col min="14631" max="14631" width="13.42578125" style="16" customWidth="1"/>
    <col min="14632" max="14632" width="13" style="16" customWidth="1"/>
    <col min="14633" max="14633" width="10.85546875" style="16" customWidth="1"/>
    <col min="14634" max="14634" width="12.42578125" style="16" customWidth="1"/>
    <col min="14635" max="14635" width="11.5703125" style="16" customWidth="1"/>
    <col min="14636" max="14636" width="12.28515625" style="16" customWidth="1"/>
    <col min="14637" max="14637" width="12.42578125" style="16" customWidth="1"/>
    <col min="14638" max="14638" width="14.42578125" style="16" bestFit="1" customWidth="1"/>
    <col min="14639" max="14639" width="13.85546875" style="16" customWidth="1"/>
    <col min="14640" max="14641" width="13.7109375" style="16" customWidth="1"/>
    <col min="14642" max="14642" width="11.28515625" style="16" customWidth="1"/>
    <col min="14643" max="14643" width="12.7109375" style="16" customWidth="1"/>
    <col min="14644" max="14848" width="9.140625" style="16"/>
    <col min="14849" max="14849" width="9" style="16" customWidth="1"/>
    <col min="14850" max="14850" width="45.5703125" style="16" customWidth="1"/>
    <col min="14851" max="14851" width="11.140625" style="16" customWidth="1"/>
    <col min="14852" max="14852" width="12.42578125" style="16" customWidth="1"/>
    <col min="14853" max="14853" width="11.140625" style="16" customWidth="1"/>
    <col min="14854" max="14854" width="13.140625" style="16" customWidth="1"/>
    <col min="14855" max="14855" width="10.85546875" style="16" customWidth="1"/>
    <col min="14856" max="14856" width="14.5703125" style="16" customWidth="1"/>
    <col min="14857" max="14857" width="12" style="16" customWidth="1"/>
    <col min="14858" max="14858" width="0" style="16" hidden="1" customWidth="1"/>
    <col min="14859" max="14859" width="13" style="16" customWidth="1"/>
    <col min="14860" max="14860" width="11.85546875" style="16" customWidth="1"/>
    <col min="14861" max="14861" width="14.140625" style="16" customWidth="1"/>
    <col min="14862" max="14862" width="11.140625" style="16" bestFit="1" customWidth="1"/>
    <col min="14863" max="14863" width="12.7109375" style="16" customWidth="1"/>
    <col min="14864" max="14864" width="11.5703125" style="16" customWidth="1"/>
    <col min="14865" max="14865" width="13.5703125" style="16" customWidth="1"/>
    <col min="14866" max="14866" width="11.140625" style="16" bestFit="1" customWidth="1"/>
    <col min="14867" max="14867" width="12" style="16" customWidth="1"/>
    <col min="14868" max="14868" width="10.85546875" style="16" customWidth="1"/>
    <col min="14869" max="14869" width="12.42578125" style="16" customWidth="1"/>
    <col min="14870" max="14870" width="12.28515625" style="16" customWidth="1"/>
    <col min="14871" max="14871" width="13.28515625" style="16" customWidth="1"/>
    <col min="14872" max="14872" width="11" style="16" customWidth="1"/>
    <col min="14873" max="14873" width="13.42578125" style="16" customWidth="1"/>
    <col min="14874" max="14874" width="11" style="16" customWidth="1"/>
    <col min="14875" max="14875" width="12.28515625" style="16" customWidth="1"/>
    <col min="14876" max="14876" width="11" style="16" customWidth="1"/>
    <col min="14877" max="14877" width="12.5703125" style="16" customWidth="1"/>
    <col min="14878" max="14878" width="12.42578125" style="16" customWidth="1"/>
    <col min="14879" max="14879" width="12.7109375" style="16" customWidth="1"/>
    <col min="14880" max="14880" width="12.42578125" style="16" customWidth="1"/>
    <col min="14881" max="14881" width="13.85546875" style="16" customWidth="1"/>
    <col min="14882" max="14882" width="13.42578125" style="16" customWidth="1"/>
    <col min="14883" max="14883" width="14.42578125" style="16" customWidth="1"/>
    <col min="14884" max="14884" width="11.28515625" style="16" customWidth="1"/>
    <col min="14885" max="14885" width="14.42578125" style="16" customWidth="1"/>
    <col min="14886" max="14886" width="10.85546875" style="16" customWidth="1"/>
    <col min="14887" max="14887" width="13.42578125" style="16" customWidth="1"/>
    <col min="14888" max="14888" width="13" style="16" customWidth="1"/>
    <col min="14889" max="14889" width="10.85546875" style="16" customWidth="1"/>
    <col min="14890" max="14890" width="12.42578125" style="16" customWidth="1"/>
    <col min="14891" max="14891" width="11.5703125" style="16" customWidth="1"/>
    <col min="14892" max="14892" width="12.28515625" style="16" customWidth="1"/>
    <col min="14893" max="14893" width="12.42578125" style="16" customWidth="1"/>
    <col min="14894" max="14894" width="14.42578125" style="16" bestFit="1" customWidth="1"/>
    <col min="14895" max="14895" width="13.85546875" style="16" customWidth="1"/>
    <col min="14896" max="14897" width="13.7109375" style="16" customWidth="1"/>
    <col min="14898" max="14898" width="11.28515625" style="16" customWidth="1"/>
    <col min="14899" max="14899" width="12.7109375" style="16" customWidth="1"/>
    <col min="14900" max="15104" width="9.140625" style="16"/>
    <col min="15105" max="15105" width="9" style="16" customWidth="1"/>
    <col min="15106" max="15106" width="45.5703125" style="16" customWidth="1"/>
    <col min="15107" max="15107" width="11.140625" style="16" customWidth="1"/>
    <col min="15108" max="15108" width="12.42578125" style="16" customWidth="1"/>
    <col min="15109" max="15109" width="11.140625" style="16" customWidth="1"/>
    <col min="15110" max="15110" width="13.140625" style="16" customWidth="1"/>
    <col min="15111" max="15111" width="10.85546875" style="16" customWidth="1"/>
    <col min="15112" max="15112" width="14.5703125" style="16" customWidth="1"/>
    <col min="15113" max="15113" width="12" style="16" customWidth="1"/>
    <col min="15114" max="15114" width="0" style="16" hidden="1" customWidth="1"/>
    <col min="15115" max="15115" width="13" style="16" customWidth="1"/>
    <col min="15116" max="15116" width="11.85546875" style="16" customWidth="1"/>
    <col min="15117" max="15117" width="14.140625" style="16" customWidth="1"/>
    <col min="15118" max="15118" width="11.140625" style="16" bestFit="1" customWidth="1"/>
    <col min="15119" max="15119" width="12.7109375" style="16" customWidth="1"/>
    <col min="15120" max="15120" width="11.5703125" style="16" customWidth="1"/>
    <col min="15121" max="15121" width="13.5703125" style="16" customWidth="1"/>
    <col min="15122" max="15122" width="11.140625" style="16" bestFit="1" customWidth="1"/>
    <col min="15123" max="15123" width="12" style="16" customWidth="1"/>
    <col min="15124" max="15124" width="10.85546875" style="16" customWidth="1"/>
    <col min="15125" max="15125" width="12.42578125" style="16" customWidth="1"/>
    <col min="15126" max="15126" width="12.28515625" style="16" customWidth="1"/>
    <col min="15127" max="15127" width="13.28515625" style="16" customWidth="1"/>
    <col min="15128" max="15128" width="11" style="16" customWidth="1"/>
    <col min="15129" max="15129" width="13.42578125" style="16" customWidth="1"/>
    <col min="15130" max="15130" width="11" style="16" customWidth="1"/>
    <col min="15131" max="15131" width="12.28515625" style="16" customWidth="1"/>
    <col min="15132" max="15132" width="11" style="16" customWidth="1"/>
    <col min="15133" max="15133" width="12.5703125" style="16" customWidth="1"/>
    <col min="15134" max="15134" width="12.42578125" style="16" customWidth="1"/>
    <col min="15135" max="15135" width="12.7109375" style="16" customWidth="1"/>
    <col min="15136" max="15136" width="12.42578125" style="16" customWidth="1"/>
    <col min="15137" max="15137" width="13.85546875" style="16" customWidth="1"/>
    <col min="15138" max="15138" width="13.42578125" style="16" customWidth="1"/>
    <col min="15139" max="15139" width="14.42578125" style="16" customWidth="1"/>
    <col min="15140" max="15140" width="11.28515625" style="16" customWidth="1"/>
    <col min="15141" max="15141" width="14.42578125" style="16" customWidth="1"/>
    <col min="15142" max="15142" width="10.85546875" style="16" customWidth="1"/>
    <col min="15143" max="15143" width="13.42578125" style="16" customWidth="1"/>
    <col min="15144" max="15144" width="13" style="16" customWidth="1"/>
    <col min="15145" max="15145" width="10.85546875" style="16" customWidth="1"/>
    <col min="15146" max="15146" width="12.42578125" style="16" customWidth="1"/>
    <col min="15147" max="15147" width="11.5703125" style="16" customWidth="1"/>
    <col min="15148" max="15148" width="12.28515625" style="16" customWidth="1"/>
    <col min="15149" max="15149" width="12.42578125" style="16" customWidth="1"/>
    <col min="15150" max="15150" width="14.42578125" style="16" bestFit="1" customWidth="1"/>
    <col min="15151" max="15151" width="13.85546875" style="16" customWidth="1"/>
    <col min="15152" max="15153" width="13.7109375" style="16" customWidth="1"/>
    <col min="15154" max="15154" width="11.28515625" style="16" customWidth="1"/>
    <col min="15155" max="15155" width="12.7109375" style="16" customWidth="1"/>
    <col min="15156" max="15360" width="9.140625" style="16"/>
    <col min="15361" max="15361" width="9" style="16" customWidth="1"/>
    <col min="15362" max="15362" width="45.5703125" style="16" customWidth="1"/>
    <col min="15363" max="15363" width="11.140625" style="16" customWidth="1"/>
    <col min="15364" max="15364" width="12.42578125" style="16" customWidth="1"/>
    <col min="15365" max="15365" width="11.140625" style="16" customWidth="1"/>
    <col min="15366" max="15366" width="13.140625" style="16" customWidth="1"/>
    <col min="15367" max="15367" width="10.85546875" style="16" customWidth="1"/>
    <col min="15368" max="15368" width="14.5703125" style="16" customWidth="1"/>
    <col min="15369" max="15369" width="12" style="16" customWidth="1"/>
    <col min="15370" max="15370" width="0" style="16" hidden="1" customWidth="1"/>
    <col min="15371" max="15371" width="13" style="16" customWidth="1"/>
    <col min="15372" max="15372" width="11.85546875" style="16" customWidth="1"/>
    <col min="15373" max="15373" width="14.140625" style="16" customWidth="1"/>
    <col min="15374" max="15374" width="11.140625" style="16" bestFit="1" customWidth="1"/>
    <col min="15375" max="15375" width="12.7109375" style="16" customWidth="1"/>
    <col min="15376" max="15376" width="11.5703125" style="16" customWidth="1"/>
    <col min="15377" max="15377" width="13.5703125" style="16" customWidth="1"/>
    <col min="15378" max="15378" width="11.140625" style="16" bestFit="1" customWidth="1"/>
    <col min="15379" max="15379" width="12" style="16" customWidth="1"/>
    <col min="15380" max="15380" width="10.85546875" style="16" customWidth="1"/>
    <col min="15381" max="15381" width="12.42578125" style="16" customWidth="1"/>
    <col min="15382" max="15382" width="12.28515625" style="16" customWidth="1"/>
    <col min="15383" max="15383" width="13.28515625" style="16" customWidth="1"/>
    <col min="15384" max="15384" width="11" style="16" customWidth="1"/>
    <col min="15385" max="15385" width="13.42578125" style="16" customWidth="1"/>
    <col min="15386" max="15386" width="11" style="16" customWidth="1"/>
    <col min="15387" max="15387" width="12.28515625" style="16" customWidth="1"/>
    <col min="15388" max="15388" width="11" style="16" customWidth="1"/>
    <col min="15389" max="15389" width="12.5703125" style="16" customWidth="1"/>
    <col min="15390" max="15390" width="12.42578125" style="16" customWidth="1"/>
    <col min="15391" max="15391" width="12.7109375" style="16" customWidth="1"/>
    <col min="15392" max="15392" width="12.42578125" style="16" customWidth="1"/>
    <col min="15393" max="15393" width="13.85546875" style="16" customWidth="1"/>
    <col min="15394" max="15394" width="13.42578125" style="16" customWidth="1"/>
    <col min="15395" max="15395" width="14.42578125" style="16" customWidth="1"/>
    <col min="15396" max="15396" width="11.28515625" style="16" customWidth="1"/>
    <col min="15397" max="15397" width="14.42578125" style="16" customWidth="1"/>
    <col min="15398" max="15398" width="10.85546875" style="16" customWidth="1"/>
    <col min="15399" max="15399" width="13.42578125" style="16" customWidth="1"/>
    <col min="15400" max="15400" width="13" style="16" customWidth="1"/>
    <col min="15401" max="15401" width="10.85546875" style="16" customWidth="1"/>
    <col min="15402" max="15402" width="12.42578125" style="16" customWidth="1"/>
    <col min="15403" max="15403" width="11.5703125" style="16" customWidth="1"/>
    <col min="15404" max="15404" width="12.28515625" style="16" customWidth="1"/>
    <col min="15405" max="15405" width="12.42578125" style="16" customWidth="1"/>
    <col min="15406" max="15406" width="14.42578125" style="16" bestFit="1" customWidth="1"/>
    <col min="15407" max="15407" width="13.85546875" style="16" customWidth="1"/>
    <col min="15408" max="15409" width="13.7109375" style="16" customWidth="1"/>
    <col min="15410" max="15410" width="11.28515625" style="16" customWidth="1"/>
    <col min="15411" max="15411" width="12.7109375" style="16" customWidth="1"/>
    <col min="15412" max="15616" width="9.140625" style="16"/>
    <col min="15617" max="15617" width="9" style="16" customWidth="1"/>
    <col min="15618" max="15618" width="45.5703125" style="16" customWidth="1"/>
    <col min="15619" max="15619" width="11.140625" style="16" customWidth="1"/>
    <col min="15620" max="15620" width="12.42578125" style="16" customWidth="1"/>
    <col min="15621" max="15621" width="11.140625" style="16" customWidth="1"/>
    <col min="15622" max="15622" width="13.140625" style="16" customWidth="1"/>
    <col min="15623" max="15623" width="10.85546875" style="16" customWidth="1"/>
    <col min="15624" max="15624" width="14.5703125" style="16" customWidth="1"/>
    <col min="15625" max="15625" width="12" style="16" customWidth="1"/>
    <col min="15626" max="15626" width="0" style="16" hidden="1" customWidth="1"/>
    <col min="15627" max="15627" width="13" style="16" customWidth="1"/>
    <col min="15628" max="15628" width="11.85546875" style="16" customWidth="1"/>
    <col min="15629" max="15629" width="14.140625" style="16" customWidth="1"/>
    <col min="15630" max="15630" width="11.140625" style="16" bestFit="1" customWidth="1"/>
    <col min="15631" max="15631" width="12.7109375" style="16" customWidth="1"/>
    <col min="15632" max="15632" width="11.5703125" style="16" customWidth="1"/>
    <col min="15633" max="15633" width="13.5703125" style="16" customWidth="1"/>
    <col min="15634" max="15634" width="11.140625" style="16" bestFit="1" customWidth="1"/>
    <col min="15635" max="15635" width="12" style="16" customWidth="1"/>
    <col min="15636" max="15636" width="10.85546875" style="16" customWidth="1"/>
    <col min="15637" max="15637" width="12.42578125" style="16" customWidth="1"/>
    <col min="15638" max="15638" width="12.28515625" style="16" customWidth="1"/>
    <col min="15639" max="15639" width="13.28515625" style="16" customWidth="1"/>
    <col min="15640" max="15640" width="11" style="16" customWidth="1"/>
    <col min="15641" max="15641" width="13.42578125" style="16" customWidth="1"/>
    <col min="15642" max="15642" width="11" style="16" customWidth="1"/>
    <col min="15643" max="15643" width="12.28515625" style="16" customWidth="1"/>
    <col min="15644" max="15644" width="11" style="16" customWidth="1"/>
    <col min="15645" max="15645" width="12.5703125" style="16" customWidth="1"/>
    <col min="15646" max="15646" width="12.42578125" style="16" customWidth="1"/>
    <col min="15647" max="15647" width="12.7109375" style="16" customWidth="1"/>
    <col min="15648" max="15648" width="12.42578125" style="16" customWidth="1"/>
    <col min="15649" max="15649" width="13.85546875" style="16" customWidth="1"/>
    <col min="15650" max="15650" width="13.42578125" style="16" customWidth="1"/>
    <col min="15651" max="15651" width="14.42578125" style="16" customWidth="1"/>
    <col min="15652" max="15652" width="11.28515625" style="16" customWidth="1"/>
    <col min="15653" max="15653" width="14.42578125" style="16" customWidth="1"/>
    <col min="15654" max="15654" width="10.85546875" style="16" customWidth="1"/>
    <col min="15655" max="15655" width="13.42578125" style="16" customWidth="1"/>
    <col min="15656" max="15656" width="13" style="16" customWidth="1"/>
    <col min="15657" max="15657" width="10.85546875" style="16" customWidth="1"/>
    <col min="15658" max="15658" width="12.42578125" style="16" customWidth="1"/>
    <col min="15659" max="15659" width="11.5703125" style="16" customWidth="1"/>
    <col min="15660" max="15660" width="12.28515625" style="16" customWidth="1"/>
    <col min="15661" max="15661" width="12.42578125" style="16" customWidth="1"/>
    <col min="15662" max="15662" width="14.42578125" style="16" bestFit="1" customWidth="1"/>
    <col min="15663" max="15663" width="13.85546875" style="16" customWidth="1"/>
    <col min="15664" max="15665" width="13.7109375" style="16" customWidth="1"/>
    <col min="15666" max="15666" width="11.28515625" style="16" customWidth="1"/>
    <col min="15667" max="15667" width="12.7109375" style="16" customWidth="1"/>
    <col min="15668" max="15872" width="9.140625" style="16"/>
    <col min="15873" max="15873" width="9" style="16" customWidth="1"/>
    <col min="15874" max="15874" width="45.5703125" style="16" customWidth="1"/>
    <col min="15875" max="15875" width="11.140625" style="16" customWidth="1"/>
    <col min="15876" max="15876" width="12.42578125" style="16" customWidth="1"/>
    <col min="15877" max="15877" width="11.140625" style="16" customWidth="1"/>
    <col min="15878" max="15878" width="13.140625" style="16" customWidth="1"/>
    <col min="15879" max="15879" width="10.85546875" style="16" customWidth="1"/>
    <col min="15880" max="15880" width="14.5703125" style="16" customWidth="1"/>
    <col min="15881" max="15881" width="12" style="16" customWidth="1"/>
    <col min="15882" max="15882" width="0" style="16" hidden="1" customWidth="1"/>
    <col min="15883" max="15883" width="13" style="16" customWidth="1"/>
    <col min="15884" max="15884" width="11.85546875" style="16" customWidth="1"/>
    <col min="15885" max="15885" width="14.140625" style="16" customWidth="1"/>
    <col min="15886" max="15886" width="11.140625" style="16" bestFit="1" customWidth="1"/>
    <col min="15887" max="15887" width="12.7109375" style="16" customWidth="1"/>
    <col min="15888" max="15888" width="11.5703125" style="16" customWidth="1"/>
    <col min="15889" max="15889" width="13.5703125" style="16" customWidth="1"/>
    <col min="15890" max="15890" width="11.140625" style="16" bestFit="1" customWidth="1"/>
    <col min="15891" max="15891" width="12" style="16" customWidth="1"/>
    <col min="15892" max="15892" width="10.85546875" style="16" customWidth="1"/>
    <col min="15893" max="15893" width="12.42578125" style="16" customWidth="1"/>
    <col min="15894" max="15894" width="12.28515625" style="16" customWidth="1"/>
    <col min="15895" max="15895" width="13.28515625" style="16" customWidth="1"/>
    <col min="15896" max="15896" width="11" style="16" customWidth="1"/>
    <col min="15897" max="15897" width="13.42578125" style="16" customWidth="1"/>
    <col min="15898" max="15898" width="11" style="16" customWidth="1"/>
    <col min="15899" max="15899" width="12.28515625" style="16" customWidth="1"/>
    <col min="15900" max="15900" width="11" style="16" customWidth="1"/>
    <col min="15901" max="15901" width="12.5703125" style="16" customWidth="1"/>
    <col min="15902" max="15902" width="12.42578125" style="16" customWidth="1"/>
    <col min="15903" max="15903" width="12.7109375" style="16" customWidth="1"/>
    <col min="15904" max="15904" width="12.42578125" style="16" customWidth="1"/>
    <col min="15905" max="15905" width="13.85546875" style="16" customWidth="1"/>
    <col min="15906" max="15906" width="13.42578125" style="16" customWidth="1"/>
    <col min="15907" max="15907" width="14.42578125" style="16" customWidth="1"/>
    <col min="15908" max="15908" width="11.28515625" style="16" customWidth="1"/>
    <col min="15909" max="15909" width="14.42578125" style="16" customWidth="1"/>
    <col min="15910" max="15910" width="10.85546875" style="16" customWidth="1"/>
    <col min="15911" max="15911" width="13.42578125" style="16" customWidth="1"/>
    <col min="15912" max="15912" width="13" style="16" customWidth="1"/>
    <col min="15913" max="15913" width="10.85546875" style="16" customWidth="1"/>
    <col min="15914" max="15914" width="12.42578125" style="16" customWidth="1"/>
    <col min="15915" max="15915" width="11.5703125" style="16" customWidth="1"/>
    <col min="15916" max="15916" width="12.28515625" style="16" customWidth="1"/>
    <col min="15917" max="15917" width="12.42578125" style="16" customWidth="1"/>
    <col min="15918" max="15918" width="14.42578125" style="16" bestFit="1" customWidth="1"/>
    <col min="15919" max="15919" width="13.85546875" style="16" customWidth="1"/>
    <col min="15920" max="15921" width="13.7109375" style="16" customWidth="1"/>
    <col min="15922" max="15922" width="11.28515625" style="16" customWidth="1"/>
    <col min="15923" max="15923" width="12.7109375" style="16" customWidth="1"/>
    <col min="15924" max="16128" width="9.140625" style="16"/>
    <col min="16129" max="16129" width="9" style="16" customWidth="1"/>
    <col min="16130" max="16130" width="45.5703125" style="16" customWidth="1"/>
    <col min="16131" max="16131" width="11.140625" style="16" customWidth="1"/>
    <col min="16132" max="16132" width="12.42578125" style="16" customWidth="1"/>
    <col min="16133" max="16133" width="11.140625" style="16" customWidth="1"/>
    <col min="16134" max="16134" width="13.140625" style="16" customWidth="1"/>
    <col min="16135" max="16135" width="10.85546875" style="16" customWidth="1"/>
    <col min="16136" max="16136" width="14.5703125" style="16" customWidth="1"/>
    <col min="16137" max="16137" width="12" style="16" customWidth="1"/>
    <col min="16138" max="16138" width="0" style="16" hidden="1" customWidth="1"/>
    <col min="16139" max="16139" width="13" style="16" customWidth="1"/>
    <col min="16140" max="16140" width="11.85546875" style="16" customWidth="1"/>
    <col min="16141" max="16141" width="14.140625" style="16" customWidth="1"/>
    <col min="16142" max="16142" width="11.140625" style="16" bestFit="1" customWidth="1"/>
    <col min="16143" max="16143" width="12.7109375" style="16" customWidth="1"/>
    <col min="16144" max="16144" width="11.5703125" style="16" customWidth="1"/>
    <col min="16145" max="16145" width="13.5703125" style="16" customWidth="1"/>
    <col min="16146" max="16146" width="11.140625" style="16" bestFit="1" customWidth="1"/>
    <col min="16147" max="16147" width="12" style="16" customWidth="1"/>
    <col min="16148" max="16148" width="10.85546875" style="16" customWidth="1"/>
    <col min="16149" max="16149" width="12.42578125" style="16" customWidth="1"/>
    <col min="16150" max="16150" width="12.28515625" style="16" customWidth="1"/>
    <col min="16151" max="16151" width="13.28515625" style="16" customWidth="1"/>
    <col min="16152" max="16152" width="11" style="16" customWidth="1"/>
    <col min="16153" max="16153" width="13.42578125" style="16" customWidth="1"/>
    <col min="16154" max="16154" width="11" style="16" customWidth="1"/>
    <col min="16155" max="16155" width="12.28515625" style="16" customWidth="1"/>
    <col min="16156" max="16156" width="11" style="16" customWidth="1"/>
    <col min="16157" max="16157" width="12.5703125" style="16" customWidth="1"/>
    <col min="16158" max="16158" width="12.42578125" style="16" customWidth="1"/>
    <col min="16159" max="16159" width="12.7109375" style="16" customWidth="1"/>
    <col min="16160" max="16160" width="12.42578125" style="16" customWidth="1"/>
    <col min="16161" max="16161" width="13.85546875" style="16" customWidth="1"/>
    <col min="16162" max="16162" width="13.42578125" style="16" customWidth="1"/>
    <col min="16163" max="16163" width="14.42578125" style="16" customWidth="1"/>
    <col min="16164" max="16164" width="11.28515625" style="16" customWidth="1"/>
    <col min="16165" max="16165" width="14.42578125" style="16" customWidth="1"/>
    <col min="16166" max="16166" width="10.85546875" style="16" customWidth="1"/>
    <col min="16167" max="16167" width="13.42578125" style="16" customWidth="1"/>
    <col min="16168" max="16168" width="13" style="16" customWidth="1"/>
    <col min="16169" max="16169" width="10.85546875" style="16" customWidth="1"/>
    <col min="16170" max="16170" width="12.42578125" style="16" customWidth="1"/>
    <col min="16171" max="16171" width="11.5703125" style="16" customWidth="1"/>
    <col min="16172" max="16172" width="12.28515625" style="16" customWidth="1"/>
    <col min="16173" max="16173" width="12.42578125" style="16" customWidth="1"/>
    <col min="16174" max="16174" width="14.42578125" style="16" bestFit="1" customWidth="1"/>
    <col min="16175" max="16175" width="13.85546875" style="16" customWidth="1"/>
    <col min="16176" max="16177" width="13.7109375" style="16" customWidth="1"/>
    <col min="16178" max="16178" width="11.28515625" style="16" customWidth="1"/>
    <col min="16179" max="16179" width="12.7109375" style="16" customWidth="1"/>
    <col min="16180" max="16384" width="9.140625" style="16"/>
  </cols>
  <sheetData>
    <row r="1" spans="1:51" ht="12" customHeight="1">
      <c r="B1" s="17"/>
      <c r="C1" s="17"/>
      <c r="D1" s="18"/>
      <c r="E1" s="19" t="s">
        <v>109</v>
      </c>
      <c r="F1" s="19"/>
      <c r="G1" s="20"/>
      <c r="H1" s="20"/>
      <c r="I1" s="20"/>
      <c r="J1" s="20"/>
      <c r="K1" s="20"/>
      <c r="L1" s="20"/>
      <c r="M1" s="20"/>
      <c r="N1" s="20"/>
      <c r="O1" s="20"/>
      <c r="P1" s="20"/>
      <c r="Q1" s="17"/>
      <c r="R1" s="17"/>
      <c r="S1" s="17"/>
      <c r="T1" s="17"/>
      <c r="U1" s="17"/>
      <c r="V1" s="17"/>
      <c r="W1" s="17"/>
      <c r="X1" s="17"/>
      <c r="Y1" s="17"/>
    </row>
    <row r="2" spans="1:51" ht="12" customHeight="1">
      <c r="B2" s="17"/>
      <c r="C2" s="17"/>
      <c r="D2" s="18"/>
      <c r="E2" s="19"/>
      <c r="F2" s="19"/>
      <c r="G2" s="20"/>
      <c r="H2" s="20"/>
      <c r="I2" s="20"/>
      <c r="J2" s="20"/>
      <c r="K2" s="20"/>
      <c r="L2" s="20"/>
      <c r="M2" s="20"/>
      <c r="N2" s="20"/>
      <c r="O2" s="20"/>
      <c r="P2" s="20"/>
      <c r="Q2" s="17"/>
      <c r="R2" s="17"/>
      <c r="S2" s="17"/>
      <c r="T2" s="17"/>
      <c r="U2" s="17"/>
      <c r="V2" s="17"/>
      <c r="W2" s="17"/>
      <c r="X2" s="17"/>
      <c r="Y2" s="17"/>
    </row>
    <row r="3" spans="1:51" ht="12" customHeight="1">
      <c r="B3" s="17"/>
      <c r="C3" s="17"/>
      <c r="D3" s="18"/>
      <c r="E3" s="21" t="s">
        <v>110</v>
      </c>
      <c r="F3" s="19"/>
      <c r="G3" s="20"/>
      <c r="H3" s="20"/>
      <c r="I3" s="20"/>
      <c r="J3" s="20"/>
      <c r="K3" s="20"/>
      <c r="L3" s="20"/>
      <c r="M3" s="20"/>
      <c r="N3" s="20"/>
      <c r="O3" s="20"/>
      <c r="P3" s="20"/>
      <c r="Q3" s="17"/>
      <c r="R3" s="17"/>
      <c r="S3" s="17"/>
      <c r="T3" s="17"/>
      <c r="U3" s="17"/>
      <c r="V3" s="17"/>
      <c r="W3" s="17"/>
      <c r="X3" s="17"/>
      <c r="Y3" s="17"/>
    </row>
    <row r="4" spans="1:51" ht="12" customHeight="1" thickBot="1">
      <c r="B4" s="22"/>
      <c r="C4" s="17"/>
      <c r="D4" s="18"/>
      <c r="E4" s="23"/>
      <c r="F4" s="23"/>
      <c r="G4" s="23"/>
      <c r="H4" s="18"/>
      <c r="I4" s="18"/>
      <c r="J4" s="18"/>
      <c r="K4" s="18"/>
      <c r="L4" s="18"/>
      <c r="M4" s="18"/>
      <c r="N4" s="17"/>
      <c r="O4" s="17"/>
      <c r="P4" s="17"/>
      <c r="Q4" s="17"/>
      <c r="R4" s="17"/>
      <c r="S4" s="17"/>
      <c r="T4" s="17"/>
      <c r="U4" s="17"/>
      <c r="V4" s="17"/>
      <c r="W4" s="17"/>
      <c r="X4" s="17"/>
      <c r="Y4" s="17"/>
    </row>
    <row r="5" spans="1:51" ht="12" customHeight="1">
      <c r="A5" s="24" t="s">
        <v>111</v>
      </c>
      <c r="B5" s="25" t="s">
        <v>112</v>
      </c>
      <c r="C5" s="25">
        <v>1995</v>
      </c>
      <c r="D5" s="25">
        <v>1995</v>
      </c>
      <c r="E5" s="25">
        <v>1996</v>
      </c>
      <c r="F5" s="25">
        <v>1996</v>
      </c>
      <c r="G5" s="25">
        <v>1997</v>
      </c>
      <c r="H5" s="25">
        <v>1997</v>
      </c>
      <c r="I5" s="25">
        <v>1998</v>
      </c>
      <c r="J5" s="17"/>
      <c r="K5" s="25">
        <v>1998</v>
      </c>
      <c r="L5" s="25">
        <v>1999</v>
      </c>
      <c r="M5" s="25">
        <v>1999</v>
      </c>
      <c r="N5" s="25">
        <v>2000</v>
      </c>
      <c r="O5" s="25">
        <v>2000</v>
      </c>
      <c r="P5" s="25">
        <v>2001</v>
      </c>
      <c r="Q5" s="25">
        <v>2001</v>
      </c>
      <c r="R5" s="25">
        <v>2002</v>
      </c>
      <c r="S5" s="25">
        <v>2002</v>
      </c>
      <c r="T5" s="25">
        <v>2003</v>
      </c>
      <c r="U5" s="25">
        <v>2003</v>
      </c>
      <c r="V5" s="25">
        <v>2004</v>
      </c>
      <c r="W5" s="25">
        <v>2004</v>
      </c>
      <c r="X5" s="22">
        <v>2005</v>
      </c>
      <c r="Y5" s="22">
        <v>2005</v>
      </c>
      <c r="Z5" s="26">
        <v>2006</v>
      </c>
      <c r="AA5" s="27">
        <v>2006</v>
      </c>
      <c r="AB5" s="22">
        <v>2007</v>
      </c>
      <c r="AC5" s="22">
        <v>2007</v>
      </c>
      <c r="AD5" s="22">
        <v>2008</v>
      </c>
      <c r="AE5" s="22">
        <v>2008</v>
      </c>
      <c r="AF5" s="22">
        <v>2009</v>
      </c>
      <c r="AG5" s="22">
        <v>2009</v>
      </c>
      <c r="AH5" s="22">
        <v>2010</v>
      </c>
      <c r="AI5" s="22">
        <v>2010</v>
      </c>
      <c r="AJ5" s="22">
        <v>2011</v>
      </c>
      <c r="AK5" s="22">
        <v>2011</v>
      </c>
      <c r="AL5" s="22">
        <v>2012</v>
      </c>
      <c r="AM5" s="22">
        <v>2012</v>
      </c>
      <c r="AN5" s="22">
        <v>2013</v>
      </c>
      <c r="AO5" s="22">
        <v>2013</v>
      </c>
      <c r="AP5" s="22">
        <v>2014</v>
      </c>
      <c r="AQ5" s="22">
        <v>2014</v>
      </c>
      <c r="AR5" s="22">
        <v>2015</v>
      </c>
      <c r="AS5" s="22">
        <v>2015</v>
      </c>
      <c r="AT5" s="22">
        <v>2016</v>
      </c>
      <c r="AU5" s="22">
        <v>2016</v>
      </c>
      <c r="AV5" s="22">
        <v>2017</v>
      </c>
      <c r="AW5" s="22">
        <v>2017</v>
      </c>
      <c r="AX5" s="22">
        <v>2018</v>
      </c>
      <c r="AY5" s="22">
        <v>2018</v>
      </c>
    </row>
    <row r="6" spans="1:51" ht="12" customHeight="1" thickBot="1">
      <c r="A6" s="28"/>
      <c r="B6" s="29" t="s">
        <v>113</v>
      </c>
      <c r="C6" s="25" t="s">
        <v>114</v>
      </c>
      <c r="D6" s="25" t="s">
        <v>115</v>
      </c>
      <c r="E6" s="25" t="s">
        <v>114</v>
      </c>
      <c r="F6" s="25" t="s">
        <v>115</v>
      </c>
      <c r="G6" s="25" t="s">
        <v>114</v>
      </c>
      <c r="H6" s="25" t="s">
        <v>115</v>
      </c>
      <c r="I6" s="25" t="s">
        <v>114</v>
      </c>
      <c r="J6" s="25" t="s">
        <v>115</v>
      </c>
      <c r="K6" s="25" t="s">
        <v>115</v>
      </c>
      <c r="L6" s="25" t="s">
        <v>114</v>
      </c>
      <c r="M6" s="25" t="s">
        <v>115</v>
      </c>
      <c r="N6" s="25" t="s">
        <v>114</v>
      </c>
      <c r="O6" s="25" t="s">
        <v>115</v>
      </c>
      <c r="P6" s="25" t="s">
        <v>114</v>
      </c>
      <c r="Q6" s="25" t="s">
        <v>115</v>
      </c>
      <c r="R6" s="25" t="s">
        <v>114</v>
      </c>
      <c r="S6" s="25" t="s">
        <v>115</v>
      </c>
      <c r="T6" s="25" t="s">
        <v>114</v>
      </c>
      <c r="U6" s="25" t="s">
        <v>115</v>
      </c>
      <c r="V6" s="25" t="s">
        <v>114</v>
      </c>
      <c r="W6" s="25" t="s">
        <v>115</v>
      </c>
      <c r="X6" s="25" t="s">
        <v>114</v>
      </c>
      <c r="Y6" s="25" t="s">
        <v>115</v>
      </c>
      <c r="Z6" s="25" t="s">
        <v>114</v>
      </c>
      <c r="AA6" s="30" t="s">
        <v>115</v>
      </c>
      <c r="AB6" s="25" t="s">
        <v>114</v>
      </c>
      <c r="AC6" s="25" t="s">
        <v>115</v>
      </c>
      <c r="AD6" s="25" t="s">
        <v>114</v>
      </c>
      <c r="AE6" s="25" t="s">
        <v>115</v>
      </c>
      <c r="AF6" s="25" t="s">
        <v>114</v>
      </c>
      <c r="AG6" s="25" t="s">
        <v>115</v>
      </c>
      <c r="AH6" s="25" t="s">
        <v>114</v>
      </c>
      <c r="AI6" s="25" t="s">
        <v>115</v>
      </c>
      <c r="AJ6" s="25" t="s">
        <v>114</v>
      </c>
      <c r="AK6" s="25" t="s">
        <v>115</v>
      </c>
      <c r="AL6" s="25" t="s">
        <v>114</v>
      </c>
      <c r="AM6" s="25" t="s">
        <v>115</v>
      </c>
      <c r="AN6" s="25" t="s">
        <v>114</v>
      </c>
      <c r="AO6" s="25" t="s">
        <v>115</v>
      </c>
      <c r="AP6" s="25" t="s">
        <v>114</v>
      </c>
      <c r="AQ6" s="25" t="s">
        <v>115</v>
      </c>
      <c r="AR6" s="25" t="s">
        <v>114</v>
      </c>
      <c r="AS6" s="25" t="s">
        <v>115</v>
      </c>
      <c r="AT6" s="31" t="s">
        <v>114</v>
      </c>
      <c r="AU6" s="31" t="s">
        <v>115</v>
      </c>
      <c r="AV6" s="31" t="s">
        <v>114</v>
      </c>
      <c r="AW6" s="31" t="s">
        <v>115</v>
      </c>
      <c r="AX6" s="31" t="s">
        <v>114</v>
      </c>
      <c r="AY6" s="31" t="s">
        <v>115</v>
      </c>
    </row>
    <row r="7" spans="1:51" ht="12" customHeight="1">
      <c r="A7" s="32" t="s">
        <v>116</v>
      </c>
      <c r="B7" s="22" t="s">
        <v>117</v>
      </c>
      <c r="C7" s="17"/>
      <c r="D7" s="33"/>
      <c r="E7" s="33"/>
      <c r="F7" s="33"/>
      <c r="G7" s="33"/>
      <c r="H7" s="33"/>
      <c r="I7" s="18"/>
      <c r="J7" s="17"/>
      <c r="K7" s="17"/>
      <c r="L7" s="17"/>
      <c r="M7" s="17"/>
      <c r="N7" s="17">
        <v>1549.4</v>
      </c>
      <c r="O7" s="17">
        <v>3.7759999999999998</v>
      </c>
      <c r="P7" s="34"/>
      <c r="Q7" s="17"/>
      <c r="R7" s="17"/>
      <c r="S7" s="17"/>
      <c r="T7" s="17">
        <v>818.55</v>
      </c>
      <c r="U7" s="17">
        <v>14.99851</v>
      </c>
      <c r="V7" s="17">
        <v>727</v>
      </c>
      <c r="W7" s="17">
        <v>12.456</v>
      </c>
      <c r="X7" s="17">
        <v>987</v>
      </c>
      <c r="Y7" s="17">
        <v>1.554</v>
      </c>
      <c r="Z7" s="17">
        <v>3173</v>
      </c>
      <c r="AA7" s="35">
        <v>9.5579999999999998</v>
      </c>
      <c r="AB7" s="17">
        <v>2428</v>
      </c>
      <c r="AC7" s="17">
        <v>10.1</v>
      </c>
      <c r="AD7" s="17">
        <v>3983</v>
      </c>
      <c r="AE7" s="17">
        <v>13.856</v>
      </c>
      <c r="AF7" s="17">
        <v>4403.96</v>
      </c>
      <c r="AG7" s="36">
        <v>15.891780000000001</v>
      </c>
      <c r="AH7" s="17">
        <v>492.37</v>
      </c>
      <c r="AI7" s="17">
        <v>2.1078600000000001</v>
      </c>
      <c r="AJ7" s="37">
        <v>2868</v>
      </c>
      <c r="AK7" s="37">
        <v>14.750999999999999</v>
      </c>
      <c r="AL7" s="37">
        <v>2755.92</v>
      </c>
      <c r="AM7" s="37">
        <v>4.9028400000000003</v>
      </c>
      <c r="AN7" s="37">
        <v>5271</v>
      </c>
      <c r="AO7" s="37">
        <v>20.402999999999999</v>
      </c>
      <c r="AP7" s="37">
        <v>3446</v>
      </c>
      <c r="AQ7" s="37">
        <v>14.098000000000001</v>
      </c>
      <c r="AR7" s="37">
        <v>1327.96</v>
      </c>
      <c r="AS7" s="38">
        <v>9.1502300000000005</v>
      </c>
      <c r="AT7" s="37">
        <v>478.92</v>
      </c>
      <c r="AU7" s="37">
        <v>3.0590000000000002</v>
      </c>
      <c r="AV7" s="37"/>
      <c r="AW7" s="38"/>
      <c r="AX7" s="17"/>
      <c r="AY7" s="17"/>
    </row>
    <row r="8" spans="1:51" ht="12" customHeight="1">
      <c r="A8" s="39" t="s">
        <v>118</v>
      </c>
      <c r="B8" s="22" t="s">
        <v>119</v>
      </c>
      <c r="C8" s="17"/>
      <c r="D8" s="17"/>
      <c r="E8" s="17"/>
      <c r="F8" s="17"/>
      <c r="G8" s="17"/>
      <c r="H8" s="17"/>
      <c r="J8" s="17"/>
      <c r="K8" s="17"/>
      <c r="L8" s="17"/>
      <c r="M8" s="17"/>
      <c r="N8" s="17">
        <v>98.06</v>
      </c>
      <c r="O8" s="17">
        <v>2.4649999999999999</v>
      </c>
      <c r="P8" s="17">
        <v>4456.6000000000004</v>
      </c>
      <c r="Q8" s="17">
        <v>24.015000000000001</v>
      </c>
      <c r="R8" s="17">
        <v>1000</v>
      </c>
      <c r="S8" s="17">
        <v>6.7850000000000001</v>
      </c>
      <c r="T8" s="17">
        <v>500</v>
      </c>
      <c r="U8" s="17">
        <v>5.02752</v>
      </c>
      <c r="V8" s="17">
        <v>1500</v>
      </c>
      <c r="W8" s="17">
        <v>7.2389999999999999</v>
      </c>
      <c r="X8" s="17">
        <v>3263</v>
      </c>
      <c r="Y8" s="17">
        <v>25.373000000000001</v>
      </c>
      <c r="Z8" s="17">
        <v>6551</v>
      </c>
      <c r="AA8" s="35">
        <v>21.128</v>
      </c>
      <c r="AB8" s="17">
        <v>3999</v>
      </c>
      <c r="AC8" s="17">
        <v>17.542999999999999</v>
      </c>
      <c r="AD8" s="17"/>
      <c r="AE8" s="17"/>
      <c r="AF8" s="17">
        <v>2480.14</v>
      </c>
      <c r="AG8" s="36">
        <v>8.4600000000000009</v>
      </c>
      <c r="AH8" s="17">
        <v>507.63</v>
      </c>
      <c r="AI8" s="17">
        <v>1.9774799999999999</v>
      </c>
      <c r="AJ8" s="37">
        <v>5545</v>
      </c>
      <c r="AK8" s="37">
        <v>21.585000000000001</v>
      </c>
      <c r="AL8" s="37">
        <v>8922.7000000000007</v>
      </c>
      <c r="AM8" s="37">
        <v>38.025390000000002</v>
      </c>
      <c r="AN8" s="37">
        <v>6505</v>
      </c>
      <c r="AO8" s="37">
        <v>35.835000000000001</v>
      </c>
      <c r="AP8" s="37">
        <v>9971</v>
      </c>
      <c r="AQ8" s="37">
        <v>46.777000000000001</v>
      </c>
      <c r="AR8" s="37">
        <v>11335</v>
      </c>
      <c r="AS8" s="38">
        <v>57.263770000000001</v>
      </c>
      <c r="AT8" s="37">
        <v>5098.12</v>
      </c>
      <c r="AU8" s="37">
        <v>26.191669999999998</v>
      </c>
      <c r="AV8" s="37">
        <v>3741</v>
      </c>
      <c r="AW8" s="38">
        <v>19.878</v>
      </c>
      <c r="AX8" s="37">
        <v>2000</v>
      </c>
      <c r="AY8" s="37">
        <v>13.771660000000001</v>
      </c>
    </row>
    <row r="9" spans="1:51" ht="12" customHeight="1">
      <c r="A9" s="39" t="s">
        <v>120</v>
      </c>
      <c r="B9" s="22" t="s">
        <v>121</v>
      </c>
      <c r="C9" s="17"/>
      <c r="D9" s="17"/>
      <c r="E9" s="17"/>
      <c r="F9" s="17"/>
      <c r="G9" s="17"/>
      <c r="H9" s="17"/>
      <c r="J9" s="17"/>
      <c r="K9" s="17"/>
      <c r="L9" s="17"/>
      <c r="M9" s="17"/>
      <c r="N9" s="17">
        <v>4</v>
      </c>
      <c r="O9" s="17">
        <v>7.1999999999999995E-2</v>
      </c>
      <c r="P9" s="17">
        <v>800</v>
      </c>
      <c r="Q9" s="17">
        <v>3.948</v>
      </c>
      <c r="R9" s="17"/>
      <c r="S9" s="17"/>
      <c r="T9" s="17">
        <v>538.95000000000005</v>
      </c>
      <c r="U9" s="17">
        <v>3.2109999999999999</v>
      </c>
      <c r="V9" s="17"/>
      <c r="W9" s="17"/>
      <c r="X9" s="17"/>
      <c r="Y9" s="17"/>
      <c r="Z9" s="17"/>
      <c r="AA9" s="35"/>
      <c r="AB9" s="17"/>
      <c r="AC9" s="17"/>
      <c r="AD9" s="17"/>
      <c r="AE9" s="17"/>
      <c r="AF9" s="17"/>
      <c r="AG9" s="36"/>
      <c r="AH9" s="17"/>
      <c r="AI9" s="17"/>
      <c r="AJ9" s="37">
        <v>242</v>
      </c>
      <c r="AK9" s="37">
        <v>1.8620000000000001</v>
      </c>
      <c r="AL9" s="37">
        <v>1850</v>
      </c>
      <c r="AM9" s="37">
        <v>8.3883500000000009</v>
      </c>
      <c r="AN9" s="37">
        <v>3111</v>
      </c>
      <c r="AO9" s="37">
        <v>13.846</v>
      </c>
      <c r="AP9" s="37">
        <v>3052</v>
      </c>
      <c r="AQ9" s="37">
        <v>13.445</v>
      </c>
      <c r="AR9" s="37">
        <v>3011.54</v>
      </c>
      <c r="AS9" s="38">
        <v>13.58229</v>
      </c>
      <c r="AT9" s="37"/>
      <c r="AU9" s="37"/>
      <c r="AV9" s="37"/>
      <c r="AW9" s="38"/>
      <c r="AX9" s="37"/>
      <c r="AY9" s="37"/>
    </row>
    <row r="10" spans="1:51" ht="12" customHeight="1">
      <c r="A10" s="39" t="s">
        <v>122</v>
      </c>
      <c r="B10" s="22" t="s">
        <v>123</v>
      </c>
      <c r="C10" s="17"/>
      <c r="D10" s="17"/>
      <c r="E10" s="17"/>
      <c r="F10" s="17"/>
      <c r="G10" s="17"/>
      <c r="H10" s="17"/>
      <c r="J10" s="17"/>
      <c r="K10" s="17"/>
      <c r="L10" s="17"/>
      <c r="M10" s="17"/>
      <c r="N10" s="17">
        <v>787</v>
      </c>
      <c r="O10" s="17">
        <v>4</v>
      </c>
      <c r="P10" s="17"/>
      <c r="Q10" s="17"/>
      <c r="R10" s="17"/>
      <c r="S10" s="17"/>
      <c r="T10" s="17"/>
      <c r="U10" s="17"/>
      <c r="V10" s="17"/>
      <c r="W10" s="17"/>
      <c r="X10" s="17"/>
      <c r="Y10" s="17"/>
      <c r="Z10" s="17"/>
      <c r="AA10" s="35"/>
      <c r="AB10" s="17"/>
      <c r="AC10" s="17"/>
      <c r="AD10" s="17"/>
      <c r="AE10" s="17"/>
      <c r="AF10" s="17">
        <v>423.41</v>
      </c>
      <c r="AG10" s="36">
        <v>1.0123500000000001</v>
      </c>
      <c r="AH10" s="17"/>
      <c r="AI10" s="17"/>
      <c r="AJ10" s="37"/>
      <c r="AK10" s="37"/>
      <c r="AL10" s="37">
        <v>1030</v>
      </c>
      <c r="AM10" s="37">
        <v>4.7956799999999999</v>
      </c>
      <c r="AN10" s="37">
        <v>2460</v>
      </c>
      <c r="AO10" s="37">
        <v>11.125999999999999</v>
      </c>
      <c r="AP10" s="37">
        <v>5574</v>
      </c>
      <c r="AQ10" s="37">
        <v>18.718</v>
      </c>
      <c r="AR10" s="37">
        <v>6050.69</v>
      </c>
      <c r="AS10" s="38">
        <v>26.03</v>
      </c>
      <c r="AT10" s="37">
        <v>6250</v>
      </c>
      <c r="AU10" s="37">
        <v>26.162759999999999</v>
      </c>
      <c r="AV10" s="37">
        <v>2795</v>
      </c>
      <c r="AW10" s="38">
        <v>12.792999999999999</v>
      </c>
      <c r="AX10" s="37"/>
      <c r="AY10" s="37"/>
    </row>
    <row r="11" spans="1:51" ht="12" customHeight="1">
      <c r="A11" s="39" t="s">
        <v>124</v>
      </c>
      <c r="B11" s="22" t="s">
        <v>125</v>
      </c>
      <c r="C11" s="17">
        <v>85.7</v>
      </c>
      <c r="D11" s="34">
        <v>0.14899999999999999</v>
      </c>
      <c r="E11" s="34">
        <v>253</v>
      </c>
      <c r="F11" s="40">
        <v>0.38</v>
      </c>
      <c r="G11" s="17"/>
      <c r="H11" s="17"/>
      <c r="J11" s="17"/>
      <c r="K11" s="17"/>
      <c r="L11" s="17">
        <v>550</v>
      </c>
      <c r="M11" s="17">
        <v>0.98399999999999999</v>
      </c>
      <c r="N11" s="17">
        <v>1527</v>
      </c>
      <c r="O11" s="17">
        <v>13.779</v>
      </c>
      <c r="P11" s="17">
        <v>1753</v>
      </c>
      <c r="Q11" s="17">
        <v>11.135999999999999</v>
      </c>
      <c r="R11" s="17">
        <v>710.6</v>
      </c>
      <c r="S11" s="17">
        <v>4.2519999999999998</v>
      </c>
      <c r="T11" s="17"/>
      <c r="U11" s="17"/>
      <c r="V11" s="17"/>
      <c r="W11" s="17"/>
      <c r="X11" s="17"/>
      <c r="Y11" s="17"/>
      <c r="Z11" s="17">
        <v>1602</v>
      </c>
      <c r="AA11" s="35">
        <v>7.0609999999999999</v>
      </c>
      <c r="AB11" s="17">
        <v>527</v>
      </c>
      <c r="AC11" s="17">
        <v>2.2850000000000001</v>
      </c>
      <c r="AD11" s="17">
        <v>3446</v>
      </c>
      <c r="AE11" s="17">
        <v>15.677</v>
      </c>
      <c r="AF11" s="17">
        <v>2410</v>
      </c>
      <c r="AG11" s="36">
        <v>6.8291399999999998</v>
      </c>
      <c r="AH11" s="17">
        <v>3875.96</v>
      </c>
      <c r="AI11" s="17">
        <v>8.7850400000000004</v>
      </c>
      <c r="AJ11" s="37">
        <v>3194</v>
      </c>
      <c r="AK11" s="37">
        <v>14.097</v>
      </c>
      <c r="AL11" s="37"/>
      <c r="AM11" s="37"/>
      <c r="AN11" s="37">
        <v>368</v>
      </c>
      <c r="AO11" s="37">
        <v>0.72499999999999998</v>
      </c>
      <c r="AP11" s="37"/>
      <c r="AQ11" s="37"/>
      <c r="AR11" s="37">
        <v>100.51</v>
      </c>
      <c r="AS11" s="38">
        <v>0.91090000000000004</v>
      </c>
      <c r="AT11" s="37"/>
      <c r="AU11" s="37"/>
      <c r="AV11" s="37">
        <v>260</v>
      </c>
      <c r="AW11" s="38">
        <v>1.1424700000000001</v>
      </c>
      <c r="AX11" s="37">
        <v>3695</v>
      </c>
      <c r="AY11" s="37">
        <v>15.36548</v>
      </c>
    </row>
    <row r="12" spans="1:51" ht="12" customHeight="1">
      <c r="A12" s="39" t="s">
        <v>126</v>
      </c>
      <c r="B12" s="22" t="s">
        <v>127</v>
      </c>
      <c r="C12" s="17">
        <v>1862</v>
      </c>
      <c r="D12" s="17">
        <v>13.598000000000001</v>
      </c>
      <c r="E12" s="17">
        <v>21707.8</v>
      </c>
      <c r="F12" s="40">
        <v>22.391999999999999</v>
      </c>
      <c r="G12" s="17">
        <v>254</v>
      </c>
      <c r="H12" s="17">
        <v>1.173</v>
      </c>
      <c r="I12" s="17">
        <v>1918</v>
      </c>
      <c r="J12" s="17"/>
      <c r="K12" s="17">
        <v>7.1050000000000004</v>
      </c>
      <c r="L12" s="17">
        <v>2955</v>
      </c>
      <c r="M12" s="17">
        <v>15.912000000000001</v>
      </c>
      <c r="N12" s="17">
        <v>3100</v>
      </c>
      <c r="O12" s="17">
        <v>19.132999999999999</v>
      </c>
      <c r="P12" s="17">
        <v>4270</v>
      </c>
      <c r="Q12" s="17">
        <v>28.940999999999999</v>
      </c>
      <c r="R12" s="17">
        <v>6871</v>
      </c>
      <c r="S12" s="17">
        <v>54.942999999999998</v>
      </c>
      <c r="T12" s="17">
        <v>17876.95</v>
      </c>
      <c r="U12" s="17">
        <v>78.346249999999998</v>
      </c>
      <c r="V12" s="17">
        <v>4176</v>
      </c>
      <c r="W12" s="17">
        <v>54.442999999999998</v>
      </c>
      <c r="X12" s="17">
        <v>3988</v>
      </c>
      <c r="Y12" s="17">
        <v>26.962</v>
      </c>
      <c r="Z12" s="17">
        <v>2200</v>
      </c>
      <c r="AA12" s="35">
        <v>12.173999999999999</v>
      </c>
      <c r="AB12" s="17">
        <v>8643</v>
      </c>
      <c r="AC12" s="17">
        <v>42.320999999999998</v>
      </c>
      <c r="AD12" s="17">
        <v>12470</v>
      </c>
      <c r="AE12" s="17">
        <v>42.115000000000002</v>
      </c>
      <c r="AF12" s="17">
        <v>3527</v>
      </c>
      <c r="AG12" s="36">
        <v>13.9658</v>
      </c>
      <c r="AH12" s="17">
        <v>6002.61</v>
      </c>
      <c r="AI12" s="17">
        <v>18.526219999999999</v>
      </c>
      <c r="AJ12" s="37">
        <v>1007</v>
      </c>
      <c r="AK12" s="37">
        <v>3.4119999999999999</v>
      </c>
      <c r="AL12" s="37"/>
      <c r="AM12" s="37"/>
      <c r="AN12" s="37">
        <v>6182</v>
      </c>
      <c r="AO12" s="37">
        <v>22.015999999999998</v>
      </c>
      <c r="AP12" s="37">
        <v>1500</v>
      </c>
      <c r="AQ12" s="37">
        <v>7.8019999999999996</v>
      </c>
      <c r="AR12" s="37">
        <v>606.36</v>
      </c>
      <c r="AS12" s="38">
        <v>4.1507800000000001</v>
      </c>
      <c r="AT12" s="37">
        <v>1232.8</v>
      </c>
      <c r="AU12" s="37">
        <v>8.6154399999999995</v>
      </c>
      <c r="AV12" s="37">
        <v>3400.94</v>
      </c>
      <c r="AW12" s="38">
        <v>17.015999999999998</v>
      </c>
      <c r="AX12" s="37">
        <v>6757.85</v>
      </c>
      <c r="AY12" s="37">
        <v>28.57011</v>
      </c>
    </row>
    <row r="13" spans="1:51" ht="12" customHeight="1">
      <c r="A13" s="39" t="s">
        <v>128</v>
      </c>
      <c r="B13" s="22" t="s">
        <v>129</v>
      </c>
      <c r="C13" s="17"/>
      <c r="D13" s="17"/>
      <c r="E13" s="17"/>
      <c r="F13" s="41"/>
      <c r="G13" s="17"/>
      <c r="H13" s="17"/>
      <c r="J13" s="17"/>
      <c r="K13" s="17"/>
      <c r="L13" s="17"/>
      <c r="M13" s="17"/>
      <c r="N13" s="17">
        <v>126</v>
      </c>
      <c r="O13" s="17">
        <v>2.9940000000000002</v>
      </c>
      <c r="P13" s="17">
        <v>52.4</v>
      </c>
      <c r="Q13" s="17">
        <v>0.19800000000000001</v>
      </c>
      <c r="R13" s="17"/>
      <c r="S13" s="17"/>
      <c r="T13" s="17"/>
      <c r="U13" s="17"/>
      <c r="V13" s="17"/>
      <c r="W13" s="17"/>
      <c r="X13" s="17"/>
      <c r="Y13" s="17"/>
      <c r="Z13" s="17"/>
      <c r="AA13" s="35"/>
      <c r="AB13" s="17"/>
      <c r="AC13" s="17"/>
      <c r="AD13" s="17"/>
      <c r="AE13" s="17"/>
      <c r="AF13" s="17">
        <v>181</v>
      </c>
      <c r="AG13" s="36">
        <v>2.5501399999999999</v>
      </c>
      <c r="AH13" s="17"/>
      <c r="AI13" s="17"/>
      <c r="AJ13" s="37"/>
      <c r="AK13" s="37"/>
      <c r="AL13" s="37"/>
      <c r="AM13" s="37"/>
      <c r="AN13" s="37">
        <v>969</v>
      </c>
      <c r="AO13" s="37">
        <v>0.81399999999999995</v>
      </c>
      <c r="AP13" s="37">
        <v>86</v>
      </c>
      <c r="AQ13" s="37">
        <v>6.4000000000000001E-2</v>
      </c>
      <c r="AR13" s="37">
        <v>82.36</v>
      </c>
      <c r="AS13" s="38">
        <v>0.52498999999999996</v>
      </c>
      <c r="AT13" s="37"/>
      <c r="AU13" s="37"/>
      <c r="AV13" s="37">
        <v>2</v>
      </c>
      <c r="AW13" s="38">
        <v>0.26739000000000002</v>
      </c>
      <c r="AX13" s="37"/>
      <c r="AY13" s="37"/>
    </row>
    <row r="14" spans="1:51" ht="12" customHeight="1">
      <c r="A14" s="39" t="s">
        <v>130</v>
      </c>
      <c r="B14" s="22" t="s">
        <v>131</v>
      </c>
      <c r="C14" s="17"/>
      <c r="D14" s="17"/>
      <c r="E14" s="17"/>
      <c r="F14" s="41"/>
      <c r="G14" s="17"/>
      <c r="H14" s="17"/>
      <c r="J14" s="17"/>
      <c r="K14" s="17"/>
      <c r="L14" s="17"/>
      <c r="M14" s="17"/>
      <c r="N14" s="17">
        <v>254</v>
      </c>
      <c r="O14" s="17">
        <v>0.95799999999999996</v>
      </c>
      <c r="P14" s="17">
        <v>120</v>
      </c>
      <c r="Q14" s="17">
        <v>0.79300000000000004</v>
      </c>
      <c r="R14" s="17">
        <v>705</v>
      </c>
      <c r="S14" s="17">
        <v>2.4990000000000001</v>
      </c>
      <c r="T14" s="17">
        <v>923</v>
      </c>
      <c r="U14" s="17">
        <v>2.867</v>
      </c>
      <c r="V14" s="17">
        <v>300</v>
      </c>
      <c r="W14" s="17">
        <v>1.331</v>
      </c>
      <c r="X14" s="17">
        <v>535</v>
      </c>
      <c r="Y14" s="17">
        <v>2.3140000000000001</v>
      </c>
      <c r="Z14" s="17"/>
      <c r="AA14" s="35"/>
      <c r="AB14" s="17"/>
      <c r="AC14" s="17"/>
      <c r="AD14" s="17"/>
      <c r="AE14" s="17"/>
      <c r="AF14" s="17"/>
      <c r="AG14" s="36"/>
      <c r="AH14" s="17"/>
      <c r="AI14" s="17"/>
      <c r="AJ14" s="37"/>
      <c r="AK14" s="37"/>
      <c r="AL14" s="37"/>
      <c r="AM14" s="37"/>
      <c r="AN14" s="37">
        <v>35</v>
      </c>
      <c r="AO14" s="37">
        <v>0.192</v>
      </c>
      <c r="AP14" s="37"/>
      <c r="AQ14" s="37"/>
      <c r="AR14" s="37"/>
      <c r="AS14" s="38"/>
      <c r="AT14" s="37"/>
      <c r="AU14" s="37"/>
      <c r="AV14" s="37"/>
      <c r="AW14" s="38"/>
      <c r="AX14" s="37"/>
      <c r="AY14" s="37"/>
    </row>
    <row r="15" spans="1:51" ht="12" customHeight="1">
      <c r="A15" s="39" t="s">
        <v>132</v>
      </c>
      <c r="B15" s="22" t="s">
        <v>133</v>
      </c>
      <c r="C15" s="17">
        <v>81</v>
      </c>
      <c r="D15" s="34">
        <v>0.13700000000000001</v>
      </c>
      <c r="E15" s="34">
        <v>83</v>
      </c>
      <c r="F15" s="40">
        <v>0.152</v>
      </c>
      <c r="G15" s="17">
        <v>166</v>
      </c>
      <c r="H15" s="17">
        <v>0.70199999999999996</v>
      </c>
      <c r="J15" s="17"/>
      <c r="K15" s="17"/>
      <c r="L15" s="17"/>
      <c r="M15" s="17"/>
      <c r="N15" s="17">
        <v>1044</v>
      </c>
      <c r="O15" s="17">
        <v>7.242</v>
      </c>
      <c r="P15" s="17">
        <v>2527.6999999999998</v>
      </c>
      <c r="Q15" s="17">
        <v>13.097</v>
      </c>
      <c r="R15" s="17">
        <v>5968</v>
      </c>
      <c r="S15" s="17">
        <v>33.883000000000003</v>
      </c>
      <c r="T15" s="17">
        <v>8040</v>
      </c>
      <c r="U15" s="17">
        <v>49.570999999999998</v>
      </c>
      <c r="V15" s="17">
        <v>4335</v>
      </c>
      <c r="W15" s="17">
        <v>27.155000000000001</v>
      </c>
      <c r="X15" s="17">
        <v>5139</v>
      </c>
      <c r="Y15" s="17">
        <v>31.257999999999999</v>
      </c>
      <c r="Z15" s="17">
        <v>2514</v>
      </c>
      <c r="AA15" s="35">
        <v>13.170999999999999</v>
      </c>
      <c r="AB15" s="17">
        <v>1522</v>
      </c>
      <c r="AC15" s="17">
        <v>8.99</v>
      </c>
      <c r="AD15" s="17"/>
      <c r="AE15" s="17"/>
      <c r="AF15" s="17">
        <v>3304</v>
      </c>
      <c r="AG15" s="36">
        <v>13.29931</v>
      </c>
      <c r="AH15" s="17">
        <v>2789.56</v>
      </c>
      <c r="AI15" s="17">
        <v>10.9443</v>
      </c>
      <c r="AJ15" s="37">
        <v>1829</v>
      </c>
      <c r="AK15" s="37">
        <v>6.1180000000000003</v>
      </c>
      <c r="AL15" s="37">
        <v>1209</v>
      </c>
      <c r="AM15" s="37">
        <v>4.6481399999999997</v>
      </c>
      <c r="AN15" s="37">
        <v>5501</v>
      </c>
      <c r="AO15" s="42">
        <v>15.991</v>
      </c>
      <c r="AP15" s="37">
        <v>675</v>
      </c>
      <c r="AQ15" s="37">
        <v>3.46</v>
      </c>
      <c r="AR15" s="37">
        <v>195</v>
      </c>
      <c r="AS15" s="38">
        <v>0.72411999999999999</v>
      </c>
      <c r="AT15" s="37">
        <v>1819</v>
      </c>
      <c r="AU15" s="37">
        <v>8.2032100000000003</v>
      </c>
      <c r="AV15" s="37">
        <v>3550.96</v>
      </c>
      <c r="AW15" s="38">
        <v>14.803000000000001</v>
      </c>
      <c r="AX15" s="37">
        <v>4588.96</v>
      </c>
      <c r="AY15" s="37">
        <v>43.414700000000003</v>
      </c>
    </row>
    <row r="16" spans="1:51" ht="12" customHeight="1">
      <c r="A16" s="39" t="s">
        <v>134</v>
      </c>
      <c r="B16" s="22" t="s">
        <v>135</v>
      </c>
      <c r="C16" s="17">
        <v>193708</v>
      </c>
      <c r="D16" s="17">
        <v>275.892</v>
      </c>
      <c r="E16" s="17">
        <v>81196</v>
      </c>
      <c r="F16" s="40">
        <v>127.733</v>
      </c>
      <c r="G16" s="17">
        <v>138423</v>
      </c>
      <c r="H16" s="17">
        <v>212.75800000000001</v>
      </c>
      <c r="I16" s="17">
        <v>259513</v>
      </c>
      <c r="J16" s="17"/>
      <c r="K16" s="17">
        <v>455.452</v>
      </c>
      <c r="L16" s="17">
        <v>271132</v>
      </c>
      <c r="M16" s="17">
        <v>545.91499999999996</v>
      </c>
      <c r="N16" s="17">
        <v>12495</v>
      </c>
      <c r="O16" s="17">
        <v>239</v>
      </c>
      <c r="P16" s="17">
        <v>103419.26</v>
      </c>
      <c r="Q16" s="17">
        <v>230.18199999999999</v>
      </c>
      <c r="R16" s="17">
        <v>107752</v>
      </c>
      <c r="S16" s="17">
        <v>193.779</v>
      </c>
      <c r="T16" s="17">
        <v>156540.5</v>
      </c>
      <c r="U16" s="17">
        <v>325.30399999999997</v>
      </c>
      <c r="V16" s="17">
        <v>128548</v>
      </c>
      <c r="W16" s="17">
        <v>204.16900000000001</v>
      </c>
      <c r="X16" s="17">
        <v>98457</v>
      </c>
      <c r="Y16" s="43">
        <v>125.932</v>
      </c>
      <c r="Z16" s="17"/>
      <c r="AA16" s="35"/>
      <c r="AB16" s="17"/>
      <c r="AC16" s="17"/>
      <c r="AD16" s="17"/>
      <c r="AE16" s="17"/>
      <c r="AF16" s="17">
        <v>87856.18</v>
      </c>
      <c r="AG16" s="17">
        <v>133.11311000000001</v>
      </c>
      <c r="AH16" s="17">
        <v>25583.81</v>
      </c>
      <c r="AI16" s="17">
        <v>53.2926</v>
      </c>
      <c r="AJ16" s="37">
        <v>11045.1</v>
      </c>
      <c r="AK16" s="37">
        <v>14.514430000000001</v>
      </c>
      <c r="AL16" s="37">
        <v>6561.57</v>
      </c>
      <c r="AM16" s="37">
        <v>17.23076</v>
      </c>
      <c r="AN16" s="37">
        <v>8698</v>
      </c>
      <c r="AO16" s="37">
        <v>19.427</v>
      </c>
      <c r="AP16" s="37">
        <v>4478.79</v>
      </c>
      <c r="AQ16" s="37">
        <v>12.136480000000001</v>
      </c>
      <c r="AR16" s="37">
        <v>6207.92</v>
      </c>
      <c r="AS16" s="38">
        <v>10.574389999999999</v>
      </c>
      <c r="AT16" s="37">
        <v>5358.84</v>
      </c>
      <c r="AU16" s="37">
        <v>6.5163000000000002</v>
      </c>
      <c r="AV16" s="37"/>
      <c r="AW16" s="38"/>
      <c r="AX16" s="37">
        <v>2116.81</v>
      </c>
      <c r="AY16" s="37">
        <v>9.9863999999999997</v>
      </c>
    </row>
    <row r="17" spans="1:51" ht="12" customHeight="1">
      <c r="A17" s="39" t="s">
        <v>136</v>
      </c>
      <c r="B17" s="22" t="s">
        <v>137</v>
      </c>
      <c r="C17" s="17">
        <v>4433</v>
      </c>
      <c r="D17" s="17">
        <v>6.4420000000000002</v>
      </c>
      <c r="E17" s="17"/>
      <c r="F17" s="40"/>
      <c r="G17" s="17"/>
      <c r="H17" s="17"/>
      <c r="J17" s="17"/>
      <c r="K17" s="17"/>
      <c r="L17" s="17"/>
      <c r="M17" s="17"/>
      <c r="N17" s="17"/>
      <c r="O17" s="17"/>
      <c r="P17" s="17">
        <v>13215.21</v>
      </c>
      <c r="Q17" s="17">
        <v>24.248000000000001</v>
      </c>
      <c r="R17" s="17"/>
      <c r="S17" s="17"/>
      <c r="T17" s="17"/>
      <c r="U17" s="17"/>
      <c r="V17" s="17"/>
      <c r="W17" s="17"/>
      <c r="X17" s="17"/>
      <c r="Y17" s="17"/>
      <c r="Z17" s="17">
        <v>99691</v>
      </c>
      <c r="AA17" s="35">
        <v>164.11699999999999</v>
      </c>
      <c r="AB17" s="17">
        <v>54225</v>
      </c>
      <c r="AC17" s="17">
        <v>121.634</v>
      </c>
      <c r="AD17" s="17">
        <v>82963</v>
      </c>
      <c r="AE17" s="17">
        <v>165.43299999999999</v>
      </c>
      <c r="AF17" s="17">
        <v>39</v>
      </c>
      <c r="AG17" s="17">
        <v>0.19345000000000001</v>
      </c>
      <c r="AH17" s="17">
        <v>200792.67</v>
      </c>
      <c r="AI17" s="17">
        <v>190.03004000000001</v>
      </c>
      <c r="AJ17" s="37">
        <v>86945.89</v>
      </c>
      <c r="AK17" s="37">
        <v>142.57386</v>
      </c>
      <c r="AL17" s="37">
        <v>156246.93</v>
      </c>
      <c r="AM17" s="37">
        <v>257.81290999999999</v>
      </c>
      <c r="AN17" s="37"/>
      <c r="AO17" s="37"/>
      <c r="AP17" s="37"/>
      <c r="AQ17" s="37"/>
      <c r="AR17" s="37">
        <v>3536.97</v>
      </c>
      <c r="AS17" s="38">
        <v>4.72051</v>
      </c>
      <c r="AT17" s="37"/>
      <c r="AU17" s="37"/>
      <c r="AV17" s="44">
        <v>106.29</v>
      </c>
      <c r="AW17" s="44">
        <v>0.22353000000000001</v>
      </c>
      <c r="AX17" s="37"/>
      <c r="AY17" s="37"/>
    </row>
    <row r="18" spans="1:51" ht="12" customHeight="1">
      <c r="A18" s="39" t="s">
        <v>138</v>
      </c>
      <c r="B18" s="22" t="s">
        <v>139</v>
      </c>
      <c r="C18" s="17"/>
      <c r="D18" s="17"/>
      <c r="E18" s="17"/>
      <c r="F18" s="40"/>
      <c r="G18" s="17"/>
      <c r="H18" s="17"/>
      <c r="J18" s="17"/>
      <c r="K18" s="17"/>
      <c r="L18" s="17"/>
      <c r="M18" s="17"/>
      <c r="N18" s="17">
        <v>50</v>
      </c>
      <c r="O18" s="17">
        <v>0</v>
      </c>
      <c r="P18" s="17"/>
      <c r="Q18" s="17"/>
      <c r="R18" s="17">
        <v>207</v>
      </c>
      <c r="S18" s="17">
        <v>0.21199999999999999</v>
      </c>
      <c r="T18" s="17"/>
      <c r="U18" s="17"/>
      <c r="V18" s="17">
        <v>99</v>
      </c>
      <c r="W18" s="17">
        <v>6.8000000000000005E-2</v>
      </c>
      <c r="X18" s="17"/>
      <c r="Y18" s="17"/>
      <c r="Z18" s="17">
        <v>4385</v>
      </c>
      <c r="AA18" s="35">
        <v>7.6420000000000003</v>
      </c>
      <c r="AB18" s="17">
        <v>5975</v>
      </c>
      <c r="AC18" s="17">
        <v>5.5830000000000002</v>
      </c>
      <c r="AD18" s="17">
        <v>6999</v>
      </c>
      <c r="AE18" s="17">
        <v>6.1970000000000001</v>
      </c>
      <c r="AF18" s="17"/>
      <c r="AG18" s="17"/>
      <c r="AH18" s="17"/>
      <c r="AI18" s="17"/>
      <c r="AJ18" s="37"/>
      <c r="AK18" s="37"/>
      <c r="AL18" s="37"/>
      <c r="AM18" s="37"/>
      <c r="AN18" s="37"/>
      <c r="AO18" s="37">
        <v>0.1</v>
      </c>
      <c r="AP18" s="37"/>
      <c r="AQ18" s="37"/>
      <c r="AR18" s="37"/>
      <c r="AS18" s="38"/>
      <c r="AT18" s="37"/>
      <c r="AU18" s="37"/>
      <c r="AV18" s="37"/>
      <c r="AW18" s="38"/>
      <c r="AX18" s="37"/>
      <c r="AY18" s="37"/>
    </row>
    <row r="19" spans="1:51" ht="12" customHeight="1">
      <c r="A19" s="39" t="s">
        <v>140</v>
      </c>
      <c r="B19" s="22" t="s">
        <v>141</v>
      </c>
      <c r="C19" s="17">
        <v>628</v>
      </c>
      <c r="D19" s="34">
        <v>0.38100000000000001</v>
      </c>
      <c r="E19" s="17"/>
      <c r="F19" s="40"/>
      <c r="G19" s="17">
        <v>572.70000000000005</v>
      </c>
      <c r="H19" s="17">
        <v>0.57599999999999996</v>
      </c>
      <c r="J19" s="17"/>
      <c r="K19" s="17"/>
      <c r="L19" s="17"/>
      <c r="M19" s="17"/>
      <c r="N19" s="17"/>
      <c r="O19" s="17"/>
      <c r="P19" s="17"/>
      <c r="Q19" s="17"/>
      <c r="R19" s="17">
        <v>271</v>
      </c>
      <c r="S19" s="17">
        <v>0.34100000000000003</v>
      </c>
      <c r="T19" s="17"/>
      <c r="U19" s="17"/>
      <c r="V19" s="17"/>
      <c r="W19" s="17"/>
      <c r="X19" s="17"/>
      <c r="Y19" s="17"/>
      <c r="Z19" s="17"/>
      <c r="AA19" s="35"/>
      <c r="AB19" s="17"/>
      <c r="AC19" s="17"/>
      <c r="AD19" s="17"/>
      <c r="AE19" s="17"/>
      <c r="AF19" s="17"/>
      <c r="AG19" s="17"/>
      <c r="AH19" s="17"/>
      <c r="AI19" s="17"/>
      <c r="AJ19" s="37"/>
      <c r="AK19" s="37"/>
      <c r="AL19" s="37"/>
      <c r="AM19" s="37"/>
      <c r="AN19" s="37"/>
      <c r="AO19" s="37"/>
      <c r="AP19" s="37"/>
      <c r="AQ19" s="37"/>
      <c r="AR19" s="37"/>
      <c r="AS19" s="38"/>
      <c r="AT19" s="37"/>
      <c r="AU19" s="37"/>
      <c r="AV19" s="37"/>
      <c r="AW19" s="38"/>
      <c r="AX19" s="37"/>
      <c r="AY19" s="37"/>
    </row>
    <row r="20" spans="1:51" ht="12" customHeight="1">
      <c r="A20" s="39" t="s">
        <v>142</v>
      </c>
      <c r="B20" s="22" t="s">
        <v>143</v>
      </c>
      <c r="C20" s="17">
        <v>5024</v>
      </c>
      <c r="D20" s="45">
        <v>2.798</v>
      </c>
      <c r="E20" s="17"/>
      <c r="F20" s="40"/>
      <c r="G20" s="17">
        <v>5488</v>
      </c>
      <c r="H20" s="17">
        <v>6.1829999999999998</v>
      </c>
      <c r="I20" s="17">
        <v>4491</v>
      </c>
      <c r="J20" s="17"/>
      <c r="K20" s="17">
        <v>5.3959999999999999</v>
      </c>
      <c r="L20" s="17">
        <v>6415</v>
      </c>
      <c r="M20" s="17">
        <v>7.6820000000000004</v>
      </c>
      <c r="N20" s="17">
        <v>10560</v>
      </c>
      <c r="O20" s="17">
        <v>10</v>
      </c>
      <c r="P20" s="17">
        <v>11781</v>
      </c>
      <c r="Q20" s="17">
        <v>11.332000000000001</v>
      </c>
      <c r="R20" s="17">
        <v>11426</v>
      </c>
      <c r="S20" s="17">
        <v>11.781000000000001</v>
      </c>
      <c r="T20" s="17"/>
      <c r="U20" s="17"/>
      <c r="V20" s="17">
        <v>7958</v>
      </c>
      <c r="W20" s="17">
        <v>5.4249999999999998</v>
      </c>
      <c r="X20" s="17"/>
      <c r="Y20" s="17"/>
      <c r="Z20" s="17">
        <v>3264</v>
      </c>
      <c r="AA20" s="35">
        <v>2.5939999999999999</v>
      </c>
      <c r="AB20" s="17">
        <v>964</v>
      </c>
      <c r="AC20" s="17">
        <v>0.76200000000000001</v>
      </c>
      <c r="AD20" s="17"/>
      <c r="AE20" s="17"/>
      <c r="AF20" s="17"/>
      <c r="AG20" s="17"/>
      <c r="AH20" s="17">
        <v>1501.36</v>
      </c>
      <c r="AI20" s="17">
        <v>1.32124</v>
      </c>
      <c r="AJ20" s="37">
        <v>2000</v>
      </c>
      <c r="AK20" s="37">
        <v>3.62</v>
      </c>
      <c r="AL20" s="37">
        <v>2841.98</v>
      </c>
      <c r="AM20" s="37">
        <v>5.8624499999999999</v>
      </c>
      <c r="AN20" s="37">
        <v>2006</v>
      </c>
      <c r="AO20" s="37">
        <v>1.359</v>
      </c>
      <c r="AP20" s="37">
        <v>826</v>
      </c>
      <c r="AQ20" s="37">
        <v>1.1519999999999999</v>
      </c>
      <c r="AR20" s="37">
        <v>4565.37</v>
      </c>
      <c r="AS20" s="38">
        <v>7.0901100000000001</v>
      </c>
      <c r="AT20" s="37">
        <v>5313</v>
      </c>
      <c r="AU20" s="37">
        <v>10.201129999999999</v>
      </c>
      <c r="AV20" s="37">
        <v>9777.86</v>
      </c>
      <c r="AW20" s="38">
        <v>14.23293</v>
      </c>
      <c r="AX20" s="37"/>
      <c r="AY20" s="37"/>
    </row>
    <row r="21" spans="1:51" ht="12" customHeight="1">
      <c r="A21" s="39" t="s">
        <v>144</v>
      </c>
      <c r="B21" s="22" t="s">
        <v>145</v>
      </c>
      <c r="C21" s="17">
        <v>58695</v>
      </c>
      <c r="D21" s="17">
        <v>70.111000000000004</v>
      </c>
      <c r="E21" s="17">
        <v>4123.8100000000004</v>
      </c>
      <c r="F21" s="40">
        <v>2.2679999999999998</v>
      </c>
      <c r="G21" s="17">
        <v>28725</v>
      </c>
      <c r="H21" s="17">
        <v>42.087000000000003</v>
      </c>
      <c r="I21" s="17">
        <v>29652</v>
      </c>
      <c r="J21" s="17"/>
      <c r="K21" s="40">
        <v>39.53</v>
      </c>
      <c r="L21" s="17">
        <v>37266</v>
      </c>
      <c r="M21" s="17">
        <v>54.548999999999999</v>
      </c>
      <c r="N21" s="17">
        <v>131660</v>
      </c>
      <c r="O21" s="17">
        <v>225</v>
      </c>
      <c r="P21" s="17">
        <v>25070</v>
      </c>
      <c r="Q21" s="17">
        <v>39.401000000000003</v>
      </c>
      <c r="R21" s="17">
        <v>7000</v>
      </c>
      <c r="S21" s="17">
        <v>14.965999999999999</v>
      </c>
      <c r="T21" s="17">
        <v>5700</v>
      </c>
      <c r="U21" s="17">
        <v>11.89222</v>
      </c>
      <c r="V21" s="17"/>
      <c r="W21" s="17"/>
      <c r="X21" s="17">
        <v>75978</v>
      </c>
      <c r="Y21" s="43">
        <v>150.90299999999999</v>
      </c>
      <c r="Z21" s="17">
        <v>115025</v>
      </c>
      <c r="AA21" s="35">
        <v>230.95599999999999</v>
      </c>
      <c r="AB21" s="17">
        <v>41961</v>
      </c>
      <c r="AC21" s="17">
        <v>113.97199999999999</v>
      </c>
      <c r="AD21" s="17">
        <v>56652</v>
      </c>
      <c r="AE21" s="17">
        <v>77.198999999999998</v>
      </c>
      <c r="AF21" s="17">
        <v>62180.78</v>
      </c>
      <c r="AG21" s="36">
        <v>127.32718</v>
      </c>
      <c r="AH21" s="17">
        <v>14627.87</v>
      </c>
      <c r="AI21" s="17">
        <v>50.03904</v>
      </c>
      <c r="AJ21" s="37">
        <v>68292</v>
      </c>
      <c r="AK21" s="37">
        <v>119.56699999999999</v>
      </c>
      <c r="AL21" s="37">
        <v>2714.28</v>
      </c>
      <c r="AM21" s="37">
        <v>18.76276</v>
      </c>
      <c r="AN21" s="37">
        <v>8883</v>
      </c>
      <c r="AO21" s="37">
        <v>36.194000000000003</v>
      </c>
      <c r="AP21" s="37">
        <v>9172</v>
      </c>
      <c r="AQ21" s="37">
        <v>44.316000000000003</v>
      </c>
      <c r="AR21" s="37">
        <v>10610.39</v>
      </c>
      <c r="AS21" s="38">
        <v>57.886110000000002</v>
      </c>
      <c r="AT21" s="37">
        <v>3194.81</v>
      </c>
      <c r="AU21" s="37">
        <v>13.19445</v>
      </c>
      <c r="AV21" s="37">
        <v>13038.97</v>
      </c>
      <c r="AW21" s="38">
        <v>60.625880000000002</v>
      </c>
      <c r="AX21" s="37">
        <v>4285.71</v>
      </c>
      <c r="AY21" s="37">
        <v>20.321280000000002</v>
      </c>
    </row>
    <row r="22" spans="1:51" ht="12" customHeight="1">
      <c r="A22" s="39" t="s">
        <v>146</v>
      </c>
      <c r="B22" s="22" t="s">
        <v>147</v>
      </c>
      <c r="C22" s="17"/>
      <c r="D22" s="17"/>
      <c r="E22" s="17">
        <v>63023</v>
      </c>
      <c r="F22" s="46">
        <v>84.188000000000002</v>
      </c>
      <c r="G22" s="17">
        <v>110</v>
      </c>
      <c r="H22" s="17">
        <v>0.29599999999999999</v>
      </c>
      <c r="J22" s="17"/>
      <c r="K22" s="17"/>
      <c r="L22" s="17"/>
      <c r="M22" s="17"/>
      <c r="N22" s="17"/>
      <c r="O22" s="17"/>
      <c r="P22" s="17"/>
      <c r="Q22" s="17"/>
      <c r="R22" s="17">
        <v>638</v>
      </c>
      <c r="S22" s="17">
        <v>0.83499999999999996</v>
      </c>
      <c r="T22" s="17"/>
      <c r="U22" s="17"/>
      <c r="V22" s="17"/>
      <c r="W22" s="17"/>
      <c r="X22" s="17"/>
      <c r="Y22" s="17"/>
      <c r="Z22" s="17"/>
      <c r="AA22" s="35"/>
      <c r="AB22" s="17"/>
      <c r="AC22" s="17"/>
      <c r="AD22" s="17"/>
      <c r="AE22" s="17"/>
      <c r="AF22" s="17">
        <v>380.11</v>
      </c>
      <c r="AG22" s="36">
        <v>0.32146999999999998</v>
      </c>
      <c r="AH22" s="17">
        <v>0</v>
      </c>
      <c r="AI22" s="17">
        <v>0</v>
      </c>
      <c r="AJ22" s="37"/>
      <c r="AK22" s="37"/>
      <c r="AL22" s="37"/>
      <c r="AM22" s="37"/>
      <c r="AN22" s="37"/>
      <c r="AO22" s="37"/>
      <c r="AP22" s="37"/>
      <c r="AQ22" s="37"/>
      <c r="AR22" s="37"/>
      <c r="AS22" s="38"/>
      <c r="AT22" s="37">
        <v>11</v>
      </c>
      <c r="AU22" s="37">
        <v>0.12964999999999999</v>
      </c>
      <c r="AV22" s="37"/>
      <c r="AW22" s="38"/>
      <c r="AX22" s="37">
        <v>1366.6</v>
      </c>
      <c r="AY22" s="37">
        <v>6.0600899999999998</v>
      </c>
    </row>
    <row r="23" spans="1:51" ht="12" customHeight="1">
      <c r="A23" s="39" t="s">
        <v>148</v>
      </c>
      <c r="B23" s="22" t="s">
        <v>149</v>
      </c>
      <c r="C23" s="17">
        <v>20424</v>
      </c>
      <c r="D23" s="17">
        <v>36.984999999999999</v>
      </c>
      <c r="E23" s="17"/>
      <c r="F23" s="47"/>
      <c r="G23" s="17">
        <v>5050</v>
      </c>
      <c r="H23" s="17">
        <v>5.7809999999999997</v>
      </c>
      <c r="I23" s="17">
        <v>64.900000000000006</v>
      </c>
      <c r="J23" s="17"/>
      <c r="K23" s="17">
        <v>0.40100000000000002</v>
      </c>
      <c r="L23" s="17"/>
      <c r="M23" s="17"/>
      <c r="N23" s="17"/>
      <c r="O23" s="17"/>
      <c r="P23" s="17"/>
      <c r="Q23" s="17"/>
      <c r="R23" s="17">
        <v>5223</v>
      </c>
      <c r="S23" s="17">
        <v>14.305999999999999</v>
      </c>
      <c r="T23" s="17"/>
      <c r="U23" s="17"/>
      <c r="V23" s="17">
        <v>10403</v>
      </c>
      <c r="W23" s="17">
        <v>21.302</v>
      </c>
      <c r="X23" s="17">
        <v>3695</v>
      </c>
      <c r="Y23" s="17">
        <v>5.7880000000000003</v>
      </c>
      <c r="Z23" s="17"/>
      <c r="AA23" s="35"/>
      <c r="AB23" s="17"/>
      <c r="AC23" s="17"/>
      <c r="AD23" s="17">
        <v>103</v>
      </c>
      <c r="AE23" s="17">
        <v>2.8000000000000001E-2</v>
      </c>
      <c r="AF23" s="17">
        <v>18</v>
      </c>
      <c r="AG23" s="36">
        <v>8.8749999999999996E-2</v>
      </c>
      <c r="AH23" s="17">
        <v>5077.32</v>
      </c>
      <c r="AI23" s="17">
        <v>8.4528300000000005</v>
      </c>
      <c r="AJ23" s="37"/>
      <c r="AK23" s="37"/>
      <c r="AL23" s="37">
        <v>6623.46</v>
      </c>
      <c r="AM23" s="37">
        <v>13.31301</v>
      </c>
      <c r="AN23" s="37"/>
      <c r="AO23" s="37"/>
      <c r="AP23" s="37"/>
      <c r="AQ23" s="37"/>
      <c r="AR23" s="37"/>
      <c r="AS23" s="38"/>
      <c r="AT23" s="37"/>
      <c r="AU23" s="37"/>
      <c r="AV23" s="37"/>
      <c r="AW23" s="38"/>
      <c r="AX23" s="37"/>
      <c r="AY23" s="37"/>
    </row>
    <row r="24" spans="1:51" ht="12" customHeight="1">
      <c r="A24" s="39" t="s">
        <v>150</v>
      </c>
      <c r="B24" s="22" t="s">
        <v>151</v>
      </c>
      <c r="C24" s="17"/>
      <c r="D24" s="17"/>
      <c r="E24" s="17"/>
      <c r="F24" s="40"/>
      <c r="G24" s="17"/>
      <c r="H24" s="17"/>
      <c r="J24" s="17"/>
      <c r="K24" s="17"/>
      <c r="L24" s="17"/>
      <c r="M24" s="17"/>
      <c r="N24" s="17"/>
      <c r="O24" s="17"/>
      <c r="P24" s="17"/>
      <c r="Q24" s="17"/>
      <c r="R24" s="17">
        <v>550</v>
      </c>
      <c r="S24" s="17">
        <v>4.7910000000000004</v>
      </c>
      <c r="T24" s="17">
        <v>252.75</v>
      </c>
      <c r="U24" s="17">
        <v>2.3940000000000001</v>
      </c>
      <c r="V24" s="17">
        <v>270</v>
      </c>
      <c r="W24" s="17">
        <v>2.476</v>
      </c>
      <c r="X24" s="17">
        <v>141</v>
      </c>
      <c r="Y24" s="17">
        <v>0.70599999999999996</v>
      </c>
      <c r="Z24" s="17">
        <v>28</v>
      </c>
      <c r="AA24" s="35">
        <v>0.248</v>
      </c>
      <c r="AB24" s="17"/>
      <c r="AC24" s="17"/>
      <c r="AD24" s="17">
        <v>103</v>
      </c>
      <c r="AE24" s="17">
        <v>2.8000000000000001E-2</v>
      </c>
      <c r="AF24" s="17"/>
      <c r="AG24" s="17"/>
      <c r="AH24" s="17"/>
      <c r="AI24" s="17"/>
      <c r="AJ24" s="37"/>
      <c r="AK24" s="37"/>
      <c r="AL24" s="37"/>
      <c r="AM24" s="37"/>
      <c r="AN24" s="37"/>
      <c r="AO24" s="37"/>
      <c r="AP24" s="37"/>
      <c r="AQ24" s="37"/>
      <c r="AR24" s="37"/>
      <c r="AS24" s="38"/>
      <c r="AT24" s="37"/>
      <c r="AU24" s="37"/>
      <c r="AV24" s="37"/>
      <c r="AW24" s="38"/>
      <c r="AX24" s="37"/>
      <c r="AY24" s="37"/>
    </row>
    <row r="25" spans="1:51" ht="12" customHeight="1">
      <c r="A25" s="39"/>
      <c r="B25" s="22" t="s">
        <v>152</v>
      </c>
      <c r="C25" s="17"/>
      <c r="D25" s="17"/>
      <c r="E25" s="17"/>
      <c r="F25" s="40"/>
      <c r="G25" s="17"/>
      <c r="H25" s="17"/>
      <c r="J25" s="17"/>
      <c r="K25" s="17"/>
      <c r="L25" s="17"/>
      <c r="M25" s="17"/>
      <c r="N25" s="17"/>
      <c r="O25" s="17"/>
      <c r="P25" s="17"/>
      <c r="Q25" s="17"/>
      <c r="R25" s="17"/>
      <c r="S25" s="17"/>
      <c r="T25" s="17"/>
      <c r="U25" s="17"/>
      <c r="V25" s="17">
        <v>197</v>
      </c>
      <c r="W25" s="17">
        <v>9.8000000000000004E-2</v>
      </c>
      <c r="X25" s="17"/>
      <c r="Y25" s="17"/>
      <c r="Z25" s="17"/>
      <c r="AA25" s="35"/>
      <c r="AB25" s="17"/>
      <c r="AC25" s="17"/>
      <c r="AD25" s="17"/>
      <c r="AE25" s="17"/>
      <c r="AF25" s="17"/>
      <c r="AG25" s="17"/>
      <c r="AH25" s="17"/>
      <c r="AI25" s="17"/>
      <c r="AJ25" s="37"/>
      <c r="AK25" s="37"/>
      <c r="AL25" s="37"/>
      <c r="AM25" s="37"/>
      <c r="AN25" s="37"/>
      <c r="AO25" s="37"/>
      <c r="AP25" s="37"/>
      <c r="AQ25" s="37"/>
      <c r="AR25" s="37"/>
      <c r="AS25" s="38"/>
      <c r="AT25" s="37"/>
      <c r="AU25" s="37"/>
      <c r="AV25" s="37"/>
      <c r="AW25" s="38"/>
      <c r="AX25" s="37"/>
      <c r="AY25" s="37"/>
    </row>
    <row r="26" spans="1:51" ht="12" customHeight="1">
      <c r="A26" s="39"/>
      <c r="B26" s="22" t="s">
        <v>153</v>
      </c>
      <c r="C26" s="17"/>
      <c r="D26" s="17"/>
      <c r="E26" s="17"/>
      <c r="F26" s="40"/>
      <c r="G26" s="17"/>
      <c r="H26" s="17"/>
      <c r="J26" s="17"/>
      <c r="K26" s="17"/>
      <c r="L26" s="17"/>
      <c r="M26" s="17"/>
      <c r="N26" s="17"/>
      <c r="O26" s="17"/>
      <c r="P26" s="17"/>
      <c r="Q26" s="17"/>
      <c r="R26" s="17"/>
      <c r="S26" s="17"/>
      <c r="T26" s="17"/>
      <c r="U26" s="17"/>
      <c r="V26" s="17"/>
      <c r="W26" s="17"/>
      <c r="X26" s="17"/>
      <c r="Y26" s="17"/>
      <c r="Z26" s="17"/>
      <c r="AA26" s="35"/>
      <c r="AB26" s="17">
        <v>6686</v>
      </c>
      <c r="AC26" s="17">
        <v>15.307</v>
      </c>
      <c r="AD26" s="17">
        <v>3432</v>
      </c>
      <c r="AE26" s="17">
        <v>4.0999999999999996</v>
      </c>
      <c r="AF26" s="17"/>
      <c r="AG26" s="17"/>
      <c r="AH26" s="17"/>
      <c r="AI26" s="17"/>
      <c r="AJ26" s="37"/>
      <c r="AK26" s="37"/>
      <c r="AL26" s="37"/>
      <c r="AM26" s="37"/>
      <c r="AN26" s="37"/>
      <c r="AO26" s="37"/>
      <c r="AP26" s="37"/>
      <c r="AQ26" s="37"/>
      <c r="AR26" s="37"/>
      <c r="AS26" s="38"/>
      <c r="AT26" s="37"/>
      <c r="AU26" s="37"/>
      <c r="AV26" s="37"/>
      <c r="AW26" s="38"/>
      <c r="AX26" s="37"/>
      <c r="AY26" s="37"/>
    </row>
    <row r="27" spans="1:51" ht="12" customHeight="1">
      <c r="A27" s="39"/>
      <c r="B27" s="22" t="s">
        <v>154</v>
      </c>
      <c r="C27" s="17"/>
      <c r="D27" s="17"/>
      <c r="E27" s="17"/>
      <c r="F27" s="40"/>
      <c r="G27" s="17"/>
      <c r="H27" s="17"/>
      <c r="J27" s="17"/>
      <c r="K27" s="17"/>
      <c r="L27" s="17"/>
      <c r="M27" s="17"/>
      <c r="N27" s="17"/>
      <c r="O27" s="17"/>
      <c r="P27" s="17"/>
      <c r="Q27" s="17"/>
      <c r="R27" s="17"/>
      <c r="S27" s="17"/>
      <c r="T27" s="17"/>
      <c r="U27" s="17"/>
      <c r="V27" s="17"/>
      <c r="W27" s="17"/>
      <c r="X27" s="17"/>
      <c r="Y27" s="17"/>
      <c r="Z27" s="17"/>
      <c r="AA27" s="35"/>
      <c r="AB27" s="17">
        <v>89183</v>
      </c>
      <c r="AC27" s="17">
        <v>58.795000000000002</v>
      </c>
      <c r="AD27" s="17"/>
      <c r="AE27" s="17"/>
      <c r="AF27" s="17"/>
      <c r="AG27" s="17"/>
      <c r="AH27" s="17"/>
      <c r="AI27" s="17"/>
      <c r="AJ27" s="37"/>
      <c r="AK27" s="37"/>
      <c r="AL27" s="37"/>
      <c r="AM27" s="37"/>
      <c r="AN27" s="37"/>
      <c r="AO27" s="37"/>
      <c r="AP27" s="37"/>
      <c r="AQ27" s="37"/>
      <c r="AR27" s="37"/>
      <c r="AS27" s="38"/>
      <c r="AT27" s="37"/>
      <c r="AU27" s="37"/>
      <c r="AV27" s="37"/>
      <c r="AW27" s="38"/>
      <c r="AX27" s="37"/>
      <c r="AY27" s="37"/>
    </row>
    <row r="28" spans="1:51" ht="12" customHeight="1">
      <c r="A28" s="39"/>
      <c r="B28" s="22" t="s">
        <v>155</v>
      </c>
      <c r="C28" s="17"/>
      <c r="D28" s="17"/>
      <c r="E28" s="17"/>
      <c r="F28" s="40"/>
      <c r="G28" s="17"/>
      <c r="H28" s="17"/>
      <c r="J28" s="17"/>
      <c r="K28" s="17"/>
      <c r="L28" s="17"/>
      <c r="M28" s="17"/>
      <c r="N28" s="17"/>
      <c r="O28" s="17"/>
      <c r="P28" s="17"/>
      <c r="Q28" s="17"/>
      <c r="R28" s="17"/>
      <c r="S28" s="17"/>
      <c r="T28" s="17"/>
      <c r="U28" s="17"/>
      <c r="V28" s="17"/>
      <c r="W28" s="17"/>
      <c r="X28" s="17"/>
      <c r="Y28" s="17"/>
      <c r="Z28" s="17"/>
      <c r="AA28" s="35"/>
      <c r="AB28" s="17">
        <v>5951</v>
      </c>
      <c r="AC28" s="17">
        <v>24.992999999999999</v>
      </c>
      <c r="AD28" s="17"/>
      <c r="AE28" s="17"/>
      <c r="AF28" s="17"/>
      <c r="AG28" s="17"/>
      <c r="AH28" s="17"/>
      <c r="AI28" s="17"/>
      <c r="AJ28" s="37"/>
      <c r="AK28" s="37"/>
      <c r="AL28" s="37"/>
      <c r="AM28" s="37"/>
      <c r="AN28" s="37"/>
      <c r="AO28" s="37"/>
      <c r="AP28" s="37">
        <v>5904.45</v>
      </c>
      <c r="AQ28" s="37">
        <v>13.608000000000001</v>
      </c>
      <c r="AR28" s="37"/>
      <c r="AS28" s="38"/>
      <c r="AT28" s="37"/>
      <c r="AU28" s="37"/>
      <c r="AV28" s="37"/>
      <c r="AW28" s="38"/>
      <c r="AX28" s="37"/>
      <c r="AY28" s="37"/>
    </row>
    <row r="29" spans="1:51" ht="12" customHeight="1">
      <c r="A29" s="39"/>
      <c r="B29" s="22" t="s">
        <v>156</v>
      </c>
      <c r="C29" s="22">
        <f>SUM(C8:C25)</f>
        <v>284940.7</v>
      </c>
      <c r="D29" s="48">
        <f>SUM(D7:D23)</f>
        <v>406.49299999999999</v>
      </c>
      <c r="E29" s="49">
        <f>SUM(E7:E25)</f>
        <v>170386.61</v>
      </c>
      <c r="F29" s="48">
        <f t="shared" ref="F29:O29" si="0">SUM(F7:F23)</f>
        <v>237.113</v>
      </c>
      <c r="G29" s="49">
        <f>SUM(G7:G25)</f>
        <v>178788.7</v>
      </c>
      <c r="H29" s="48">
        <f t="shared" si="0"/>
        <v>269.55599999999998</v>
      </c>
      <c r="I29" s="49">
        <f>SUM(I7:I25)</f>
        <v>295638.90000000002</v>
      </c>
      <c r="J29" s="48">
        <f t="shared" si="0"/>
        <v>0</v>
      </c>
      <c r="K29" s="48">
        <f t="shared" si="0"/>
        <v>507.88400000000007</v>
      </c>
      <c r="L29" s="49">
        <f>SUM(L7:L25)</f>
        <v>318318</v>
      </c>
      <c r="M29" s="48">
        <f t="shared" si="0"/>
        <v>625.04199999999992</v>
      </c>
      <c r="N29" s="49">
        <f>SUM(N7:N25)</f>
        <v>163254.46</v>
      </c>
      <c r="O29" s="48">
        <f t="shared" si="0"/>
        <v>528.41899999999998</v>
      </c>
      <c r="P29" s="49">
        <f>SUM(P7:P25)</f>
        <v>167465.16999999998</v>
      </c>
      <c r="Q29" s="48">
        <f>SUM(Q8:Q24)</f>
        <v>387.291</v>
      </c>
      <c r="R29" s="49">
        <f>SUM(R7:R25)</f>
        <v>148321.60000000001</v>
      </c>
      <c r="S29" s="48">
        <f>SUM(S7:S24)</f>
        <v>343.37299999999993</v>
      </c>
      <c r="T29" s="49">
        <f>SUM(T7:T25)</f>
        <v>191190.7</v>
      </c>
      <c r="U29" s="48">
        <f>SUM(U7:U24)</f>
        <v>493.61149999999998</v>
      </c>
      <c r="V29" s="49">
        <f>SUM(V7:V25)</f>
        <v>158513</v>
      </c>
      <c r="W29" s="48">
        <f>SUM(W7:W25)</f>
        <v>336.16200000000003</v>
      </c>
      <c r="X29" s="49">
        <f>SUM(X7:X25)</f>
        <v>192183</v>
      </c>
      <c r="Y29" s="48">
        <f>SUM(Y7:Y24)</f>
        <v>370.79</v>
      </c>
      <c r="Z29" s="50">
        <f>SUM(Z7:Z25)</f>
        <v>238433</v>
      </c>
      <c r="AA29" s="51">
        <f>SUM(AA7:AA25)</f>
        <v>468.64899999999994</v>
      </c>
      <c r="AB29" s="50">
        <f t="shared" ref="AB29:AX29" si="1">SUM(AB7:AB28)</f>
        <v>222064</v>
      </c>
      <c r="AC29" s="48">
        <f t="shared" si="1"/>
        <v>422.28500000000003</v>
      </c>
      <c r="AD29" s="50">
        <f t="shared" si="1"/>
        <v>170151</v>
      </c>
      <c r="AE29" s="48">
        <f t="shared" si="1"/>
        <v>324.63300000000004</v>
      </c>
      <c r="AF29" s="50">
        <f t="shared" si="1"/>
        <v>167203.57999999999</v>
      </c>
      <c r="AG29" s="48">
        <f t="shared" si="1"/>
        <v>323.05248</v>
      </c>
      <c r="AH29" s="50">
        <f t="shared" si="1"/>
        <v>261251.16</v>
      </c>
      <c r="AI29" s="48">
        <f t="shared" si="1"/>
        <v>345.47665000000001</v>
      </c>
      <c r="AJ29" s="52">
        <f t="shared" si="1"/>
        <v>182967.99</v>
      </c>
      <c r="AK29" s="52">
        <f t="shared" si="1"/>
        <v>342.10029000000003</v>
      </c>
      <c r="AL29" s="52">
        <f t="shared" si="1"/>
        <v>190755.84</v>
      </c>
      <c r="AM29" s="52">
        <f>SUM(AM7:AM25)</f>
        <v>373.74229000000003</v>
      </c>
      <c r="AN29" s="52">
        <f t="shared" si="1"/>
        <v>49989</v>
      </c>
      <c r="AO29" s="52">
        <f>SUM(AO7:AO25)</f>
        <v>178.02799999999996</v>
      </c>
      <c r="AP29" s="52">
        <f t="shared" si="1"/>
        <v>44685.24</v>
      </c>
      <c r="AQ29" s="52">
        <f>SUM(AQ7:AQ28)</f>
        <v>175.57648</v>
      </c>
      <c r="AR29" s="52">
        <f t="shared" si="1"/>
        <v>47630.07</v>
      </c>
      <c r="AS29" s="53">
        <f>SUM(AS7:AS28)</f>
        <v>192.60820000000001</v>
      </c>
      <c r="AT29" s="52">
        <f t="shared" si="1"/>
        <v>28756.49</v>
      </c>
      <c r="AU29" s="52">
        <f>SUM(AU7:AU28)</f>
        <v>102.27361000000001</v>
      </c>
      <c r="AV29" s="52">
        <f t="shared" si="1"/>
        <v>36673.020000000004</v>
      </c>
      <c r="AW29" s="53">
        <f>SUM(AW7:AW28)</f>
        <v>140.98220000000001</v>
      </c>
      <c r="AX29" s="52">
        <f t="shared" si="1"/>
        <v>24810.93</v>
      </c>
      <c r="AY29" s="53">
        <f>SUM(AY7:AY28)</f>
        <v>137.48972000000001</v>
      </c>
    </row>
    <row r="30" spans="1:51" ht="12" customHeight="1">
      <c r="A30" s="39"/>
      <c r="B30" s="22"/>
      <c r="C30" s="17"/>
      <c r="D30" s="17"/>
      <c r="E30" s="17"/>
      <c r="F30" s="40"/>
      <c r="G30" s="17"/>
      <c r="H30" s="17"/>
      <c r="J30" s="17"/>
      <c r="K30" s="17"/>
      <c r="L30" s="17"/>
      <c r="M30" s="17"/>
      <c r="N30" s="17"/>
      <c r="O30" s="17"/>
      <c r="P30" s="17"/>
      <c r="Q30" s="17"/>
      <c r="R30" s="17"/>
      <c r="S30" s="17"/>
      <c r="T30" s="17"/>
      <c r="U30" s="17"/>
      <c r="V30" s="17"/>
      <c r="W30" s="17"/>
      <c r="X30" s="17"/>
      <c r="Y30" s="17"/>
      <c r="Z30" s="17"/>
      <c r="AA30" s="35"/>
      <c r="AB30" s="17"/>
      <c r="AC30" s="17"/>
      <c r="AD30" s="17"/>
      <c r="AE30" s="17"/>
      <c r="AF30" s="17"/>
      <c r="AG30" s="35"/>
      <c r="AH30" s="17"/>
      <c r="AI30" s="17"/>
      <c r="AJ30" s="37"/>
      <c r="AK30" s="37"/>
      <c r="AL30" s="37"/>
      <c r="AM30" s="37"/>
      <c r="AN30" s="37"/>
      <c r="AO30" s="37"/>
      <c r="AP30" s="37"/>
      <c r="AQ30" s="37"/>
      <c r="AR30" s="37"/>
      <c r="AS30" s="37"/>
      <c r="AT30" s="37"/>
      <c r="AU30" s="37"/>
      <c r="AV30" s="37"/>
      <c r="AW30" s="38"/>
      <c r="AX30" s="17"/>
      <c r="AY30" s="17"/>
    </row>
    <row r="31" spans="1:51" ht="12" customHeight="1">
      <c r="A31" s="39"/>
      <c r="B31" s="22" t="s">
        <v>157</v>
      </c>
      <c r="C31" s="17"/>
      <c r="D31" s="54"/>
      <c r="E31" s="54"/>
      <c r="F31" s="55"/>
      <c r="G31" s="54"/>
      <c r="H31" s="54"/>
      <c r="I31" s="54"/>
      <c r="J31" s="17"/>
      <c r="K31" s="17"/>
      <c r="L31" s="17"/>
      <c r="M31" s="17"/>
      <c r="N31" s="17">
        <v>2503310</v>
      </c>
      <c r="O31" s="17"/>
      <c r="P31" s="17">
        <v>3233231</v>
      </c>
      <c r="Q31" s="17"/>
      <c r="R31" s="17">
        <v>4066048</v>
      </c>
      <c r="S31" s="17"/>
      <c r="T31" s="17">
        <v>4896000</v>
      </c>
      <c r="U31" s="17"/>
      <c r="V31" s="17">
        <v>5859000</v>
      </c>
      <c r="W31" s="17"/>
      <c r="X31" s="17">
        <v>3556728</v>
      </c>
      <c r="Y31" s="17"/>
      <c r="Z31" s="17">
        <v>3315600</v>
      </c>
      <c r="AA31" s="35"/>
      <c r="AB31" s="17">
        <v>3566700</v>
      </c>
      <c r="AC31" s="17"/>
      <c r="AD31" s="17">
        <v>3780450</v>
      </c>
      <c r="AE31" s="17"/>
      <c r="AF31" s="17">
        <v>3582450</v>
      </c>
      <c r="AG31" s="35"/>
      <c r="AH31" s="17">
        <v>3336480</v>
      </c>
      <c r="AI31" s="17"/>
      <c r="AJ31" s="37">
        <v>3537450</v>
      </c>
      <c r="AK31" s="37"/>
      <c r="AL31" s="37">
        <v>3670650</v>
      </c>
      <c r="AM31" s="37"/>
      <c r="AN31" s="37">
        <v>4073400</v>
      </c>
      <c r="AO31" s="37"/>
      <c r="AP31" s="37">
        <v>3414600</v>
      </c>
      <c r="AQ31" s="37"/>
      <c r="AR31" s="37">
        <v>3525480</v>
      </c>
      <c r="AS31" s="37"/>
      <c r="AT31" s="37">
        <v>3191832</v>
      </c>
      <c r="AU31" s="37"/>
      <c r="AV31" s="37">
        <v>3270456</v>
      </c>
      <c r="AW31" s="38"/>
      <c r="AX31" s="37">
        <v>3931200</v>
      </c>
      <c r="AY31" s="17"/>
    </row>
    <row r="32" spans="1:51" ht="12" customHeight="1">
      <c r="A32" s="39"/>
      <c r="B32" s="22"/>
      <c r="C32" s="17"/>
      <c r="D32" s="20"/>
      <c r="E32" s="20"/>
      <c r="F32" s="55"/>
      <c r="G32" s="20"/>
      <c r="H32" s="20"/>
      <c r="I32" s="20"/>
      <c r="J32" s="17"/>
      <c r="K32" s="17"/>
      <c r="L32" s="17"/>
      <c r="M32" s="17"/>
      <c r="N32" s="17"/>
      <c r="O32" s="17"/>
      <c r="P32" s="17"/>
      <c r="Q32" s="17"/>
      <c r="R32" s="17"/>
      <c r="S32" s="17"/>
      <c r="T32" s="17"/>
      <c r="U32" s="17"/>
      <c r="V32" s="17"/>
      <c r="W32" s="17"/>
      <c r="X32" s="17"/>
      <c r="Y32" s="17"/>
      <c r="Z32" s="17"/>
      <c r="AA32" s="35"/>
      <c r="AB32" s="17"/>
      <c r="AC32" s="17"/>
      <c r="AD32" s="17"/>
      <c r="AE32" s="17"/>
      <c r="AF32" s="17"/>
      <c r="AG32" s="35"/>
      <c r="AH32" s="17"/>
      <c r="AI32" s="17"/>
      <c r="AJ32" s="37"/>
      <c r="AK32" s="37"/>
      <c r="AL32" s="37"/>
      <c r="AM32" s="37"/>
      <c r="AN32" s="37"/>
      <c r="AO32" s="37"/>
      <c r="AP32" s="37"/>
      <c r="AQ32" s="37"/>
      <c r="AR32" s="37"/>
      <c r="AS32" s="37"/>
      <c r="AT32" s="37"/>
      <c r="AU32" s="37"/>
      <c r="AV32" s="37"/>
      <c r="AW32" s="38"/>
      <c r="AX32" s="17"/>
      <c r="AY32" s="17"/>
    </row>
    <row r="33" spans="1:51" s="225" customFormat="1" ht="12" customHeight="1">
      <c r="A33" s="214"/>
      <c r="B33" s="215" t="s">
        <v>158</v>
      </c>
      <c r="C33" s="216"/>
      <c r="D33" s="217"/>
      <c r="E33" s="217"/>
      <c r="F33" s="218"/>
      <c r="G33" s="217"/>
      <c r="H33" s="217"/>
      <c r="I33" s="219"/>
      <c r="J33" s="216"/>
      <c r="K33" s="216"/>
      <c r="L33" s="216"/>
      <c r="M33" s="216"/>
      <c r="N33" s="220">
        <f>N29+N31</f>
        <v>2666564.46</v>
      </c>
      <c r="O33" s="220"/>
      <c r="P33" s="220">
        <f>P29+P31</f>
        <v>3400696.17</v>
      </c>
      <c r="Q33" s="220"/>
      <c r="R33" s="220">
        <f>R29+R31</f>
        <v>4214369.5999999996</v>
      </c>
      <c r="S33" s="220"/>
      <c r="T33" s="220">
        <f>T29+T31</f>
        <v>5087190.7</v>
      </c>
      <c r="U33" s="220"/>
      <c r="V33" s="220">
        <f>V29+V31</f>
        <v>6017513</v>
      </c>
      <c r="W33" s="220"/>
      <c r="X33" s="220">
        <f>X29+X31</f>
        <v>3748911</v>
      </c>
      <c r="Y33" s="220"/>
      <c r="Z33" s="220">
        <f>Z29+Z31</f>
        <v>3554033</v>
      </c>
      <c r="AA33" s="221"/>
      <c r="AB33" s="220">
        <f>AB29+AB31</f>
        <v>3788764</v>
      </c>
      <c r="AC33" s="220"/>
      <c r="AD33" s="220">
        <f>AD29+AD31</f>
        <v>3950601</v>
      </c>
      <c r="AE33" s="216"/>
      <c r="AF33" s="220">
        <f>AF29+AF31</f>
        <v>3749653.58</v>
      </c>
      <c r="AG33" s="222"/>
      <c r="AH33" s="220">
        <f>AH29+AH31</f>
        <v>3597731.16</v>
      </c>
      <c r="AI33" s="216"/>
      <c r="AJ33" s="223">
        <f>AJ29+AJ31</f>
        <v>3720417.99</v>
      </c>
      <c r="AK33" s="223"/>
      <c r="AL33" s="223">
        <f>AL29+AL31</f>
        <v>3861405.84</v>
      </c>
      <c r="AM33" s="223"/>
      <c r="AN33" s="223">
        <f>AN29+AN31</f>
        <v>4123389</v>
      </c>
      <c r="AO33" s="223"/>
      <c r="AP33" s="223">
        <f>AP29+AP31</f>
        <v>3459285.24</v>
      </c>
      <c r="AQ33" s="223"/>
      <c r="AR33" s="223">
        <f>AR29+AR31</f>
        <v>3573110.07</v>
      </c>
      <c r="AS33" s="223"/>
      <c r="AT33" s="223">
        <f>AT31+AT29</f>
        <v>3220588.49</v>
      </c>
      <c r="AU33" s="223"/>
      <c r="AV33" s="223">
        <f>AV31+AV29</f>
        <v>3307129.02</v>
      </c>
      <c r="AW33" s="224"/>
      <c r="AX33" s="223">
        <f>AX31+AX29</f>
        <v>3956010.93</v>
      </c>
      <c r="AY33" s="216"/>
    </row>
    <row r="34" spans="1:51" ht="12" customHeight="1">
      <c r="A34" s="39"/>
      <c r="B34" s="22"/>
      <c r="C34" s="17"/>
      <c r="D34" s="20"/>
      <c r="E34" s="20"/>
      <c r="F34" s="55"/>
      <c r="G34" s="20"/>
      <c r="H34" s="20"/>
      <c r="I34" s="20"/>
      <c r="J34" s="17"/>
      <c r="K34" s="17"/>
      <c r="L34" s="17"/>
      <c r="M34" s="17"/>
      <c r="N34" s="17"/>
      <c r="O34" s="17"/>
      <c r="P34" s="17"/>
      <c r="Q34" s="17"/>
      <c r="R34" s="17"/>
      <c r="S34" s="17"/>
      <c r="T34" s="17"/>
      <c r="U34" s="17"/>
      <c r="V34" s="17"/>
      <c r="W34" s="17"/>
      <c r="X34" s="17"/>
      <c r="Y34" s="17"/>
      <c r="Z34" s="17"/>
      <c r="AA34" s="35"/>
      <c r="AB34" s="17"/>
      <c r="AC34" s="17"/>
      <c r="AD34" s="17"/>
      <c r="AE34" s="17"/>
      <c r="AF34" s="17"/>
      <c r="AG34" s="35"/>
      <c r="AH34" s="17"/>
      <c r="AI34" s="17"/>
      <c r="AJ34" s="37"/>
      <c r="AK34" s="37"/>
      <c r="AL34" s="37"/>
      <c r="AM34" s="37"/>
      <c r="AN34" s="37"/>
      <c r="AO34" s="37"/>
      <c r="AP34" s="37"/>
      <c r="AQ34" s="37"/>
      <c r="AR34" s="37"/>
      <c r="AS34" s="37"/>
      <c r="AT34" s="37"/>
      <c r="AU34" s="37"/>
      <c r="AV34" s="37"/>
      <c r="AW34" s="38"/>
      <c r="AX34" s="17"/>
      <c r="AY34" s="17"/>
    </row>
    <row r="35" spans="1:51" ht="12" customHeight="1">
      <c r="A35" s="39"/>
      <c r="B35" s="22" t="s">
        <v>159</v>
      </c>
      <c r="C35" s="17"/>
      <c r="D35" s="54"/>
      <c r="E35" s="54"/>
      <c r="F35" s="55"/>
      <c r="G35" s="54"/>
      <c r="H35" s="54"/>
      <c r="I35" s="54"/>
      <c r="J35" s="17"/>
      <c r="K35" s="17"/>
      <c r="L35" s="17"/>
      <c r="M35" s="17"/>
      <c r="N35" s="17">
        <v>249800</v>
      </c>
      <c r="O35" s="17"/>
      <c r="P35" s="17">
        <v>257310</v>
      </c>
      <c r="Q35" s="17"/>
      <c r="R35" s="17">
        <v>265200</v>
      </c>
      <c r="S35" s="17"/>
      <c r="T35" s="17">
        <v>273700</v>
      </c>
      <c r="U35" s="17"/>
      <c r="V35" s="17">
        <v>282600</v>
      </c>
      <c r="W35" s="17"/>
      <c r="X35" s="17">
        <v>291800</v>
      </c>
      <c r="Y35" s="17"/>
      <c r="Z35" s="17">
        <v>301300</v>
      </c>
      <c r="AA35" s="35"/>
      <c r="AB35" s="17">
        <v>311480</v>
      </c>
      <c r="AC35" s="17"/>
      <c r="AD35" s="17">
        <v>322100</v>
      </c>
      <c r="AE35" s="17"/>
      <c r="AF35" s="17">
        <v>333200</v>
      </c>
      <c r="AG35" s="35"/>
      <c r="AH35" s="57">
        <v>312698</v>
      </c>
      <c r="AI35" s="57"/>
      <c r="AJ35" s="57">
        <v>332100</v>
      </c>
      <c r="AK35" s="57"/>
      <c r="AL35" s="57">
        <v>338936</v>
      </c>
      <c r="AM35" s="57"/>
      <c r="AN35" s="57">
        <v>347824</v>
      </c>
      <c r="AO35" s="57"/>
      <c r="AP35" s="57">
        <v>358899</v>
      </c>
      <c r="AQ35" s="57"/>
      <c r="AR35" s="57">
        <v>368310</v>
      </c>
      <c r="AS35" s="57"/>
      <c r="AT35" s="57">
        <v>377968</v>
      </c>
      <c r="AU35" s="57"/>
      <c r="AV35" s="57">
        <v>387879</v>
      </c>
      <c r="AW35" s="58"/>
      <c r="AX35" s="57">
        <v>398050</v>
      </c>
      <c r="AY35" s="17"/>
    </row>
    <row r="36" spans="1:51" ht="12" customHeight="1">
      <c r="A36" s="39"/>
      <c r="B36" s="22"/>
      <c r="C36" s="17"/>
      <c r="D36" s="17"/>
      <c r="E36" s="17"/>
      <c r="F36" s="40"/>
      <c r="G36" s="17"/>
      <c r="H36" s="17"/>
      <c r="I36" s="18"/>
      <c r="J36" s="17"/>
      <c r="K36" s="17"/>
      <c r="L36" s="17"/>
      <c r="M36" s="17"/>
      <c r="N36" s="17"/>
      <c r="O36" s="17"/>
      <c r="P36" s="17"/>
      <c r="Q36" s="17"/>
      <c r="R36" s="17"/>
      <c r="S36" s="17"/>
      <c r="T36" s="17"/>
      <c r="U36" s="17"/>
      <c r="V36" s="17"/>
      <c r="W36" s="17"/>
      <c r="X36" s="17"/>
      <c r="Y36" s="17"/>
      <c r="Z36" s="17"/>
      <c r="AA36" s="35"/>
      <c r="AB36" s="17"/>
      <c r="AC36" s="17"/>
      <c r="AD36" s="17"/>
      <c r="AE36" s="17"/>
      <c r="AF36" s="17"/>
      <c r="AG36" s="35"/>
      <c r="AH36" s="17" t="s">
        <v>160</v>
      </c>
      <c r="AI36" s="17"/>
      <c r="AJ36" s="37"/>
      <c r="AK36" s="37"/>
      <c r="AL36" s="37"/>
      <c r="AM36" s="37"/>
      <c r="AN36" s="37"/>
      <c r="AO36" s="37"/>
      <c r="AP36" s="37"/>
      <c r="AQ36" s="37"/>
      <c r="AR36" s="37"/>
      <c r="AS36" s="37"/>
      <c r="AT36" s="37"/>
      <c r="AU36" s="37"/>
      <c r="AV36" s="37"/>
      <c r="AW36" s="38"/>
      <c r="AX36" s="17"/>
      <c r="AY36" s="17"/>
    </row>
    <row r="37" spans="1:51" ht="12" customHeight="1">
      <c r="A37" s="39"/>
      <c r="B37" s="22" t="s">
        <v>161</v>
      </c>
      <c r="C37" s="22"/>
      <c r="D37" s="25"/>
      <c r="E37" s="25"/>
      <c r="F37" s="59"/>
      <c r="G37" s="60"/>
      <c r="H37" s="60"/>
      <c r="I37" s="60"/>
      <c r="J37" s="17"/>
      <c r="K37" s="17"/>
      <c r="L37" s="17"/>
      <c r="M37" s="17"/>
      <c r="N37" s="36">
        <f>N33/N35</f>
        <v>10.674797678142514</v>
      </c>
      <c r="O37" s="17"/>
      <c r="P37" s="36">
        <f>P33/P35</f>
        <v>13.216338929695697</v>
      </c>
      <c r="Q37" s="17"/>
      <c r="R37" s="36">
        <f>R33/R35</f>
        <v>15.891288084464554</v>
      </c>
      <c r="S37" s="17"/>
      <c r="T37" s="36">
        <f>T33/T35</f>
        <v>18.586739861161856</v>
      </c>
      <c r="U37" s="17"/>
      <c r="V37" s="36">
        <f>V33/V35</f>
        <v>21.293393489030432</v>
      </c>
      <c r="W37" s="17"/>
      <c r="X37" s="36">
        <f>X33/X35</f>
        <v>12.847535983550378</v>
      </c>
      <c r="Y37" s="17"/>
      <c r="Z37" s="36">
        <f>Z33/Z35</f>
        <v>11.795662130766678</v>
      </c>
      <c r="AA37" s="35"/>
      <c r="AB37" s="36">
        <f>AB33/AB35</f>
        <v>12.163747271092847</v>
      </c>
      <c r="AC37" s="17"/>
      <c r="AD37" s="36">
        <f>AD33/AD35</f>
        <v>12.26513815585222</v>
      </c>
      <c r="AE37" s="17"/>
      <c r="AF37" s="36">
        <f>AF33/AF35</f>
        <v>11.253462124849941</v>
      </c>
      <c r="AG37" s="35"/>
      <c r="AH37" s="36">
        <f>AH33/AH35</f>
        <v>11.505449858969358</v>
      </c>
      <c r="AI37" s="17"/>
      <c r="AJ37" s="37">
        <f>AJ33/AJ35</f>
        <v>11.202703974706415</v>
      </c>
      <c r="AK37" s="37"/>
      <c r="AL37" s="37">
        <f>AL33/AL35</f>
        <v>11.392728538721174</v>
      </c>
      <c r="AM37" s="37"/>
      <c r="AN37" s="37">
        <f>AN33/AN35</f>
        <v>11.854814503887024</v>
      </c>
      <c r="AO37" s="37"/>
      <c r="AP37" s="37">
        <f>AP33/AP35</f>
        <v>9.6386037297401224</v>
      </c>
      <c r="AQ37" s="37"/>
      <c r="AR37" s="37">
        <f>AR33/AR35</f>
        <v>9.7013658874317823</v>
      </c>
      <c r="AS37" s="37"/>
      <c r="AT37" s="37">
        <f>AT33/AT35</f>
        <v>8.5207967076577908</v>
      </c>
      <c r="AU37" s="37"/>
      <c r="AV37" s="37">
        <f>AV33/AV35</f>
        <v>8.5261873419287966</v>
      </c>
      <c r="AW37" s="38"/>
      <c r="AX37" s="37">
        <f>AX33/AX35</f>
        <v>9.9384774023363907</v>
      </c>
      <c r="AY37" s="17"/>
    </row>
    <row r="38" spans="1:51" ht="12" customHeight="1">
      <c r="A38" s="39"/>
      <c r="B38" s="61" t="s">
        <v>162</v>
      </c>
      <c r="C38" s="17"/>
      <c r="D38" s="17"/>
      <c r="E38" s="17"/>
      <c r="F38" s="40"/>
      <c r="G38" s="17"/>
      <c r="H38" s="17"/>
      <c r="J38" s="17"/>
      <c r="K38" s="17"/>
      <c r="L38" s="17"/>
      <c r="M38" s="17"/>
      <c r="N38" s="17"/>
      <c r="O38" s="17"/>
      <c r="P38" s="17"/>
      <c r="Q38" s="17"/>
      <c r="R38" s="17"/>
      <c r="S38" s="17"/>
      <c r="T38" s="17"/>
      <c r="U38" s="17"/>
      <c r="V38" s="17"/>
      <c r="W38" s="17"/>
      <c r="X38" s="17"/>
      <c r="Y38" s="17"/>
      <c r="Z38" s="17"/>
      <c r="AA38" s="35"/>
      <c r="AB38" s="17"/>
      <c r="AC38" s="17"/>
      <c r="AD38" s="17"/>
      <c r="AE38" s="17"/>
      <c r="AH38" s="17"/>
      <c r="AI38" s="17"/>
      <c r="AJ38" s="37"/>
      <c r="AK38" s="37"/>
      <c r="AL38" s="37"/>
      <c r="AM38" s="62"/>
      <c r="AN38" s="37"/>
      <c r="AO38" s="37"/>
      <c r="AP38" s="37"/>
      <c r="AQ38" s="37"/>
      <c r="AR38" s="37"/>
      <c r="AS38" s="37"/>
      <c r="AT38" s="37"/>
      <c r="AU38" s="37"/>
      <c r="AV38" s="37"/>
      <c r="AW38" s="38"/>
      <c r="AX38" s="17"/>
      <c r="AY38" s="17"/>
    </row>
    <row r="39" spans="1:51" ht="12" customHeight="1">
      <c r="A39" s="39" t="s">
        <v>163</v>
      </c>
      <c r="B39" s="22" t="s">
        <v>164</v>
      </c>
      <c r="C39" s="17">
        <v>2883</v>
      </c>
      <c r="D39" s="63">
        <v>5.218</v>
      </c>
      <c r="E39" s="17">
        <v>652</v>
      </c>
      <c r="F39" s="40">
        <v>1.4490000000000001</v>
      </c>
      <c r="G39" s="17">
        <v>1582.7</v>
      </c>
      <c r="H39" s="17">
        <v>2.9260000000000002</v>
      </c>
      <c r="I39" s="17">
        <v>469.9</v>
      </c>
      <c r="J39" s="17"/>
      <c r="K39" s="17">
        <v>1.028</v>
      </c>
      <c r="L39" s="17">
        <v>526</v>
      </c>
      <c r="M39" s="17">
        <v>1.0609999999999999</v>
      </c>
      <c r="N39" s="17">
        <v>1238.73</v>
      </c>
      <c r="O39" s="17">
        <v>2.9470000000000001</v>
      </c>
      <c r="P39" s="17">
        <v>1468.9</v>
      </c>
      <c r="Q39" s="17">
        <v>4.7569999999999997</v>
      </c>
      <c r="R39" s="17">
        <v>920</v>
      </c>
      <c r="S39" s="17">
        <v>2.754</v>
      </c>
      <c r="T39" s="17">
        <v>724.34</v>
      </c>
      <c r="U39" s="17">
        <v>1.8244</v>
      </c>
      <c r="V39" s="17">
        <v>1542</v>
      </c>
      <c r="W39" s="17">
        <v>2.7970000000000002</v>
      </c>
      <c r="X39" s="17">
        <v>1593</v>
      </c>
      <c r="Y39" s="17">
        <v>2.5390000000000001</v>
      </c>
      <c r="Z39" s="17">
        <v>299</v>
      </c>
      <c r="AA39" s="35">
        <v>0.62</v>
      </c>
      <c r="AB39" s="17">
        <v>318</v>
      </c>
      <c r="AC39" s="17">
        <v>0.54700000000000004</v>
      </c>
      <c r="AD39" s="17"/>
      <c r="AE39" s="17"/>
      <c r="AF39" s="17"/>
      <c r="AG39" s="35"/>
      <c r="AH39" s="17">
        <v>674.09</v>
      </c>
      <c r="AI39" s="17">
        <v>1.8335399999999999</v>
      </c>
      <c r="AJ39" s="37">
        <v>799</v>
      </c>
      <c r="AK39" s="37">
        <v>1.9670000000000001</v>
      </c>
      <c r="AL39" s="37">
        <v>533.51</v>
      </c>
      <c r="AM39" s="37">
        <v>1.77928</v>
      </c>
      <c r="AN39" s="37">
        <v>1263</v>
      </c>
      <c r="AO39" s="37">
        <v>4.0720000000000001</v>
      </c>
      <c r="AP39" s="37">
        <v>697</v>
      </c>
      <c r="AQ39" s="37">
        <v>2.0409999999999999</v>
      </c>
      <c r="AR39" s="37">
        <v>573.4</v>
      </c>
      <c r="AS39" s="37">
        <v>1.73</v>
      </c>
      <c r="AT39" s="37">
        <v>545</v>
      </c>
      <c r="AU39" s="37">
        <v>1.58077</v>
      </c>
      <c r="AV39" s="37">
        <v>1209.6300000000001</v>
      </c>
      <c r="AW39" s="38">
        <v>3.3913899999999999</v>
      </c>
      <c r="AX39" s="37">
        <v>413.13</v>
      </c>
      <c r="AY39" s="37">
        <v>1.17439</v>
      </c>
    </row>
    <row r="40" spans="1:51" ht="12" customHeight="1">
      <c r="A40" s="39" t="s">
        <v>165</v>
      </c>
      <c r="B40" s="26" t="s">
        <v>166</v>
      </c>
      <c r="C40" s="17"/>
      <c r="D40" s="63"/>
      <c r="E40" s="17"/>
      <c r="F40" s="40"/>
      <c r="G40" s="17"/>
      <c r="H40" s="17"/>
      <c r="J40" s="17"/>
      <c r="K40" s="17"/>
      <c r="L40" s="17"/>
      <c r="M40" s="17"/>
      <c r="N40" s="17"/>
      <c r="O40" s="17"/>
      <c r="P40" s="17"/>
      <c r="Q40" s="17"/>
      <c r="R40" s="17"/>
      <c r="S40" s="17"/>
      <c r="T40" s="17"/>
      <c r="U40" s="17"/>
      <c r="V40" s="17"/>
      <c r="W40" s="17"/>
      <c r="X40" s="17"/>
      <c r="Y40" s="17"/>
      <c r="Z40" s="17"/>
      <c r="AA40" s="35"/>
      <c r="AB40" s="17"/>
      <c r="AC40" s="17"/>
      <c r="AD40" s="17"/>
      <c r="AE40" s="17"/>
      <c r="AF40" s="17"/>
      <c r="AG40" s="35"/>
      <c r="AH40" s="17"/>
      <c r="AI40" s="17"/>
      <c r="AJ40" s="37"/>
      <c r="AK40" s="37"/>
      <c r="AL40" s="37"/>
      <c r="AM40" s="37"/>
      <c r="AN40" s="38"/>
      <c r="AO40" s="37"/>
      <c r="AP40" s="37"/>
      <c r="AQ40" s="37"/>
      <c r="AR40" s="37"/>
      <c r="AS40" s="37"/>
      <c r="AT40" s="37"/>
      <c r="AU40" s="37"/>
      <c r="AV40" s="37"/>
      <c r="AW40" s="38"/>
      <c r="AX40" s="37">
        <v>2247.11</v>
      </c>
      <c r="AY40" s="37">
        <v>8.1981300000000008</v>
      </c>
    </row>
    <row r="41" spans="1:51" ht="12" customHeight="1">
      <c r="A41" s="39" t="s">
        <v>167</v>
      </c>
      <c r="B41" s="22" t="s">
        <v>168</v>
      </c>
      <c r="C41" s="17">
        <v>4453</v>
      </c>
      <c r="D41" s="63">
        <v>7.43</v>
      </c>
      <c r="E41" s="17">
        <v>4199</v>
      </c>
      <c r="F41" s="40">
        <v>7.0140000000000002</v>
      </c>
      <c r="G41" s="17">
        <v>18545</v>
      </c>
      <c r="H41" s="17">
        <v>32.719000000000001</v>
      </c>
      <c r="I41" s="17">
        <v>4855</v>
      </c>
      <c r="J41" s="17"/>
      <c r="K41" s="17">
        <v>9.923</v>
      </c>
      <c r="L41" s="17">
        <v>16511</v>
      </c>
      <c r="M41" s="17">
        <v>30.370999999999999</v>
      </c>
      <c r="N41" s="17">
        <v>6739.17</v>
      </c>
      <c r="O41" s="17">
        <v>15.269</v>
      </c>
      <c r="P41" s="17"/>
      <c r="Q41" s="17"/>
      <c r="R41" s="17">
        <v>156</v>
      </c>
      <c r="S41" s="17">
        <v>0.20799999999999999</v>
      </c>
      <c r="T41" s="17"/>
      <c r="U41" s="17"/>
      <c r="V41" s="17">
        <v>8289</v>
      </c>
      <c r="W41" s="17">
        <v>11.935</v>
      </c>
      <c r="X41" s="17">
        <v>16269</v>
      </c>
      <c r="Y41" s="17">
        <v>30.594000000000001</v>
      </c>
      <c r="Z41" s="17">
        <v>12581</v>
      </c>
      <c r="AA41" s="35">
        <v>15.202</v>
      </c>
      <c r="AB41" s="17"/>
      <c r="AC41" s="17"/>
      <c r="AD41" s="17"/>
      <c r="AE41" s="17"/>
      <c r="AF41" s="17">
        <v>40773.370000000003</v>
      </c>
      <c r="AG41" s="35">
        <v>63.820990000000002</v>
      </c>
      <c r="AH41" s="17"/>
      <c r="AI41" s="17"/>
      <c r="AJ41" s="37"/>
      <c r="AK41" s="37"/>
      <c r="AL41" s="37">
        <v>306</v>
      </c>
      <c r="AM41" s="37">
        <v>8.3690000000000001E-2</v>
      </c>
      <c r="AN41" s="38"/>
      <c r="AO41" s="37">
        <v>0.16900000000000001</v>
      </c>
      <c r="AP41" s="37">
        <v>59</v>
      </c>
      <c r="AQ41" s="37">
        <v>0.24099999999999999</v>
      </c>
      <c r="AR41" s="37">
        <v>306700.92</v>
      </c>
      <c r="AS41" s="37">
        <v>847.26471000000004</v>
      </c>
      <c r="AT41" s="37">
        <v>164512.45000000001</v>
      </c>
      <c r="AU41" s="37">
        <v>427.72233999999997</v>
      </c>
      <c r="AV41" s="37"/>
      <c r="AW41" s="38"/>
      <c r="AX41" s="37"/>
      <c r="AY41" s="37"/>
    </row>
    <row r="42" spans="1:51" ht="12" customHeight="1">
      <c r="A42" s="39" t="s">
        <v>169</v>
      </c>
      <c r="B42" s="22" t="s">
        <v>170</v>
      </c>
      <c r="C42" s="17">
        <v>14380</v>
      </c>
      <c r="D42" s="63">
        <v>16.324000000000002</v>
      </c>
      <c r="E42" s="17">
        <v>3513</v>
      </c>
      <c r="F42" s="40">
        <v>9.1010000000000009</v>
      </c>
      <c r="G42" s="17">
        <v>8394</v>
      </c>
      <c r="H42" s="17">
        <v>18.385999999999999</v>
      </c>
      <c r="I42" s="17">
        <v>7550</v>
      </c>
      <c r="J42" s="17"/>
      <c r="K42" s="17">
        <v>17.391999999999999</v>
      </c>
      <c r="L42" s="17">
        <v>2542</v>
      </c>
      <c r="M42" s="17">
        <v>7.5620000000000003</v>
      </c>
      <c r="N42" s="17">
        <v>3343.83</v>
      </c>
      <c r="O42" s="17">
        <v>9.5090000000000003</v>
      </c>
      <c r="P42" s="17">
        <v>8304</v>
      </c>
      <c r="Q42" s="17">
        <v>19.222000000000001</v>
      </c>
      <c r="R42" s="17">
        <v>7807</v>
      </c>
      <c r="S42" s="17">
        <v>19.295000000000002</v>
      </c>
      <c r="T42" s="17">
        <v>8618.6</v>
      </c>
      <c r="U42" s="17">
        <v>18.647400000000001</v>
      </c>
      <c r="V42" s="17">
        <v>16703</v>
      </c>
      <c r="W42" s="17">
        <v>39.387</v>
      </c>
      <c r="X42" s="17">
        <v>20</v>
      </c>
      <c r="Y42" s="17">
        <v>9.6000000000000002E-2</v>
      </c>
      <c r="Z42" s="17"/>
      <c r="AA42" s="35"/>
      <c r="AB42" s="17"/>
      <c r="AC42" s="17"/>
      <c r="AD42" s="17"/>
      <c r="AE42" s="17"/>
      <c r="AF42" s="17"/>
      <c r="AG42" s="35"/>
      <c r="AH42" s="17"/>
      <c r="AI42" s="17"/>
      <c r="AJ42" s="37"/>
      <c r="AK42" s="37"/>
      <c r="AL42" s="37"/>
      <c r="AM42" s="37"/>
      <c r="AN42" s="38"/>
      <c r="AO42" s="37"/>
      <c r="AP42" s="37"/>
      <c r="AQ42" s="37"/>
      <c r="AR42" s="37"/>
      <c r="AS42" s="37"/>
      <c r="AT42" s="37"/>
      <c r="AU42" s="37"/>
      <c r="AV42" s="37"/>
      <c r="AW42" s="38"/>
      <c r="AX42" s="37"/>
      <c r="AY42" s="37"/>
    </row>
    <row r="43" spans="1:51" ht="12" customHeight="1">
      <c r="A43" s="39" t="s">
        <v>169</v>
      </c>
      <c r="B43" s="22" t="s">
        <v>171</v>
      </c>
      <c r="C43" s="17"/>
      <c r="D43" s="63"/>
      <c r="E43" s="17"/>
      <c r="F43" s="40"/>
      <c r="G43" s="17"/>
      <c r="H43" s="17"/>
      <c r="J43" s="17"/>
      <c r="K43" s="17"/>
      <c r="L43" s="17"/>
      <c r="M43" s="17"/>
      <c r="N43" s="17"/>
      <c r="O43" s="17"/>
      <c r="P43" s="17"/>
      <c r="Q43" s="17"/>
      <c r="R43" s="17">
        <v>1588</v>
      </c>
      <c r="S43" s="17">
        <v>3.363</v>
      </c>
      <c r="T43" s="17">
        <v>1256.8399999999999</v>
      </c>
      <c r="U43" s="17">
        <v>1.6479999999999999</v>
      </c>
      <c r="V43" s="17"/>
      <c r="W43" s="17"/>
      <c r="X43" s="17">
        <v>17610</v>
      </c>
      <c r="Y43" s="17">
        <v>40.978000000000002</v>
      </c>
      <c r="Z43" s="17">
        <v>7264</v>
      </c>
      <c r="AA43" s="35">
        <v>20.49</v>
      </c>
      <c r="AB43" s="17">
        <v>11063</v>
      </c>
      <c r="AC43" s="17">
        <v>30.526</v>
      </c>
      <c r="AD43" s="17"/>
      <c r="AE43" s="17"/>
      <c r="AF43" s="17">
        <v>11843.34</v>
      </c>
      <c r="AG43" s="35">
        <v>24.875640000000001</v>
      </c>
      <c r="AH43" s="17">
        <v>12817.88</v>
      </c>
      <c r="AI43" s="17">
        <v>22.040109999999999</v>
      </c>
      <c r="AJ43" s="44"/>
      <c r="AK43" s="44"/>
      <c r="AL43" s="37">
        <v>18922.07</v>
      </c>
      <c r="AM43" s="37">
        <v>13.538259999999999</v>
      </c>
      <c r="AN43" s="38">
        <v>12524</v>
      </c>
      <c r="AO43" s="37">
        <v>10.178000000000001</v>
      </c>
      <c r="AP43" s="37"/>
      <c r="AQ43" s="37"/>
      <c r="AR43" s="37"/>
      <c r="AS43" s="37"/>
      <c r="AT43" s="37"/>
      <c r="AU43" s="37"/>
      <c r="AV43" s="37"/>
      <c r="AW43" s="38"/>
      <c r="AX43" s="37"/>
      <c r="AY43" s="37"/>
    </row>
    <row r="44" spans="1:51" ht="12" customHeight="1">
      <c r="A44" s="39" t="s">
        <v>172</v>
      </c>
      <c r="B44" s="22" t="s">
        <v>173</v>
      </c>
      <c r="C44" s="17"/>
      <c r="D44" s="63"/>
      <c r="E44" s="17">
        <v>2557</v>
      </c>
      <c r="F44" s="40">
        <v>4.3449999999999998</v>
      </c>
      <c r="G44" s="17"/>
      <c r="H44" s="17"/>
      <c r="J44" s="17"/>
      <c r="K44" s="17"/>
      <c r="L44" s="17"/>
      <c r="M44" s="17"/>
      <c r="N44" s="17"/>
      <c r="O44" s="17"/>
      <c r="P44" s="17">
        <v>66</v>
      </c>
      <c r="Q44" s="17">
        <v>0.216</v>
      </c>
      <c r="R44" s="17"/>
      <c r="S44" s="17"/>
      <c r="T44" s="17"/>
      <c r="U44" s="17"/>
      <c r="V44" s="17"/>
      <c r="W44" s="17"/>
      <c r="X44" s="17"/>
      <c r="Y44" s="17"/>
      <c r="Z44" s="17"/>
      <c r="AA44" s="35"/>
      <c r="AB44" s="17"/>
      <c r="AC44" s="17"/>
      <c r="AD44" s="17"/>
      <c r="AE44" s="17"/>
      <c r="AF44" s="17">
        <v>689.04</v>
      </c>
      <c r="AG44" s="35">
        <v>1.50467</v>
      </c>
      <c r="AH44" s="17"/>
      <c r="AI44" s="17"/>
      <c r="AJ44" s="37"/>
      <c r="AK44" s="37"/>
      <c r="AL44" s="37"/>
      <c r="AM44" s="37"/>
      <c r="AN44" s="38">
        <v>183</v>
      </c>
      <c r="AO44" s="37">
        <v>0.36899999999999999</v>
      </c>
      <c r="AP44" s="37">
        <v>414</v>
      </c>
      <c r="AQ44" s="37">
        <v>0.70199999999999996</v>
      </c>
      <c r="AR44" s="37">
        <v>1576</v>
      </c>
      <c r="AS44" s="37">
        <v>3.1030000000000002</v>
      </c>
      <c r="AT44" s="37">
        <v>1</v>
      </c>
      <c r="AU44" s="37">
        <v>0.13300000000000001</v>
      </c>
      <c r="AV44" s="44">
        <v>17.850000000000001</v>
      </c>
      <c r="AW44" s="44">
        <v>5.5100000000000003E-2</v>
      </c>
      <c r="AX44" s="37"/>
      <c r="AY44" s="37"/>
    </row>
    <row r="45" spans="1:51" ht="12" customHeight="1">
      <c r="A45" s="39" t="s">
        <v>174</v>
      </c>
      <c r="B45" s="22" t="s">
        <v>175</v>
      </c>
      <c r="C45" s="17"/>
      <c r="D45" s="63"/>
      <c r="E45" s="17"/>
      <c r="F45" s="40"/>
      <c r="G45" s="17"/>
      <c r="H45" s="17"/>
      <c r="J45" s="17"/>
      <c r="K45" s="17"/>
      <c r="L45" s="17"/>
      <c r="M45" s="17"/>
      <c r="N45" s="17"/>
      <c r="O45" s="17"/>
      <c r="P45" s="17"/>
      <c r="Q45" s="17"/>
      <c r="R45" s="17">
        <v>1263</v>
      </c>
      <c r="S45" s="17">
        <v>1.9450000000000001</v>
      </c>
      <c r="T45" s="17"/>
      <c r="U45" s="17"/>
      <c r="V45" s="17"/>
      <c r="W45" s="17"/>
      <c r="X45" s="17"/>
      <c r="Y45" s="17"/>
      <c r="Z45" s="17"/>
      <c r="AA45" s="35"/>
      <c r="AB45" s="17"/>
      <c r="AC45" s="17"/>
      <c r="AD45" s="17"/>
      <c r="AE45" s="17"/>
      <c r="AF45" s="17"/>
      <c r="AG45" s="35"/>
      <c r="AH45" s="17"/>
      <c r="AI45" s="17"/>
      <c r="AJ45" s="37"/>
      <c r="AK45" s="37"/>
      <c r="AL45" s="37"/>
      <c r="AM45" s="37"/>
      <c r="AN45" s="38"/>
      <c r="AO45" s="37"/>
      <c r="AP45" s="37"/>
      <c r="AQ45" s="37"/>
      <c r="AR45" s="37"/>
      <c r="AS45" s="37"/>
      <c r="AT45" s="37"/>
      <c r="AU45" s="37"/>
      <c r="AV45" s="37"/>
      <c r="AW45" s="38"/>
      <c r="AX45" s="37"/>
      <c r="AY45" s="37"/>
    </row>
    <row r="46" spans="1:51" ht="12" customHeight="1">
      <c r="A46" s="39" t="s">
        <v>176</v>
      </c>
      <c r="B46" s="26" t="s">
        <v>177</v>
      </c>
      <c r="C46" s="17"/>
      <c r="D46" s="63"/>
      <c r="E46" s="17"/>
      <c r="F46" s="40"/>
      <c r="G46" s="17"/>
      <c r="H46" s="17"/>
      <c r="J46" s="17"/>
      <c r="K46" s="17"/>
      <c r="L46" s="17"/>
      <c r="M46" s="17"/>
      <c r="N46" s="17"/>
      <c r="O46" s="17"/>
      <c r="P46" s="17"/>
      <c r="Q46" s="17"/>
      <c r="R46" s="17"/>
      <c r="S46" s="17"/>
      <c r="T46" s="17"/>
      <c r="U46" s="17"/>
      <c r="V46" s="17"/>
      <c r="W46" s="17"/>
      <c r="X46" s="17"/>
      <c r="Y46" s="17"/>
      <c r="Z46" s="17"/>
      <c r="AA46" s="35"/>
      <c r="AB46" s="17"/>
      <c r="AC46" s="17"/>
      <c r="AD46" s="17"/>
      <c r="AE46" s="17"/>
      <c r="AF46" s="17"/>
      <c r="AG46" s="35"/>
      <c r="AH46" s="17"/>
      <c r="AI46" s="17"/>
      <c r="AJ46" s="37"/>
      <c r="AK46" s="37"/>
      <c r="AL46" s="37"/>
      <c r="AM46" s="37"/>
      <c r="AN46" s="38"/>
      <c r="AO46" s="37"/>
      <c r="AP46" s="37"/>
      <c r="AQ46" s="37"/>
      <c r="AR46" s="37"/>
      <c r="AS46" s="37"/>
      <c r="AT46" s="37"/>
      <c r="AU46" s="37"/>
      <c r="AV46" s="37"/>
      <c r="AW46" s="38"/>
      <c r="AX46" s="37">
        <v>6278.51</v>
      </c>
      <c r="AY46" s="37">
        <v>4.9349299999999996</v>
      </c>
    </row>
    <row r="47" spans="1:51" ht="12" customHeight="1">
      <c r="A47" s="39" t="s">
        <v>178</v>
      </c>
      <c r="B47" s="22" t="s">
        <v>179</v>
      </c>
      <c r="C47" s="17"/>
      <c r="D47" s="63"/>
      <c r="E47" s="17"/>
      <c r="F47" s="40"/>
      <c r="G47" s="17"/>
      <c r="H47" s="17"/>
      <c r="J47" s="17"/>
      <c r="K47" s="17"/>
      <c r="L47" s="17"/>
      <c r="M47" s="17"/>
      <c r="N47" s="17">
        <v>32.340000000000003</v>
      </c>
      <c r="O47" s="17">
        <v>8.5000000000000006E-2</v>
      </c>
      <c r="P47" s="17"/>
      <c r="Q47" s="17"/>
      <c r="R47" s="17"/>
      <c r="S47" s="17"/>
      <c r="T47" s="17"/>
      <c r="U47" s="17"/>
      <c r="V47" s="17"/>
      <c r="W47" s="17"/>
      <c r="X47" s="17"/>
      <c r="Y47" s="17"/>
      <c r="Z47" s="17"/>
      <c r="AA47" s="35"/>
      <c r="AB47" s="17">
        <v>119</v>
      </c>
      <c r="AC47" s="17">
        <v>0.376</v>
      </c>
      <c r="AD47" s="17"/>
      <c r="AE47" s="17"/>
      <c r="AF47" s="17">
        <v>69.66</v>
      </c>
      <c r="AG47" s="35">
        <v>0.22089</v>
      </c>
      <c r="AH47" s="17">
        <v>64.37</v>
      </c>
      <c r="AI47" s="17">
        <v>0.43003000000000002</v>
      </c>
      <c r="AJ47" s="37">
        <v>56</v>
      </c>
      <c r="AK47" s="37">
        <v>0.40600000000000003</v>
      </c>
      <c r="AL47" s="37">
        <v>58.7</v>
      </c>
      <c r="AM47" s="37">
        <v>0.45872000000000002</v>
      </c>
      <c r="AN47" s="38">
        <v>138</v>
      </c>
      <c r="AO47" s="37">
        <v>0.85199999999999998</v>
      </c>
      <c r="AP47" s="37">
        <v>59</v>
      </c>
      <c r="AQ47" s="37">
        <v>0.39200000000000002</v>
      </c>
      <c r="AR47" s="37"/>
      <c r="AS47" s="37"/>
      <c r="AT47" s="37"/>
      <c r="AU47" s="37"/>
      <c r="AV47" s="37"/>
      <c r="AW47" s="38"/>
      <c r="AX47" s="37">
        <v>6278.51</v>
      </c>
      <c r="AY47" s="37">
        <v>6.2946</v>
      </c>
    </row>
    <row r="48" spans="1:51" ht="12" customHeight="1">
      <c r="A48" s="39" t="s">
        <v>180</v>
      </c>
      <c r="B48" s="22" t="s">
        <v>181</v>
      </c>
      <c r="C48" s="17"/>
      <c r="D48" s="63"/>
      <c r="E48" s="17"/>
      <c r="F48" s="40"/>
      <c r="G48" s="17"/>
      <c r="H48" s="17"/>
      <c r="J48" s="17"/>
      <c r="K48" s="17"/>
      <c r="L48" s="17"/>
      <c r="M48" s="17"/>
      <c r="N48" s="17"/>
      <c r="O48" s="17"/>
      <c r="P48" s="17"/>
      <c r="Q48" s="17"/>
      <c r="R48" s="17">
        <v>1616</v>
      </c>
      <c r="S48" s="17">
        <v>1.873</v>
      </c>
      <c r="T48" s="17">
        <v>109.31</v>
      </c>
      <c r="U48" s="17">
        <v>0.27900000000000003</v>
      </c>
      <c r="V48" s="17"/>
      <c r="W48" s="17"/>
      <c r="X48" s="17">
        <v>200</v>
      </c>
      <c r="Y48" s="17">
        <v>0.17100000000000001</v>
      </c>
      <c r="Z48" s="17"/>
      <c r="AA48" s="35"/>
      <c r="AB48" s="17"/>
      <c r="AC48" s="17"/>
      <c r="AD48" s="17"/>
      <c r="AE48" s="17"/>
      <c r="AF48" s="17"/>
      <c r="AG48" s="35"/>
      <c r="AH48" s="17"/>
      <c r="AI48" s="17"/>
      <c r="AJ48" s="37"/>
      <c r="AK48" s="37"/>
      <c r="AL48" s="37"/>
      <c r="AM48" s="37"/>
      <c r="AN48" s="38"/>
      <c r="AO48" s="37"/>
      <c r="AP48" s="37"/>
      <c r="AQ48" s="37"/>
      <c r="AR48" s="37">
        <v>358.99</v>
      </c>
      <c r="AS48" s="37">
        <v>0.19181999999999999</v>
      </c>
      <c r="AT48" s="37"/>
      <c r="AU48" s="37"/>
      <c r="AV48" s="37"/>
      <c r="AW48" s="38"/>
      <c r="AX48" s="37"/>
      <c r="AY48" s="37"/>
    </row>
    <row r="49" spans="1:51" ht="12" customHeight="1">
      <c r="A49" s="39" t="s">
        <v>182</v>
      </c>
      <c r="B49" s="22" t="s">
        <v>183</v>
      </c>
      <c r="C49" s="17"/>
      <c r="D49" s="63"/>
      <c r="E49" s="17"/>
      <c r="F49" s="40"/>
      <c r="G49" s="17"/>
      <c r="H49" s="17"/>
      <c r="J49" s="17"/>
      <c r="K49" s="17"/>
      <c r="L49" s="17"/>
      <c r="M49" s="17"/>
      <c r="N49" s="17"/>
      <c r="O49" s="17"/>
      <c r="P49" s="17"/>
      <c r="Q49" s="17"/>
      <c r="R49" s="17"/>
      <c r="S49" s="17"/>
      <c r="T49" s="17"/>
      <c r="U49" s="17"/>
      <c r="V49" s="17"/>
      <c r="W49" s="17"/>
      <c r="X49" s="17"/>
      <c r="Y49" s="17"/>
      <c r="Z49" s="17"/>
      <c r="AA49" s="35"/>
      <c r="AB49" s="17"/>
      <c r="AC49" s="17"/>
      <c r="AD49" s="17"/>
      <c r="AE49" s="17"/>
      <c r="AF49" s="17"/>
      <c r="AG49" s="35"/>
      <c r="AH49" s="17"/>
      <c r="AI49" s="17"/>
      <c r="AJ49" s="37"/>
      <c r="AK49" s="37"/>
      <c r="AL49" s="37"/>
      <c r="AM49" s="37"/>
      <c r="AN49" s="38"/>
      <c r="AO49" s="37"/>
      <c r="AP49" s="37"/>
      <c r="AQ49" s="37"/>
      <c r="AR49" s="37">
        <v>1261.93</v>
      </c>
      <c r="AS49" s="37">
        <v>5.6572100000000001</v>
      </c>
      <c r="AT49" s="37">
        <v>86.15</v>
      </c>
      <c r="AU49" s="37">
        <v>0.23499999999999999</v>
      </c>
      <c r="AV49" s="37"/>
      <c r="AW49" s="38"/>
      <c r="AX49" s="37"/>
      <c r="AY49" s="37"/>
    </row>
    <row r="50" spans="1:51" ht="12" customHeight="1">
      <c r="A50" s="39" t="s">
        <v>184</v>
      </c>
      <c r="B50" s="22" t="s">
        <v>185</v>
      </c>
      <c r="C50" s="17"/>
      <c r="D50" s="63"/>
      <c r="E50" s="34">
        <v>6</v>
      </c>
      <c r="F50" s="40">
        <v>2.7E-2</v>
      </c>
      <c r="G50" s="17">
        <v>542</v>
      </c>
      <c r="H50" s="40">
        <v>1.17</v>
      </c>
      <c r="I50" s="17">
        <v>16927</v>
      </c>
      <c r="J50" s="17"/>
      <c r="K50" s="17">
        <v>15.103999999999999</v>
      </c>
      <c r="L50" s="17">
        <v>24421</v>
      </c>
      <c r="M50" s="17">
        <v>16.800999999999998</v>
      </c>
      <c r="N50" s="17">
        <v>27000</v>
      </c>
      <c r="O50" s="17">
        <v>17.667000000000002</v>
      </c>
      <c r="P50" s="17"/>
      <c r="Q50" s="17"/>
      <c r="R50" s="17">
        <v>16807</v>
      </c>
      <c r="S50" s="17">
        <v>12.269</v>
      </c>
      <c r="T50" s="17">
        <v>529</v>
      </c>
      <c r="U50" s="17">
        <v>1.806</v>
      </c>
      <c r="V50" s="17">
        <v>16730</v>
      </c>
      <c r="W50" s="17">
        <v>11.73</v>
      </c>
      <c r="X50" s="17"/>
      <c r="Y50" s="17"/>
      <c r="Z50" s="17"/>
      <c r="AA50" s="35"/>
      <c r="AB50" s="17"/>
      <c r="AC50" s="17"/>
      <c r="AD50" s="17"/>
      <c r="AE50" s="17"/>
      <c r="AF50" s="17">
        <v>97.31</v>
      </c>
      <c r="AG50" s="35">
        <v>0.23266000000000001</v>
      </c>
      <c r="AH50" s="17">
        <v>394</v>
      </c>
      <c r="AI50" s="17">
        <v>1.2508900000000001</v>
      </c>
      <c r="AJ50" s="37"/>
      <c r="AK50" s="37"/>
      <c r="AL50" s="37"/>
      <c r="AM50" s="37"/>
      <c r="AN50" s="38"/>
      <c r="AO50" s="37"/>
      <c r="AP50" s="37">
        <v>120</v>
      </c>
      <c r="AQ50" s="37">
        <v>8.8999999999999996E-2</v>
      </c>
      <c r="AR50" s="37">
        <v>1</v>
      </c>
      <c r="AS50" s="37">
        <v>8.0579999999999999E-2</v>
      </c>
      <c r="AT50" s="37"/>
      <c r="AU50" s="37"/>
      <c r="AV50" s="37"/>
      <c r="AW50" s="38"/>
      <c r="AX50" s="37"/>
      <c r="AY50" s="37"/>
    </row>
    <row r="51" spans="1:51" ht="12" customHeight="1">
      <c r="A51" s="39" t="s">
        <v>186</v>
      </c>
      <c r="B51" s="22" t="s">
        <v>187</v>
      </c>
      <c r="C51" s="17"/>
      <c r="D51" s="63"/>
      <c r="E51" s="17"/>
      <c r="F51" s="40"/>
      <c r="G51" s="17">
        <v>292</v>
      </c>
      <c r="H51" s="17">
        <v>0.96799999999999997</v>
      </c>
      <c r="J51" s="17"/>
      <c r="K51" s="17"/>
      <c r="L51" s="17"/>
      <c r="M51" s="17"/>
      <c r="N51" s="17"/>
      <c r="O51" s="17"/>
      <c r="P51" s="17">
        <v>14434.22</v>
      </c>
      <c r="Q51" s="17">
        <v>11.07</v>
      </c>
      <c r="R51" s="17"/>
      <c r="S51" s="17"/>
      <c r="T51" s="17"/>
      <c r="U51" s="17"/>
      <c r="V51" s="17">
        <v>461</v>
      </c>
      <c r="W51" s="17">
        <v>0.183</v>
      </c>
      <c r="X51" s="17"/>
      <c r="Y51" s="17"/>
      <c r="Z51" s="17"/>
      <c r="AA51" s="35"/>
      <c r="AB51" s="17"/>
      <c r="AC51" s="17"/>
      <c r="AD51" s="17"/>
      <c r="AE51" s="17"/>
      <c r="AF51" s="17"/>
      <c r="AG51" s="35"/>
      <c r="AH51" s="17"/>
      <c r="AI51" s="17"/>
      <c r="AJ51" s="37"/>
      <c r="AK51" s="37"/>
      <c r="AL51" s="37"/>
      <c r="AM51" s="37"/>
      <c r="AN51" s="38">
        <v>2335</v>
      </c>
      <c r="AO51" s="37">
        <v>4.984</v>
      </c>
      <c r="AP51" s="37"/>
      <c r="AQ51" s="37"/>
      <c r="AR51" s="37"/>
      <c r="AS51" s="37"/>
      <c r="AT51" s="37"/>
      <c r="AU51" s="37"/>
      <c r="AV51" s="37"/>
      <c r="AW51" s="38"/>
      <c r="AX51" s="37"/>
      <c r="AY51" s="37"/>
    </row>
    <row r="52" spans="1:51" ht="12" customHeight="1">
      <c r="A52" s="39" t="s">
        <v>188</v>
      </c>
      <c r="B52" s="22" t="s">
        <v>189</v>
      </c>
      <c r="C52" s="17"/>
      <c r="D52" s="63"/>
      <c r="E52" s="17"/>
      <c r="F52" s="40"/>
      <c r="G52" s="17"/>
      <c r="H52" s="17"/>
      <c r="J52" s="17"/>
      <c r="K52" s="17"/>
      <c r="L52" s="17">
        <v>2330</v>
      </c>
      <c r="M52" s="17">
        <v>0.44600000000000001</v>
      </c>
      <c r="N52" s="17"/>
      <c r="O52" s="17"/>
      <c r="P52" s="17">
        <v>19607.16</v>
      </c>
      <c r="Q52" s="17">
        <v>13.842000000000001</v>
      </c>
      <c r="R52" s="17">
        <v>15363</v>
      </c>
      <c r="S52" s="17">
        <v>10.065</v>
      </c>
      <c r="T52" s="17"/>
      <c r="U52" s="17"/>
      <c r="V52" s="17">
        <v>1542</v>
      </c>
      <c r="W52" s="17">
        <v>0.76600000000000001</v>
      </c>
      <c r="X52" s="17">
        <v>2250</v>
      </c>
      <c r="Y52" s="17">
        <v>0.749</v>
      </c>
      <c r="Z52" s="17"/>
      <c r="AA52" s="35"/>
      <c r="AB52" s="17">
        <v>75</v>
      </c>
      <c r="AC52" s="17">
        <v>0.20200000000000001</v>
      </c>
      <c r="AD52" s="17"/>
      <c r="AE52" s="17"/>
      <c r="AF52" s="17">
        <v>5032.7299999999996</v>
      </c>
      <c r="AG52" s="35">
        <v>9.2457700000000003</v>
      </c>
      <c r="AH52" s="17">
        <v>1867.14</v>
      </c>
      <c r="AI52" s="17">
        <v>3.2941400000000001</v>
      </c>
      <c r="AJ52" s="37">
        <v>15176</v>
      </c>
      <c r="AK52" s="37">
        <v>11.326000000000001</v>
      </c>
      <c r="AL52" s="37">
        <v>30980.080000000002</v>
      </c>
      <c r="AM52" s="37">
        <v>21.797779999999999</v>
      </c>
      <c r="AN52" s="38">
        <v>38998</v>
      </c>
      <c r="AO52" s="37">
        <v>29.175000000000001</v>
      </c>
      <c r="AP52" s="37">
        <v>42999</v>
      </c>
      <c r="AQ52" s="37">
        <v>30.515999999999998</v>
      </c>
      <c r="AR52" s="37">
        <v>38472.57</v>
      </c>
      <c r="AS52" s="37">
        <v>31.68985</v>
      </c>
      <c r="AT52" s="37">
        <v>38948.57</v>
      </c>
      <c r="AU52" s="37">
        <v>22.456189999999999</v>
      </c>
      <c r="AV52" s="37">
        <v>32763.83</v>
      </c>
      <c r="AW52" s="38">
        <v>29.21</v>
      </c>
      <c r="AX52" s="37">
        <v>49329.03</v>
      </c>
      <c r="AY52" s="37">
        <v>40.853050000000003</v>
      </c>
    </row>
    <row r="53" spans="1:51" ht="12" customHeight="1">
      <c r="A53" s="39" t="s">
        <v>190</v>
      </c>
      <c r="B53" s="64" t="s">
        <v>191</v>
      </c>
      <c r="C53" s="17"/>
      <c r="D53" s="63"/>
      <c r="E53" s="17"/>
      <c r="F53" s="40"/>
      <c r="G53" s="17"/>
      <c r="H53" s="17"/>
      <c r="J53" s="17"/>
      <c r="K53" s="17"/>
      <c r="L53" s="17"/>
      <c r="M53" s="17"/>
      <c r="N53" s="17"/>
      <c r="O53" s="17"/>
      <c r="P53" s="17"/>
      <c r="Q53" s="17"/>
      <c r="R53" s="17"/>
      <c r="S53" s="17"/>
      <c r="T53" s="17"/>
      <c r="U53" s="17"/>
      <c r="V53" s="17"/>
      <c r="W53" s="17"/>
      <c r="X53" s="17"/>
      <c r="Y53" s="17"/>
      <c r="Z53" s="17"/>
      <c r="AA53" s="35"/>
      <c r="AB53" s="17"/>
      <c r="AC53" s="17"/>
      <c r="AD53" s="17"/>
      <c r="AE53" s="17"/>
      <c r="AF53" s="17"/>
      <c r="AG53" s="35"/>
      <c r="AH53" s="17"/>
      <c r="AI53" s="17"/>
      <c r="AJ53" s="37"/>
      <c r="AK53" s="37"/>
      <c r="AL53" s="37"/>
      <c r="AM53" s="37"/>
      <c r="AN53" s="38"/>
      <c r="AO53" s="37"/>
      <c r="AP53" s="37"/>
      <c r="AQ53" s="37"/>
      <c r="AR53" s="37"/>
      <c r="AS53" s="37"/>
      <c r="AT53" s="37">
        <v>424</v>
      </c>
      <c r="AU53" s="37">
        <v>1.55792</v>
      </c>
      <c r="AV53" s="37"/>
      <c r="AW53" s="38"/>
      <c r="AX53" s="37"/>
      <c r="AY53" s="37"/>
    </row>
    <row r="54" spans="1:51" ht="12" customHeight="1">
      <c r="A54" s="39" t="s">
        <v>186</v>
      </c>
      <c r="B54" s="22" t="s">
        <v>192</v>
      </c>
      <c r="C54" s="17"/>
      <c r="D54" s="63"/>
      <c r="E54" s="17"/>
      <c r="F54" s="40"/>
      <c r="G54" s="17"/>
      <c r="H54" s="17"/>
      <c r="I54" s="17">
        <v>271</v>
      </c>
      <c r="J54" s="17"/>
      <c r="K54" s="17">
        <v>0.99199999999999999</v>
      </c>
      <c r="L54" s="17">
        <v>137</v>
      </c>
      <c r="M54" s="17">
        <v>0.26</v>
      </c>
      <c r="N54" s="17">
        <v>1099</v>
      </c>
      <c r="O54" s="17">
        <v>4.9210000000000003</v>
      </c>
      <c r="P54" s="17">
        <v>128.1</v>
      </c>
      <c r="Q54" s="17">
        <v>0.58699999999999997</v>
      </c>
      <c r="R54" s="17">
        <v>891</v>
      </c>
      <c r="S54" s="17">
        <v>2.8759999999999999</v>
      </c>
      <c r="T54" s="17"/>
      <c r="U54" s="17"/>
      <c r="V54" s="17"/>
      <c r="W54" s="17"/>
      <c r="X54" s="17"/>
      <c r="Y54" s="17"/>
      <c r="Z54" s="17"/>
      <c r="AA54" s="35"/>
      <c r="AB54" s="17"/>
      <c r="AC54" s="17"/>
      <c r="AD54" s="17"/>
      <c r="AE54" s="17"/>
      <c r="AF54" s="17">
        <v>198</v>
      </c>
      <c r="AG54" s="35">
        <v>1.9821899999999999</v>
      </c>
      <c r="AH54" s="17">
        <v>2206.66</v>
      </c>
      <c r="AI54" s="17">
        <v>3.8077700000000001</v>
      </c>
      <c r="AJ54" s="37">
        <v>12885</v>
      </c>
      <c r="AK54" s="37">
        <v>11.272</v>
      </c>
      <c r="AL54" s="37">
        <v>3745.29</v>
      </c>
      <c r="AM54" s="37">
        <v>4.2960599999999998</v>
      </c>
      <c r="AN54" s="38"/>
      <c r="AO54" s="37"/>
      <c r="AP54" s="37"/>
      <c r="AQ54" s="37"/>
      <c r="AR54" s="37"/>
      <c r="AS54" s="37"/>
      <c r="AT54" s="37"/>
      <c r="AU54" s="37"/>
      <c r="AV54" s="37"/>
      <c r="AW54" s="38"/>
      <c r="AX54" s="37"/>
      <c r="AY54" s="37"/>
    </row>
    <row r="55" spans="1:51" ht="12" customHeight="1">
      <c r="A55" s="39" t="s">
        <v>193</v>
      </c>
      <c r="B55" s="22" t="s">
        <v>194</v>
      </c>
      <c r="C55" s="17"/>
      <c r="D55" s="63"/>
      <c r="E55" s="17"/>
      <c r="F55" s="40"/>
      <c r="G55" s="17"/>
      <c r="H55" s="17"/>
      <c r="J55" s="17"/>
      <c r="K55" s="17"/>
      <c r="L55" s="17"/>
      <c r="M55" s="17"/>
      <c r="N55" s="17"/>
      <c r="O55" s="17"/>
      <c r="P55" s="17"/>
      <c r="Q55" s="17"/>
      <c r="R55" s="17"/>
      <c r="S55" s="17"/>
      <c r="T55" s="17"/>
      <c r="U55" s="17"/>
      <c r="V55" s="17"/>
      <c r="W55" s="17"/>
      <c r="X55" s="17"/>
      <c r="Y55" s="17"/>
      <c r="Z55" s="17"/>
      <c r="AA55" s="35"/>
      <c r="AB55" s="17"/>
      <c r="AC55" s="17"/>
      <c r="AD55" s="17"/>
      <c r="AE55" s="17"/>
      <c r="AF55" s="17"/>
      <c r="AG55" s="35"/>
      <c r="AH55" s="17"/>
      <c r="AI55" s="17"/>
      <c r="AJ55" s="37"/>
      <c r="AK55" s="37"/>
      <c r="AL55" s="37"/>
      <c r="AM55" s="37"/>
      <c r="AN55" s="38"/>
      <c r="AO55" s="37"/>
      <c r="AP55" s="37">
        <v>11943</v>
      </c>
      <c r="AQ55" s="37">
        <v>10.468999999999999</v>
      </c>
      <c r="AR55" s="37">
        <v>16049.75</v>
      </c>
      <c r="AS55" s="37">
        <v>14.65353</v>
      </c>
      <c r="AT55" s="37">
        <v>11429.4</v>
      </c>
      <c r="AU55" s="37">
        <v>9.2802299999999995</v>
      </c>
      <c r="AV55" s="37">
        <v>8912.2800000000007</v>
      </c>
      <c r="AW55" s="38">
        <v>5.3179999999999996</v>
      </c>
      <c r="AX55" s="37">
        <v>5086.1099999999997</v>
      </c>
      <c r="AY55" s="37">
        <v>4.0609500000000001</v>
      </c>
    </row>
    <row r="56" spans="1:51" ht="12" customHeight="1">
      <c r="A56" s="39" t="s">
        <v>195</v>
      </c>
      <c r="B56" s="64" t="s">
        <v>196</v>
      </c>
      <c r="C56" s="17"/>
      <c r="D56" s="63"/>
      <c r="E56" s="17"/>
      <c r="F56" s="40"/>
      <c r="G56" s="17"/>
      <c r="H56" s="17"/>
      <c r="J56" s="17"/>
      <c r="K56" s="17"/>
      <c r="L56" s="17"/>
      <c r="M56" s="17"/>
      <c r="N56" s="17"/>
      <c r="O56" s="17"/>
      <c r="P56" s="17"/>
      <c r="Q56" s="17"/>
      <c r="R56" s="17"/>
      <c r="S56" s="17"/>
      <c r="T56" s="17"/>
      <c r="U56" s="17"/>
      <c r="V56" s="17"/>
      <c r="W56" s="17"/>
      <c r="X56" s="17"/>
      <c r="Y56" s="17"/>
      <c r="Z56" s="17"/>
      <c r="AA56" s="35"/>
      <c r="AB56" s="17"/>
      <c r="AC56" s="17"/>
      <c r="AD56" s="17"/>
      <c r="AE56" s="17"/>
      <c r="AF56" s="17"/>
      <c r="AG56" s="35"/>
      <c r="AH56" s="17"/>
      <c r="AI56" s="17"/>
      <c r="AJ56" s="37"/>
      <c r="AK56" s="37"/>
      <c r="AL56" s="37"/>
      <c r="AM56" s="37"/>
      <c r="AN56" s="38"/>
      <c r="AO56" s="37"/>
      <c r="AP56" s="37"/>
      <c r="AQ56" s="37"/>
      <c r="AR56" s="37"/>
      <c r="AS56" s="37"/>
      <c r="AT56" s="37">
        <v>1039.48</v>
      </c>
      <c r="AU56" s="37">
        <v>0.61399999999999999</v>
      </c>
      <c r="AV56" s="37"/>
      <c r="AW56" s="38"/>
      <c r="AX56" s="37"/>
      <c r="AY56" s="37"/>
    </row>
    <row r="57" spans="1:51" ht="12" customHeight="1">
      <c r="A57" s="39" t="s">
        <v>197</v>
      </c>
      <c r="B57" s="22" t="s">
        <v>198</v>
      </c>
      <c r="C57" s="17"/>
      <c r="D57" s="63"/>
      <c r="E57" s="17"/>
      <c r="F57" s="40"/>
      <c r="G57" s="17"/>
      <c r="H57" s="17"/>
      <c r="J57" s="17"/>
      <c r="K57" s="17"/>
      <c r="L57" s="17"/>
      <c r="M57" s="17"/>
      <c r="N57" s="17"/>
      <c r="O57" s="17"/>
      <c r="P57" s="17"/>
      <c r="Q57" s="17"/>
      <c r="R57" s="17"/>
      <c r="S57" s="17"/>
      <c r="T57" s="17"/>
      <c r="U57" s="17"/>
      <c r="V57" s="17"/>
      <c r="W57" s="17"/>
      <c r="X57" s="17"/>
      <c r="Y57" s="17"/>
      <c r="Z57" s="17"/>
      <c r="AA57" s="35"/>
      <c r="AB57" s="17"/>
      <c r="AC57" s="17"/>
      <c r="AD57" s="17"/>
      <c r="AE57" s="17"/>
      <c r="AF57" s="17"/>
      <c r="AG57" s="35"/>
      <c r="AH57" s="17"/>
      <c r="AI57" s="17"/>
      <c r="AJ57" s="37"/>
      <c r="AK57" s="37"/>
      <c r="AL57" s="37"/>
      <c r="AM57" s="37"/>
      <c r="AN57" s="38"/>
      <c r="AO57" s="37"/>
      <c r="AP57" s="37">
        <v>555</v>
      </c>
      <c r="AQ57" s="37">
        <v>1.9570000000000001</v>
      </c>
      <c r="AR57" s="37"/>
      <c r="AS57" s="37"/>
      <c r="AT57" s="37">
        <v>729</v>
      </c>
      <c r="AU57" s="37">
        <v>3.129</v>
      </c>
      <c r="AV57" s="37"/>
      <c r="AW57" s="38"/>
      <c r="AX57" s="37"/>
      <c r="AY57" s="37"/>
    </row>
    <row r="58" spans="1:51" ht="12" customHeight="1">
      <c r="A58" s="39" t="s">
        <v>199</v>
      </c>
      <c r="B58" s="64" t="s">
        <v>200</v>
      </c>
      <c r="C58" s="17"/>
      <c r="D58" s="63"/>
      <c r="E58" s="17"/>
      <c r="F58" s="40"/>
      <c r="G58" s="17"/>
      <c r="H58" s="17"/>
      <c r="J58" s="17"/>
      <c r="K58" s="17"/>
      <c r="L58" s="17"/>
      <c r="M58" s="17"/>
      <c r="N58" s="17"/>
      <c r="O58" s="17"/>
      <c r="P58" s="17"/>
      <c r="Q58" s="17"/>
      <c r="R58" s="17"/>
      <c r="S58" s="17"/>
      <c r="T58" s="17"/>
      <c r="U58" s="17"/>
      <c r="V58" s="17"/>
      <c r="W58" s="17"/>
      <c r="X58" s="17"/>
      <c r="Y58" s="17"/>
      <c r="Z58" s="17"/>
      <c r="AA58" s="35"/>
      <c r="AB58" s="17"/>
      <c r="AC58" s="17"/>
      <c r="AD58" s="17"/>
      <c r="AE58" s="17"/>
      <c r="AF58" s="17"/>
      <c r="AG58" s="35"/>
      <c r="AH58" s="17"/>
      <c r="AI58" s="17"/>
      <c r="AJ58" s="37"/>
      <c r="AK58" s="37"/>
      <c r="AL58" s="37"/>
      <c r="AM58" s="37"/>
      <c r="AN58" s="38"/>
      <c r="AO58" s="37"/>
      <c r="AP58" s="37"/>
      <c r="AQ58" s="37"/>
      <c r="AR58" s="37"/>
      <c r="AS58" s="37"/>
      <c r="AT58" s="37">
        <v>299.83999999999997</v>
      </c>
      <c r="AU58" s="37">
        <v>1.0903700000000001</v>
      </c>
      <c r="AV58" s="37"/>
      <c r="AW58" s="38"/>
      <c r="AX58" s="37">
        <v>445</v>
      </c>
      <c r="AY58" s="37">
        <v>1.3096399999999999</v>
      </c>
    </row>
    <row r="59" spans="1:51" ht="12" customHeight="1">
      <c r="A59" s="39" t="s">
        <v>201</v>
      </c>
      <c r="B59" s="22" t="s">
        <v>202</v>
      </c>
      <c r="C59" s="17"/>
      <c r="D59" s="63"/>
      <c r="E59" s="17"/>
      <c r="F59" s="40"/>
      <c r="G59" s="17"/>
      <c r="H59" s="17"/>
      <c r="J59" s="17"/>
      <c r="K59" s="17"/>
      <c r="L59" s="17"/>
      <c r="M59" s="17"/>
      <c r="N59" s="17"/>
      <c r="O59" s="17"/>
      <c r="P59" s="17"/>
      <c r="Q59" s="17"/>
      <c r="R59" s="17"/>
      <c r="S59" s="17"/>
      <c r="T59" s="17"/>
      <c r="U59" s="17"/>
      <c r="V59" s="17"/>
      <c r="W59" s="17"/>
      <c r="X59" s="17"/>
      <c r="Y59" s="17"/>
      <c r="Z59" s="17"/>
      <c r="AA59" s="35"/>
      <c r="AB59" s="17"/>
      <c r="AC59" s="17"/>
      <c r="AD59" s="17"/>
      <c r="AE59" s="17"/>
      <c r="AF59" s="17"/>
      <c r="AG59" s="35"/>
      <c r="AH59" s="17"/>
      <c r="AI59" s="17"/>
      <c r="AJ59" s="37"/>
      <c r="AK59" s="37"/>
      <c r="AL59" s="37"/>
      <c r="AM59" s="37"/>
      <c r="AN59" s="38"/>
      <c r="AO59" s="37"/>
      <c r="AP59" s="37"/>
      <c r="AQ59" s="37"/>
      <c r="AR59" s="37">
        <v>971.18</v>
      </c>
      <c r="AS59" s="37">
        <v>1.1932100000000001</v>
      </c>
      <c r="AT59" s="37"/>
      <c r="AU59" s="37"/>
      <c r="AV59" s="37">
        <v>4107.55</v>
      </c>
      <c r="AW59" s="38">
        <v>1.72245</v>
      </c>
      <c r="AX59" s="37">
        <v>4125.32</v>
      </c>
      <c r="AY59" s="37">
        <v>3.41391</v>
      </c>
    </row>
    <row r="60" spans="1:51" ht="12" customHeight="1">
      <c r="A60" s="39" t="s">
        <v>203</v>
      </c>
      <c r="B60" s="22" t="s">
        <v>204</v>
      </c>
      <c r="C60" s="17">
        <v>1377</v>
      </c>
      <c r="D60" s="63">
        <v>2.617</v>
      </c>
      <c r="E60" s="17">
        <v>1668</v>
      </c>
      <c r="F60" s="40">
        <v>4.1859999999999999</v>
      </c>
      <c r="G60" s="17">
        <v>4539</v>
      </c>
      <c r="H60" s="17">
        <v>9.8870000000000005</v>
      </c>
      <c r="J60" s="17"/>
      <c r="K60" s="17"/>
      <c r="L60" s="17"/>
      <c r="M60" s="17"/>
      <c r="N60" s="17"/>
      <c r="O60" s="17"/>
      <c r="P60" s="17">
        <v>2850.39</v>
      </c>
      <c r="Q60" s="17">
        <v>8.0549999999999997</v>
      </c>
      <c r="R60" s="17"/>
      <c r="S60" s="17"/>
      <c r="T60" s="17"/>
      <c r="U60" s="17"/>
      <c r="V60" s="17"/>
      <c r="W60" s="17"/>
      <c r="X60" s="17"/>
      <c r="Y60" s="17"/>
      <c r="Z60" s="17"/>
      <c r="AA60" s="35"/>
      <c r="AB60" s="17"/>
      <c r="AC60" s="17"/>
      <c r="AD60" s="17">
        <v>3118</v>
      </c>
      <c r="AE60" s="17">
        <v>8.26</v>
      </c>
      <c r="AF60" s="17">
        <v>330.45</v>
      </c>
      <c r="AG60" s="35">
        <v>1.1767099999999999</v>
      </c>
      <c r="AH60" s="17">
        <v>6461.69</v>
      </c>
      <c r="AI60" s="17">
        <v>20.06202</v>
      </c>
      <c r="AJ60" s="37">
        <v>5778.1</v>
      </c>
      <c r="AK60" s="37">
        <v>18.275590000000001</v>
      </c>
      <c r="AL60" s="37">
        <v>3503.38</v>
      </c>
      <c r="AM60" s="37">
        <v>13.355510000000001</v>
      </c>
      <c r="AN60" s="38"/>
      <c r="AO60" s="37"/>
      <c r="AP60" s="37">
        <v>4034</v>
      </c>
      <c r="AQ60" s="37">
        <v>15.054</v>
      </c>
      <c r="AR60" s="37">
        <v>3181.67</v>
      </c>
      <c r="AS60" s="37">
        <v>8.6613699999999998</v>
      </c>
      <c r="AT60" s="37">
        <v>6123</v>
      </c>
      <c r="AU60" s="37">
        <v>15.03586</v>
      </c>
      <c r="AV60" s="37">
        <v>2014.26</v>
      </c>
      <c r="AW60" s="38">
        <v>7.2809999999999997</v>
      </c>
      <c r="AX60" s="37">
        <v>969.48</v>
      </c>
      <c r="AY60" s="37">
        <v>3.5472399999999999</v>
      </c>
    </row>
    <row r="61" spans="1:51" ht="12" customHeight="1">
      <c r="A61" s="39" t="s">
        <v>205</v>
      </c>
      <c r="B61" s="22" t="s">
        <v>206</v>
      </c>
      <c r="C61" s="17">
        <v>9595</v>
      </c>
      <c r="D61" s="63">
        <v>35.429000000000002</v>
      </c>
      <c r="E61" s="17">
        <v>7279</v>
      </c>
      <c r="F61" s="40">
        <v>27.902000000000001</v>
      </c>
      <c r="G61" s="17">
        <v>9974</v>
      </c>
      <c r="H61" s="17">
        <v>36.329000000000001</v>
      </c>
      <c r="I61" s="17">
        <v>15806</v>
      </c>
      <c r="J61" s="17"/>
      <c r="K61" s="17">
        <v>46.902000000000001</v>
      </c>
      <c r="L61" s="17">
        <v>18262</v>
      </c>
      <c r="M61" s="17">
        <v>52.997</v>
      </c>
      <c r="N61" s="17">
        <v>6815.09</v>
      </c>
      <c r="O61" s="17">
        <v>16.355</v>
      </c>
      <c r="P61" s="17">
        <v>35351.589999999997</v>
      </c>
      <c r="Q61" s="17">
        <v>100.754</v>
      </c>
      <c r="R61" s="17">
        <v>32.741999999999997</v>
      </c>
      <c r="S61" s="17">
        <v>98.998999999999995</v>
      </c>
      <c r="T61" s="17">
        <v>29497</v>
      </c>
      <c r="U61" s="17">
        <v>95.724000000000004</v>
      </c>
      <c r="V61" s="17">
        <v>28526</v>
      </c>
      <c r="W61" s="17">
        <v>99.85</v>
      </c>
      <c r="X61" s="17">
        <v>18985</v>
      </c>
      <c r="Y61" s="17">
        <v>72.236999999999995</v>
      </c>
      <c r="Z61" s="17">
        <v>20766</v>
      </c>
      <c r="AA61" s="35">
        <v>77.72</v>
      </c>
      <c r="AB61" s="17">
        <v>63969</v>
      </c>
      <c r="AC61" s="17">
        <v>128.13900000000001</v>
      </c>
      <c r="AD61" s="17">
        <v>51644</v>
      </c>
      <c r="AE61" s="17">
        <v>231.006</v>
      </c>
      <c r="AF61" s="17">
        <v>55172.72</v>
      </c>
      <c r="AG61" s="35">
        <v>199.85218</v>
      </c>
      <c r="AH61" s="17">
        <v>30019.33</v>
      </c>
      <c r="AI61" s="17">
        <v>154.32879</v>
      </c>
      <c r="AJ61" s="37">
        <v>26266.240000000002</v>
      </c>
      <c r="AK61" s="37">
        <v>131.11940999999999</v>
      </c>
      <c r="AL61" s="37">
        <v>32501.23</v>
      </c>
      <c r="AM61" s="37">
        <v>147.46827999999999</v>
      </c>
      <c r="AN61" s="38">
        <v>35089</v>
      </c>
      <c r="AO61" s="37">
        <v>181.898</v>
      </c>
      <c r="AP61" s="37"/>
      <c r="AQ61" s="37"/>
      <c r="AR61" s="37"/>
      <c r="AS61" s="37"/>
      <c r="AT61" s="37"/>
      <c r="AU61" s="37"/>
      <c r="AV61" s="37"/>
      <c r="AW61" s="38"/>
      <c r="AX61" s="37">
        <v>34276.85</v>
      </c>
      <c r="AY61" s="37">
        <v>123.83694</v>
      </c>
    </row>
    <row r="62" spans="1:51" ht="12" customHeight="1">
      <c r="A62" s="39" t="s">
        <v>207</v>
      </c>
      <c r="B62" s="22" t="s">
        <v>208</v>
      </c>
      <c r="C62" s="17">
        <v>10005</v>
      </c>
      <c r="D62" s="63">
        <v>19.940000000000001</v>
      </c>
      <c r="E62" s="17">
        <v>10344</v>
      </c>
      <c r="F62" s="40">
        <v>32.058999999999997</v>
      </c>
      <c r="G62" s="17">
        <v>16.558</v>
      </c>
      <c r="H62" s="17">
        <v>35.695</v>
      </c>
      <c r="I62" s="17">
        <v>37223</v>
      </c>
      <c r="J62" s="17"/>
      <c r="K62" s="17">
        <v>84.352999999999994</v>
      </c>
      <c r="L62" s="17">
        <v>96934</v>
      </c>
      <c r="M62" s="17">
        <v>150.33199999999999</v>
      </c>
      <c r="N62" s="17">
        <v>33663.29</v>
      </c>
      <c r="O62" s="17">
        <v>86.677000000000007</v>
      </c>
      <c r="P62" s="17">
        <v>41173.919999999998</v>
      </c>
      <c r="Q62" s="17">
        <v>91.451999999999998</v>
      </c>
      <c r="R62" s="17">
        <v>28278</v>
      </c>
      <c r="S62" s="17">
        <v>98.167000000000002</v>
      </c>
      <c r="T62" s="17">
        <v>39693</v>
      </c>
      <c r="U62" s="17">
        <v>125.13500000000001</v>
      </c>
      <c r="V62" s="17">
        <v>38943</v>
      </c>
      <c r="W62" s="17">
        <v>152.76</v>
      </c>
      <c r="X62" s="17">
        <v>39432</v>
      </c>
      <c r="Y62" s="17">
        <v>89.417000000000002</v>
      </c>
      <c r="Z62" s="16">
        <v>27982</v>
      </c>
      <c r="AA62" s="16">
        <v>101.116</v>
      </c>
      <c r="AB62" s="17">
        <v>24410</v>
      </c>
      <c r="AC62" s="17">
        <v>90.903999999999996</v>
      </c>
      <c r="AD62" s="17">
        <v>37169</v>
      </c>
      <c r="AE62" s="17">
        <v>103.99</v>
      </c>
      <c r="AF62" s="17">
        <v>54274.11</v>
      </c>
      <c r="AG62" s="35">
        <v>138.82928999999999</v>
      </c>
      <c r="AH62" s="17">
        <v>68537.679999999993</v>
      </c>
      <c r="AI62" s="17">
        <v>189.30054999999999</v>
      </c>
      <c r="AJ62" s="37">
        <v>76940.92</v>
      </c>
      <c r="AK62" s="37">
        <v>155.36490000000001</v>
      </c>
      <c r="AL62" s="37">
        <v>118195.53</v>
      </c>
      <c r="AM62" s="37">
        <v>202.75345999999999</v>
      </c>
      <c r="AN62" s="38">
        <v>145959</v>
      </c>
      <c r="AO62" s="37">
        <v>193.34700000000001</v>
      </c>
      <c r="AP62" s="37">
        <v>26556</v>
      </c>
      <c r="AQ62" s="37">
        <v>128.08799999999999</v>
      </c>
      <c r="AR62" s="37"/>
      <c r="AS62" s="37"/>
      <c r="AT62" s="37"/>
      <c r="AU62" s="37"/>
      <c r="AV62" s="37"/>
      <c r="AW62" s="38"/>
      <c r="AX62" s="37">
        <v>7432.05</v>
      </c>
      <c r="AY62" s="37">
        <v>28.899850000000001</v>
      </c>
    </row>
    <row r="63" spans="1:51" ht="12" customHeight="1">
      <c r="A63" s="39" t="s">
        <v>209</v>
      </c>
      <c r="B63" s="22" t="s">
        <v>210</v>
      </c>
      <c r="C63" s="17"/>
      <c r="D63" s="65"/>
      <c r="E63" s="17"/>
      <c r="F63" s="40"/>
      <c r="G63" s="17"/>
      <c r="H63" s="17"/>
      <c r="I63" s="17">
        <v>729</v>
      </c>
      <c r="J63" s="17"/>
      <c r="K63" s="17">
        <v>1.2849999999999999</v>
      </c>
      <c r="L63" s="17">
        <v>16175</v>
      </c>
      <c r="M63" s="17">
        <v>14.628</v>
      </c>
      <c r="N63" s="17">
        <v>10508.41</v>
      </c>
      <c r="O63" s="17">
        <v>17.538</v>
      </c>
      <c r="P63" s="17">
        <v>449.56</v>
      </c>
      <c r="Q63" s="17">
        <v>1.6679999999999999</v>
      </c>
      <c r="R63" s="17">
        <v>768</v>
      </c>
      <c r="S63" s="17">
        <v>1.498</v>
      </c>
      <c r="T63" s="17">
        <v>15117.69</v>
      </c>
      <c r="U63" s="17">
        <v>40.069000000000003</v>
      </c>
      <c r="V63" s="17">
        <v>2251</v>
      </c>
      <c r="W63" s="17">
        <v>9.6180000000000003</v>
      </c>
      <c r="X63" s="17">
        <v>6710</v>
      </c>
      <c r="Y63" s="17">
        <v>9.11</v>
      </c>
      <c r="Z63" s="17">
        <v>1693</v>
      </c>
      <c r="AA63" s="35">
        <v>2.9750000000000001</v>
      </c>
      <c r="AB63" s="17">
        <v>11467</v>
      </c>
      <c r="AC63" s="17">
        <v>55.963000000000001</v>
      </c>
      <c r="AD63" s="17">
        <v>5339</v>
      </c>
      <c r="AE63" s="17">
        <v>41.664999999999999</v>
      </c>
      <c r="AF63" s="17">
        <v>5414.02</v>
      </c>
      <c r="AG63" s="35">
        <v>36.985689999999998</v>
      </c>
      <c r="AH63" s="17">
        <v>1193.69</v>
      </c>
      <c r="AI63" s="17">
        <v>4.0941000000000001</v>
      </c>
      <c r="AJ63" s="37">
        <v>768.26</v>
      </c>
      <c r="AK63" s="37">
        <v>1.43441</v>
      </c>
      <c r="AL63" s="37">
        <v>357.26</v>
      </c>
      <c r="AM63" s="37">
        <v>0.64407999999999999</v>
      </c>
      <c r="AN63" s="38">
        <v>453</v>
      </c>
      <c r="AO63" s="37">
        <v>0.64200000000000002</v>
      </c>
      <c r="AP63" s="37"/>
      <c r="AQ63" s="37"/>
      <c r="AR63" s="37"/>
      <c r="AS63" s="37"/>
      <c r="AT63" s="37"/>
      <c r="AU63" s="37"/>
      <c r="AV63" s="37"/>
      <c r="AW63" s="38"/>
      <c r="AX63" s="37"/>
      <c r="AY63" s="37"/>
    </row>
    <row r="64" spans="1:51" ht="12" customHeight="1">
      <c r="A64" s="39" t="s">
        <v>211</v>
      </c>
      <c r="B64" s="22" t="s">
        <v>212</v>
      </c>
      <c r="C64" s="17">
        <v>5346</v>
      </c>
      <c r="D64" s="63">
        <v>9.2439999999999998</v>
      </c>
      <c r="E64" s="17">
        <v>3786</v>
      </c>
      <c r="F64" s="40">
        <v>10.228</v>
      </c>
      <c r="G64" s="17">
        <v>30434</v>
      </c>
      <c r="H64" s="17">
        <v>68.102999999999994</v>
      </c>
      <c r="I64" s="17">
        <v>63295</v>
      </c>
      <c r="J64" s="17"/>
      <c r="K64" s="17">
        <v>95.596000000000004</v>
      </c>
      <c r="L64" s="17">
        <v>26441</v>
      </c>
      <c r="M64" s="17">
        <v>47.712000000000003</v>
      </c>
      <c r="N64" s="17">
        <v>74121.27</v>
      </c>
      <c r="O64" s="17">
        <v>113.959</v>
      </c>
      <c r="P64" s="17">
        <v>27621.01</v>
      </c>
      <c r="Q64" s="17">
        <v>63.106000000000002</v>
      </c>
      <c r="R64" s="17">
        <v>24046</v>
      </c>
      <c r="S64" s="17">
        <v>60.704999999999998</v>
      </c>
      <c r="T64" s="17">
        <v>46900</v>
      </c>
      <c r="U64" s="17">
        <v>111.76</v>
      </c>
      <c r="V64" s="17">
        <v>40975</v>
      </c>
      <c r="W64" s="17">
        <v>84.587000000000003</v>
      </c>
      <c r="X64" s="17">
        <v>30929</v>
      </c>
      <c r="Y64" s="17">
        <v>68.492999999999995</v>
      </c>
      <c r="Z64" s="17">
        <v>44990</v>
      </c>
      <c r="AA64" s="35">
        <v>91.680999999999997</v>
      </c>
      <c r="AB64" s="17">
        <v>65335</v>
      </c>
      <c r="AC64" s="17">
        <v>114.58499999999999</v>
      </c>
      <c r="AD64" s="17">
        <v>41951</v>
      </c>
      <c r="AE64" s="17">
        <v>92.781000000000006</v>
      </c>
      <c r="AF64" s="17">
        <v>46778.5</v>
      </c>
      <c r="AG64" s="35">
        <v>36.985689999999998</v>
      </c>
      <c r="AH64" s="17">
        <v>27840.7</v>
      </c>
      <c r="AI64" s="17">
        <v>50.344209999999997</v>
      </c>
      <c r="AJ64" s="37">
        <v>13537.79</v>
      </c>
      <c r="AK64" s="37">
        <v>28.63288</v>
      </c>
      <c r="AL64" s="37">
        <v>14353.47</v>
      </c>
      <c r="AM64" s="37">
        <v>19.086379999999998</v>
      </c>
      <c r="AN64" s="38">
        <v>5638</v>
      </c>
      <c r="AO64" s="37">
        <v>10.654999999999999</v>
      </c>
      <c r="AP64" s="37">
        <v>14873</v>
      </c>
      <c r="AQ64" s="37">
        <v>36.436</v>
      </c>
      <c r="AR64" s="37">
        <v>11221.69</v>
      </c>
      <c r="AS64" s="37">
        <v>35.70758</v>
      </c>
      <c r="AT64" s="37">
        <v>5350.18</v>
      </c>
      <c r="AU64" s="37">
        <v>17.18075</v>
      </c>
      <c r="AV64" s="37">
        <v>17266.37</v>
      </c>
      <c r="AW64" s="38">
        <v>35.076999999999998</v>
      </c>
      <c r="AX64" s="37">
        <v>387.24</v>
      </c>
      <c r="AY64" s="37">
        <v>0.84360999999999997</v>
      </c>
    </row>
    <row r="65" spans="1:51" ht="12" customHeight="1">
      <c r="A65" s="39" t="s">
        <v>213</v>
      </c>
      <c r="B65" s="22" t="s">
        <v>214</v>
      </c>
      <c r="C65" s="17"/>
      <c r="D65" s="65"/>
      <c r="E65" s="17"/>
      <c r="F65" s="40"/>
      <c r="G65" s="17"/>
      <c r="H65" s="17"/>
      <c r="J65" s="17"/>
      <c r="K65" s="17"/>
      <c r="L65" s="17"/>
      <c r="M65" s="17"/>
      <c r="N65" s="17"/>
      <c r="O65" s="17"/>
      <c r="P65" s="17"/>
      <c r="Q65" s="17"/>
      <c r="R65" s="17"/>
      <c r="S65" s="17"/>
      <c r="T65" s="17"/>
      <c r="U65" s="17"/>
      <c r="V65" s="17"/>
      <c r="W65" s="17"/>
      <c r="X65" s="17"/>
      <c r="Y65" s="17"/>
      <c r="Z65" s="17"/>
      <c r="AA65" s="35"/>
      <c r="AB65" s="17"/>
      <c r="AC65" s="17"/>
      <c r="AD65" s="17"/>
      <c r="AE65" s="17"/>
      <c r="AF65" s="17"/>
      <c r="AG65" s="35"/>
      <c r="AH65" s="17"/>
      <c r="AI65" s="17"/>
      <c r="AJ65" s="37"/>
      <c r="AK65" s="37"/>
      <c r="AL65" s="37"/>
      <c r="AM65" s="37"/>
      <c r="AN65" s="38"/>
      <c r="AO65" s="37"/>
      <c r="AP65" s="37"/>
      <c r="AQ65" s="37"/>
      <c r="AR65" s="37">
        <v>30393.52</v>
      </c>
      <c r="AS65" s="37">
        <v>100.50581</v>
      </c>
      <c r="AT65" s="37">
        <v>19981.580000000002</v>
      </c>
      <c r="AU65" s="37">
        <v>87.284279999999995</v>
      </c>
      <c r="AV65" s="37">
        <v>21295.41</v>
      </c>
      <c r="AW65" s="38">
        <v>108.7</v>
      </c>
      <c r="AX65" s="37">
        <v>6622.8</v>
      </c>
      <c r="AY65" s="37">
        <v>31.14986</v>
      </c>
    </row>
    <row r="66" spans="1:51" ht="12" customHeight="1">
      <c r="A66" s="39"/>
      <c r="B66" s="22" t="s">
        <v>156</v>
      </c>
      <c r="C66" s="22">
        <f>SUM(C39:C65)</f>
        <v>48039</v>
      </c>
      <c r="D66" s="48">
        <f>SUM(D39:D64)</f>
        <v>96.201999999999998</v>
      </c>
      <c r="E66" s="66">
        <f>SUM(E39:E65)</f>
        <v>34004</v>
      </c>
      <c r="F66" s="48">
        <f>SUM(F39:F64)</f>
        <v>96.310999999999993</v>
      </c>
      <c r="G66" s="66">
        <f>SUM(G39:G65)</f>
        <v>74319.258000000002</v>
      </c>
      <c r="H66" s="48">
        <f>SUM(H39:H64)</f>
        <v>206.18299999999999</v>
      </c>
      <c r="I66" s="66">
        <f>SUM(I39:I65)</f>
        <v>147125.9</v>
      </c>
      <c r="J66" s="67">
        <f>SUM(J39:J64)</f>
        <v>0</v>
      </c>
      <c r="K66" s="48">
        <f>SUM(K39:K64)</f>
        <v>272.57500000000005</v>
      </c>
      <c r="L66" s="66">
        <f>SUM(L39:L65)</f>
        <v>204279</v>
      </c>
      <c r="M66" s="48">
        <f>SUM(M39:M64)</f>
        <v>322.16999999999996</v>
      </c>
      <c r="N66" s="66">
        <f>SUM(N39:N65)</f>
        <v>164561.13</v>
      </c>
      <c r="O66" s="48">
        <f>SUM(O39:O64)</f>
        <v>284.92700000000002</v>
      </c>
      <c r="P66" s="66">
        <f>SUM(P39:P65)</f>
        <v>151454.84999999998</v>
      </c>
      <c r="Q66" s="48">
        <f>SUM(Q39:Q64)</f>
        <v>314.72900000000004</v>
      </c>
      <c r="R66" s="66">
        <f>SUM(R39:R65)</f>
        <v>99535.741999999998</v>
      </c>
      <c r="S66" s="48">
        <f>SUM(S39:S64)</f>
        <v>314.017</v>
      </c>
      <c r="T66" s="50">
        <f>SUM(T39:T65)</f>
        <v>142445.78</v>
      </c>
      <c r="U66" s="48">
        <f>SUM(U39:U65)</f>
        <v>396.89280000000002</v>
      </c>
      <c r="V66" s="50">
        <f>SUM(V39:V65)</f>
        <v>155962</v>
      </c>
      <c r="W66" s="52">
        <f>SUM(W39:W65)</f>
        <v>413.613</v>
      </c>
      <c r="X66" s="50">
        <f>SUM(X39:X65)</f>
        <v>133998</v>
      </c>
      <c r="Y66" s="48">
        <f>SUM(Y37:Y65)</f>
        <v>314.38399999999996</v>
      </c>
      <c r="Z66" s="50">
        <f t="shared" ref="Z66:AY66" si="2">SUM(Z39:Z65)</f>
        <v>115575</v>
      </c>
      <c r="AA66" s="51">
        <f t="shared" si="2"/>
        <v>309.80399999999997</v>
      </c>
      <c r="AB66" s="50">
        <f t="shared" si="2"/>
        <v>176756</v>
      </c>
      <c r="AC66" s="48">
        <f t="shared" si="2"/>
        <v>421.24200000000002</v>
      </c>
      <c r="AD66" s="50">
        <f t="shared" si="2"/>
        <v>139221</v>
      </c>
      <c r="AE66" s="48">
        <f t="shared" si="2"/>
        <v>477.702</v>
      </c>
      <c r="AF66" s="50">
        <f t="shared" si="2"/>
        <v>220673.25</v>
      </c>
      <c r="AG66" s="51">
        <f t="shared" si="2"/>
        <v>515.71236999999996</v>
      </c>
      <c r="AH66" s="50">
        <f t="shared" si="2"/>
        <v>152077.23000000001</v>
      </c>
      <c r="AI66" s="48">
        <f t="shared" si="2"/>
        <v>450.78614999999996</v>
      </c>
      <c r="AJ66" s="52">
        <f t="shared" si="2"/>
        <v>152207.31000000003</v>
      </c>
      <c r="AK66" s="52">
        <f t="shared" si="2"/>
        <v>359.79819000000003</v>
      </c>
      <c r="AL66" s="52">
        <f t="shared" si="2"/>
        <v>223456.52</v>
      </c>
      <c r="AM66" s="52">
        <f t="shared" si="2"/>
        <v>425.26149999999996</v>
      </c>
      <c r="AN66" s="52">
        <f t="shared" si="2"/>
        <v>242580</v>
      </c>
      <c r="AO66" s="52">
        <f t="shared" si="2"/>
        <v>436.34099999999995</v>
      </c>
      <c r="AP66" s="52">
        <f t="shared" si="2"/>
        <v>102309</v>
      </c>
      <c r="AQ66" s="52">
        <f t="shared" si="2"/>
        <v>225.98499999999999</v>
      </c>
      <c r="AR66" s="52">
        <f t="shared" si="2"/>
        <v>410762.62</v>
      </c>
      <c r="AS66" s="52">
        <f t="shared" si="2"/>
        <v>1050.43867</v>
      </c>
      <c r="AT66" s="52">
        <f t="shared" si="2"/>
        <v>249469.65000000002</v>
      </c>
      <c r="AU66" s="52">
        <f t="shared" si="2"/>
        <v>587.29971</v>
      </c>
      <c r="AV66" s="52">
        <f t="shared" si="2"/>
        <v>87587.180000000008</v>
      </c>
      <c r="AW66" s="53">
        <f t="shared" si="2"/>
        <v>190.75493999999998</v>
      </c>
      <c r="AX66" s="52">
        <f t="shared" si="2"/>
        <v>123891.14</v>
      </c>
      <c r="AY66" s="52">
        <f t="shared" si="2"/>
        <v>258.51710000000003</v>
      </c>
    </row>
    <row r="67" spans="1:51" ht="12" customHeight="1">
      <c r="A67" s="39"/>
      <c r="B67" s="22"/>
      <c r="C67" s="17"/>
      <c r="D67" s="65"/>
      <c r="E67" s="17"/>
      <c r="F67" s="40"/>
      <c r="G67" s="17"/>
      <c r="H67" s="17"/>
      <c r="J67" s="17"/>
      <c r="K67" s="17"/>
      <c r="L67" s="17"/>
      <c r="M67" s="17"/>
      <c r="N67" s="17"/>
      <c r="O67" s="17"/>
      <c r="P67" s="17"/>
      <c r="Q67" s="17"/>
      <c r="R67" s="17"/>
      <c r="S67" s="17"/>
      <c r="T67" s="17"/>
      <c r="U67" s="17"/>
      <c r="V67" s="17"/>
      <c r="W67" s="17"/>
      <c r="X67" s="17"/>
      <c r="Y67" s="17"/>
      <c r="Z67" s="17"/>
      <c r="AA67" s="35"/>
      <c r="AB67" s="17"/>
      <c r="AC67" s="17"/>
      <c r="AD67" s="17"/>
      <c r="AE67" s="17"/>
      <c r="AF67" s="17"/>
      <c r="AG67" s="17"/>
      <c r="AH67" s="17"/>
      <c r="AI67" s="17"/>
      <c r="AJ67" s="37"/>
      <c r="AK67" s="37"/>
      <c r="AL67" s="37"/>
      <c r="AM67" s="68"/>
      <c r="AN67" s="37"/>
      <c r="AO67" s="37"/>
      <c r="AP67" s="37"/>
      <c r="AQ67" s="37"/>
      <c r="AR67" s="37"/>
      <c r="AS67" s="37"/>
      <c r="AT67" s="37"/>
      <c r="AU67" s="37"/>
      <c r="AV67" s="37"/>
      <c r="AW67" s="37"/>
      <c r="AX67" s="17"/>
      <c r="AY67" s="17"/>
    </row>
    <row r="68" spans="1:51" ht="12" customHeight="1">
      <c r="A68" s="39"/>
      <c r="B68" s="22" t="s">
        <v>157</v>
      </c>
      <c r="C68" s="17"/>
      <c r="D68" s="69"/>
      <c r="E68" s="54"/>
      <c r="F68" s="55"/>
      <c r="G68" s="54"/>
      <c r="H68" s="54"/>
      <c r="I68" s="54"/>
      <c r="J68" s="17"/>
      <c r="K68" s="17"/>
      <c r="L68" s="17"/>
      <c r="M68" s="17"/>
      <c r="N68" s="17">
        <v>18545060</v>
      </c>
      <c r="O68" s="17"/>
      <c r="P68" s="17">
        <v>29965666</v>
      </c>
      <c r="Q68" s="17"/>
      <c r="R68" s="17">
        <v>30800751</v>
      </c>
      <c r="S68" s="17"/>
      <c r="T68" s="17">
        <v>30048504</v>
      </c>
      <c r="U68" s="17"/>
      <c r="V68" s="17">
        <v>30740883</v>
      </c>
      <c r="W68" s="17"/>
      <c r="X68" s="17">
        <v>30488884</v>
      </c>
      <c r="Y68" s="17"/>
      <c r="Z68" s="17">
        <v>29880350</v>
      </c>
      <c r="AA68" s="35"/>
      <c r="AB68" s="17">
        <v>29473121</v>
      </c>
      <c r="AC68" s="17"/>
      <c r="AD68" s="17">
        <v>27767402</v>
      </c>
      <c r="AE68" s="17"/>
      <c r="AF68" s="17">
        <v>28577082</v>
      </c>
      <c r="AG68" s="17"/>
      <c r="AH68" s="17">
        <v>30112764</v>
      </c>
      <c r="AI68" s="17"/>
      <c r="AJ68" s="37">
        <v>30578971</v>
      </c>
      <c r="AK68" s="37"/>
      <c r="AL68" s="37">
        <v>31549691</v>
      </c>
      <c r="AM68" s="37"/>
      <c r="AN68" s="37">
        <v>35312284</v>
      </c>
      <c r="AO68" s="37"/>
      <c r="AP68" s="37">
        <v>38578868</v>
      </c>
      <c r="AQ68" s="37"/>
      <c r="AR68" s="37">
        <v>40773787</v>
      </c>
      <c r="AS68" s="37"/>
      <c r="AT68" s="37">
        <v>41719106</v>
      </c>
      <c r="AU68" s="37"/>
      <c r="AV68" s="37">
        <v>43310912</v>
      </c>
      <c r="AW68" s="37"/>
      <c r="AX68" s="57">
        <v>43380811</v>
      </c>
      <c r="AY68" s="17"/>
    </row>
    <row r="69" spans="1:51" ht="12" customHeight="1">
      <c r="A69" s="39"/>
      <c r="B69" s="22"/>
      <c r="C69" s="17"/>
      <c r="D69" s="69"/>
      <c r="E69" s="20"/>
      <c r="F69" s="55"/>
      <c r="G69" s="54"/>
      <c r="H69" s="20"/>
      <c r="I69" s="20"/>
      <c r="J69" s="17"/>
      <c r="K69" s="17"/>
      <c r="L69" s="17"/>
      <c r="M69" s="17"/>
      <c r="N69" s="17"/>
      <c r="O69" s="17"/>
      <c r="P69" s="17"/>
      <c r="Q69" s="17"/>
      <c r="R69" s="17"/>
      <c r="S69" s="17"/>
      <c r="T69" s="17"/>
      <c r="U69" s="17"/>
      <c r="V69" s="17"/>
      <c r="W69" s="17"/>
      <c r="X69" s="17"/>
      <c r="Y69" s="17"/>
      <c r="Z69" s="17"/>
      <c r="AA69" s="35"/>
      <c r="AB69" s="17"/>
      <c r="AC69" s="17"/>
      <c r="AD69" s="17"/>
      <c r="AE69" s="17"/>
      <c r="AF69" s="17"/>
      <c r="AG69" s="17"/>
      <c r="AH69" s="17"/>
      <c r="AI69" s="17"/>
      <c r="AJ69" s="37"/>
      <c r="AK69" s="37"/>
      <c r="AL69" s="37"/>
      <c r="AM69" s="37"/>
      <c r="AN69" s="37"/>
      <c r="AO69" s="37"/>
      <c r="AP69" s="37"/>
      <c r="AQ69" s="37"/>
      <c r="AR69" s="37"/>
      <c r="AS69" s="37"/>
      <c r="AT69" s="37"/>
      <c r="AU69" s="37"/>
      <c r="AV69" s="37"/>
      <c r="AW69" s="37"/>
      <c r="AX69" s="17"/>
      <c r="AY69" s="17"/>
    </row>
    <row r="70" spans="1:51" s="225" customFormat="1" ht="12" customHeight="1">
      <c r="A70" s="214"/>
      <c r="B70" s="215" t="s">
        <v>158</v>
      </c>
      <c r="C70" s="216"/>
      <c r="D70" s="226"/>
      <c r="E70" s="217"/>
      <c r="F70" s="218"/>
      <c r="G70" s="217"/>
      <c r="H70" s="217"/>
      <c r="I70" s="217"/>
      <c r="J70" s="216"/>
      <c r="K70" s="216"/>
      <c r="L70" s="216"/>
      <c r="M70" s="216"/>
      <c r="N70" s="220">
        <f>N66+N68</f>
        <v>18709621.129999999</v>
      </c>
      <c r="O70" s="216"/>
      <c r="P70" s="220">
        <f>P66+P68</f>
        <v>30117120.850000001</v>
      </c>
      <c r="Q70" s="216"/>
      <c r="R70" s="220">
        <f>R66+R68</f>
        <v>30900286.741999999</v>
      </c>
      <c r="S70" s="216"/>
      <c r="T70" s="220">
        <f>T66+T68</f>
        <v>30190949.780000001</v>
      </c>
      <c r="U70" s="216"/>
      <c r="V70" s="220">
        <f>V66+V68</f>
        <v>30896845</v>
      </c>
      <c r="W70" s="216"/>
      <c r="X70" s="220">
        <f>X66+X68</f>
        <v>30622882</v>
      </c>
      <c r="Y70" s="216"/>
      <c r="Z70" s="220">
        <f>Z66+Z68</f>
        <v>29995925</v>
      </c>
      <c r="AA70" s="222"/>
      <c r="AB70" s="220">
        <f>AB66+AB68</f>
        <v>29649877</v>
      </c>
      <c r="AC70" s="216"/>
      <c r="AD70" s="220">
        <f>AD66+AD68</f>
        <v>27906623</v>
      </c>
      <c r="AE70" s="216"/>
      <c r="AF70" s="220">
        <f>AF66+AF68</f>
        <v>28797755.25</v>
      </c>
      <c r="AG70" s="216"/>
      <c r="AH70" s="220">
        <f>AH66+AH68</f>
        <v>30264841.23</v>
      </c>
      <c r="AI70" s="216"/>
      <c r="AJ70" s="223">
        <f>AJ66+AJ68</f>
        <v>30731178.309999999</v>
      </c>
      <c r="AK70" s="223"/>
      <c r="AL70" s="223">
        <f>AL66+AL68</f>
        <v>31773147.52</v>
      </c>
      <c r="AM70" s="223"/>
      <c r="AN70" s="223">
        <f>AN66+AN68</f>
        <v>35554864</v>
      </c>
      <c r="AO70" s="223"/>
      <c r="AP70" s="223">
        <f>AP66+AP68</f>
        <v>38681177</v>
      </c>
      <c r="AQ70" s="223"/>
      <c r="AR70" s="223">
        <f>AR66+AR68</f>
        <v>41184549.619999997</v>
      </c>
      <c r="AS70" s="223"/>
      <c r="AT70" s="223">
        <f>AT68+AT66</f>
        <v>41968575.649999999</v>
      </c>
      <c r="AU70" s="223"/>
      <c r="AV70" s="223">
        <f>AV68+AV66</f>
        <v>43398499.18</v>
      </c>
      <c r="AW70" s="223"/>
      <c r="AX70" s="223">
        <f>AX68+AX66</f>
        <v>43504702.140000001</v>
      </c>
      <c r="AY70" s="216"/>
    </row>
    <row r="71" spans="1:51" ht="12" customHeight="1">
      <c r="A71" s="39"/>
      <c r="B71" s="22"/>
      <c r="C71" s="17"/>
      <c r="D71" s="20"/>
      <c r="E71" s="20"/>
      <c r="F71" s="55"/>
      <c r="G71" s="20"/>
      <c r="H71" s="20"/>
      <c r="I71" s="20"/>
      <c r="J71" s="17"/>
      <c r="K71" s="17"/>
      <c r="L71" s="17"/>
      <c r="M71" s="17"/>
      <c r="N71" s="17"/>
      <c r="O71" s="17"/>
      <c r="P71" s="17"/>
      <c r="Q71" s="17"/>
      <c r="R71" s="17"/>
      <c r="S71" s="17"/>
      <c r="T71" s="17"/>
      <c r="U71" s="17"/>
      <c r="V71" s="17"/>
      <c r="W71" s="17"/>
      <c r="X71" s="17"/>
      <c r="Y71" s="17"/>
      <c r="Z71" s="17"/>
      <c r="AA71" s="35"/>
      <c r="AB71" s="17"/>
      <c r="AC71" s="17"/>
      <c r="AD71" s="17"/>
      <c r="AE71" s="17"/>
      <c r="AF71" s="17"/>
      <c r="AG71" s="17"/>
      <c r="AH71" s="17"/>
      <c r="AI71" s="17"/>
      <c r="AJ71" s="37"/>
      <c r="AK71" s="37"/>
      <c r="AL71" s="37"/>
      <c r="AM71" s="37"/>
      <c r="AN71" s="37"/>
      <c r="AO71" s="37"/>
      <c r="AP71" s="37"/>
      <c r="AQ71" s="37"/>
      <c r="AR71" s="37"/>
      <c r="AS71" s="37"/>
      <c r="AT71" s="37"/>
      <c r="AU71" s="37"/>
      <c r="AV71" s="37"/>
      <c r="AW71" s="37"/>
      <c r="AX71" s="17"/>
      <c r="AY71" s="17"/>
    </row>
    <row r="72" spans="1:51" ht="12" customHeight="1">
      <c r="A72" s="39"/>
      <c r="B72" s="22" t="s">
        <v>159</v>
      </c>
      <c r="C72" s="17"/>
      <c r="D72" s="54"/>
      <c r="E72" s="54"/>
      <c r="F72" s="55"/>
      <c r="G72" s="54"/>
      <c r="H72" s="54"/>
      <c r="I72" s="54"/>
      <c r="J72" s="17"/>
      <c r="K72" s="17"/>
      <c r="L72" s="17"/>
      <c r="M72" s="17"/>
      <c r="N72" s="17">
        <v>249800</v>
      </c>
      <c r="O72" s="17"/>
      <c r="P72" s="17">
        <v>257310</v>
      </c>
      <c r="Q72" s="17"/>
      <c r="R72" s="17">
        <v>265200</v>
      </c>
      <c r="S72" s="17"/>
      <c r="T72" s="17">
        <v>273700</v>
      </c>
      <c r="U72" s="17"/>
      <c r="V72" s="17">
        <v>282600</v>
      </c>
      <c r="W72" s="17"/>
      <c r="X72" s="17">
        <v>291800</v>
      </c>
      <c r="Y72" s="17"/>
      <c r="Z72" s="17">
        <v>301300</v>
      </c>
      <c r="AA72" s="35"/>
      <c r="AB72" s="17">
        <v>311480</v>
      </c>
      <c r="AC72" s="17"/>
      <c r="AD72" s="17">
        <v>322100</v>
      </c>
      <c r="AE72" s="17"/>
      <c r="AF72" s="17">
        <v>333200</v>
      </c>
      <c r="AG72" s="17"/>
      <c r="AH72" s="57">
        <v>312698</v>
      </c>
      <c r="AI72" s="57"/>
      <c r="AJ72" s="57">
        <v>332100</v>
      </c>
      <c r="AK72" s="57"/>
      <c r="AL72" s="57">
        <v>338936</v>
      </c>
      <c r="AM72" s="57"/>
      <c r="AN72" s="57">
        <v>347824</v>
      </c>
      <c r="AO72" s="57"/>
      <c r="AP72" s="57">
        <v>358899</v>
      </c>
      <c r="AQ72" s="57"/>
      <c r="AR72" s="57">
        <v>368310</v>
      </c>
      <c r="AS72" s="57"/>
      <c r="AT72" s="57">
        <v>377968</v>
      </c>
      <c r="AU72" s="57"/>
      <c r="AV72" s="57">
        <v>387879</v>
      </c>
      <c r="AW72" s="57"/>
      <c r="AX72" s="57">
        <v>398050</v>
      </c>
      <c r="AY72" s="17"/>
    </row>
    <row r="73" spans="1:51" ht="12" customHeight="1">
      <c r="A73" s="39"/>
      <c r="B73" s="22"/>
      <c r="C73" s="17"/>
      <c r="D73" s="17"/>
      <c r="E73" s="17"/>
      <c r="F73" s="40"/>
      <c r="G73" s="17"/>
      <c r="H73" s="17"/>
      <c r="J73" s="17"/>
      <c r="K73" s="17"/>
      <c r="L73" s="17"/>
      <c r="M73" s="17"/>
      <c r="N73" s="17"/>
      <c r="O73" s="17"/>
      <c r="P73" s="17"/>
      <c r="Q73" s="17"/>
      <c r="R73" s="17"/>
      <c r="S73" s="17"/>
      <c r="T73" s="17"/>
      <c r="U73" s="17"/>
      <c r="V73" s="17"/>
      <c r="W73" s="17"/>
      <c r="X73" s="17"/>
      <c r="Y73" s="17"/>
      <c r="Z73" s="17"/>
      <c r="AA73" s="35"/>
      <c r="AB73" s="17"/>
      <c r="AC73" s="17"/>
      <c r="AD73" s="17"/>
      <c r="AE73" s="17"/>
      <c r="AF73" s="17"/>
      <c r="AG73" s="17"/>
      <c r="AH73" s="17" t="s">
        <v>160</v>
      </c>
      <c r="AI73" s="17"/>
      <c r="AJ73" s="37"/>
      <c r="AK73" s="37"/>
      <c r="AL73" s="37"/>
      <c r="AM73" s="37"/>
      <c r="AN73" s="37"/>
      <c r="AO73" s="37"/>
      <c r="AP73" s="37"/>
      <c r="AQ73" s="37"/>
      <c r="AR73" s="37"/>
      <c r="AS73" s="37"/>
      <c r="AT73" s="37"/>
      <c r="AU73" s="37"/>
      <c r="AV73" s="37"/>
      <c r="AW73" s="37"/>
      <c r="AX73" s="17"/>
      <c r="AY73" s="17"/>
    </row>
    <row r="74" spans="1:51" ht="12" customHeight="1">
      <c r="A74" s="39"/>
      <c r="B74" s="22" t="s">
        <v>215</v>
      </c>
      <c r="C74" s="22"/>
      <c r="D74" s="25"/>
      <c r="E74" s="25"/>
      <c r="F74" s="59"/>
      <c r="G74" s="60"/>
      <c r="H74" s="60"/>
      <c r="I74" s="60"/>
      <c r="J74" s="17"/>
      <c r="K74" s="17"/>
      <c r="L74" s="17"/>
      <c r="M74" s="17"/>
      <c r="N74" s="36">
        <f>N70/N72</f>
        <v>74.898403242594071</v>
      </c>
      <c r="O74" s="36"/>
      <c r="P74" s="36">
        <f>P70/P72</f>
        <v>117.04605670203257</v>
      </c>
      <c r="Q74" s="36"/>
      <c r="R74" s="36">
        <f>R70/R72</f>
        <v>116.51691833333332</v>
      </c>
      <c r="S74" s="36"/>
      <c r="T74" s="36">
        <f>T70/T72</f>
        <v>110.30672188527585</v>
      </c>
      <c r="U74" s="36"/>
      <c r="V74" s="36">
        <f>V70/V72</f>
        <v>109.33066171266809</v>
      </c>
      <c r="W74" s="36"/>
      <c r="X74" s="36">
        <f>X70/X72</f>
        <v>104.94476353666896</v>
      </c>
      <c r="Y74" s="36"/>
      <c r="Z74" s="36">
        <f>Z70/Z72</f>
        <v>99.555011616329239</v>
      </c>
      <c r="AA74" s="56"/>
      <c r="AB74" s="36">
        <f>AB70/AB72</f>
        <v>95.190307563888538</v>
      </c>
      <c r="AC74" s="36"/>
      <c r="AD74" s="36">
        <f>AD70/AD72</f>
        <v>86.639624340266991</v>
      </c>
      <c r="AE74" s="17"/>
      <c r="AF74" s="36">
        <f>AF70/AF72</f>
        <v>86.427836884753901</v>
      </c>
      <c r="AG74" s="17"/>
      <c r="AH74" s="36">
        <f>AH70/AH72</f>
        <v>96.78616821981592</v>
      </c>
      <c r="AI74" s="17"/>
      <c r="AJ74" s="37">
        <f>AJ70/AJ72</f>
        <v>92.535917825956034</v>
      </c>
      <c r="AK74" s="37"/>
      <c r="AL74" s="37">
        <f>AL70/AL72</f>
        <v>93.74379682299903</v>
      </c>
      <c r="AM74" s="37"/>
      <c r="AN74" s="37">
        <f>AN70/AN72</f>
        <v>102.22084732508395</v>
      </c>
      <c r="AO74" s="37"/>
      <c r="AP74" s="37">
        <f>AP70/AP72</f>
        <v>107.77733289867065</v>
      </c>
      <c r="AQ74" s="37"/>
      <c r="AR74" s="37">
        <f>AR70/AR72</f>
        <v>111.82034052835925</v>
      </c>
      <c r="AS74" s="37"/>
      <c r="AT74" s="37">
        <f>AT70/AT72</f>
        <v>111.03737789971638</v>
      </c>
      <c r="AU74" s="37"/>
      <c r="AV74" s="37">
        <f>AV70/AV72</f>
        <v>111.88669451040144</v>
      </c>
      <c r="AW74" s="37"/>
      <c r="AX74" s="37">
        <f>AX70/AX72</f>
        <v>109.29456636100993</v>
      </c>
      <c r="AY74" s="17"/>
    </row>
    <row r="75" spans="1:51" ht="12" customHeight="1">
      <c r="A75" s="39"/>
      <c r="B75" s="22"/>
      <c r="C75" s="22"/>
      <c r="D75" s="25"/>
      <c r="E75" s="25"/>
      <c r="F75" s="59"/>
      <c r="G75" s="60"/>
      <c r="H75" s="60"/>
      <c r="I75" s="60"/>
      <c r="J75" s="17"/>
      <c r="K75" s="17"/>
      <c r="L75" s="17"/>
      <c r="M75" s="17"/>
      <c r="N75" s="36"/>
      <c r="O75" s="36"/>
      <c r="P75" s="36"/>
      <c r="Q75" s="36"/>
      <c r="R75" s="36"/>
      <c r="S75" s="36"/>
      <c r="T75" s="36"/>
      <c r="U75" s="36"/>
      <c r="V75" s="36"/>
      <c r="W75" s="36"/>
      <c r="X75" s="36"/>
      <c r="Y75" s="36"/>
      <c r="Z75" s="36"/>
      <c r="AA75" s="56"/>
      <c r="AB75" s="36"/>
      <c r="AC75" s="36"/>
      <c r="AD75" s="36"/>
      <c r="AE75" s="17"/>
      <c r="AF75" s="36"/>
      <c r="AG75" s="17"/>
      <c r="AH75" s="36"/>
      <c r="AI75" s="17"/>
      <c r="AJ75" s="37"/>
      <c r="AK75" s="37"/>
      <c r="AL75" s="37"/>
      <c r="AM75" s="37"/>
      <c r="AN75" s="37"/>
      <c r="AO75" s="37"/>
      <c r="AP75" s="37"/>
      <c r="AQ75" s="37"/>
      <c r="AR75" s="37"/>
      <c r="AS75" s="37"/>
      <c r="AT75" s="37"/>
      <c r="AU75" s="37"/>
      <c r="AV75" s="37"/>
      <c r="AW75" s="37"/>
      <c r="AX75" s="17"/>
      <c r="AY75" s="17"/>
    </row>
    <row r="76" spans="1:51" ht="12" customHeight="1">
      <c r="A76" s="39"/>
      <c r="B76" s="61" t="s">
        <v>216</v>
      </c>
      <c r="C76" s="17"/>
      <c r="D76" s="17"/>
      <c r="E76" s="17"/>
      <c r="F76" s="40"/>
      <c r="G76" s="17"/>
      <c r="H76" s="17"/>
      <c r="J76" s="17"/>
      <c r="K76" s="17"/>
      <c r="L76" s="17"/>
      <c r="M76" s="17"/>
      <c r="N76" s="17"/>
      <c r="O76" s="17"/>
      <c r="P76" s="17"/>
      <c r="Q76" s="17"/>
      <c r="R76" s="17"/>
      <c r="S76" s="17"/>
      <c r="T76" s="17"/>
      <c r="U76" s="17"/>
      <c r="V76" s="17"/>
      <c r="W76" s="17"/>
      <c r="X76" s="17"/>
      <c r="Y76" s="17"/>
      <c r="Z76" s="17"/>
      <c r="AA76" s="35"/>
      <c r="AB76" s="17"/>
      <c r="AC76" s="17"/>
      <c r="AD76" s="17"/>
      <c r="AE76" s="17"/>
      <c r="AF76" s="17"/>
      <c r="AG76" s="17"/>
      <c r="AH76" s="17"/>
      <c r="AI76" s="17"/>
      <c r="AJ76" s="37"/>
      <c r="AK76" s="37"/>
      <c r="AL76" s="37"/>
      <c r="AM76" s="37"/>
      <c r="AN76" s="37"/>
      <c r="AO76" s="37"/>
      <c r="AP76" s="37"/>
      <c r="AQ76" s="37"/>
      <c r="AR76" s="37"/>
      <c r="AS76" s="37"/>
      <c r="AT76" s="37"/>
      <c r="AU76" s="37"/>
      <c r="AV76" s="37"/>
      <c r="AW76" s="37"/>
      <c r="AX76" s="17"/>
      <c r="AY76" s="17"/>
    </row>
    <row r="77" spans="1:51" ht="12" customHeight="1">
      <c r="A77" s="39"/>
      <c r="B77" s="22" t="s">
        <v>217</v>
      </c>
      <c r="C77" s="17"/>
      <c r="D77" s="17"/>
      <c r="E77" s="17">
        <v>1051</v>
      </c>
      <c r="F77" s="40">
        <v>1.163</v>
      </c>
      <c r="G77" s="17">
        <v>5480</v>
      </c>
      <c r="H77" s="17">
        <v>9.3079999999999998</v>
      </c>
      <c r="I77" s="17">
        <v>8703</v>
      </c>
      <c r="J77" s="17"/>
      <c r="K77" s="17">
        <v>9.4819999999999993</v>
      </c>
      <c r="L77" s="17">
        <v>24975</v>
      </c>
      <c r="M77" s="17">
        <v>31.198</v>
      </c>
      <c r="N77" s="17">
        <v>15323.6</v>
      </c>
      <c r="O77" s="17">
        <v>36.81</v>
      </c>
      <c r="P77" s="17">
        <v>9036.7999999999993</v>
      </c>
      <c r="Q77" s="17">
        <v>13.363</v>
      </c>
      <c r="R77" s="17">
        <v>5553</v>
      </c>
      <c r="S77" s="17">
        <v>5.6</v>
      </c>
      <c r="T77" s="17"/>
      <c r="U77" s="17"/>
      <c r="V77" s="17"/>
      <c r="W77" s="17"/>
      <c r="X77" s="17"/>
      <c r="Y77" s="17"/>
      <c r="Z77" s="17"/>
      <c r="AA77" s="35"/>
      <c r="AB77" s="17"/>
      <c r="AC77" s="17"/>
      <c r="AD77" s="17"/>
      <c r="AE77" s="17"/>
      <c r="AF77" s="17"/>
      <c r="AG77" s="17"/>
      <c r="AH77" s="17"/>
      <c r="AI77" s="17"/>
      <c r="AJ77" s="37"/>
      <c r="AK77" s="37"/>
      <c r="AL77" s="37"/>
      <c r="AM77" s="37"/>
      <c r="AN77" s="37"/>
      <c r="AO77" s="37"/>
      <c r="AP77" s="37"/>
      <c r="AQ77" s="37"/>
      <c r="AR77" s="37"/>
      <c r="AS77" s="37"/>
      <c r="AT77" s="37"/>
      <c r="AU77" s="37"/>
      <c r="AV77" s="37"/>
      <c r="AW77" s="37"/>
      <c r="AX77" s="17"/>
      <c r="AY77" s="17"/>
    </row>
    <row r="78" spans="1:51" ht="12" customHeight="1">
      <c r="A78" s="39"/>
      <c r="B78" s="22" t="s">
        <v>218</v>
      </c>
      <c r="C78" s="17"/>
      <c r="D78" s="17"/>
      <c r="E78" s="17">
        <v>2283</v>
      </c>
      <c r="F78" s="40">
        <v>2.6859999999999999</v>
      </c>
      <c r="G78" s="17"/>
      <c r="H78" s="70"/>
      <c r="J78" s="17"/>
      <c r="K78" s="17"/>
      <c r="L78" s="17"/>
      <c r="M78" s="17"/>
      <c r="N78" s="17">
        <v>81</v>
      </c>
      <c r="O78" s="17">
        <v>0.251</v>
      </c>
      <c r="P78" s="17">
        <v>1222</v>
      </c>
      <c r="Q78" s="17">
        <v>2.681</v>
      </c>
      <c r="R78" s="17">
        <v>17</v>
      </c>
      <c r="S78" s="17">
        <v>4.1000000000000002E-2</v>
      </c>
      <c r="T78" s="17"/>
      <c r="U78" s="17"/>
      <c r="V78" s="17"/>
      <c r="W78" s="17"/>
      <c r="X78" s="17"/>
      <c r="Y78" s="17"/>
      <c r="Z78" s="17">
        <v>8457</v>
      </c>
      <c r="AA78" s="35">
        <v>17.585999999999999</v>
      </c>
      <c r="AB78" s="17">
        <v>2955</v>
      </c>
      <c r="AC78" s="17">
        <v>6.8840000000000003</v>
      </c>
      <c r="AD78" s="17"/>
      <c r="AE78" s="17"/>
      <c r="AF78" s="17"/>
      <c r="AG78" s="17"/>
      <c r="AH78" s="17">
        <v>109160.51</v>
      </c>
      <c r="AI78" s="17">
        <v>177.04721000000001</v>
      </c>
      <c r="AJ78" s="37"/>
      <c r="AK78" s="37"/>
      <c r="AL78" s="37"/>
      <c r="AM78" s="37"/>
      <c r="AN78" s="37"/>
      <c r="AO78" s="37"/>
      <c r="AP78" s="37"/>
      <c r="AQ78" s="37"/>
      <c r="AR78" s="37"/>
      <c r="AS78" s="37"/>
      <c r="AT78" s="37"/>
      <c r="AU78" s="37"/>
      <c r="AV78" s="37"/>
      <c r="AW78" s="37"/>
      <c r="AX78" s="17"/>
      <c r="AY78" s="17"/>
    </row>
    <row r="79" spans="1:51" ht="12" customHeight="1">
      <c r="A79" s="39"/>
      <c r="B79" s="22" t="s">
        <v>219</v>
      </c>
      <c r="C79" s="17">
        <v>78387</v>
      </c>
      <c r="D79" s="17">
        <v>139.12299999999999</v>
      </c>
      <c r="E79" s="17">
        <v>17282</v>
      </c>
      <c r="F79" s="40">
        <v>34.100999999999999</v>
      </c>
      <c r="G79" s="17">
        <v>24942</v>
      </c>
      <c r="H79" s="17">
        <v>51.280999999999999</v>
      </c>
      <c r="I79" s="17">
        <v>30566</v>
      </c>
      <c r="J79" s="17"/>
      <c r="K79" s="40">
        <v>45.78</v>
      </c>
      <c r="L79" s="17">
        <v>19995</v>
      </c>
      <c r="M79" s="17">
        <v>33.179000000000002</v>
      </c>
      <c r="N79" s="17">
        <v>100990.52</v>
      </c>
      <c r="O79" s="17">
        <v>186.542</v>
      </c>
      <c r="P79" s="17">
        <v>39901.9</v>
      </c>
      <c r="Q79" s="17">
        <v>37.244</v>
      </c>
      <c r="R79" s="17">
        <v>38839</v>
      </c>
      <c r="S79" s="17">
        <v>44.145000000000003</v>
      </c>
      <c r="T79" s="17"/>
      <c r="U79" s="17"/>
      <c r="V79" s="17"/>
      <c r="W79" s="17"/>
      <c r="X79" s="17"/>
      <c r="Y79" s="17"/>
      <c r="Z79" s="17"/>
      <c r="AA79" s="35"/>
      <c r="AB79" s="17"/>
      <c r="AC79" s="17"/>
      <c r="AD79" s="17"/>
      <c r="AE79" s="17"/>
      <c r="AF79" s="17"/>
      <c r="AG79" s="17"/>
      <c r="AH79" s="17"/>
      <c r="AI79" s="17"/>
      <c r="AJ79" s="37"/>
      <c r="AK79" s="37"/>
      <c r="AL79" s="37"/>
      <c r="AM79" s="37"/>
      <c r="AN79" s="37"/>
      <c r="AO79" s="37"/>
      <c r="AP79" s="37"/>
      <c r="AQ79" s="37"/>
      <c r="AR79" s="37"/>
      <c r="AS79" s="37"/>
      <c r="AT79" s="37"/>
      <c r="AU79" s="37"/>
      <c r="AV79" s="37"/>
      <c r="AW79" s="37"/>
      <c r="AX79" s="17"/>
      <c r="AY79" s="17"/>
    </row>
    <row r="80" spans="1:51" ht="12" customHeight="1">
      <c r="A80" s="39"/>
      <c r="B80" s="22" t="s">
        <v>220</v>
      </c>
      <c r="C80" s="17">
        <v>66411</v>
      </c>
      <c r="D80" s="40">
        <v>129.19</v>
      </c>
      <c r="E80" s="17">
        <v>51788</v>
      </c>
      <c r="F80" s="40">
        <v>110.752</v>
      </c>
      <c r="G80" s="17">
        <v>25068</v>
      </c>
      <c r="H80" s="40">
        <v>51.83</v>
      </c>
      <c r="I80" s="70">
        <v>23157</v>
      </c>
      <c r="J80" s="17"/>
      <c r="K80" s="17">
        <v>42.423000000000002</v>
      </c>
      <c r="L80" s="17">
        <v>18811</v>
      </c>
      <c r="M80" s="17">
        <v>40.762</v>
      </c>
      <c r="N80" s="17">
        <v>67679.600000000006</v>
      </c>
      <c r="O80" s="17">
        <v>135.99299999999999</v>
      </c>
      <c r="P80" s="17">
        <v>34510.9</v>
      </c>
      <c r="Q80" s="17">
        <v>77.474000000000004</v>
      </c>
      <c r="R80" s="17">
        <v>12723</v>
      </c>
      <c r="S80" s="17">
        <v>26.766999999999999</v>
      </c>
      <c r="T80" s="17"/>
      <c r="U80" s="17"/>
      <c r="V80" s="17"/>
      <c r="W80" s="17"/>
      <c r="X80" s="17"/>
      <c r="Y80" s="17"/>
      <c r="Z80" s="17"/>
      <c r="AA80" s="35"/>
      <c r="AB80" s="17"/>
      <c r="AC80" s="17"/>
      <c r="AD80" s="17"/>
      <c r="AE80" s="17"/>
      <c r="AF80" s="17"/>
      <c r="AG80" s="17"/>
      <c r="AH80" s="17"/>
      <c r="AI80" s="17"/>
      <c r="AJ80" s="37"/>
      <c r="AK80" s="37"/>
      <c r="AL80" s="37"/>
      <c r="AM80" s="37"/>
      <c r="AN80" s="37"/>
      <c r="AO80" s="37"/>
      <c r="AP80" s="37"/>
      <c r="AQ80" s="37"/>
      <c r="AR80" s="37"/>
      <c r="AS80" s="37"/>
      <c r="AT80" s="37"/>
      <c r="AU80" s="37"/>
      <c r="AV80" s="37"/>
      <c r="AW80" s="37"/>
      <c r="AX80" s="17"/>
      <c r="AY80" s="17"/>
    </row>
    <row r="81" spans="1:51" ht="12" customHeight="1">
      <c r="A81" s="71"/>
      <c r="B81" s="22" t="s">
        <v>221</v>
      </c>
      <c r="C81" s="17"/>
      <c r="D81" s="17"/>
      <c r="E81" s="17"/>
      <c r="F81" s="40"/>
      <c r="G81" s="17"/>
      <c r="H81" s="17"/>
      <c r="J81" s="17"/>
      <c r="K81" s="17"/>
      <c r="L81" s="17"/>
      <c r="M81" s="17"/>
      <c r="N81" s="17">
        <v>19</v>
      </c>
      <c r="O81" s="17">
        <v>3.9E-2</v>
      </c>
      <c r="P81" s="17"/>
      <c r="Q81" s="17"/>
      <c r="R81" s="17">
        <v>45</v>
      </c>
      <c r="S81" s="17">
        <v>0.1</v>
      </c>
      <c r="T81" s="17"/>
      <c r="U81" s="17"/>
      <c r="V81" s="17"/>
      <c r="W81" s="17"/>
      <c r="X81" s="17"/>
      <c r="Y81" s="17"/>
      <c r="Z81" s="17"/>
      <c r="AA81" s="35"/>
      <c r="AB81" s="17"/>
      <c r="AC81" s="17"/>
      <c r="AD81" s="17"/>
      <c r="AE81" s="17"/>
      <c r="AF81" s="17"/>
      <c r="AG81" s="17"/>
      <c r="AH81" s="17"/>
      <c r="AI81" s="17"/>
      <c r="AJ81" s="37"/>
      <c r="AK81" s="37"/>
      <c r="AL81" s="37"/>
      <c r="AM81" s="37"/>
      <c r="AN81" s="37"/>
      <c r="AO81" s="37"/>
      <c r="AP81" s="37"/>
      <c r="AQ81" s="37"/>
      <c r="AR81" s="37"/>
      <c r="AS81" s="37"/>
      <c r="AT81" s="37"/>
      <c r="AU81" s="37"/>
      <c r="AV81" s="37"/>
      <c r="AW81" s="37"/>
      <c r="AX81" s="17"/>
      <c r="AY81" s="17"/>
    </row>
    <row r="82" spans="1:51" ht="12" customHeight="1">
      <c r="A82" s="39"/>
      <c r="B82" s="22" t="s">
        <v>222</v>
      </c>
      <c r="C82" s="17">
        <v>81095</v>
      </c>
      <c r="D82" s="40">
        <v>113.48</v>
      </c>
      <c r="E82" s="17">
        <v>82951</v>
      </c>
      <c r="F82" s="40">
        <v>129.95099999999999</v>
      </c>
      <c r="G82" s="17">
        <v>125725</v>
      </c>
      <c r="H82" s="40">
        <v>220.30799999999999</v>
      </c>
      <c r="J82" s="17"/>
      <c r="K82" s="17"/>
      <c r="L82" s="17"/>
      <c r="M82" s="17"/>
      <c r="N82" s="17"/>
      <c r="O82" s="17"/>
      <c r="P82" s="17"/>
      <c r="Q82" s="17"/>
      <c r="R82" s="17"/>
      <c r="S82" s="17"/>
      <c r="T82" s="17"/>
      <c r="U82" s="17"/>
      <c r="V82" s="17"/>
      <c r="W82" s="17"/>
      <c r="X82" s="17"/>
      <c r="Y82" s="17"/>
      <c r="Z82" s="17"/>
      <c r="AA82" s="35"/>
      <c r="AB82" s="17"/>
      <c r="AC82" s="17"/>
      <c r="AD82" s="17"/>
      <c r="AE82" s="17"/>
      <c r="AF82" s="17"/>
      <c r="AG82" s="17"/>
      <c r="AH82" s="17"/>
      <c r="AI82" s="17"/>
      <c r="AJ82" s="37"/>
      <c r="AK82" s="37"/>
      <c r="AL82" s="37"/>
      <c r="AM82" s="37"/>
      <c r="AN82" s="37"/>
      <c r="AO82" s="37"/>
      <c r="AP82" s="37"/>
      <c r="AQ82" s="37"/>
      <c r="AR82" s="37"/>
      <c r="AS82" s="37"/>
      <c r="AT82" s="37"/>
      <c r="AU82" s="37"/>
      <c r="AV82" s="37"/>
      <c r="AW82" s="37"/>
      <c r="AX82" s="17"/>
      <c r="AY82" s="17"/>
    </row>
    <row r="83" spans="1:51" ht="12" customHeight="1">
      <c r="A83" s="39" t="s">
        <v>223</v>
      </c>
      <c r="B83" s="64" t="s">
        <v>224</v>
      </c>
      <c r="C83" s="17"/>
      <c r="D83" s="40"/>
      <c r="E83" s="17"/>
      <c r="F83" s="40"/>
      <c r="G83" s="17"/>
      <c r="H83" s="40"/>
      <c r="J83" s="17"/>
      <c r="K83" s="17"/>
      <c r="L83" s="17"/>
      <c r="M83" s="17"/>
      <c r="N83" s="17"/>
      <c r="O83" s="17"/>
      <c r="P83" s="17"/>
      <c r="Q83" s="17"/>
      <c r="R83" s="17"/>
      <c r="S83" s="17"/>
      <c r="T83" s="17"/>
      <c r="U83" s="17"/>
      <c r="V83" s="17"/>
      <c r="W83" s="17"/>
      <c r="X83" s="17"/>
      <c r="Y83" s="17"/>
      <c r="Z83" s="17"/>
      <c r="AA83" s="35"/>
      <c r="AB83" s="17"/>
      <c r="AC83" s="17"/>
      <c r="AD83" s="17"/>
      <c r="AE83" s="17"/>
      <c r="AF83" s="17"/>
      <c r="AG83" s="17"/>
      <c r="AH83" s="17"/>
      <c r="AI83" s="17"/>
      <c r="AJ83" s="37"/>
      <c r="AK83" s="37"/>
      <c r="AL83" s="37"/>
      <c r="AM83" s="37"/>
      <c r="AN83" s="37">
        <v>7293</v>
      </c>
      <c r="AO83" s="37">
        <v>10.452</v>
      </c>
      <c r="AP83" s="37">
        <v>76800</v>
      </c>
      <c r="AQ83" s="37">
        <v>121.208</v>
      </c>
      <c r="AR83" s="37"/>
      <c r="AS83" s="37"/>
      <c r="AT83" s="37"/>
      <c r="AU83" s="37"/>
      <c r="AV83" s="37"/>
      <c r="AW83" s="37"/>
      <c r="AX83" s="17"/>
      <c r="AY83" s="37"/>
    </row>
    <row r="84" spans="1:51" ht="12" customHeight="1">
      <c r="A84" s="39" t="s">
        <v>225</v>
      </c>
      <c r="B84" s="22" t="s">
        <v>226</v>
      </c>
      <c r="C84" s="17">
        <v>34286</v>
      </c>
      <c r="D84" s="40">
        <v>44.454000000000001</v>
      </c>
      <c r="E84" s="17">
        <v>16946</v>
      </c>
      <c r="F84" s="40">
        <v>29.175999999999998</v>
      </c>
      <c r="G84" s="17">
        <v>27855</v>
      </c>
      <c r="H84" s="40">
        <v>44.77</v>
      </c>
      <c r="I84" s="72">
        <v>22617</v>
      </c>
      <c r="J84" s="17"/>
      <c r="K84" s="36">
        <v>35.506999999999998</v>
      </c>
      <c r="L84" s="17">
        <v>32312</v>
      </c>
      <c r="M84" s="17">
        <v>41.087000000000003</v>
      </c>
      <c r="N84" s="17">
        <v>20689.169999999998</v>
      </c>
      <c r="O84" s="17">
        <v>42.55</v>
      </c>
      <c r="P84" s="17">
        <v>15636</v>
      </c>
      <c r="Q84" s="17">
        <v>39.747999999999998</v>
      </c>
      <c r="R84" s="17">
        <v>8524</v>
      </c>
      <c r="S84" s="17">
        <v>19.664000000000001</v>
      </c>
      <c r="T84" s="17">
        <v>6591.21</v>
      </c>
      <c r="U84" s="17">
        <v>19.259</v>
      </c>
      <c r="V84" s="17">
        <v>44763</v>
      </c>
      <c r="W84" s="17">
        <v>69.33</v>
      </c>
      <c r="X84" s="17">
        <v>18882</v>
      </c>
      <c r="Y84" s="17">
        <v>38.031999999999996</v>
      </c>
      <c r="Z84" s="17">
        <v>16383</v>
      </c>
      <c r="AA84" s="35">
        <v>30.869</v>
      </c>
      <c r="AB84" s="17">
        <v>18962</v>
      </c>
      <c r="AC84" s="17">
        <v>33.470999999999997</v>
      </c>
      <c r="AD84" s="17">
        <v>14979</v>
      </c>
      <c r="AE84" s="17">
        <v>25.686</v>
      </c>
      <c r="AF84" s="17">
        <v>19340.71</v>
      </c>
      <c r="AG84" s="17">
        <v>32.105829999999997</v>
      </c>
      <c r="AH84" s="17">
        <v>17592</v>
      </c>
      <c r="AI84" s="17">
        <v>27.3155</v>
      </c>
      <c r="AJ84" s="37">
        <v>22112</v>
      </c>
      <c r="AK84" s="37">
        <v>32.951000000000001</v>
      </c>
      <c r="AL84" s="37">
        <v>18605.830000000002</v>
      </c>
      <c r="AM84" s="37">
        <v>27.004750000000001</v>
      </c>
      <c r="AN84" s="37">
        <v>17440</v>
      </c>
      <c r="AO84" s="37">
        <v>25.318999999999999</v>
      </c>
      <c r="AP84" s="37">
        <v>15532</v>
      </c>
      <c r="AQ84" s="37">
        <v>26.084</v>
      </c>
      <c r="AR84" s="37">
        <v>20349.12</v>
      </c>
      <c r="AS84" s="37">
        <v>35.63617</v>
      </c>
      <c r="AT84" s="37">
        <v>5392.65</v>
      </c>
      <c r="AU84" s="37">
        <v>7.8816800000000002</v>
      </c>
      <c r="AV84" s="37">
        <v>5495.89</v>
      </c>
      <c r="AW84" s="37">
        <v>8.59145</v>
      </c>
      <c r="AX84" s="37">
        <v>8633</v>
      </c>
      <c r="AY84" s="37">
        <v>13.333600000000001</v>
      </c>
    </row>
    <row r="85" spans="1:51" ht="12" customHeight="1">
      <c r="A85" s="39" t="s">
        <v>227</v>
      </c>
      <c r="B85" s="22" t="s">
        <v>228</v>
      </c>
      <c r="C85" s="17">
        <v>1356160</v>
      </c>
      <c r="D85" s="40">
        <v>1311.7170000000001</v>
      </c>
      <c r="E85" s="17">
        <v>1059845</v>
      </c>
      <c r="F85" s="40">
        <v>1277.922</v>
      </c>
      <c r="G85" s="17">
        <v>859095</v>
      </c>
      <c r="H85" s="40">
        <v>1357.72</v>
      </c>
      <c r="I85" s="17">
        <v>913668</v>
      </c>
      <c r="J85" s="17"/>
      <c r="K85" s="17">
        <v>1123.2090000000001</v>
      </c>
      <c r="L85" s="17">
        <v>1042158</v>
      </c>
      <c r="M85" s="17">
        <v>1367.27</v>
      </c>
      <c r="N85" s="17">
        <v>854179</v>
      </c>
      <c r="O85" s="17">
        <v>1435.886</v>
      </c>
      <c r="P85" s="17">
        <v>1401046</v>
      </c>
      <c r="Q85" s="17">
        <v>1413.8789999999999</v>
      </c>
      <c r="R85" s="17">
        <v>925959</v>
      </c>
      <c r="S85" s="17">
        <v>1300.826</v>
      </c>
      <c r="T85" s="17">
        <v>983065</v>
      </c>
      <c r="U85" s="17">
        <v>1813.2529999999999</v>
      </c>
      <c r="V85" s="17">
        <v>986145</v>
      </c>
      <c r="W85" s="17">
        <v>1875.077</v>
      </c>
      <c r="X85" s="17"/>
      <c r="Y85" s="17"/>
      <c r="Z85" s="17">
        <v>717932</v>
      </c>
      <c r="AA85" s="35">
        <v>1373.252</v>
      </c>
      <c r="AB85" s="17">
        <v>1142309</v>
      </c>
      <c r="AC85" s="17">
        <v>2024.202</v>
      </c>
      <c r="AD85" s="17">
        <v>1224592</v>
      </c>
      <c r="AE85" s="17">
        <v>1753.97</v>
      </c>
      <c r="AF85" s="17">
        <v>1144850.03</v>
      </c>
      <c r="AG85" s="17">
        <v>1524.5403699999999</v>
      </c>
      <c r="AH85" s="17">
        <v>1225718.1200000001</v>
      </c>
      <c r="AI85" s="17">
        <v>1820.3257000000001</v>
      </c>
      <c r="AJ85" s="37">
        <v>1295956</v>
      </c>
      <c r="AK85" s="37">
        <v>2424.6120000000001</v>
      </c>
      <c r="AL85" s="37">
        <v>1318907.6299999999</v>
      </c>
      <c r="AM85" s="37">
        <v>2180.0213800000001</v>
      </c>
      <c r="AN85" s="37">
        <v>1324917</v>
      </c>
      <c r="AO85" s="37">
        <v>2305.7350000000001</v>
      </c>
      <c r="AP85" s="37">
        <v>1482828</v>
      </c>
      <c r="AQ85" s="37">
        <v>2716.8380000000002</v>
      </c>
      <c r="AR85" s="37">
        <v>1570329.61</v>
      </c>
      <c r="AS85" s="37">
        <v>3423.3846600000002</v>
      </c>
      <c r="AT85" s="37">
        <v>1574412.19</v>
      </c>
      <c r="AU85" s="37">
        <v>3167.9238300000002</v>
      </c>
      <c r="AV85" s="37">
        <v>1678113.03</v>
      </c>
      <c r="AW85" s="37">
        <v>2483.518</v>
      </c>
      <c r="AX85" s="37">
        <v>1590160.29</v>
      </c>
      <c r="AY85" s="37">
        <v>2658.6576399999999</v>
      </c>
    </row>
    <row r="86" spans="1:51" ht="12" customHeight="1">
      <c r="A86" s="39" t="s">
        <v>229</v>
      </c>
      <c r="B86" s="22" t="s">
        <v>230</v>
      </c>
      <c r="C86" s="17"/>
      <c r="D86" s="40"/>
      <c r="E86" s="17"/>
      <c r="F86" s="40"/>
      <c r="G86" s="17"/>
      <c r="H86" s="40"/>
      <c r="J86" s="17"/>
      <c r="K86" s="17"/>
      <c r="L86" s="17"/>
      <c r="M86" s="17"/>
      <c r="N86" s="17"/>
      <c r="O86" s="17"/>
      <c r="P86" s="17"/>
      <c r="Q86" s="17"/>
      <c r="R86" s="17"/>
      <c r="S86" s="17"/>
      <c r="T86" s="17">
        <v>100068.21</v>
      </c>
      <c r="U86" s="17">
        <v>212.083</v>
      </c>
      <c r="V86" s="17">
        <v>80736</v>
      </c>
      <c r="W86" s="17">
        <v>197.352</v>
      </c>
      <c r="X86" s="17"/>
      <c r="Y86" s="17"/>
      <c r="Z86" s="17">
        <v>20935</v>
      </c>
      <c r="AA86" s="35">
        <v>53.753999999999998</v>
      </c>
      <c r="AB86" s="17">
        <v>30770</v>
      </c>
      <c r="AC86" s="17">
        <v>68.858000000000004</v>
      </c>
      <c r="AD86" s="17">
        <v>85815</v>
      </c>
      <c r="AE86" s="17">
        <v>238.14599999999999</v>
      </c>
      <c r="AF86" s="17">
        <v>79768.800000000003</v>
      </c>
      <c r="AG86" s="17">
        <v>196.36259999999999</v>
      </c>
      <c r="AH86" s="17">
        <v>23965.84</v>
      </c>
      <c r="AI86" s="17">
        <v>47.668219999999998</v>
      </c>
      <c r="AJ86" s="37">
        <v>33568</v>
      </c>
      <c r="AK86" s="37">
        <v>79.653000000000006</v>
      </c>
      <c r="AL86" s="37">
        <v>15640.51</v>
      </c>
      <c r="AM86" s="37">
        <v>41.04927</v>
      </c>
      <c r="AN86" s="37"/>
      <c r="AO86" s="37"/>
      <c r="AP86" s="37"/>
      <c r="AQ86" s="37"/>
      <c r="AR86" s="37">
        <v>97695.15</v>
      </c>
      <c r="AS86" s="37">
        <v>195.423</v>
      </c>
      <c r="AT86" s="37">
        <v>83951.11</v>
      </c>
      <c r="AU86" s="37">
        <v>166.11068</v>
      </c>
      <c r="AV86" s="37">
        <v>16169.7</v>
      </c>
      <c r="AW86" s="37">
        <v>66.457999999999998</v>
      </c>
      <c r="AX86" s="37">
        <v>44319.03</v>
      </c>
      <c r="AY86" s="37">
        <v>124.50091</v>
      </c>
    </row>
    <row r="87" spans="1:51" ht="12" customHeight="1">
      <c r="A87" s="39" t="s">
        <v>231</v>
      </c>
      <c r="B87" s="22" t="s">
        <v>232</v>
      </c>
      <c r="C87" s="17"/>
      <c r="D87" s="40"/>
      <c r="E87" s="17"/>
      <c r="F87" s="40"/>
      <c r="G87" s="17"/>
      <c r="H87" s="17"/>
      <c r="I87" s="17">
        <v>42016</v>
      </c>
      <c r="J87" s="17"/>
      <c r="K87" s="17">
        <v>46.896999999999998</v>
      </c>
      <c r="L87" s="17">
        <v>15000</v>
      </c>
      <c r="M87" s="17">
        <v>27.079000000000001</v>
      </c>
      <c r="N87" s="17">
        <v>2005.8</v>
      </c>
      <c r="O87" s="17">
        <v>2.544</v>
      </c>
      <c r="P87" s="17">
        <v>27</v>
      </c>
      <c r="Q87" s="17">
        <v>0.47799999999999998</v>
      </c>
      <c r="R87" s="17">
        <v>25</v>
      </c>
      <c r="S87" s="17">
        <v>0.222</v>
      </c>
      <c r="T87" s="17">
        <v>2548.25</v>
      </c>
      <c r="U87" s="17">
        <v>8.6929999999999996</v>
      </c>
      <c r="V87" s="17">
        <v>246</v>
      </c>
      <c r="W87" s="17">
        <v>0.79500000000000004</v>
      </c>
      <c r="X87" s="17"/>
      <c r="Y87" s="17"/>
      <c r="Z87" s="17">
        <v>222</v>
      </c>
      <c r="AA87" s="35">
        <v>0.91700000000000004</v>
      </c>
      <c r="AB87" s="17">
        <v>44</v>
      </c>
      <c r="AC87" s="17">
        <v>8.8999999999999996E-2</v>
      </c>
      <c r="AD87" s="17">
        <v>6013</v>
      </c>
      <c r="AE87" s="17">
        <v>13.028</v>
      </c>
      <c r="AF87" s="17">
        <v>2981.92</v>
      </c>
      <c r="AG87" s="17">
        <v>8.1456300000000006</v>
      </c>
      <c r="AH87" s="17">
        <v>1005</v>
      </c>
      <c r="AI87" s="17">
        <v>2.0996899999999998</v>
      </c>
      <c r="AJ87" s="37">
        <v>2560</v>
      </c>
      <c r="AK87" s="37">
        <v>8.5980000000000008</v>
      </c>
      <c r="AL87" s="37">
        <v>3975.38</v>
      </c>
      <c r="AM87" s="37">
        <v>5.8024800000000001</v>
      </c>
      <c r="AN87" s="37"/>
      <c r="AO87" s="37"/>
      <c r="AP87" s="37"/>
      <c r="AQ87" s="37"/>
      <c r="AR87" s="37">
        <v>8463.61</v>
      </c>
      <c r="AS87" s="37">
        <v>21.645849999999999</v>
      </c>
      <c r="AT87" s="37">
        <v>1761.96</v>
      </c>
      <c r="AU87" s="37">
        <v>6.9124400000000001</v>
      </c>
      <c r="AV87" s="37">
        <v>2211</v>
      </c>
      <c r="AW87" s="37">
        <v>7.5634800000000002</v>
      </c>
      <c r="AX87" s="37">
        <v>971</v>
      </c>
      <c r="AY87" s="37">
        <v>2.6563400000000001</v>
      </c>
    </row>
    <row r="88" spans="1:51" ht="12" customHeight="1">
      <c r="A88" s="39" t="s">
        <v>233</v>
      </c>
      <c r="B88" s="22" t="s">
        <v>234</v>
      </c>
      <c r="C88" s="17"/>
      <c r="D88" s="40"/>
      <c r="E88" s="17"/>
      <c r="F88" s="40"/>
      <c r="G88" s="17"/>
      <c r="H88" s="17"/>
      <c r="J88" s="17"/>
      <c r="K88" s="17"/>
      <c r="L88" s="17"/>
      <c r="M88" s="17"/>
      <c r="N88" s="17"/>
      <c r="O88" s="17"/>
      <c r="P88" s="17"/>
      <c r="Q88" s="17"/>
      <c r="R88" s="17"/>
      <c r="S88" s="17"/>
      <c r="T88" s="17">
        <v>115569.68</v>
      </c>
      <c r="U88" s="17">
        <v>164.577</v>
      </c>
      <c r="V88" s="17">
        <v>107377</v>
      </c>
      <c r="W88" s="17">
        <v>167.15899999999999</v>
      </c>
      <c r="X88" s="17">
        <v>30061</v>
      </c>
      <c r="Y88" s="17">
        <v>51.180999999999997</v>
      </c>
      <c r="Z88" s="17">
        <v>51412</v>
      </c>
      <c r="AA88" s="35">
        <v>94.561000000000007</v>
      </c>
      <c r="AB88" s="17">
        <v>95027</v>
      </c>
      <c r="AC88" s="17">
        <v>137.83500000000001</v>
      </c>
      <c r="AD88" s="17">
        <v>81531</v>
      </c>
      <c r="AE88" s="17">
        <v>166.51599999999999</v>
      </c>
      <c r="AF88" s="17">
        <v>89182.83</v>
      </c>
      <c r="AG88" s="17">
        <v>179.04732999999999</v>
      </c>
      <c r="AH88" s="17">
        <v>52355.55</v>
      </c>
      <c r="AI88" s="17">
        <v>99.439310000000006</v>
      </c>
      <c r="AJ88" s="37">
        <v>170480</v>
      </c>
      <c r="AK88" s="37">
        <v>219.815</v>
      </c>
      <c r="AL88" s="37">
        <v>12893.73</v>
      </c>
      <c r="AM88" s="37">
        <v>17.183679999999999</v>
      </c>
      <c r="AN88" s="37"/>
      <c r="AO88" s="37"/>
      <c r="AP88" s="37"/>
      <c r="AQ88" s="37"/>
      <c r="AR88" s="37">
        <v>12333.78</v>
      </c>
      <c r="AS88" s="37">
        <v>18.46715</v>
      </c>
      <c r="AT88" s="37">
        <v>10978.18</v>
      </c>
      <c r="AU88" s="37">
        <v>29.537649999999999</v>
      </c>
      <c r="AV88" s="37">
        <v>14873.98</v>
      </c>
      <c r="AW88" s="37">
        <v>25.646999999999998</v>
      </c>
      <c r="AX88" s="37">
        <v>18033.39</v>
      </c>
      <c r="AY88" s="37">
        <v>34.275779999999997</v>
      </c>
    </row>
    <row r="89" spans="1:51" ht="12" customHeight="1">
      <c r="A89" s="39" t="s">
        <v>235</v>
      </c>
      <c r="B89" s="22" t="s">
        <v>236</v>
      </c>
      <c r="C89" s="17"/>
      <c r="D89" s="40"/>
      <c r="E89" s="17"/>
      <c r="F89" s="40"/>
      <c r="G89" s="17"/>
      <c r="H89" s="17"/>
      <c r="J89" s="17"/>
      <c r="K89" s="17"/>
      <c r="L89" s="17"/>
      <c r="M89" s="17"/>
      <c r="N89" s="17"/>
      <c r="O89" s="17"/>
      <c r="P89" s="17"/>
      <c r="Q89" s="17"/>
      <c r="R89" s="17"/>
      <c r="S89" s="17"/>
      <c r="T89" s="17"/>
      <c r="U89" s="17"/>
      <c r="V89" s="17">
        <v>999</v>
      </c>
      <c r="W89" s="17">
        <v>1.2450000000000001</v>
      </c>
      <c r="X89" s="17"/>
      <c r="Y89" s="17"/>
      <c r="Z89" s="17"/>
      <c r="AA89" s="35"/>
      <c r="AB89" s="17">
        <v>5051</v>
      </c>
      <c r="AC89" s="17">
        <v>2.8039999999999998</v>
      </c>
      <c r="AD89" s="17">
        <v>438</v>
      </c>
      <c r="AE89" s="17">
        <v>4.226</v>
      </c>
      <c r="AF89" s="17">
        <v>11498.12</v>
      </c>
      <c r="AG89" s="17">
        <v>20.63533</v>
      </c>
      <c r="AH89" s="17">
        <v>29601.72</v>
      </c>
      <c r="AI89" s="17">
        <v>53.856859999999998</v>
      </c>
      <c r="AJ89" s="37">
        <v>80435</v>
      </c>
      <c r="AK89" s="37">
        <v>40.552999999999997</v>
      </c>
      <c r="AL89" s="37">
        <v>34874.86</v>
      </c>
      <c r="AM89" s="37">
        <v>49.651769999999999</v>
      </c>
      <c r="AN89" s="37"/>
      <c r="AO89" s="37"/>
      <c r="AP89" s="37"/>
      <c r="AQ89" s="37"/>
      <c r="AR89" s="37">
        <v>7321</v>
      </c>
      <c r="AS89" s="37">
        <v>11.394220000000001</v>
      </c>
      <c r="AT89" s="37">
        <v>7332.46</v>
      </c>
      <c r="AU89" s="37">
        <v>13.56128</v>
      </c>
      <c r="AV89" s="37"/>
      <c r="AW89" s="37"/>
      <c r="AX89" s="37"/>
      <c r="AY89" s="37"/>
    </row>
    <row r="90" spans="1:51" ht="12" customHeight="1">
      <c r="A90" s="39" t="s">
        <v>223</v>
      </c>
      <c r="B90" s="22" t="s">
        <v>237</v>
      </c>
      <c r="C90" s="17"/>
      <c r="D90" s="40"/>
      <c r="E90" s="17"/>
      <c r="F90" s="40"/>
      <c r="G90" s="17"/>
      <c r="H90" s="17"/>
      <c r="I90" s="17">
        <v>1621944</v>
      </c>
      <c r="J90" s="17"/>
      <c r="K90" s="17">
        <v>147.352</v>
      </c>
      <c r="L90" s="17">
        <v>193754</v>
      </c>
      <c r="M90" s="17">
        <v>287.64400000000001</v>
      </c>
      <c r="N90" s="17">
        <v>95374.44</v>
      </c>
      <c r="O90" s="17">
        <v>176.024</v>
      </c>
      <c r="P90" s="17">
        <v>100137.29</v>
      </c>
      <c r="Q90" s="17">
        <v>143.477</v>
      </c>
      <c r="R90" s="17">
        <v>95291</v>
      </c>
      <c r="S90" s="17">
        <v>151.17400000000001</v>
      </c>
      <c r="T90" s="17">
        <v>107866.45</v>
      </c>
      <c r="U90" s="17">
        <v>178.53800000000001</v>
      </c>
      <c r="V90" s="17">
        <v>94343</v>
      </c>
      <c r="W90" s="17">
        <v>161.161</v>
      </c>
      <c r="X90" s="17">
        <v>119214</v>
      </c>
      <c r="Y90" s="17">
        <v>201.63900000000001</v>
      </c>
      <c r="Z90" s="17"/>
      <c r="AA90" s="35"/>
      <c r="AB90" s="17">
        <v>154693</v>
      </c>
      <c r="AC90" s="17">
        <v>122.125</v>
      </c>
      <c r="AD90" s="17">
        <v>130729</v>
      </c>
      <c r="AE90" s="17">
        <v>259.40899999999999</v>
      </c>
      <c r="AF90" s="17">
        <v>125612.63</v>
      </c>
      <c r="AG90" s="17">
        <v>205.97695999999999</v>
      </c>
      <c r="AH90" s="17">
        <v>52194.47</v>
      </c>
      <c r="AI90" s="17">
        <v>85.959609999999998</v>
      </c>
      <c r="AJ90" s="37">
        <v>8794</v>
      </c>
      <c r="AK90" s="37">
        <v>17.859000000000002</v>
      </c>
      <c r="AL90" s="37">
        <v>77459.28</v>
      </c>
      <c r="AM90" s="37">
        <v>107.0656</v>
      </c>
      <c r="AN90" s="37"/>
      <c r="AO90" s="37"/>
      <c r="AP90" s="37"/>
      <c r="AQ90" s="37"/>
      <c r="AR90" s="37"/>
      <c r="AS90" s="37"/>
      <c r="AT90" s="37">
        <v>54480.92</v>
      </c>
      <c r="AU90" s="37">
        <v>63.702620000000003</v>
      </c>
      <c r="AV90" s="37"/>
      <c r="AW90" s="37"/>
      <c r="AX90" s="37"/>
      <c r="AY90" s="37"/>
    </row>
    <row r="91" spans="1:51" ht="12" customHeight="1">
      <c r="A91" s="39">
        <v>20</v>
      </c>
      <c r="B91" s="64" t="s">
        <v>238</v>
      </c>
      <c r="C91" s="17"/>
      <c r="D91" s="40"/>
      <c r="E91" s="17"/>
      <c r="F91" s="40"/>
      <c r="G91" s="17"/>
      <c r="H91" s="17"/>
      <c r="J91" s="17"/>
      <c r="K91" s="17"/>
      <c r="L91" s="17"/>
      <c r="M91" s="17"/>
      <c r="N91" s="17"/>
      <c r="O91" s="17"/>
      <c r="P91" s="17"/>
      <c r="Q91" s="17"/>
      <c r="R91" s="17"/>
      <c r="S91" s="17"/>
      <c r="T91" s="17"/>
      <c r="U91" s="17"/>
      <c r="V91" s="17"/>
      <c r="W91" s="17"/>
      <c r="X91" s="17"/>
      <c r="Y91" s="17"/>
      <c r="Z91" s="17"/>
      <c r="AA91" s="35"/>
      <c r="AB91" s="17"/>
      <c r="AC91" s="17"/>
      <c r="AD91" s="17"/>
      <c r="AE91" s="17"/>
      <c r="AF91" s="17"/>
      <c r="AG91" s="17"/>
      <c r="AH91" s="17"/>
      <c r="AI91" s="17"/>
      <c r="AJ91" s="37"/>
      <c r="AK91" s="37"/>
      <c r="AL91" s="37"/>
      <c r="AM91" s="37"/>
      <c r="AN91" s="37">
        <v>5778</v>
      </c>
      <c r="AO91" s="37">
        <v>19.88</v>
      </c>
      <c r="AP91" s="37"/>
      <c r="AQ91" s="37"/>
      <c r="AR91" s="37">
        <v>3487.78</v>
      </c>
      <c r="AS91" s="37">
        <v>9.7331699999999994</v>
      </c>
      <c r="AT91" s="37"/>
      <c r="AU91" s="37"/>
      <c r="AV91" s="37"/>
      <c r="AW91" s="37"/>
      <c r="AX91" s="37"/>
      <c r="AY91" s="37"/>
    </row>
    <row r="92" spans="1:51" ht="12" customHeight="1">
      <c r="A92" s="39" t="s">
        <v>239</v>
      </c>
      <c r="B92" s="64" t="s">
        <v>240</v>
      </c>
      <c r="C92" s="17"/>
      <c r="D92" s="40"/>
      <c r="E92" s="17"/>
      <c r="F92" s="40"/>
      <c r="G92" s="17"/>
      <c r="H92" s="17"/>
      <c r="J92" s="17"/>
      <c r="K92" s="17"/>
      <c r="L92" s="17"/>
      <c r="M92" s="17"/>
      <c r="N92" s="17"/>
      <c r="O92" s="17"/>
      <c r="P92" s="17"/>
      <c r="Q92" s="17"/>
      <c r="R92" s="17"/>
      <c r="S92" s="17"/>
      <c r="T92" s="17"/>
      <c r="U92" s="17"/>
      <c r="V92" s="17"/>
      <c r="W92" s="17"/>
      <c r="X92" s="17"/>
      <c r="Y92" s="17"/>
      <c r="Z92" s="17"/>
      <c r="AA92" s="35"/>
      <c r="AB92" s="17"/>
      <c r="AC92" s="17"/>
      <c r="AD92" s="17"/>
      <c r="AE92" s="17"/>
      <c r="AF92" s="17"/>
      <c r="AG92" s="17"/>
      <c r="AH92" s="17"/>
      <c r="AI92" s="17"/>
      <c r="AJ92" s="37"/>
      <c r="AK92" s="37"/>
      <c r="AL92" s="37"/>
      <c r="AM92" s="37"/>
      <c r="AN92" s="37">
        <v>921357</v>
      </c>
      <c r="AO92" s="37">
        <v>2991.319</v>
      </c>
      <c r="AP92" s="37">
        <v>1254838</v>
      </c>
      <c r="AQ92" s="37">
        <v>4042.4180000000001</v>
      </c>
      <c r="AR92" s="37">
        <v>957763.43</v>
      </c>
      <c r="AS92" s="37">
        <v>3121.4550399999998</v>
      </c>
      <c r="AT92" s="37">
        <v>1174651.68</v>
      </c>
      <c r="AU92" s="37">
        <v>3921.7655500000001</v>
      </c>
      <c r="AV92" s="37">
        <v>1182994.73</v>
      </c>
      <c r="AW92" s="37">
        <v>3996.8470000000002</v>
      </c>
      <c r="AX92" s="37">
        <v>1074993.57</v>
      </c>
      <c r="AY92" s="37">
        <v>3581.8155400000001</v>
      </c>
    </row>
    <row r="93" spans="1:51" ht="12" customHeight="1">
      <c r="A93" s="39" t="s">
        <v>241</v>
      </c>
      <c r="B93" s="22" t="s">
        <v>242</v>
      </c>
      <c r="C93" s="17">
        <v>397080</v>
      </c>
      <c r="D93" s="40">
        <v>975.42200000000003</v>
      </c>
      <c r="E93" s="17">
        <v>353589</v>
      </c>
      <c r="F93" s="40">
        <v>912.15899999999999</v>
      </c>
      <c r="G93" s="17">
        <v>321719</v>
      </c>
      <c r="H93" s="40">
        <v>902.74099999999999</v>
      </c>
      <c r="J93" s="17"/>
      <c r="K93" s="17"/>
      <c r="L93" s="17"/>
      <c r="M93" s="17"/>
      <c r="N93" s="17"/>
      <c r="O93" s="17"/>
      <c r="P93" s="17"/>
      <c r="Q93" s="17"/>
      <c r="R93" s="17"/>
      <c r="S93" s="17"/>
      <c r="T93" s="17"/>
      <c r="U93" s="17"/>
      <c r="V93" s="17">
        <v>45</v>
      </c>
      <c r="W93" s="17">
        <v>0.1</v>
      </c>
      <c r="X93" s="17">
        <v>55</v>
      </c>
      <c r="Y93" s="17">
        <v>0.93200000000000005</v>
      </c>
      <c r="Z93" s="17">
        <v>164776</v>
      </c>
      <c r="AA93" s="35">
        <v>519.09799999999996</v>
      </c>
      <c r="AB93" s="17">
        <v>234908</v>
      </c>
      <c r="AC93" s="17">
        <v>755.43700000000001</v>
      </c>
      <c r="AD93" s="17">
        <v>216156</v>
      </c>
      <c r="AE93" s="17">
        <v>734.48699999999997</v>
      </c>
      <c r="AF93" s="17">
        <v>153306.49</v>
      </c>
      <c r="AG93" s="17">
        <v>537.78393000000005</v>
      </c>
      <c r="AH93" s="17">
        <v>141886.76999999999</v>
      </c>
      <c r="AI93" s="17">
        <v>485.86464000000001</v>
      </c>
      <c r="AJ93" s="37">
        <v>3730.07</v>
      </c>
      <c r="AK93" s="37">
        <v>19.41086</v>
      </c>
      <c r="AL93" s="37">
        <v>3686</v>
      </c>
      <c r="AM93" s="37">
        <v>20.72466</v>
      </c>
      <c r="AN93" s="37">
        <v>2340</v>
      </c>
      <c r="AO93" s="37">
        <v>14.125999999999999</v>
      </c>
      <c r="AP93" s="37">
        <v>5074</v>
      </c>
      <c r="AQ93" s="37">
        <v>24.286999999999999</v>
      </c>
      <c r="AR93" s="37">
        <v>1824.33</v>
      </c>
      <c r="AS93" s="37">
        <v>5.0954300000000003</v>
      </c>
      <c r="AT93" s="37">
        <v>19620.330000000002</v>
      </c>
      <c r="AU93" s="37">
        <v>40.589750000000002</v>
      </c>
      <c r="AV93" s="37">
        <v>523.6</v>
      </c>
      <c r="AW93" s="37">
        <v>1.6020000000000001</v>
      </c>
      <c r="AX93" s="37">
        <v>1299.8499999999999</v>
      </c>
      <c r="AY93" s="37">
        <v>2.9445899999999998</v>
      </c>
    </row>
    <row r="94" spans="1:51" ht="12" customHeight="1">
      <c r="A94" s="39"/>
      <c r="B94" s="22" t="s">
        <v>243</v>
      </c>
      <c r="C94" s="17"/>
      <c r="D94" s="40"/>
      <c r="E94" s="17"/>
      <c r="F94" s="40"/>
      <c r="G94" s="17"/>
      <c r="H94" s="17"/>
      <c r="I94" s="17">
        <v>169050</v>
      </c>
      <c r="J94" s="17"/>
      <c r="K94" s="17">
        <v>386.52499999999998</v>
      </c>
      <c r="L94" s="17">
        <v>113538</v>
      </c>
      <c r="M94" s="17">
        <v>339.22500000000002</v>
      </c>
      <c r="N94" s="17">
        <v>144679</v>
      </c>
      <c r="O94" s="17">
        <v>327.774</v>
      </c>
      <c r="P94" s="17">
        <v>111385.43</v>
      </c>
      <c r="Q94" s="17">
        <v>288.82299999999998</v>
      </c>
      <c r="R94" s="17">
        <v>126617</v>
      </c>
      <c r="S94" s="17">
        <v>305.7</v>
      </c>
      <c r="T94" s="17">
        <v>140123</v>
      </c>
      <c r="U94" s="17">
        <v>364.96199999999999</v>
      </c>
      <c r="V94" s="17">
        <v>78846</v>
      </c>
      <c r="W94" s="17">
        <v>216.75200000000001</v>
      </c>
      <c r="X94" s="17">
        <v>57085</v>
      </c>
      <c r="Y94" s="17">
        <v>170.35300000000001</v>
      </c>
      <c r="Z94" s="17"/>
      <c r="AA94" s="35"/>
      <c r="AB94" s="17">
        <v>50678</v>
      </c>
      <c r="AC94" s="17">
        <v>140.10300000000001</v>
      </c>
      <c r="AD94" s="17"/>
      <c r="AE94" s="17"/>
      <c r="AF94" s="17"/>
      <c r="AG94" s="17"/>
      <c r="AH94" s="17"/>
      <c r="AI94" s="17"/>
      <c r="AJ94" s="37"/>
      <c r="AK94" s="37"/>
      <c r="AL94" s="37"/>
      <c r="AM94" s="37"/>
      <c r="AN94" s="37"/>
      <c r="AO94" s="37"/>
      <c r="AP94" s="37"/>
      <c r="AQ94" s="37"/>
      <c r="AR94" s="37"/>
      <c r="AS94" s="37"/>
      <c r="AT94" s="37"/>
      <c r="AU94" s="37"/>
      <c r="AV94" s="37"/>
      <c r="AW94" s="37"/>
      <c r="AX94" s="37"/>
      <c r="AY94" s="37"/>
    </row>
    <row r="95" spans="1:51" ht="12" customHeight="1">
      <c r="A95" s="39" t="s">
        <v>244</v>
      </c>
      <c r="B95" s="22" t="s">
        <v>245</v>
      </c>
      <c r="C95" s="17">
        <v>145364</v>
      </c>
      <c r="D95" s="40">
        <v>272.471</v>
      </c>
      <c r="E95" s="17">
        <v>94808</v>
      </c>
      <c r="F95" s="40">
        <v>200.24</v>
      </c>
      <c r="G95" s="17">
        <v>72543</v>
      </c>
      <c r="H95" s="40">
        <v>125.53100000000001</v>
      </c>
      <c r="I95" s="17">
        <v>141775</v>
      </c>
      <c r="J95" s="17"/>
      <c r="K95" s="17">
        <v>407.63499999999999</v>
      </c>
      <c r="L95" s="17">
        <v>77926</v>
      </c>
      <c r="M95" s="17">
        <v>224.35400000000001</v>
      </c>
      <c r="N95" s="17">
        <v>114652</v>
      </c>
      <c r="O95" s="17">
        <v>338.42</v>
      </c>
      <c r="P95" s="17">
        <v>133399.73000000001</v>
      </c>
      <c r="Q95" s="17">
        <v>376.68099999999998</v>
      </c>
      <c r="R95" s="17">
        <v>105238</v>
      </c>
      <c r="S95" s="17">
        <v>323.66800000000001</v>
      </c>
      <c r="T95" s="17">
        <v>67060.639999999999</v>
      </c>
      <c r="U95" s="17">
        <v>222.89699999999999</v>
      </c>
      <c r="V95" s="17">
        <v>75285</v>
      </c>
      <c r="W95" s="17">
        <v>281.74900000000002</v>
      </c>
      <c r="X95" s="17">
        <v>23780</v>
      </c>
      <c r="Y95" s="17">
        <v>131.369</v>
      </c>
      <c r="Z95" s="17">
        <v>58414</v>
      </c>
      <c r="AA95" s="35">
        <v>206.875</v>
      </c>
      <c r="AB95" s="17">
        <v>117319</v>
      </c>
      <c r="AC95" s="17">
        <v>339.71</v>
      </c>
      <c r="AD95" s="17"/>
      <c r="AE95" s="17"/>
      <c r="AF95" s="17">
        <v>22801.599999999999</v>
      </c>
      <c r="AG95" s="17">
        <v>102.31088</v>
      </c>
      <c r="AH95" s="17">
        <v>32433.919999999998</v>
      </c>
      <c r="AI95" s="17">
        <v>111.32374</v>
      </c>
      <c r="AJ95" s="37">
        <v>26076.91</v>
      </c>
      <c r="AK95" s="37">
        <v>73.406059999999997</v>
      </c>
      <c r="AL95" s="37">
        <v>58211.93</v>
      </c>
      <c r="AM95" s="37">
        <v>117.23679</v>
      </c>
      <c r="AN95" s="37">
        <v>169911</v>
      </c>
      <c r="AO95" s="37">
        <v>206.15700000000001</v>
      </c>
      <c r="AP95" s="37">
        <v>81804</v>
      </c>
      <c r="AQ95" s="37">
        <v>178.39400000000001</v>
      </c>
      <c r="AR95" s="37">
        <v>85833.41</v>
      </c>
      <c r="AS95" s="37">
        <v>134.66032000000001</v>
      </c>
      <c r="AT95" s="37">
        <v>147285.39000000001</v>
      </c>
      <c r="AU95" s="37">
        <v>254.47896</v>
      </c>
      <c r="AV95" s="37">
        <v>161040.89000000001</v>
      </c>
      <c r="AW95" s="37">
        <v>275.35500000000002</v>
      </c>
      <c r="AX95" s="37">
        <v>156339.32999999999</v>
      </c>
      <c r="AY95" s="37">
        <v>244.64594</v>
      </c>
    </row>
    <row r="96" spans="1:51" ht="12" customHeight="1">
      <c r="A96" s="39" t="s">
        <v>246</v>
      </c>
      <c r="B96" s="22" t="s">
        <v>247</v>
      </c>
      <c r="C96" s="17"/>
      <c r="D96" s="73"/>
      <c r="E96" s="17"/>
      <c r="F96" s="40"/>
      <c r="G96" s="17"/>
      <c r="H96" s="17"/>
      <c r="J96" s="17"/>
      <c r="K96" s="17"/>
      <c r="L96" s="17"/>
      <c r="M96" s="17"/>
      <c r="N96" s="17">
        <v>40</v>
      </c>
      <c r="O96" s="17">
        <v>0.14299999999999999</v>
      </c>
      <c r="P96" s="17"/>
      <c r="Q96" s="17"/>
      <c r="R96" s="17"/>
      <c r="S96" s="17"/>
      <c r="T96" s="17"/>
      <c r="U96" s="17"/>
      <c r="V96" s="17"/>
      <c r="W96" s="17"/>
      <c r="X96" s="17"/>
      <c r="Y96" s="17"/>
      <c r="Z96" s="17">
        <v>2000</v>
      </c>
      <c r="AA96" s="35">
        <v>1.4359999999999999</v>
      </c>
      <c r="AB96" s="17"/>
      <c r="AC96" s="17"/>
      <c r="AD96" s="17">
        <v>2783</v>
      </c>
      <c r="AE96" s="17">
        <v>2.5529999999999999</v>
      </c>
      <c r="AF96" s="17">
        <v>5108.17</v>
      </c>
      <c r="AG96" s="17">
        <v>5.4179500000000003</v>
      </c>
      <c r="AH96" s="17">
        <v>3280</v>
      </c>
      <c r="AI96" s="17">
        <v>2.1464799999999999</v>
      </c>
      <c r="AJ96" s="37">
        <v>5</v>
      </c>
      <c r="AK96" s="37">
        <v>6.9000000000000006E-2</v>
      </c>
      <c r="AL96" s="37"/>
      <c r="AM96" s="37"/>
      <c r="AN96" s="37"/>
      <c r="AO96" s="37"/>
      <c r="AP96" s="37"/>
      <c r="AQ96" s="37"/>
      <c r="AR96" s="37"/>
      <c r="AS96" s="37"/>
      <c r="AT96" s="37"/>
      <c r="AU96" s="37"/>
      <c r="AV96" s="37"/>
      <c r="AW96" s="37"/>
      <c r="AX96" s="37"/>
      <c r="AY96" s="37"/>
    </row>
    <row r="97" spans="1:51" ht="12" customHeight="1">
      <c r="A97" s="74"/>
      <c r="B97" s="22" t="s">
        <v>248</v>
      </c>
      <c r="C97" s="17">
        <v>11609.8</v>
      </c>
      <c r="D97" s="40">
        <v>20.614000000000001</v>
      </c>
      <c r="E97" s="17">
        <v>55895.27</v>
      </c>
      <c r="F97" s="40">
        <v>103.583</v>
      </c>
      <c r="G97" s="17">
        <v>64.096999999999994</v>
      </c>
      <c r="H97" s="40">
        <v>152</v>
      </c>
      <c r="J97" s="17"/>
      <c r="K97" s="17"/>
      <c r="L97" s="17"/>
      <c r="M97" s="17"/>
      <c r="N97" s="17"/>
      <c r="O97" s="17"/>
      <c r="P97" s="17"/>
      <c r="Q97" s="17"/>
      <c r="R97" s="17"/>
      <c r="S97" s="17"/>
      <c r="T97" s="17"/>
      <c r="U97" s="17"/>
      <c r="V97" s="17"/>
      <c r="W97" s="17"/>
      <c r="X97" s="17"/>
      <c r="Y97" s="17"/>
      <c r="Z97" s="17"/>
      <c r="AA97" s="35"/>
      <c r="AB97" s="17"/>
      <c r="AC97" s="17"/>
      <c r="AD97" s="17"/>
      <c r="AE97" s="17"/>
      <c r="AF97" s="17"/>
      <c r="AG97" s="17"/>
      <c r="AH97" s="17"/>
      <c r="AI97" s="17"/>
      <c r="AJ97" s="37"/>
      <c r="AK97" s="37"/>
      <c r="AL97" s="37"/>
      <c r="AM97" s="37"/>
      <c r="AN97" s="37"/>
      <c r="AO97" s="37"/>
      <c r="AP97" s="37"/>
      <c r="AQ97" s="37"/>
      <c r="AR97" s="37"/>
      <c r="AS97" s="37"/>
      <c r="AT97" s="37"/>
      <c r="AU97" s="37"/>
      <c r="AV97" s="37"/>
      <c r="AW97" s="37"/>
      <c r="AX97" s="37"/>
      <c r="AY97" s="37"/>
    </row>
    <row r="98" spans="1:51" ht="12" customHeight="1">
      <c r="A98" s="74" t="s">
        <v>249</v>
      </c>
      <c r="B98" s="22" t="s">
        <v>250</v>
      </c>
      <c r="C98" s="17"/>
      <c r="D98" s="40"/>
      <c r="E98" s="17"/>
      <c r="F98" s="40"/>
      <c r="G98" s="17"/>
      <c r="H98" s="40"/>
      <c r="I98" s="17">
        <v>153877</v>
      </c>
      <c r="J98" s="17"/>
      <c r="K98" s="17">
        <v>410.92599999999999</v>
      </c>
      <c r="L98" s="17">
        <v>244087</v>
      </c>
      <c r="M98" s="17">
        <v>675.16399999999999</v>
      </c>
      <c r="N98" s="17">
        <v>251728</v>
      </c>
      <c r="O98" s="17">
        <v>622.51900000000001</v>
      </c>
      <c r="P98" s="17">
        <v>299328.06</v>
      </c>
      <c r="Q98" s="17">
        <v>806.92700000000002</v>
      </c>
      <c r="R98" s="17">
        <v>263084</v>
      </c>
      <c r="S98" s="17">
        <v>742.69200000000001</v>
      </c>
      <c r="T98" s="17">
        <v>271987.40999999997</v>
      </c>
      <c r="U98" s="17">
        <v>736.16800000000001</v>
      </c>
      <c r="V98" s="17">
        <v>176125</v>
      </c>
      <c r="W98" s="17">
        <v>600.851</v>
      </c>
      <c r="X98" s="17">
        <v>234792</v>
      </c>
      <c r="Y98" s="17">
        <v>847.59199999999998</v>
      </c>
      <c r="Z98" s="17">
        <v>52932</v>
      </c>
      <c r="AA98" s="35">
        <v>132.059</v>
      </c>
      <c r="AB98" s="17"/>
      <c r="AC98" s="17"/>
      <c r="AD98" s="17">
        <v>78328</v>
      </c>
      <c r="AE98" s="17">
        <v>238.417</v>
      </c>
      <c r="AF98" s="17">
        <v>48197</v>
      </c>
      <c r="AG98" s="17">
        <v>137.36799999999999</v>
      </c>
      <c r="AH98" s="17">
        <v>47383</v>
      </c>
      <c r="AI98" s="17">
        <v>138.00899999999999</v>
      </c>
      <c r="AJ98" s="37">
        <v>59693</v>
      </c>
      <c r="AK98" s="37">
        <v>140.072</v>
      </c>
      <c r="AL98" s="37">
        <v>57049.64</v>
      </c>
      <c r="AM98" s="37">
        <v>134.69378</v>
      </c>
      <c r="AN98" s="37">
        <v>115694</v>
      </c>
      <c r="AO98" s="37">
        <v>190.82400000000001</v>
      </c>
      <c r="AP98" s="37">
        <v>160090</v>
      </c>
      <c r="AQ98" s="37">
        <v>273.05200000000002</v>
      </c>
      <c r="AR98" s="37">
        <v>208834.74</v>
      </c>
      <c r="AS98" s="37">
        <v>346.38069000000002</v>
      </c>
      <c r="AT98" s="37">
        <v>125241</v>
      </c>
      <c r="AU98" s="37">
        <v>187.94493</v>
      </c>
      <c r="AV98" s="37">
        <v>73220.960000000006</v>
      </c>
      <c r="AW98" s="37">
        <v>132.83000000000001</v>
      </c>
      <c r="AX98" s="37">
        <v>130715.61</v>
      </c>
      <c r="AY98" s="37">
        <v>233.54334</v>
      </c>
    </row>
    <row r="99" spans="1:51" ht="12" customHeight="1">
      <c r="A99" s="74"/>
      <c r="B99" s="22" t="s">
        <v>251</v>
      </c>
      <c r="C99" s="17"/>
      <c r="D99" s="40"/>
      <c r="E99" s="17"/>
      <c r="F99" s="40"/>
      <c r="G99" s="17"/>
      <c r="H99" s="40"/>
      <c r="J99" s="17"/>
      <c r="K99" s="17"/>
      <c r="L99" s="17"/>
      <c r="M99" s="17"/>
      <c r="N99" s="17"/>
      <c r="O99" s="17"/>
      <c r="P99" s="17"/>
      <c r="Q99" s="17"/>
      <c r="R99" s="17"/>
      <c r="S99" s="17"/>
      <c r="T99" s="17"/>
      <c r="U99" s="17"/>
      <c r="V99" s="17"/>
      <c r="W99" s="17"/>
      <c r="X99" s="17"/>
      <c r="Y99" s="17"/>
      <c r="Z99" s="17"/>
      <c r="AA99" s="35"/>
      <c r="AB99" s="17">
        <v>4991</v>
      </c>
      <c r="AC99" s="17">
        <v>5.7119999999999997</v>
      </c>
      <c r="AD99" s="17"/>
      <c r="AE99" s="17"/>
      <c r="AF99" s="17"/>
      <c r="AG99" s="17"/>
      <c r="AH99" s="17"/>
      <c r="AI99" s="17"/>
      <c r="AJ99" s="37"/>
      <c r="AK99" s="37"/>
      <c r="AL99" s="37"/>
      <c r="AM99" s="37"/>
      <c r="AN99" s="37"/>
      <c r="AO99" s="37"/>
      <c r="AP99" s="37"/>
      <c r="AQ99" s="37"/>
      <c r="AR99" s="37"/>
      <c r="AS99" s="37"/>
      <c r="AT99" s="37"/>
      <c r="AU99" s="37"/>
      <c r="AV99" s="37"/>
      <c r="AW99" s="37"/>
      <c r="AX99" s="37"/>
      <c r="AY99" s="37"/>
    </row>
    <row r="100" spans="1:51" ht="12" customHeight="1">
      <c r="A100" s="74"/>
      <c r="B100" s="22" t="s">
        <v>252</v>
      </c>
      <c r="C100" s="17"/>
      <c r="D100" s="40"/>
      <c r="E100" s="17"/>
      <c r="F100" s="40"/>
      <c r="G100" s="17"/>
      <c r="H100" s="40"/>
      <c r="J100" s="17"/>
      <c r="K100" s="17"/>
      <c r="L100" s="17"/>
      <c r="M100" s="17"/>
      <c r="N100" s="17"/>
      <c r="O100" s="17"/>
      <c r="P100" s="17"/>
      <c r="Q100" s="17"/>
      <c r="R100" s="17"/>
      <c r="S100" s="17"/>
      <c r="T100" s="17"/>
      <c r="U100" s="17"/>
      <c r="V100" s="17"/>
      <c r="W100" s="17"/>
      <c r="X100" s="17"/>
      <c r="Y100" s="17"/>
      <c r="Z100" s="17"/>
      <c r="AA100" s="35"/>
      <c r="AB100" s="17">
        <v>1610</v>
      </c>
      <c r="AC100" s="17">
        <v>4.3179999999999996</v>
      </c>
      <c r="AD100" s="17">
        <v>1005</v>
      </c>
      <c r="AE100" s="17">
        <v>2.1619999999999999</v>
      </c>
      <c r="AF100" s="17">
        <v>46</v>
      </c>
      <c r="AG100" s="17">
        <v>0.14519000000000001</v>
      </c>
      <c r="AH100" s="17"/>
      <c r="AI100" s="17"/>
      <c r="AJ100" s="37"/>
      <c r="AK100" s="37"/>
      <c r="AL100" s="37"/>
      <c r="AM100" s="37"/>
      <c r="AN100" s="37"/>
      <c r="AO100" s="37"/>
      <c r="AP100" s="37"/>
      <c r="AQ100" s="37"/>
      <c r="AR100" s="37"/>
      <c r="AS100" s="37"/>
      <c r="AT100" s="37"/>
      <c r="AU100" s="37"/>
      <c r="AV100" s="37"/>
      <c r="AW100" s="37"/>
      <c r="AX100" s="37"/>
      <c r="AY100" s="37"/>
    </row>
    <row r="101" spans="1:51" ht="12" customHeight="1">
      <c r="A101" s="74" t="s">
        <v>253</v>
      </c>
      <c r="B101" s="64" t="s">
        <v>254</v>
      </c>
      <c r="C101" s="17"/>
      <c r="D101" s="40"/>
      <c r="E101" s="17"/>
      <c r="F101" s="40"/>
      <c r="G101" s="17"/>
      <c r="H101" s="40"/>
      <c r="J101" s="17"/>
      <c r="K101" s="17"/>
      <c r="L101" s="17"/>
      <c r="M101" s="17"/>
      <c r="N101" s="17"/>
      <c r="O101" s="17"/>
      <c r="P101" s="17"/>
      <c r="Q101" s="17"/>
      <c r="R101" s="17"/>
      <c r="S101" s="17"/>
      <c r="T101" s="17"/>
      <c r="U101" s="17"/>
      <c r="V101" s="17"/>
      <c r="W101" s="17"/>
      <c r="X101" s="17"/>
      <c r="Y101" s="17"/>
      <c r="Z101" s="17"/>
      <c r="AA101" s="35"/>
      <c r="AB101" s="17"/>
      <c r="AC101" s="17"/>
      <c r="AD101" s="17"/>
      <c r="AE101" s="17"/>
      <c r="AF101" s="17"/>
      <c r="AG101" s="17"/>
      <c r="AH101" s="17"/>
      <c r="AI101" s="17"/>
      <c r="AJ101" s="37"/>
      <c r="AK101" s="37"/>
      <c r="AL101" s="37"/>
      <c r="AM101" s="37"/>
      <c r="AN101" s="37"/>
      <c r="AO101" s="37"/>
      <c r="AP101" s="37">
        <v>139240</v>
      </c>
      <c r="AQ101" s="37">
        <v>202.54300000000001</v>
      </c>
      <c r="AR101" s="37">
        <v>56155.74</v>
      </c>
      <c r="AS101" s="37">
        <v>85.180499999999995</v>
      </c>
      <c r="AT101" s="37">
        <v>26833.58</v>
      </c>
      <c r="AU101" s="37">
        <v>19.703990000000001</v>
      </c>
      <c r="AV101" s="37">
        <v>26929.13</v>
      </c>
      <c r="AW101" s="37">
        <v>47.350999999999999</v>
      </c>
      <c r="AX101" s="37">
        <v>24184.57</v>
      </c>
      <c r="AY101" s="37">
        <v>74.855789999999999</v>
      </c>
    </row>
    <row r="102" spans="1:51" ht="12" customHeight="1">
      <c r="A102" s="74" t="s">
        <v>255</v>
      </c>
      <c r="B102" s="22" t="s">
        <v>256</v>
      </c>
      <c r="C102" s="17"/>
      <c r="D102" s="40"/>
      <c r="E102" s="17"/>
      <c r="F102" s="40"/>
      <c r="G102" s="17"/>
      <c r="H102" s="40"/>
      <c r="J102" s="17"/>
      <c r="K102" s="17"/>
      <c r="L102" s="17"/>
      <c r="M102" s="17"/>
      <c r="N102" s="17"/>
      <c r="O102" s="17"/>
      <c r="P102" s="17"/>
      <c r="Q102" s="17"/>
      <c r="R102" s="17"/>
      <c r="S102" s="17"/>
      <c r="T102" s="17"/>
      <c r="U102" s="17"/>
      <c r="V102" s="17"/>
      <c r="W102" s="17"/>
      <c r="X102" s="17"/>
      <c r="Y102" s="17"/>
      <c r="Z102" s="17"/>
      <c r="AA102" s="35"/>
      <c r="AB102" s="17">
        <v>14350</v>
      </c>
      <c r="AC102" s="17">
        <v>41.488</v>
      </c>
      <c r="AD102" s="17">
        <v>23111</v>
      </c>
      <c r="AE102" s="17">
        <v>65.200999999999993</v>
      </c>
      <c r="AF102" s="17">
        <v>6339</v>
      </c>
      <c r="AG102" s="17">
        <v>19.783999999999999</v>
      </c>
      <c r="AH102" s="17">
        <v>45811</v>
      </c>
      <c r="AI102" s="17">
        <v>2.3199999999999998</v>
      </c>
      <c r="AJ102" s="37">
        <v>212478</v>
      </c>
      <c r="AK102" s="37">
        <v>234.149</v>
      </c>
      <c r="AL102" s="37">
        <v>3114.72</v>
      </c>
      <c r="AM102" s="37">
        <v>9.1149000000000004</v>
      </c>
      <c r="AN102" s="37">
        <v>56</v>
      </c>
      <c r="AO102" s="37">
        <v>0.11799999999999999</v>
      </c>
      <c r="AP102" s="37">
        <v>14336</v>
      </c>
      <c r="AQ102" s="37">
        <v>34.787999999999997</v>
      </c>
      <c r="AR102" s="37">
        <v>23192.32</v>
      </c>
      <c r="AS102" s="37">
        <v>54.765929999999997</v>
      </c>
      <c r="AT102" s="37">
        <v>28168.959999999999</v>
      </c>
      <c r="AU102" s="37">
        <v>67.486879999999999</v>
      </c>
      <c r="AV102" s="37"/>
      <c r="AW102" s="37"/>
      <c r="AX102" s="37"/>
      <c r="AY102" s="17"/>
    </row>
    <row r="103" spans="1:51" ht="12" customHeight="1">
      <c r="A103" s="74" t="s">
        <v>257</v>
      </c>
      <c r="B103" s="64" t="s">
        <v>258</v>
      </c>
      <c r="C103" s="17"/>
      <c r="D103" s="40"/>
      <c r="E103" s="17"/>
      <c r="F103" s="40"/>
      <c r="G103" s="17"/>
      <c r="H103" s="40"/>
      <c r="J103" s="17"/>
      <c r="K103" s="17"/>
      <c r="L103" s="17"/>
      <c r="M103" s="17"/>
      <c r="N103" s="17"/>
      <c r="O103" s="17"/>
      <c r="P103" s="17"/>
      <c r="Q103" s="17"/>
      <c r="R103" s="17"/>
      <c r="S103" s="17"/>
      <c r="T103" s="17"/>
      <c r="U103" s="17"/>
      <c r="V103" s="17"/>
      <c r="W103" s="17"/>
      <c r="X103" s="17"/>
      <c r="Y103" s="17"/>
      <c r="Z103" s="17"/>
      <c r="AA103" s="35"/>
      <c r="AB103" s="17"/>
      <c r="AC103" s="17"/>
      <c r="AD103" s="17"/>
      <c r="AE103" s="17"/>
      <c r="AF103" s="17"/>
      <c r="AG103" s="17"/>
      <c r="AH103" s="17"/>
      <c r="AI103" s="17"/>
      <c r="AJ103" s="37"/>
      <c r="AK103" s="37"/>
      <c r="AL103" s="37"/>
      <c r="AM103" s="37"/>
      <c r="AN103" s="37">
        <v>8165</v>
      </c>
      <c r="AO103" s="37">
        <v>32.820999999999998</v>
      </c>
      <c r="AP103" s="37"/>
      <c r="AQ103" s="37"/>
      <c r="AR103" s="37">
        <v>468.71</v>
      </c>
      <c r="AS103" s="37">
        <v>0.4047</v>
      </c>
      <c r="AT103" s="37"/>
      <c r="AU103" s="37"/>
      <c r="AV103" s="37"/>
      <c r="AW103" s="37"/>
      <c r="AX103" s="17"/>
      <c r="AY103" s="17"/>
    </row>
    <row r="104" spans="1:51" ht="12" customHeight="1">
      <c r="A104" s="74" t="s">
        <v>259</v>
      </c>
      <c r="B104" s="64" t="s">
        <v>260</v>
      </c>
      <c r="C104" s="17"/>
      <c r="D104" s="40"/>
      <c r="E104" s="17"/>
      <c r="F104" s="40"/>
      <c r="G104" s="17"/>
      <c r="H104" s="40"/>
      <c r="J104" s="17"/>
      <c r="K104" s="17"/>
      <c r="L104" s="17"/>
      <c r="M104" s="17"/>
      <c r="N104" s="17"/>
      <c r="O104" s="17"/>
      <c r="P104" s="17"/>
      <c r="Q104" s="17"/>
      <c r="R104" s="17"/>
      <c r="S104" s="17"/>
      <c r="T104" s="17"/>
      <c r="U104" s="17"/>
      <c r="V104" s="17"/>
      <c r="W104" s="17"/>
      <c r="X104" s="17"/>
      <c r="Y104" s="17"/>
      <c r="Z104" s="17"/>
      <c r="AA104" s="35"/>
      <c r="AB104" s="17"/>
      <c r="AC104" s="17"/>
      <c r="AD104" s="17"/>
      <c r="AE104" s="17"/>
      <c r="AF104" s="17"/>
      <c r="AG104" s="17"/>
      <c r="AH104" s="17"/>
      <c r="AI104" s="17"/>
      <c r="AJ104" s="37"/>
      <c r="AK104" s="37"/>
      <c r="AL104" s="37"/>
      <c r="AM104" s="37"/>
      <c r="AN104" s="37">
        <v>46629</v>
      </c>
      <c r="AO104" s="37">
        <v>81.284000000000006</v>
      </c>
      <c r="AP104" s="37">
        <v>27268</v>
      </c>
      <c r="AQ104" s="37">
        <v>33.991</v>
      </c>
      <c r="AR104" s="37"/>
      <c r="AS104" s="37"/>
      <c r="AT104" s="37"/>
      <c r="AU104" s="37"/>
      <c r="AV104" s="37"/>
      <c r="AW104" s="37"/>
      <c r="AX104" s="17"/>
      <c r="AY104" s="17"/>
    </row>
    <row r="105" spans="1:51" ht="12" customHeight="1">
      <c r="A105" s="39"/>
      <c r="B105" s="22" t="s">
        <v>261</v>
      </c>
      <c r="C105" s="17"/>
      <c r="D105" s="17"/>
      <c r="E105" s="17"/>
      <c r="F105" s="40"/>
      <c r="G105" s="17"/>
      <c r="H105" s="17"/>
      <c r="J105" s="17"/>
      <c r="K105" s="17"/>
      <c r="L105" s="17">
        <v>4794</v>
      </c>
      <c r="M105" s="17">
        <v>6.6520000000000001</v>
      </c>
      <c r="N105" s="17"/>
      <c r="O105" s="17"/>
      <c r="P105" s="17">
        <v>81</v>
      </c>
      <c r="Q105" s="17">
        <v>0.27100000000000002</v>
      </c>
      <c r="R105" s="17">
        <v>4120</v>
      </c>
      <c r="S105" s="17">
        <v>7.6029999999999998</v>
      </c>
      <c r="T105" s="17">
        <v>3233</v>
      </c>
      <c r="U105" s="17">
        <v>5.4020000000000001</v>
      </c>
      <c r="V105" s="17">
        <v>290</v>
      </c>
      <c r="W105" s="17">
        <v>1.25</v>
      </c>
      <c r="X105" s="17">
        <v>41</v>
      </c>
      <c r="Y105" s="17">
        <v>0.11</v>
      </c>
      <c r="Z105" s="17">
        <v>187</v>
      </c>
      <c r="AA105" s="35">
        <v>0.65800000000000003</v>
      </c>
      <c r="AB105" s="17"/>
      <c r="AC105" s="17"/>
      <c r="AD105" s="17"/>
      <c r="AE105" s="17"/>
      <c r="AF105" s="17"/>
      <c r="AG105" s="17"/>
      <c r="AH105" s="17">
        <v>619.27</v>
      </c>
      <c r="AI105" s="17">
        <v>2.1436500000000001</v>
      </c>
      <c r="AJ105" s="37"/>
      <c r="AK105" s="37"/>
      <c r="AL105" s="37"/>
      <c r="AM105" s="37"/>
      <c r="AN105" s="37"/>
      <c r="AO105" s="37"/>
      <c r="AP105" s="37"/>
      <c r="AQ105" s="37"/>
      <c r="AR105" s="37"/>
      <c r="AS105" s="37"/>
      <c r="AT105" s="37"/>
      <c r="AU105" s="37"/>
      <c r="AV105" s="37"/>
      <c r="AW105" s="37"/>
      <c r="AX105" s="17"/>
      <c r="AY105" s="17"/>
    </row>
    <row r="106" spans="1:51" ht="12" customHeight="1">
      <c r="A106" s="39"/>
      <c r="B106" s="22" t="s">
        <v>156</v>
      </c>
      <c r="C106" s="22">
        <f>SUM(C82:C105)</f>
        <v>2025594.8</v>
      </c>
      <c r="D106" s="48">
        <f>SUM(D77:D97)</f>
        <v>3006.4710000000005</v>
      </c>
      <c r="E106" s="66">
        <f>SUM(E82:E105)</f>
        <v>1664034.27</v>
      </c>
      <c r="F106" s="48">
        <f>SUM(F77:F97)</f>
        <v>2801.7329999999997</v>
      </c>
      <c r="G106" s="66">
        <f>SUM(G82:G105)</f>
        <v>1407001.0970000001</v>
      </c>
      <c r="H106" s="48">
        <f>SUM(H77:H97)</f>
        <v>2915.489</v>
      </c>
      <c r="I106" s="66">
        <f>SUM(I82:I105)</f>
        <v>3064947</v>
      </c>
      <c r="J106" s="75">
        <f>SUM(J77:J97)</f>
        <v>0</v>
      </c>
      <c r="K106" s="48">
        <f>SUM(K77:K105)</f>
        <v>2655.7360000000003</v>
      </c>
      <c r="L106" s="66">
        <f>SUM(L82:L105)</f>
        <v>1723569</v>
      </c>
      <c r="M106" s="48">
        <f>SUM(M77:M105)</f>
        <v>3073.6139999999996</v>
      </c>
      <c r="N106" s="66">
        <f>SUM(N82:N105)</f>
        <v>1483347.4100000001</v>
      </c>
      <c r="O106" s="48">
        <f>SUM(O77:O105)</f>
        <v>3305.4949999999999</v>
      </c>
      <c r="P106" s="66">
        <f>SUM(P82:P105)</f>
        <v>2061040.51</v>
      </c>
      <c r="Q106" s="48">
        <f>SUM(Q77:Q105)</f>
        <v>3201.0460000000003</v>
      </c>
      <c r="R106" s="66">
        <f>SUM(R82:R105)</f>
        <v>1528858</v>
      </c>
      <c r="S106" s="48">
        <f>SUM(S77:S105)</f>
        <v>2928.2020000000002</v>
      </c>
      <c r="T106" s="66">
        <f>SUM(T82:T105)</f>
        <v>1798112.8499999996</v>
      </c>
      <c r="U106" s="48">
        <f>SUM(U77:U105)</f>
        <v>3725.8319999999999</v>
      </c>
      <c r="V106" s="66">
        <f>SUM(V82:V105)</f>
        <v>1645200</v>
      </c>
      <c r="W106" s="52">
        <f>SUM(W80:W105)</f>
        <v>3572.8210000000004</v>
      </c>
      <c r="X106" s="66">
        <f>SUM(X82:X105)</f>
        <v>483910</v>
      </c>
      <c r="Y106" s="48">
        <f>SUM(Y82:Y105)</f>
        <v>1441.2079999999999</v>
      </c>
      <c r="Z106" s="50">
        <f>SUM(Z77:Z105)</f>
        <v>1093650</v>
      </c>
      <c r="AA106" s="51">
        <f>SUM(AA77:AA105)</f>
        <v>2431.0649999999996</v>
      </c>
      <c r="AB106" s="50">
        <f>SUM(AB77:AB105)</f>
        <v>1873667</v>
      </c>
      <c r="AC106" s="48">
        <f>SUM(AC77:AC105)</f>
        <v>3683.0360000000001</v>
      </c>
      <c r="AD106" s="50">
        <f>SUM(AD78:AD102)</f>
        <v>1865480</v>
      </c>
      <c r="AE106" s="48">
        <f>SUM(AE78:AE102)</f>
        <v>3503.8009999999999</v>
      </c>
      <c r="AF106" s="50">
        <f>SUM(AF77:AF105)</f>
        <v>1709033.3</v>
      </c>
      <c r="AG106" s="48">
        <f>SUM(AG78:AG102)</f>
        <v>2969.6240000000003</v>
      </c>
      <c r="AH106" s="50">
        <f t="shared" ref="AH106:AY106" si="3">SUM(AH77:AH105)</f>
        <v>1783007.1700000002</v>
      </c>
      <c r="AI106" s="48">
        <f t="shared" si="3"/>
        <v>3055.5196100000003</v>
      </c>
      <c r="AJ106" s="52">
        <f t="shared" si="3"/>
        <v>1915887.98</v>
      </c>
      <c r="AK106" s="52">
        <f t="shared" si="3"/>
        <v>3291.1479199999994</v>
      </c>
      <c r="AL106" s="52">
        <f t="shared" si="3"/>
        <v>1604419.5099999998</v>
      </c>
      <c r="AM106" s="52">
        <f t="shared" si="3"/>
        <v>2709.5490599999998</v>
      </c>
      <c r="AN106" s="52">
        <f t="shared" si="3"/>
        <v>2619580</v>
      </c>
      <c r="AO106" s="52">
        <f t="shared" si="3"/>
        <v>5878.0349999999999</v>
      </c>
      <c r="AP106" s="52">
        <f t="shared" si="3"/>
        <v>3257810</v>
      </c>
      <c r="AQ106" s="52">
        <f t="shared" si="3"/>
        <v>7653.6030000000001</v>
      </c>
      <c r="AR106" s="52">
        <f t="shared" si="3"/>
        <v>3054052.7300000009</v>
      </c>
      <c r="AS106" s="52">
        <f t="shared" si="3"/>
        <v>7463.6268300000002</v>
      </c>
      <c r="AT106" s="52">
        <f t="shared" si="3"/>
        <v>3260110.4099999997</v>
      </c>
      <c r="AU106" s="52">
        <f t="shared" si="3"/>
        <v>7947.6002400000007</v>
      </c>
      <c r="AV106" s="52">
        <f t="shared" si="3"/>
        <v>3161572.91</v>
      </c>
      <c r="AW106" s="52">
        <f t="shared" si="3"/>
        <v>7045.7629299999999</v>
      </c>
      <c r="AX106" s="52">
        <f t="shared" si="3"/>
        <v>3049649.64</v>
      </c>
      <c r="AY106" s="52">
        <f t="shared" si="3"/>
        <v>6971.2294700000002</v>
      </c>
    </row>
    <row r="107" spans="1:51" ht="12" customHeight="1">
      <c r="A107" s="39"/>
      <c r="B107" s="22"/>
      <c r="C107" s="17"/>
      <c r="D107" s="70"/>
      <c r="E107" s="17"/>
      <c r="F107" s="40"/>
      <c r="G107" s="17"/>
      <c r="H107" s="17"/>
      <c r="J107" s="17"/>
      <c r="K107" s="17"/>
      <c r="L107" s="17"/>
      <c r="M107" s="17"/>
      <c r="N107" s="17"/>
      <c r="O107" s="17"/>
      <c r="P107" s="17"/>
      <c r="Q107" s="17"/>
      <c r="R107" s="17"/>
      <c r="S107" s="17"/>
      <c r="T107" s="17"/>
      <c r="U107" s="17"/>
      <c r="V107" s="17"/>
      <c r="W107" s="17"/>
      <c r="X107" s="17"/>
      <c r="Y107" s="17"/>
      <c r="Z107" s="17"/>
      <c r="AA107" s="35"/>
      <c r="AB107" s="17"/>
      <c r="AC107" s="17"/>
      <c r="AD107" s="17"/>
      <c r="AE107" s="17"/>
      <c r="AF107" s="17"/>
      <c r="AG107" s="17"/>
      <c r="AH107" s="17"/>
      <c r="AI107" s="17"/>
      <c r="AJ107" s="37"/>
      <c r="AK107" s="37"/>
      <c r="AL107" s="37"/>
      <c r="AM107" s="37"/>
      <c r="AN107" s="37"/>
      <c r="AO107" s="37"/>
      <c r="AP107" s="37"/>
      <c r="AQ107" s="37"/>
      <c r="AR107" s="37"/>
      <c r="AS107" s="37"/>
      <c r="AT107" s="37"/>
      <c r="AU107" s="37"/>
      <c r="AV107" s="37"/>
      <c r="AW107" s="37"/>
      <c r="AX107" s="17"/>
      <c r="AY107" s="17"/>
    </row>
    <row r="108" spans="1:51" ht="12" customHeight="1">
      <c r="A108" s="39"/>
      <c r="B108" s="22" t="s">
        <v>157</v>
      </c>
      <c r="C108" s="17"/>
      <c r="D108" s="54"/>
      <c r="E108" s="54"/>
      <c r="F108" s="55"/>
      <c r="G108" s="54"/>
      <c r="H108" s="54"/>
      <c r="I108" s="54"/>
      <c r="J108" s="17"/>
      <c r="K108" s="17"/>
      <c r="L108" s="17"/>
      <c r="M108" s="17"/>
      <c r="N108" s="17">
        <v>1853712</v>
      </c>
      <c r="O108" s="17"/>
      <c r="P108" s="17">
        <v>2402613</v>
      </c>
      <c r="Q108" s="17"/>
      <c r="R108" s="17">
        <v>2148600</v>
      </c>
      <c r="S108" s="17"/>
      <c r="T108" s="17">
        <v>2280360</v>
      </c>
      <c r="U108" s="17"/>
      <c r="V108" s="17">
        <v>1719000</v>
      </c>
      <c r="W108" s="17"/>
      <c r="X108" s="17">
        <v>2353398</v>
      </c>
      <c r="Y108" s="17"/>
      <c r="Z108" s="17">
        <v>2225760</v>
      </c>
      <c r="AA108" s="35"/>
      <c r="AB108" s="17">
        <v>2464320</v>
      </c>
      <c r="AC108" s="17"/>
      <c r="AD108" s="17">
        <v>2352240</v>
      </c>
      <c r="AE108" s="17"/>
      <c r="AF108" s="17">
        <v>2634360</v>
      </c>
      <c r="AG108" s="17"/>
      <c r="AH108" s="17">
        <v>2689758</v>
      </c>
      <c r="AI108" s="17"/>
      <c r="AJ108" s="37">
        <v>2604480</v>
      </c>
      <c r="AK108" s="37"/>
      <c r="AL108" s="37">
        <v>3105720</v>
      </c>
      <c r="AM108" s="37"/>
      <c r="AN108" s="37">
        <v>2958600</v>
      </c>
      <c r="AO108" s="37"/>
      <c r="AP108" s="37">
        <v>3027996</v>
      </c>
      <c r="AQ108" s="37"/>
      <c r="AR108" s="37">
        <v>3604560</v>
      </c>
      <c r="AS108" s="37"/>
      <c r="AT108" s="37">
        <v>3719100</v>
      </c>
      <c r="AU108" s="37"/>
      <c r="AV108" s="37">
        <v>3920856</v>
      </c>
      <c r="AW108" s="37"/>
      <c r="AX108" s="37">
        <v>4680360</v>
      </c>
      <c r="AY108" s="17"/>
    </row>
    <row r="109" spans="1:51" ht="12" customHeight="1">
      <c r="A109" s="39"/>
      <c r="B109" s="22"/>
      <c r="C109" s="17"/>
      <c r="D109" s="20"/>
      <c r="E109" s="20"/>
      <c r="F109" s="55"/>
      <c r="G109" s="20"/>
      <c r="H109" s="20"/>
      <c r="I109" s="20"/>
      <c r="J109" s="17"/>
      <c r="K109" s="17"/>
      <c r="L109" s="17"/>
      <c r="M109" s="17"/>
      <c r="N109" s="17"/>
      <c r="O109" s="17"/>
      <c r="P109" s="17"/>
      <c r="Q109" s="17"/>
      <c r="R109" s="17"/>
      <c r="S109" s="17"/>
      <c r="T109" s="17"/>
      <c r="U109" s="17"/>
      <c r="V109" s="17"/>
      <c r="W109" s="17"/>
      <c r="X109" s="17"/>
      <c r="Y109" s="17"/>
      <c r="Z109" s="17"/>
      <c r="AA109" s="35"/>
      <c r="AB109" s="17"/>
      <c r="AC109" s="17"/>
      <c r="AD109" s="17"/>
      <c r="AE109" s="17"/>
      <c r="AF109" s="17"/>
      <c r="AG109" s="17"/>
      <c r="AH109" s="17"/>
      <c r="AI109" s="17"/>
      <c r="AJ109" s="37"/>
      <c r="AK109" s="37"/>
      <c r="AL109" s="37"/>
      <c r="AM109" s="37"/>
      <c r="AN109" s="37"/>
      <c r="AO109" s="37"/>
      <c r="AP109" s="37"/>
      <c r="AQ109" s="37"/>
      <c r="AR109" s="37"/>
      <c r="AS109" s="37"/>
      <c r="AT109" s="37"/>
      <c r="AU109" s="37"/>
      <c r="AV109" s="37"/>
      <c r="AW109" s="37"/>
      <c r="AX109" s="17"/>
      <c r="AY109" s="17"/>
    </row>
    <row r="110" spans="1:51" s="225" customFormat="1" ht="12" customHeight="1">
      <c r="A110" s="214"/>
      <c r="B110" s="215" t="s">
        <v>158</v>
      </c>
      <c r="C110" s="216"/>
      <c r="D110" s="227"/>
      <c r="E110" s="217"/>
      <c r="F110" s="218"/>
      <c r="G110" s="217"/>
      <c r="H110" s="217"/>
      <c r="I110" s="217"/>
      <c r="J110" s="216"/>
      <c r="K110" s="216"/>
      <c r="L110" s="216"/>
      <c r="M110" s="216"/>
      <c r="N110" s="220">
        <f>N108+N106</f>
        <v>3337059.41</v>
      </c>
      <c r="O110" s="216"/>
      <c r="P110" s="220">
        <f>P108+P106</f>
        <v>4463653.51</v>
      </c>
      <c r="Q110" s="216"/>
      <c r="R110" s="220">
        <f>R108+R106</f>
        <v>3677458</v>
      </c>
      <c r="S110" s="216"/>
      <c r="T110" s="220">
        <f>T108+T106</f>
        <v>4078472.8499999996</v>
      </c>
      <c r="U110" s="216"/>
      <c r="V110" s="220">
        <f>V108+V106</f>
        <v>3364200</v>
      </c>
      <c r="W110" s="216"/>
      <c r="X110" s="220">
        <f>X108+X106</f>
        <v>2837308</v>
      </c>
      <c r="Y110" s="216"/>
      <c r="Z110" s="220">
        <f>Z108+Z106</f>
        <v>3319410</v>
      </c>
      <c r="AA110" s="222"/>
      <c r="AB110" s="220">
        <f>AB108+AB106</f>
        <v>4337987</v>
      </c>
      <c r="AC110" s="216"/>
      <c r="AD110" s="220">
        <f>AD108+AD106</f>
        <v>4217720</v>
      </c>
      <c r="AE110" s="216"/>
      <c r="AF110" s="220">
        <f>AF108+AF106</f>
        <v>4343393.3</v>
      </c>
      <c r="AG110" s="216"/>
      <c r="AH110" s="220">
        <f>AH108+AH106</f>
        <v>4472765.17</v>
      </c>
      <c r="AI110" s="216"/>
      <c r="AJ110" s="223">
        <f>AJ108+AJ106</f>
        <v>4520367.9800000004</v>
      </c>
      <c r="AK110" s="223"/>
      <c r="AL110" s="223">
        <f>AL108+AL106</f>
        <v>4710139.51</v>
      </c>
      <c r="AM110" s="223"/>
      <c r="AN110" s="223">
        <f>AN108+AN106</f>
        <v>5578180</v>
      </c>
      <c r="AO110" s="223"/>
      <c r="AP110" s="223">
        <f>AP108+AP106</f>
        <v>6285806</v>
      </c>
      <c r="AQ110" s="223"/>
      <c r="AR110" s="223">
        <f>AR108+AR106</f>
        <v>6658612.7300000004</v>
      </c>
      <c r="AS110" s="223"/>
      <c r="AT110" s="223">
        <f>AT108+AT106</f>
        <v>6979210.4100000001</v>
      </c>
      <c r="AU110" s="223"/>
      <c r="AV110" s="223">
        <f>AV108+AV106</f>
        <v>7082428.9100000001</v>
      </c>
      <c r="AW110" s="223"/>
      <c r="AX110" s="223">
        <f>AX108+AX106</f>
        <v>7730009.6400000006</v>
      </c>
      <c r="AY110" s="216"/>
    </row>
    <row r="111" spans="1:51" ht="12" customHeight="1">
      <c r="A111" s="39"/>
      <c r="B111" s="22"/>
      <c r="C111" s="17"/>
      <c r="D111" s="20"/>
      <c r="E111" s="20"/>
      <c r="F111" s="55"/>
      <c r="G111" s="20"/>
      <c r="H111" s="20"/>
      <c r="I111" s="20"/>
      <c r="J111" s="17"/>
      <c r="K111" s="17"/>
      <c r="L111" s="17"/>
      <c r="M111" s="17"/>
      <c r="N111" s="17"/>
      <c r="O111" s="17"/>
      <c r="P111" s="17"/>
      <c r="Q111" s="17"/>
      <c r="R111" s="17"/>
      <c r="S111" s="17"/>
      <c r="T111" s="17"/>
      <c r="U111" s="17"/>
      <c r="V111" s="17"/>
      <c r="W111" s="17"/>
      <c r="X111" s="17"/>
      <c r="Y111" s="17"/>
      <c r="Z111" s="17"/>
      <c r="AA111" s="35"/>
      <c r="AB111" s="17"/>
      <c r="AC111" s="17"/>
      <c r="AD111" s="17"/>
      <c r="AE111" s="17"/>
      <c r="AF111" s="17"/>
      <c r="AG111" s="17"/>
      <c r="AH111" s="17"/>
      <c r="AI111" s="17"/>
      <c r="AJ111" s="37"/>
      <c r="AK111" s="37"/>
      <c r="AL111" s="37"/>
      <c r="AM111" s="37"/>
      <c r="AN111" s="37"/>
      <c r="AO111" s="37"/>
      <c r="AP111" s="37"/>
      <c r="AQ111" s="37"/>
      <c r="AR111" s="37"/>
      <c r="AS111" s="37"/>
      <c r="AT111" s="37"/>
      <c r="AU111" s="37"/>
      <c r="AV111" s="37"/>
      <c r="AW111" s="37"/>
      <c r="AX111" s="17"/>
      <c r="AY111" s="17"/>
    </row>
    <row r="112" spans="1:51" ht="12" customHeight="1">
      <c r="A112" s="39"/>
      <c r="B112" s="22" t="s">
        <v>159</v>
      </c>
      <c r="C112" s="17"/>
      <c r="D112" s="54"/>
      <c r="E112" s="54"/>
      <c r="F112" s="55"/>
      <c r="G112" s="54"/>
      <c r="H112" s="54"/>
      <c r="I112" s="54"/>
      <c r="J112" s="17"/>
      <c r="K112" s="17"/>
      <c r="L112" s="17"/>
      <c r="M112" s="17"/>
      <c r="N112" s="17">
        <v>249800</v>
      </c>
      <c r="O112" s="17"/>
      <c r="P112" s="17">
        <v>257310</v>
      </c>
      <c r="Q112" s="17"/>
      <c r="R112" s="17">
        <v>265200</v>
      </c>
      <c r="S112" s="17"/>
      <c r="T112" s="17">
        <v>273700</v>
      </c>
      <c r="U112" s="17"/>
      <c r="V112" s="17">
        <v>282600</v>
      </c>
      <c r="W112" s="17"/>
      <c r="X112" s="17">
        <v>291800</v>
      </c>
      <c r="Y112" s="17"/>
      <c r="Z112" s="17">
        <v>301300</v>
      </c>
      <c r="AA112" s="35"/>
      <c r="AB112" s="17">
        <v>311480</v>
      </c>
      <c r="AC112" s="17"/>
      <c r="AD112" s="17">
        <v>322100</v>
      </c>
      <c r="AE112" s="17"/>
      <c r="AF112" s="17">
        <v>333200</v>
      </c>
      <c r="AG112" s="17"/>
      <c r="AH112" s="57">
        <v>312698</v>
      </c>
      <c r="AI112" s="57"/>
      <c r="AJ112" s="57">
        <v>332100</v>
      </c>
      <c r="AK112" s="57"/>
      <c r="AL112" s="57">
        <v>338936</v>
      </c>
      <c r="AM112" s="57"/>
      <c r="AN112" s="57">
        <v>347824</v>
      </c>
      <c r="AO112" s="57"/>
      <c r="AP112" s="57">
        <v>358899</v>
      </c>
      <c r="AQ112" s="57"/>
      <c r="AR112" s="57">
        <v>368310</v>
      </c>
      <c r="AS112" s="57"/>
      <c r="AT112" s="57">
        <v>377968</v>
      </c>
      <c r="AU112" s="57"/>
      <c r="AV112" s="57">
        <v>387879</v>
      </c>
      <c r="AW112" s="57"/>
      <c r="AX112" s="57">
        <v>398050</v>
      </c>
      <c r="AY112" s="17"/>
    </row>
    <row r="113" spans="1:51" ht="12" customHeight="1">
      <c r="A113" s="39"/>
      <c r="B113" s="22"/>
      <c r="C113" s="17"/>
      <c r="D113" s="17"/>
      <c r="E113" s="17"/>
      <c r="F113" s="40"/>
      <c r="G113" s="17"/>
      <c r="H113" s="17"/>
      <c r="J113" s="17"/>
      <c r="K113" s="17"/>
      <c r="L113" s="17"/>
      <c r="M113" s="17"/>
      <c r="N113" s="17"/>
      <c r="O113" s="17"/>
      <c r="P113" s="17"/>
      <c r="Q113" s="17"/>
      <c r="R113" s="17"/>
      <c r="S113" s="17"/>
      <c r="T113" s="17"/>
      <c r="U113" s="17"/>
      <c r="V113" s="17"/>
      <c r="W113" s="17"/>
      <c r="X113" s="17"/>
      <c r="Y113" s="17"/>
      <c r="Z113" s="17"/>
      <c r="AA113" s="35"/>
      <c r="AB113" s="17"/>
      <c r="AC113" s="17"/>
      <c r="AD113" s="17"/>
      <c r="AE113" s="17"/>
      <c r="AF113" s="17"/>
      <c r="AG113" s="17"/>
      <c r="AH113" s="17" t="s">
        <v>160</v>
      </c>
      <c r="AI113" s="17"/>
      <c r="AJ113" s="37"/>
      <c r="AK113" s="37"/>
      <c r="AL113" s="37"/>
      <c r="AM113" s="37"/>
      <c r="AN113" s="37"/>
      <c r="AO113" s="37"/>
      <c r="AP113" s="37"/>
      <c r="AQ113" s="37"/>
      <c r="AR113" s="37"/>
      <c r="AS113" s="37"/>
      <c r="AT113" s="37"/>
      <c r="AU113" s="37"/>
      <c r="AV113" s="37"/>
      <c r="AW113" s="37"/>
      <c r="AX113" s="17"/>
      <c r="AY113" s="17"/>
    </row>
    <row r="114" spans="1:51" ht="12" customHeight="1">
      <c r="A114" s="39"/>
      <c r="B114" s="22" t="s">
        <v>262</v>
      </c>
      <c r="C114" s="22"/>
      <c r="D114" s="25"/>
      <c r="E114" s="25"/>
      <c r="F114" s="59"/>
      <c r="G114" s="60"/>
      <c r="H114" s="60"/>
      <c r="I114" s="60"/>
      <c r="J114" s="17"/>
      <c r="K114" s="17"/>
      <c r="L114" s="17"/>
      <c r="M114" s="17"/>
      <c r="N114" s="36">
        <f>N110/N112</f>
        <v>13.358924779823859</v>
      </c>
      <c r="O114" s="17"/>
      <c r="P114" s="36">
        <f>P110/P112</f>
        <v>17.347376744005285</v>
      </c>
      <c r="Q114" s="17"/>
      <c r="R114" s="36">
        <f>R110/R112</f>
        <v>13.866734539969833</v>
      </c>
      <c r="S114" s="17"/>
      <c r="T114" s="36">
        <f>T110/T112</f>
        <v>14.90125264888564</v>
      </c>
      <c r="U114" s="17"/>
      <c r="V114" s="36">
        <f>V110/V112</f>
        <v>11.904458598726114</v>
      </c>
      <c r="W114" s="17"/>
      <c r="X114" s="36">
        <f>X110/X112</f>
        <v>9.7234681288553801</v>
      </c>
      <c r="Y114" s="17"/>
      <c r="Z114" s="36">
        <f>Z110/Z112</f>
        <v>11.016959840690342</v>
      </c>
      <c r="AA114" s="35"/>
      <c r="AB114" s="36">
        <f>AB110/AB112</f>
        <v>13.927016180814178</v>
      </c>
      <c r="AC114" s="17"/>
      <c r="AD114" s="36">
        <f>AD110/AD112</f>
        <v>13.094442719652282</v>
      </c>
      <c r="AE114" s="17"/>
      <c r="AF114" s="36">
        <f>AF110/AF112</f>
        <v>13.035394057623048</v>
      </c>
      <c r="AG114" s="17"/>
      <c r="AH114" s="36">
        <f>AH110/AH112</f>
        <v>14.303785665402401</v>
      </c>
      <c r="AI114" s="17"/>
      <c r="AJ114" s="37">
        <f>AJ110/AJ112</f>
        <v>13.611466365552547</v>
      </c>
      <c r="AK114" s="37"/>
      <c r="AL114" s="37">
        <f>AL110/AL112</f>
        <v>13.896840435952509</v>
      </c>
      <c r="AM114" s="37"/>
      <c r="AN114" s="37">
        <f>AN110/AN112</f>
        <v>16.037363724182345</v>
      </c>
      <c r="AO114" s="37"/>
      <c r="AP114" s="37">
        <f>AP110/AP112</f>
        <v>17.514136289039534</v>
      </c>
      <c r="AQ114" s="37"/>
      <c r="AR114" s="37">
        <f>AR110/AR112</f>
        <v>18.078826884961039</v>
      </c>
      <c r="AS114" s="37"/>
      <c r="AT114" s="37">
        <f>AT110/AT112</f>
        <v>18.465082784786013</v>
      </c>
      <c r="AU114" s="37"/>
      <c r="AV114" s="37">
        <f>AV110/AV112</f>
        <v>18.259377047996928</v>
      </c>
      <c r="AW114" s="37"/>
      <c r="AX114" s="37">
        <f>AX110/AX112</f>
        <v>19.419695113679186</v>
      </c>
      <c r="AY114" s="17"/>
    </row>
    <row r="115" spans="1:51" ht="12" customHeight="1">
      <c r="A115" s="39"/>
      <c r="B115" s="22"/>
      <c r="C115" s="22"/>
      <c r="D115" s="25"/>
      <c r="E115" s="25"/>
      <c r="F115" s="59"/>
      <c r="G115" s="60"/>
      <c r="H115" s="60"/>
      <c r="I115" s="60"/>
      <c r="J115" s="17"/>
      <c r="K115" s="17"/>
      <c r="L115" s="17"/>
      <c r="M115" s="17"/>
      <c r="N115" s="17"/>
      <c r="O115" s="17"/>
      <c r="P115" s="17"/>
      <c r="Q115" s="17"/>
      <c r="R115" s="17"/>
      <c r="S115" s="17"/>
      <c r="T115" s="17"/>
      <c r="U115" s="17"/>
      <c r="V115" s="17"/>
      <c r="W115" s="17"/>
      <c r="X115" s="17"/>
      <c r="Y115" s="17"/>
      <c r="Z115" s="17"/>
      <c r="AA115" s="35"/>
      <c r="AB115" s="17"/>
      <c r="AC115" s="17"/>
      <c r="AD115" s="17"/>
      <c r="AE115" s="17"/>
      <c r="AF115" s="17"/>
      <c r="AG115" s="17"/>
      <c r="AH115" s="17"/>
      <c r="AI115" s="17"/>
      <c r="AJ115" s="37"/>
      <c r="AK115" s="37"/>
      <c r="AL115" s="37"/>
      <c r="AM115" s="37"/>
      <c r="AN115" s="37"/>
      <c r="AO115" s="37"/>
      <c r="AP115" s="37"/>
      <c r="AQ115" s="37"/>
      <c r="AR115" s="37"/>
      <c r="AS115" s="37"/>
      <c r="AT115" s="37"/>
      <c r="AU115" s="37"/>
      <c r="AV115" s="37"/>
      <c r="AW115" s="37"/>
      <c r="AX115" s="17"/>
      <c r="AY115" s="17"/>
    </row>
    <row r="116" spans="1:51" ht="12" customHeight="1">
      <c r="A116" s="39" t="s">
        <v>263</v>
      </c>
      <c r="B116" s="22" t="s">
        <v>264</v>
      </c>
      <c r="C116" s="17"/>
      <c r="D116" s="17"/>
      <c r="E116" s="17"/>
      <c r="F116" s="40"/>
      <c r="G116" s="17"/>
      <c r="H116" s="17"/>
      <c r="I116" s="17">
        <v>800</v>
      </c>
      <c r="J116" s="17"/>
      <c r="K116" s="17">
        <v>1.625</v>
      </c>
      <c r="L116" s="17"/>
      <c r="M116" s="17"/>
      <c r="N116" s="17">
        <v>527</v>
      </c>
      <c r="O116" s="17">
        <v>4.2649999999999997</v>
      </c>
      <c r="P116" s="17">
        <v>36</v>
      </c>
      <c r="Q116" s="17">
        <v>1.248</v>
      </c>
      <c r="R116" s="17">
        <v>1824</v>
      </c>
      <c r="S116" s="17">
        <v>8.6859999999999999</v>
      </c>
      <c r="T116" s="17">
        <v>7289</v>
      </c>
      <c r="U116" s="17">
        <v>12.888999999999999</v>
      </c>
      <c r="V116" s="17">
        <v>1209</v>
      </c>
      <c r="W116" s="17">
        <v>10.086</v>
      </c>
      <c r="X116" s="17">
        <v>1493</v>
      </c>
      <c r="Y116" s="17">
        <v>17.792000000000002</v>
      </c>
      <c r="Z116" s="17">
        <v>1208</v>
      </c>
      <c r="AA116" s="35">
        <v>3.7669999999999999</v>
      </c>
      <c r="AB116" s="17">
        <v>545</v>
      </c>
      <c r="AC116" s="17">
        <v>1.8959999999999999</v>
      </c>
      <c r="AD116" s="17">
        <v>3992</v>
      </c>
      <c r="AE116" s="17">
        <v>17.317</v>
      </c>
      <c r="AF116" s="17"/>
      <c r="AG116" s="17"/>
      <c r="AH116" s="17">
        <v>1767.35</v>
      </c>
      <c r="AI116" s="17">
        <v>5.24057</v>
      </c>
      <c r="AJ116" s="37">
        <v>2972</v>
      </c>
      <c r="AK116" s="37">
        <v>6.4340000000000002</v>
      </c>
      <c r="AL116" s="37">
        <v>1997</v>
      </c>
      <c r="AM116" s="37">
        <v>3.8288700000000002</v>
      </c>
      <c r="AN116" s="37">
        <v>2202</v>
      </c>
      <c r="AO116" s="37">
        <v>5.0490000000000004</v>
      </c>
      <c r="AP116" s="37">
        <v>2582</v>
      </c>
      <c r="AQ116" s="37">
        <v>6.2210000000000001</v>
      </c>
      <c r="AR116" s="37">
        <v>3382.33</v>
      </c>
      <c r="AS116" s="37">
        <v>11.03247</v>
      </c>
      <c r="AT116" s="37">
        <v>1542</v>
      </c>
      <c r="AU116" s="37">
        <v>4.40787</v>
      </c>
      <c r="AV116" s="37">
        <v>1813</v>
      </c>
      <c r="AW116" s="37">
        <v>4.899</v>
      </c>
      <c r="AX116" s="37">
        <v>2608.1799999999998</v>
      </c>
      <c r="AY116" s="37">
        <v>10.354789999999999</v>
      </c>
    </row>
    <row r="117" spans="1:51" ht="12" customHeight="1">
      <c r="A117" s="39" t="s">
        <v>265</v>
      </c>
      <c r="B117" s="22" t="s">
        <v>266</v>
      </c>
      <c r="C117" s="17"/>
      <c r="D117" s="17"/>
      <c r="E117" s="17"/>
      <c r="F117" s="40"/>
      <c r="G117" s="17"/>
      <c r="H117" s="17"/>
      <c r="J117" s="17"/>
      <c r="K117" s="17"/>
      <c r="L117" s="17"/>
      <c r="M117" s="17"/>
      <c r="N117" s="17"/>
      <c r="O117" s="17"/>
      <c r="P117" s="17">
        <v>629.46</v>
      </c>
      <c r="Q117" s="17">
        <v>3.2669999999999999</v>
      </c>
      <c r="R117" s="17">
        <v>568</v>
      </c>
      <c r="S117" s="17">
        <v>1.599</v>
      </c>
      <c r="T117" s="17">
        <v>290.23</v>
      </c>
      <c r="U117" s="17">
        <v>4.08</v>
      </c>
      <c r="V117" s="17"/>
      <c r="W117" s="17"/>
      <c r="X117" s="17"/>
      <c r="Y117" s="17"/>
      <c r="Z117" s="17">
        <v>901</v>
      </c>
      <c r="AA117" s="35">
        <v>1.657</v>
      </c>
      <c r="AB117" s="17">
        <v>733</v>
      </c>
      <c r="AC117" s="17">
        <v>1.2130000000000001</v>
      </c>
      <c r="AD117" s="17">
        <v>330</v>
      </c>
      <c r="AE117" s="17">
        <v>0.73499999999999999</v>
      </c>
      <c r="AF117" s="17">
        <v>232</v>
      </c>
      <c r="AG117" s="17">
        <v>0.42886000000000002</v>
      </c>
      <c r="AH117" s="17"/>
      <c r="AI117" s="17"/>
      <c r="AJ117" s="37"/>
      <c r="AK117" s="37"/>
      <c r="AL117" s="37"/>
      <c r="AM117" s="37"/>
      <c r="AN117" s="37"/>
      <c r="AO117" s="37"/>
      <c r="AP117" s="37"/>
      <c r="AQ117" s="37"/>
      <c r="AR117" s="37"/>
      <c r="AS117" s="37"/>
      <c r="AT117" s="37"/>
      <c r="AU117" s="37"/>
      <c r="AV117" s="37"/>
      <c r="AW117" s="37"/>
      <c r="AX117" s="17"/>
      <c r="AY117" s="17"/>
    </row>
    <row r="118" spans="1:51" ht="12" customHeight="1">
      <c r="A118" s="39" t="s">
        <v>267</v>
      </c>
      <c r="B118" s="22" t="s">
        <v>268</v>
      </c>
      <c r="C118" s="17">
        <v>1739</v>
      </c>
      <c r="D118" s="17">
        <v>2.9660000000000002</v>
      </c>
      <c r="E118" s="17">
        <v>235.5</v>
      </c>
      <c r="F118" s="40">
        <v>1.764</v>
      </c>
      <c r="G118" s="17">
        <v>481</v>
      </c>
      <c r="H118" s="17">
        <v>1.2709999999999999</v>
      </c>
      <c r="J118" s="17"/>
      <c r="K118" s="17"/>
      <c r="L118" s="17"/>
      <c r="M118" s="17"/>
      <c r="N118" s="17"/>
      <c r="O118" s="17"/>
      <c r="P118" s="17">
        <v>250</v>
      </c>
      <c r="Q118" s="17">
        <v>0.627</v>
      </c>
      <c r="R118" s="17"/>
      <c r="S118" s="17"/>
      <c r="T118" s="17"/>
      <c r="U118" s="17"/>
      <c r="V118" s="17"/>
      <c r="W118" s="17"/>
      <c r="X118" s="17"/>
      <c r="Y118" s="17"/>
      <c r="Z118" s="17"/>
      <c r="AA118" s="35"/>
      <c r="AB118" s="17"/>
      <c r="AC118" s="17"/>
      <c r="AD118" s="17"/>
      <c r="AE118" s="17"/>
      <c r="AF118" s="17">
        <v>1202</v>
      </c>
      <c r="AG118" s="17">
        <v>3.2907099999999998</v>
      </c>
      <c r="AH118" s="17"/>
      <c r="AI118" s="17"/>
      <c r="AJ118" s="37"/>
      <c r="AK118" s="37"/>
      <c r="AL118" s="37"/>
      <c r="AM118" s="37"/>
      <c r="AN118" s="37"/>
      <c r="AO118" s="37"/>
      <c r="AP118" s="37"/>
      <c r="AQ118" s="37"/>
      <c r="AR118" s="37"/>
      <c r="AS118" s="37"/>
      <c r="AT118" s="37"/>
      <c r="AU118" s="37"/>
      <c r="AV118" s="37"/>
      <c r="AW118" s="37"/>
      <c r="AX118" s="17"/>
      <c r="AY118" s="17"/>
    </row>
    <row r="119" spans="1:51" ht="12" customHeight="1">
      <c r="A119" s="39" t="s">
        <v>269</v>
      </c>
      <c r="B119" s="22" t="s">
        <v>270</v>
      </c>
      <c r="C119" s="17"/>
      <c r="D119" s="17"/>
      <c r="E119" s="17">
        <v>279</v>
      </c>
      <c r="F119" s="40">
        <v>0.8</v>
      </c>
      <c r="G119" s="17"/>
      <c r="H119" s="17"/>
      <c r="J119" s="17"/>
      <c r="K119" s="17"/>
      <c r="L119" s="17"/>
      <c r="M119" s="17"/>
      <c r="N119" s="17">
        <v>250</v>
      </c>
      <c r="O119" s="17">
        <v>0.65700000000000003</v>
      </c>
      <c r="P119" s="17">
        <v>250</v>
      </c>
      <c r="Q119" s="17">
        <v>0.64100000000000001</v>
      </c>
      <c r="R119" s="17">
        <v>525</v>
      </c>
      <c r="S119" s="17">
        <v>2.34</v>
      </c>
      <c r="T119" s="17">
        <v>777.73</v>
      </c>
      <c r="U119" s="17">
        <v>2.0259999999999998</v>
      </c>
      <c r="V119" s="17"/>
      <c r="W119" s="17"/>
      <c r="X119" s="17"/>
      <c r="Y119" s="17"/>
      <c r="Z119" s="17">
        <v>746</v>
      </c>
      <c r="AA119" s="35">
        <v>3.4830000000000001</v>
      </c>
      <c r="AB119" s="17">
        <v>2034</v>
      </c>
      <c r="AC119" s="17">
        <v>5.1829999999999998</v>
      </c>
      <c r="AD119" s="17"/>
      <c r="AE119" s="17"/>
      <c r="AF119" s="17">
        <v>680</v>
      </c>
      <c r="AG119" s="17">
        <v>2.0488900000000001</v>
      </c>
      <c r="AH119" s="17"/>
      <c r="AI119" s="17"/>
      <c r="AJ119" s="37"/>
      <c r="AK119" s="37"/>
      <c r="AL119" s="37"/>
      <c r="AM119" s="37"/>
      <c r="AN119" s="37">
        <v>1122</v>
      </c>
      <c r="AO119" s="37">
        <v>2.6</v>
      </c>
      <c r="AP119" s="37"/>
      <c r="AQ119" s="37"/>
      <c r="AR119" s="37">
        <v>898</v>
      </c>
      <c r="AS119" s="37">
        <v>2.1582499999999998</v>
      </c>
      <c r="AT119" s="37"/>
      <c r="AU119" s="37"/>
      <c r="AV119" s="37"/>
      <c r="AW119" s="37"/>
      <c r="AX119" s="17"/>
      <c r="AY119" s="17"/>
    </row>
    <row r="120" spans="1:51" ht="12" customHeight="1">
      <c r="A120" s="39" t="s">
        <v>271</v>
      </c>
      <c r="B120" s="22" t="s">
        <v>272</v>
      </c>
      <c r="C120" s="17"/>
      <c r="D120" s="17"/>
      <c r="E120" s="17"/>
      <c r="F120" s="40"/>
      <c r="G120" s="17"/>
      <c r="H120" s="17"/>
      <c r="J120" s="17"/>
      <c r="K120" s="17"/>
      <c r="L120" s="17"/>
      <c r="M120" s="17"/>
      <c r="N120" s="17"/>
      <c r="O120" s="17"/>
      <c r="P120" s="17"/>
      <c r="Q120" s="17"/>
      <c r="R120" s="17"/>
      <c r="S120" s="17"/>
      <c r="T120" s="17">
        <v>122</v>
      </c>
      <c r="U120" s="17">
        <v>3.746</v>
      </c>
      <c r="V120" s="17">
        <v>118</v>
      </c>
      <c r="W120" s="17">
        <v>4.7969999999999997</v>
      </c>
      <c r="X120" s="17">
        <v>703</v>
      </c>
      <c r="Y120" s="17">
        <v>2.5230000000000001</v>
      </c>
      <c r="Z120" s="17"/>
      <c r="AA120" s="35"/>
      <c r="AB120" s="17"/>
      <c r="AC120" s="17"/>
      <c r="AD120" s="17">
        <v>2071</v>
      </c>
      <c r="AE120" s="17">
        <v>5.3920000000000003</v>
      </c>
      <c r="AF120" s="17"/>
      <c r="AG120" s="17"/>
      <c r="AH120" s="17"/>
      <c r="AI120" s="17"/>
      <c r="AJ120" s="37"/>
      <c r="AK120" s="37"/>
      <c r="AL120" s="37"/>
      <c r="AM120" s="37"/>
      <c r="AN120" s="37"/>
      <c r="AO120" s="37"/>
      <c r="AP120" s="37"/>
      <c r="AQ120" s="37"/>
      <c r="AR120" s="37"/>
      <c r="AS120" s="37"/>
      <c r="AT120" s="37"/>
      <c r="AU120" s="37"/>
      <c r="AV120" s="37"/>
      <c r="AW120" s="37"/>
      <c r="AX120" s="17"/>
      <c r="AY120" s="17"/>
    </row>
    <row r="121" spans="1:51" ht="12" customHeight="1">
      <c r="A121" s="39" t="s">
        <v>273</v>
      </c>
      <c r="B121" s="22" t="s">
        <v>274</v>
      </c>
      <c r="C121" s="17"/>
      <c r="D121" s="17"/>
      <c r="E121" s="17">
        <v>2827</v>
      </c>
      <c r="F121" s="40">
        <v>5.0759999999999996</v>
      </c>
      <c r="G121" s="17">
        <v>4137</v>
      </c>
      <c r="H121" s="17">
        <v>4.3789999999999996</v>
      </c>
      <c r="J121" s="17"/>
      <c r="K121" s="17"/>
      <c r="L121" s="17"/>
      <c r="M121" s="17"/>
      <c r="N121" s="17"/>
      <c r="O121" s="17"/>
      <c r="P121" s="17"/>
      <c r="Q121" s="17"/>
      <c r="R121" s="17"/>
      <c r="S121" s="17"/>
      <c r="T121" s="17"/>
      <c r="U121" s="17"/>
      <c r="V121" s="17"/>
      <c r="W121" s="17"/>
      <c r="X121" s="17"/>
      <c r="Y121" s="17"/>
      <c r="Z121" s="17"/>
      <c r="AA121" s="35"/>
      <c r="AB121" s="17"/>
      <c r="AC121" s="17"/>
      <c r="AD121" s="17"/>
      <c r="AE121" s="17"/>
      <c r="AF121" s="17"/>
      <c r="AG121" s="17"/>
      <c r="AH121" s="17"/>
      <c r="AI121" s="17"/>
      <c r="AJ121" s="37"/>
      <c r="AK121" s="37"/>
      <c r="AL121" s="37"/>
      <c r="AM121" s="37"/>
      <c r="AN121" s="37"/>
      <c r="AO121" s="37"/>
      <c r="AP121" s="37"/>
      <c r="AQ121" s="37"/>
      <c r="AR121" s="37"/>
      <c r="AS121" s="37"/>
      <c r="AT121" s="37"/>
      <c r="AU121" s="37"/>
      <c r="AV121" s="37"/>
      <c r="AW121" s="37"/>
      <c r="AX121" s="17"/>
      <c r="AY121" s="17"/>
    </row>
    <row r="122" spans="1:51" ht="12" customHeight="1">
      <c r="A122" s="39" t="s">
        <v>275</v>
      </c>
      <c r="B122" s="22" t="s">
        <v>276</v>
      </c>
      <c r="C122" s="17"/>
      <c r="D122" s="17"/>
      <c r="E122" s="17"/>
      <c r="F122" s="40"/>
      <c r="G122" s="17"/>
      <c r="H122" s="17"/>
      <c r="J122" s="17"/>
      <c r="K122" s="17"/>
      <c r="L122" s="17"/>
      <c r="M122" s="17"/>
      <c r="N122" s="17">
        <v>92</v>
      </c>
      <c r="O122" s="17">
        <v>1.587</v>
      </c>
      <c r="P122" s="17">
        <v>639</v>
      </c>
      <c r="Q122" s="17">
        <v>2.6869999999999998</v>
      </c>
      <c r="R122" s="17">
        <v>292</v>
      </c>
      <c r="S122" s="17">
        <v>0.754</v>
      </c>
      <c r="T122" s="17">
        <v>184</v>
      </c>
      <c r="U122" s="17">
        <v>0.504</v>
      </c>
      <c r="V122" s="17"/>
      <c r="W122" s="17"/>
      <c r="X122" s="17"/>
      <c r="Y122" s="17"/>
      <c r="Z122" s="17"/>
      <c r="AA122" s="35"/>
      <c r="AB122" s="17"/>
      <c r="AC122" s="17"/>
      <c r="AD122" s="17"/>
      <c r="AE122" s="17"/>
      <c r="AF122" s="17">
        <v>43</v>
      </c>
      <c r="AG122" s="17">
        <v>1.0697000000000001</v>
      </c>
      <c r="AH122" s="17"/>
      <c r="AI122" s="17"/>
      <c r="AJ122" s="37"/>
      <c r="AK122" s="37"/>
      <c r="AL122" s="37"/>
      <c r="AM122" s="37"/>
      <c r="AN122" s="37"/>
      <c r="AO122" s="37"/>
      <c r="AP122" s="37"/>
      <c r="AQ122" s="37"/>
      <c r="AR122" s="37"/>
      <c r="AS122" s="37"/>
      <c r="AT122" s="37"/>
      <c r="AU122" s="37"/>
      <c r="AV122" s="37"/>
      <c r="AW122" s="37"/>
      <c r="AX122" s="17"/>
      <c r="AY122" s="17"/>
    </row>
    <row r="123" spans="1:51" s="225" customFormat="1" ht="12" customHeight="1">
      <c r="A123" s="214"/>
      <c r="B123" s="215" t="s">
        <v>277</v>
      </c>
      <c r="C123" s="215">
        <f>SUM(C114:C122)</f>
        <v>1739</v>
      </c>
      <c r="D123" s="228">
        <f>SUM(D116:D122)</f>
        <v>2.9660000000000002</v>
      </c>
      <c r="E123" s="229">
        <f>SUM(E114:E122)</f>
        <v>3341.5</v>
      </c>
      <c r="F123" s="228">
        <f t="shared" ref="F123:Q123" si="4">SUM(F116:F122)</f>
        <v>7.64</v>
      </c>
      <c r="G123" s="229">
        <f>SUM(G114:G122)</f>
        <v>4618</v>
      </c>
      <c r="H123" s="228">
        <f t="shared" si="4"/>
        <v>5.6499999999999995</v>
      </c>
      <c r="I123" s="229">
        <f>SUM(I114:I122)</f>
        <v>800</v>
      </c>
      <c r="J123" s="215">
        <f t="shared" si="4"/>
        <v>0</v>
      </c>
      <c r="K123" s="228">
        <f t="shared" si="4"/>
        <v>1.625</v>
      </c>
      <c r="L123" s="229">
        <f>SUM(L114:L122)</f>
        <v>0</v>
      </c>
      <c r="M123" s="215">
        <f t="shared" si="4"/>
        <v>0</v>
      </c>
      <c r="N123" s="229">
        <f>SUM(N114:N122)</f>
        <v>882.35892477982384</v>
      </c>
      <c r="O123" s="228">
        <f t="shared" si="4"/>
        <v>6.5089999999999995</v>
      </c>
      <c r="P123" s="229">
        <f>SUM(P114:P122)</f>
        <v>1821.8073767440053</v>
      </c>
      <c r="Q123" s="228">
        <f t="shared" si="4"/>
        <v>8.4699999999999989</v>
      </c>
      <c r="R123" s="229">
        <f>SUM(R114:R122)</f>
        <v>3222.8667345399699</v>
      </c>
      <c r="S123" s="228">
        <f>SUM(S116:S122)</f>
        <v>13.379</v>
      </c>
      <c r="T123" s="229">
        <f>SUM(T114:T122)</f>
        <v>8677.8612526488851</v>
      </c>
      <c r="U123" s="228">
        <f>SUM(U116:U122)</f>
        <v>23.245000000000001</v>
      </c>
      <c r="V123" s="229">
        <f>SUM(V114:V122)</f>
        <v>1338.904458598726</v>
      </c>
      <c r="W123" s="215">
        <f>SUM(W116:W122)</f>
        <v>14.882999999999999</v>
      </c>
      <c r="X123" s="229">
        <f>SUM(X114:X122)</f>
        <v>2205.7234681288555</v>
      </c>
      <c r="Y123" s="228">
        <f>SUM(Y113:Y122)</f>
        <v>20.315000000000001</v>
      </c>
      <c r="Z123" s="230">
        <f>SUM(Z114:Z122)</f>
        <v>2866.0169598406901</v>
      </c>
      <c r="AA123" s="231">
        <f>SUM(AA114:AA122)</f>
        <v>8.907</v>
      </c>
      <c r="AB123" s="232">
        <f>SUM(AB114:AB122)</f>
        <v>3325.9270161808145</v>
      </c>
      <c r="AC123" s="228">
        <f>SUM(AC114:AC122)</f>
        <v>8.2919999999999998</v>
      </c>
      <c r="AD123" s="232">
        <f t="shared" ref="AD123:AY123" si="5">SUM(AD116:AD121)</f>
        <v>6393</v>
      </c>
      <c r="AE123" s="215">
        <f t="shared" si="5"/>
        <v>23.443999999999999</v>
      </c>
      <c r="AF123" s="232">
        <f t="shared" si="5"/>
        <v>2114</v>
      </c>
      <c r="AG123" s="228">
        <f t="shared" si="5"/>
        <v>5.7684600000000001</v>
      </c>
      <c r="AH123" s="232">
        <f t="shared" si="5"/>
        <v>1767.35</v>
      </c>
      <c r="AI123" s="228">
        <f t="shared" si="5"/>
        <v>5.24057</v>
      </c>
      <c r="AJ123" s="230">
        <f t="shared" si="5"/>
        <v>2972</v>
      </c>
      <c r="AK123" s="230">
        <f t="shared" si="5"/>
        <v>6.4340000000000002</v>
      </c>
      <c r="AL123" s="230">
        <f t="shared" si="5"/>
        <v>1997</v>
      </c>
      <c r="AM123" s="230">
        <f t="shared" si="5"/>
        <v>3.8288700000000002</v>
      </c>
      <c r="AN123" s="223"/>
      <c r="AO123" s="230">
        <f t="shared" si="5"/>
        <v>7.6490000000000009</v>
      </c>
      <c r="AP123" s="223"/>
      <c r="AQ123" s="230">
        <f t="shared" si="5"/>
        <v>6.2210000000000001</v>
      </c>
      <c r="AR123" s="223">
        <f>SUM(AR116:AR121)</f>
        <v>4280.33</v>
      </c>
      <c r="AS123" s="230">
        <f t="shared" si="5"/>
        <v>13.190719999999999</v>
      </c>
      <c r="AT123" s="223">
        <f>SUM(AT116:AT121)</f>
        <v>1542</v>
      </c>
      <c r="AU123" s="230">
        <f t="shared" si="5"/>
        <v>4.40787</v>
      </c>
      <c r="AV123" s="223">
        <f>SUM(AV116:AV121)</f>
        <v>1813</v>
      </c>
      <c r="AW123" s="230">
        <f t="shared" si="5"/>
        <v>4.899</v>
      </c>
      <c r="AX123" s="230">
        <f t="shared" si="5"/>
        <v>2608.1799999999998</v>
      </c>
      <c r="AY123" s="230">
        <f t="shared" si="5"/>
        <v>10.354789999999999</v>
      </c>
    </row>
    <row r="124" spans="1:51" ht="12" customHeight="1">
      <c r="A124" s="39"/>
      <c r="B124" s="22"/>
      <c r="C124" s="17"/>
      <c r="D124" s="17"/>
      <c r="E124" s="17"/>
      <c r="F124" s="40"/>
      <c r="G124" s="17"/>
      <c r="H124" s="17"/>
      <c r="J124" s="17"/>
      <c r="K124" s="17"/>
      <c r="L124" s="17"/>
      <c r="M124" s="17"/>
      <c r="N124" s="17"/>
      <c r="O124" s="17"/>
      <c r="P124" s="17"/>
      <c r="Q124" s="17"/>
      <c r="R124" s="17"/>
      <c r="S124" s="17"/>
      <c r="T124" s="17"/>
      <c r="U124" s="17"/>
      <c r="V124" s="17"/>
      <c r="W124" s="17"/>
      <c r="X124" s="17"/>
      <c r="Y124" s="17"/>
      <c r="Z124" s="17"/>
      <c r="AA124" s="35"/>
      <c r="AB124" s="17"/>
      <c r="AC124" s="17"/>
      <c r="AD124" s="17"/>
      <c r="AE124" s="17"/>
      <c r="AF124" s="17"/>
      <c r="AG124" s="17"/>
      <c r="AH124" s="17"/>
      <c r="AI124" s="17"/>
      <c r="AJ124" s="37"/>
      <c r="AK124" s="37"/>
      <c r="AL124" s="37"/>
      <c r="AM124" s="37"/>
      <c r="AN124" s="37"/>
      <c r="AO124" s="37"/>
      <c r="AP124" s="37"/>
      <c r="AQ124" s="37"/>
      <c r="AR124" s="37"/>
      <c r="AS124" s="37"/>
      <c r="AT124" s="37"/>
      <c r="AU124" s="37"/>
      <c r="AV124" s="37"/>
      <c r="AW124" s="37"/>
      <c r="AX124" s="17"/>
      <c r="AY124" s="17"/>
    </row>
    <row r="125" spans="1:51" ht="12" customHeight="1">
      <c r="A125" s="39"/>
      <c r="B125" s="22" t="s">
        <v>278</v>
      </c>
      <c r="C125" s="17"/>
      <c r="D125" s="17"/>
      <c r="E125" s="17"/>
      <c r="F125" s="40"/>
      <c r="G125" s="17"/>
      <c r="H125" s="17"/>
      <c r="J125" s="17"/>
      <c r="K125" s="17"/>
      <c r="L125" s="17"/>
      <c r="M125" s="17"/>
      <c r="N125" s="17"/>
      <c r="O125" s="17"/>
      <c r="P125" s="17"/>
      <c r="Q125" s="17"/>
      <c r="R125" s="17"/>
      <c r="S125" s="17"/>
      <c r="T125" s="17"/>
      <c r="U125" s="17"/>
      <c r="V125" s="17"/>
      <c r="W125" s="17"/>
      <c r="X125" s="17"/>
      <c r="Y125" s="17"/>
      <c r="Z125" s="17"/>
      <c r="AA125" s="35"/>
      <c r="AB125" s="17"/>
      <c r="AC125" s="17"/>
      <c r="AD125" s="17"/>
      <c r="AE125" s="17"/>
      <c r="AF125" s="17"/>
      <c r="AG125" s="17"/>
      <c r="AH125" s="17"/>
      <c r="AI125" s="17"/>
      <c r="AJ125" s="37"/>
      <c r="AK125" s="37"/>
      <c r="AL125" s="37"/>
      <c r="AM125" s="37"/>
      <c r="AN125" s="37"/>
      <c r="AO125" s="37"/>
      <c r="AP125" s="37"/>
      <c r="AQ125" s="37"/>
      <c r="AR125" s="37"/>
      <c r="AS125" s="37"/>
      <c r="AT125" s="37"/>
      <c r="AU125" s="37"/>
      <c r="AV125" s="37"/>
      <c r="AW125" s="37"/>
      <c r="AX125" s="17"/>
      <c r="AY125" s="17"/>
    </row>
    <row r="126" spans="1:51" ht="12" customHeight="1">
      <c r="A126" s="28"/>
      <c r="B126" s="22"/>
      <c r="C126" s="17"/>
      <c r="D126" s="17"/>
      <c r="E126" s="17"/>
      <c r="F126" s="40"/>
      <c r="G126" s="17"/>
      <c r="H126" s="17"/>
      <c r="J126" s="17"/>
      <c r="K126" s="17"/>
      <c r="L126" s="17"/>
      <c r="M126" s="17"/>
      <c r="N126" s="17"/>
      <c r="O126" s="17"/>
      <c r="P126" s="17"/>
      <c r="Q126" s="17"/>
      <c r="R126" s="17"/>
      <c r="S126" s="17"/>
      <c r="T126" s="17"/>
      <c r="U126" s="17"/>
      <c r="V126" s="17"/>
      <c r="W126" s="17"/>
      <c r="X126" s="17"/>
      <c r="Y126" s="17"/>
      <c r="Z126" s="17"/>
      <c r="AA126" s="35"/>
      <c r="AB126" s="17"/>
      <c r="AC126" s="17"/>
      <c r="AD126" s="17"/>
      <c r="AE126" s="17"/>
      <c r="AF126" s="17"/>
      <c r="AG126" s="17"/>
      <c r="AH126" s="17"/>
      <c r="AI126" s="17"/>
      <c r="AJ126" s="37"/>
      <c r="AK126" s="37"/>
      <c r="AL126" s="37"/>
      <c r="AM126" s="37"/>
      <c r="AN126" s="37"/>
      <c r="AO126" s="37"/>
      <c r="AP126" s="37"/>
      <c r="AQ126" s="37"/>
      <c r="AR126" s="37"/>
      <c r="AS126" s="37"/>
      <c r="AT126" s="37"/>
      <c r="AU126" s="37"/>
      <c r="AV126" s="37"/>
      <c r="AW126" s="37"/>
      <c r="AX126" s="17"/>
      <c r="AY126" s="17"/>
    </row>
    <row r="127" spans="1:51" ht="12" customHeight="1">
      <c r="A127" s="39" t="s">
        <v>279</v>
      </c>
      <c r="B127" s="22" t="s">
        <v>280</v>
      </c>
      <c r="C127" s="17"/>
      <c r="D127" s="17"/>
      <c r="E127" s="17"/>
      <c r="F127" s="40"/>
      <c r="G127" s="17">
        <v>348.57</v>
      </c>
      <c r="H127" s="17">
        <v>1.389</v>
      </c>
      <c r="I127" s="17">
        <v>1628</v>
      </c>
      <c r="J127" s="17"/>
      <c r="K127" s="17">
        <v>3.8210000000000002</v>
      </c>
      <c r="L127" s="17">
        <v>49</v>
      </c>
      <c r="M127" s="17">
        <v>0.114</v>
      </c>
      <c r="N127" s="17"/>
      <c r="O127" s="17"/>
      <c r="P127" s="17"/>
      <c r="Q127" s="17"/>
      <c r="R127" s="17"/>
      <c r="S127" s="17"/>
      <c r="T127" s="17"/>
      <c r="U127" s="17"/>
      <c r="V127" s="17"/>
      <c r="W127" s="17"/>
      <c r="X127" s="17"/>
      <c r="Y127" s="17"/>
      <c r="Z127" s="17"/>
      <c r="AA127" s="35"/>
      <c r="AB127" s="17"/>
      <c r="AC127" s="17"/>
      <c r="AD127" s="17"/>
      <c r="AE127" s="17"/>
      <c r="AF127" s="17"/>
      <c r="AG127" s="17"/>
      <c r="AH127" s="17"/>
      <c r="AI127" s="17"/>
      <c r="AJ127" s="37"/>
      <c r="AK127" s="37"/>
      <c r="AL127" s="37">
        <v>5</v>
      </c>
      <c r="AM127" s="37">
        <v>0.27029999999999998</v>
      </c>
      <c r="AN127" s="37"/>
      <c r="AO127" s="37"/>
      <c r="AP127" s="37"/>
      <c r="AQ127" s="37"/>
      <c r="AR127" s="37"/>
      <c r="AS127" s="37"/>
      <c r="AT127" s="37"/>
      <c r="AU127" s="37"/>
      <c r="AV127" s="37"/>
      <c r="AW127" s="37"/>
      <c r="AX127" s="17"/>
      <c r="AY127" s="17"/>
    </row>
    <row r="128" spans="1:51" ht="12" customHeight="1">
      <c r="A128" s="39">
        <v>12.379</v>
      </c>
      <c r="B128" s="22" t="s">
        <v>281</v>
      </c>
      <c r="C128" s="17"/>
      <c r="D128" s="17"/>
      <c r="E128" s="17"/>
      <c r="F128" s="40"/>
      <c r="G128" s="17"/>
      <c r="H128" s="17"/>
      <c r="I128" s="17">
        <v>229</v>
      </c>
      <c r="J128" s="17"/>
      <c r="K128" s="17">
        <v>0.88900000000000001</v>
      </c>
      <c r="L128" s="17">
        <v>752</v>
      </c>
      <c r="M128" s="17">
        <v>42.162999999999997</v>
      </c>
      <c r="N128" s="17">
        <v>682</v>
      </c>
      <c r="O128" s="17">
        <v>3.6459999999999999</v>
      </c>
      <c r="P128" s="17">
        <v>2994</v>
      </c>
      <c r="Q128" s="17">
        <v>9.51</v>
      </c>
      <c r="R128" s="17">
        <v>6480</v>
      </c>
      <c r="S128" s="17">
        <v>21.283999999999999</v>
      </c>
      <c r="T128" s="17">
        <v>865.43</v>
      </c>
      <c r="U128" s="17">
        <v>2.786</v>
      </c>
      <c r="V128" s="17">
        <v>1435</v>
      </c>
      <c r="W128" s="17">
        <v>4.8369999999999997</v>
      </c>
      <c r="X128" s="17"/>
      <c r="Y128" s="17"/>
      <c r="Z128" s="17"/>
      <c r="AA128" s="35"/>
      <c r="AB128" s="17"/>
      <c r="AC128" s="17"/>
      <c r="AD128" s="17"/>
      <c r="AE128" s="17"/>
      <c r="AF128" s="17"/>
      <c r="AG128" s="17"/>
      <c r="AH128" s="17"/>
      <c r="AI128" s="17"/>
      <c r="AJ128" s="37"/>
      <c r="AK128" s="37"/>
      <c r="AL128" s="37"/>
      <c r="AM128" s="37"/>
      <c r="AN128" s="37"/>
      <c r="AO128" s="37"/>
      <c r="AP128" s="37"/>
      <c r="AQ128" s="37"/>
      <c r="AR128" s="37"/>
      <c r="AS128" s="37"/>
      <c r="AT128" s="37"/>
      <c r="AU128" s="37"/>
      <c r="AV128" s="37"/>
      <c r="AW128" s="37"/>
      <c r="AX128" s="17"/>
      <c r="AY128" s="17"/>
    </row>
    <row r="129" spans="1:51" ht="12" customHeight="1">
      <c r="A129" s="39">
        <v>12.56</v>
      </c>
      <c r="B129" s="22" t="s">
        <v>282</v>
      </c>
      <c r="C129" s="17"/>
      <c r="D129" s="17"/>
      <c r="E129" s="17"/>
      <c r="F129" s="40"/>
      <c r="G129" s="17"/>
      <c r="H129" s="17"/>
      <c r="J129" s="17"/>
      <c r="K129" s="17"/>
      <c r="L129" s="17">
        <v>1500</v>
      </c>
      <c r="M129" s="17">
        <v>1.2030000000000001</v>
      </c>
      <c r="N129" s="17">
        <v>288</v>
      </c>
      <c r="O129" s="17">
        <v>0.21299999999999999</v>
      </c>
      <c r="P129" s="17"/>
      <c r="Q129" s="17"/>
      <c r="R129" s="17">
        <v>500</v>
      </c>
      <c r="S129" s="17">
        <v>1.399</v>
      </c>
      <c r="T129" s="17">
        <v>159</v>
      </c>
      <c r="U129" s="17">
        <v>0.29099999999999998</v>
      </c>
      <c r="V129" s="17">
        <v>1722</v>
      </c>
      <c r="W129" s="17">
        <v>2.835</v>
      </c>
      <c r="X129" s="17">
        <v>2736</v>
      </c>
      <c r="Y129" s="40">
        <v>3.6360000000000001</v>
      </c>
      <c r="Z129" s="17"/>
      <c r="AA129" s="35"/>
      <c r="AB129" s="17"/>
      <c r="AC129" s="17"/>
      <c r="AD129" s="17">
        <v>1101</v>
      </c>
      <c r="AE129" s="17">
        <v>3.0289999999999999</v>
      </c>
      <c r="AF129" s="17"/>
      <c r="AG129" s="17"/>
      <c r="AH129" s="17"/>
      <c r="AI129" s="17"/>
      <c r="AJ129" s="37"/>
      <c r="AK129" s="37"/>
      <c r="AL129" s="37"/>
      <c r="AM129" s="37"/>
      <c r="AN129" s="37"/>
      <c r="AO129" s="37"/>
      <c r="AP129" s="37"/>
      <c r="AQ129" s="37"/>
      <c r="AR129" s="37"/>
      <c r="AS129" s="37"/>
      <c r="AT129" s="37"/>
      <c r="AU129" s="37"/>
      <c r="AV129" s="37"/>
      <c r="AW129" s="37"/>
      <c r="AX129" s="17"/>
      <c r="AY129" s="17"/>
    </row>
    <row r="130" spans="1:51" ht="12" customHeight="1">
      <c r="A130" s="39">
        <v>12.93</v>
      </c>
      <c r="B130" s="22" t="s">
        <v>283</v>
      </c>
      <c r="C130" s="17"/>
      <c r="D130" s="17"/>
      <c r="E130" s="17"/>
      <c r="F130" s="40"/>
      <c r="G130" s="17"/>
      <c r="H130" s="17"/>
      <c r="J130" s="17"/>
      <c r="K130" s="17"/>
      <c r="L130" s="17">
        <v>341</v>
      </c>
      <c r="M130" s="17">
        <v>0.73399999999999999</v>
      </c>
      <c r="N130" s="17">
        <v>315.29000000000002</v>
      </c>
      <c r="O130" s="17">
        <v>0.85399999999999998</v>
      </c>
      <c r="P130" s="17">
        <v>37.79</v>
      </c>
      <c r="Q130" s="17">
        <v>0.34799999999999998</v>
      </c>
      <c r="R130" s="17">
        <v>304</v>
      </c>
      <c r="S130" s="17">
        <v>1.0940000000000001</v>
      </c>
      <c r="T130" s="17">
        <v>126</v>
      </c>
      <c r="U130" s="17">
        <v>0.81799999999999995</v>
      </c>
      <c r="V130" s="17">
        <v>95</v>
      </c>
      <c r="W130" s="17">
        <v>0.61799999999999999</v>
      </c>
      <c r="X130" s="17"/>
      <c r="Y130" s="17"/>
      <c r="Z130" s="17"/>
      <c r="AA130" s="35"/>
      <c r="AB130" s="17"/>
      <c r="AC130" s="17"/>
      <c r="AD130" s="17"/>
      <c r="AE130" s="17"/>
      <c r="AF130" s="17"/>
      <c r="AG130" s="17"/>
      <c r="AH130" s="17"/>
      <c r="AI130" s="17"/>
      <c r="AJ130" s="37"/>
      <c r="AK130" s="37"/>
      <c r="AL130" s="37"/>
      <c r="AM130" s="37"/>
      <c r="AN130" s="37"/>
      <c r="AO130" s="37"/>
      <c r="AP130" s="37"/>
      <c r="AQ130" s="37"/>
      <c r="AR130" s="37"/>
      <c r="AS130" s="37"/>
      <c r="AT130" s="37"/>
      <c r="AU130" s="37"/>
      <c r="AV130" s="37"/>
      <c r="AW130" s="37"/>
      <c r="AX130" s="17"/>
      <c r="AY130" s="17"/>
    </row>
    <row r="131" spans="1:51" ht="12" customHeight="1">
      <c r="A131" s="39">
        <v>17.43</v>
      </c>
      <c r="B131" s="22" t="s">
        <v>284</v>
      </c>
      <c r="C131" s="17"/>
      <c r="D131" s="17"/>
      <c r="E131" s="17"/>
      <c r="F131" s="40"/>
      <c r="G131" s="17"/>
      <c r="H131" s="17"/>
      <c r="I131" s="17">
        <v>1447.75</v>
      </c>
      <c r="J131" s="17"/>
      <c r="K131" s="17">
        <v>3.532</v>
      </c>
      <c r="L131" s="17">
        <v>1519</v>
      </c>
      <c r="M131" s="17">
        <v>3.968</v>
      </c>
      <c r="N131" s="17"/>
      <c r="O131" s="17"/>
      <c r="P131" s="17"/>
      <c r="Q131" s="17"/>
      <c r="R131" s="17">
        <v>2821</v>
      </c>
      <c r="S131" s="17">
        <v>9.0429999999999993</v>
      </c>
      <c r="T131" s="17">
        <v>4511.95</v>
      </c>
      <c r="U131" s="17">
        <v>11.566000000000001</v>
      </c>
      <c r="V131" s="17">
        <v>6332</v>
      </c>
      <c r="W131" s="17">
        <v>15.019</v>
      </c>
      <c r="X131" s="17">
        <v>423</v>
      </c>
      <c r="Y131" s="17">
        <v>1.3959999999999999</v>
      </c>
      <c r="Z131" s="17">
        <v>5439</v>
      </c>
      <c r="AA131" s="35">
        <v>12.775</v>
      </c>
      <c r="AB131" s="17"/>
      <c r="AC131" s="17"/>
      <c r="AD131" s="17"/>
      <c r="AE131" s="17"/>
      <c r="AF131" s="17"/>
      <c r="AG131" s="17"/>
      <c r="AH131" s="17"/>
      <c r="AI131" s="17"/>
      <c r="AJ131" s="37"/>
      <c r="AK131" s="37"/>
      <c r="AL131" s="37"/>
      <c r="AM131" s="37"/>
      <c r="AN131" s="37"/>
      <c r="AO131" s="37"/>
      <c r="AP131" s="37"/>
      <c r="AQ131" s="37"/>
      <c r="AR131" s="37"/>
      <c r="AS131" s="37"/>
      <c r="AT131" s="37"/>
      <c r="AU131" s="37"/>
      <c r="AV131" s="37"/>
      <c r="AW131" s="37"/>
      <c r="AX131" s="17"/>
      <c r="AY131" s="17"/>
    </row>
    <row r="132" spans="1:51" ht="12" customHeight="1">
      <c r="A132" s="39">
        <v>17.989999999999998</v>
      </c>
      <c r="B132" s="22" t="s">
        <v>285</v>
      </c>
      <c r="C132" s="17"/>
      <c r="D132" s="17"/>
      <c r="E132" s="17"/>
      <c r="F132" s="40"/>
      <c r="G132" s="17"/>
      <c r="H132" s="17"/>
      <c r="I132" s="17">
        <v>2028</v>
      </c>
      <c r="J132" s="17"/>
      <c r="K132" s="17">
        <v>4.1470000000000002</v>
      </c>
      <c r="L132" s="17">
        <v>24454</v>
      </c>
      <c r="M132" s="17">
        <v>44.692</v>
      </c>
      <c r="N132" s="17">
        <v>7033</v>
      </c>
      <c r="O132" s="17">
        <v>13.74</v>
      </c>
      <c r="P132" s="17">
        <v>13215</v>
      </c>
      <c r="Q132" s="17">
        <v>24.248000000000001</v>
      </c>
      <c r="R132" s="17">
        <v>19978</v>
      </c>
      <c r="S132" s="17">
        <v>34.225999999999999</v>
      </c>
      <c r="T132" s="17">
        <v>15629.63</v>
      </c>
      <c r="U132" s="17">
        <v>23.622</v>
      </c>
      <c r="V132" s="17">
        <v>31352</v>
      </c>
      <c r="W132" s="17">
        <v>38.44</v>
      </c>
      <c r="X132" s="17">
        <v>11576</v>
      </c>
      <c r="Y132" s="17">
        <v>19.91</v>
      </c>
      <c r="Z132" s="17"/>
      <c r="AA132" s="35"/>
      <c r="AB132" s="17">
        <v>6390</v>
      </c>
      <c r="AC132" s="17">
        <v>19.013999999999999</v>
      </c>
      <c r="AD132" s="17"/>
      <c r="AE132" s="17"/>
      <c r="AF132" s="17"/>
      <c r="AG132" s="17"/>
      <c r="AH132" s="17"/>
      <c r="AI132" s="17"/>
      <c r="AJ132" s="37"/>
      <c r="AK132" s="37"/>
      <c r="AL132" s="37"/>
      <c r="AM132" s="37"/>
      <c r="AN132" s="37"/>
      <c r="AO132" s="37"/>
      <c r="AP132" s="37"/>
      <c r="AQ132" s="37"/>
      <c r="AR132" s="37"/>
      <c r="AS132" s="37"/>
      <c r="AT132" s="37"/>
      <c r="AU132" s="37"/>
      <c r="AV132" s="37"/>
      <c r="AW132" s="37"/>
      <c r="AX132" s="17"/>
      <c r="AY132" s="17"/>
    </row>
    <row r="133" spans="1:51" ht="12" customHeight="1">
      <c r="A133" s="39"/>
      <c r="B133" s="22" t="s">
        <v>286</v>
      </c>
      <c r="C133" s="17"/>
      <c r="D133" s="17"/>
      <c r="E133" s="17"/>
      <c r="F133" s="40"/>
      <c r="G133" s="17"/>
      <c r="H133" s="17"/>
      <c r="J133" s="17"/>
      <c r="K133" s="17"/>
      <c r="L133" s="17"/>
      <c r="M133" s="17"/>
      <c r="N133" s="17"/>
      <c r="O133" s="17"/>
      <c r="P133" s="17"/>
      <c r="Q133" s="17"/>
      <c r="R133" s="17"/>
      <c r="S133" s="17"/>
      <c r="T133" s="17"/>
      <c r="U133" s="17"/>
      <c r="V133" s="17">
        <v>268</v>
      </c>
      <c r="W133" s="17">
        <v>1.875</v>
      </c>
      <c r="X133" s="17">
        <v>302</v>
      </c>
      <c r="Y133" s="17">
        <v>1.95</v>
      </c>
      <c r="Z133" s="17"/>
      <c r="AA133" s="35"/>
      <c r="AB133" s="17">
        <v>235</v>
      </c>
      <c r="AC133" s="17">
        <v>1.361</v>
      </c>
      <c r="AD133" s="17">
        <v>177</v>
      </c>
      <c r="AE133" s="17">
        <v>0.76100000000000001</v>
      </c>
      <c r="AF133" s="17">
        <v>137.96</v>
      </c>
      <c r="AG133" s="17">
        <v>0.33172000000000001</v>
      </c>
      <c r="AH133" s="17">
        <v>256.87</v>
      </c>
      <c r="AI133" s="17">
        <v>0.63988999999999996</v>
      </c>
      <c r="AJ133" s="37"/>
      <c r="AK133" s="37"/>
      <c r="AL133" s="37"/>
      <c r="AM133" s="37"/>
      <c r="AN133" s="37">
        <v>20</v>
      </c>
      <c r="AO133" s="37">
        <v>0.66100000000000003</v>
      </c>
      <c r="AP133" s="37"/>
      <c r="AQ133" s="37"/>
      <c r="AR133" s="37"/>
      <c r="AS133" s="37"/>
      <c r="AT133" s="37"/>
      <c r="AU133" s="37"/>
      <c r="AV133" s="37"/>
      <c r="AW133" s="37"/>
      <c r="AX133" s="17"/>
      <c r="AY133" s="17"/>
    </row>
    <row r="134" spans="1:51" s="225" customFormat="1" ht="12" customHeight="1">
      <c r="A134" s="214"/>
      <c r="B134" s="215" t="s">
        <v>287</v>
      </c>
      <c r="C134" s="215"/>
      <c r="D134" s="216"/>
      <c r="E134" s="216"/>
      <c r="F134" s="233"/>
      <c r="G134" s="220">
        <f>SUM(G127:G133)</f>
        <v>348.57</v>
      </c>
      <c r="H134" s="216">
        <f t="shared" ref="H134:Q134" si="6">SUM(H127:H132)</f>
        <v>1.389</v>
      </c>
      <c r="I134" s="220">
        <f>SUM(I127:I133)</f>
        <v>5332.75</v>
      </c>
      <c r="J134" s="216">
        <f t="shared" si="6"/>
        <v>0</v>
      </c>
      <c r="K134" s="216">
        <f t="shared" si="6"/>
        <v>12.389000000000001</v>
      </c>
      <c r="L134" s="220">
        <f>SUM(L127:L133)</f>
        <v>28615</v>
      </c>
      <c r="M134" s="216">
        <f t="shared" si="6"/>
        <v>92.873999999999995</v>
      </c>
      <c r="N134" s="220">
        <f>SUM(N127:N133)</f>
        <v>8318.2900000000009</v>
      </c>
      <c r="O134" s="216">
        <f t="shared" si="6"/>
        <v>18.452999999999999</v>
      </c>
      <c r="P134" s="220">
        <f>SUM(P127:P133)</f>
        <v>16246.79</v>
      </c>
      <c r="Q134" s="216">
        <f t="shared" si="6"/>
        <v>34.106000000000002</v>
      </c>
      <c r="R134" s="220">
        <f>SUM(R127:R133)</f>
        <v>30083</v>
      </c>
      <c r="S134" s="215">
        <f>SUM(S128:S132)</f>
        <v>67.045999999999992</v>
      </c>
      <c r="T134" s="220">
        <f>SUM(T127:T133)</f>
        <v>21292.01</v>
      </c>
      <c r="U134" s="215">
        <f>SUM(U128:U132)</f>
        <v>39.082999999999998</v>
      </c>
      <c r="V134" s="220">
        <f>SUM(V127:V133)</f>
        <v>41204</v>
      </c>
      <c r="W134" s="215">
        <f>SUM(W128:W132)</f>
        <v>61.748999999999995</v>
      </c>
      <c r="X134" s="220">
        <f>SUM(X127:X133)</f>
        <v>15037</v>
      </c>
      <c r="Y134" s="228">
        <f>SUM(Y128:Y133)</f>
        <v>26.891999999999999</v>
      </c>
      <c r="Z134" s="215">
        <f>SUM(Z128:Z133)</f>
        <v>5439</v>
      </c>
      <c r="AA134" s="234">
        <f>SUM(AA128:AA133)</f>
        <v>12.775</v>
      </c>
      <c r="AB134" s="232">
        <f>SUM(AB128:AB133)</f>
        <v>6625</v>
      </c>
      <c r="AC134" s="228">
        <f>SUM(AC128:AC133)</f>
        <v>20.375</v>
      </c>
      <c r="AD134" s="215">
        <f t="shared" ref="AD134:AI134" si="7">SUM(AD129:AD133)</f>
        <v>1278</v>
      </c>
      <c r="AE134" s="228">
        <f t="shared" si="7"/>
        <v>3.79</v>
      </c>
      <c r="AF134" s="215">
        <f t="shared" si="7"/>
        <v>137.96</v>
      </c>
      <c r="AG134" s="228">
        <f t="shared" si="7"/>
        <v>0.33172000000000001</v>
      </c>
      <c r="AH134" s="215">
        <f t="shared" si="7"/>
        <v>256.87</v>
      </c>
      <c r="AI134" s="228">
        <f t="shared" si="7"/>
        <v>0.63988999999999996</v>
      </c>
      <c r="AJ134" s="223"/>
      <c r="AK134" s="223"/>
      <c r="AL134" s="230">
        <f>SUM(AL127:AL133)</f>
        <v>5</v>
      </c>
      <c r="AM134" s="230">
        <f>SUM(AM127:AM133)</f>
        <v>0.27029999999999998</v>
      </c>
      <c r="AN134" s="223"/>
      <c r="AO134" s="230">
        <f>SUM(AO127:AO133)</f>
        <v>0.66100000000000003</v>
      </c>
      <c r="AP134" s="223"/>
      <c r="AQ134" s="223"/>
      <c r="AR134" s="223"/>
      <c r="AS134" s="223"/>
      <c r="AT134" s="223"/>
      <c r="AU134" s="223"/>
      <c r="AV134" s="223"/>
      <c r="AW134" s="223"/>
      <c r="AX134" s="216"/>
      <c r="AY134" s="216"/>
    </row>
    <row r="135" spans="1:51" ht="12" customHeight="1" thickBot="1">
      <c r="A135" s="76"/>
      <c r="B135" s="22"/>
      <c r="C135" s="17"/>
      <c r="D135" s="17"/>
      <c r="E135" s="17"/>
      <c r="F135" s="40"/>
      <c r="G135" s="17"/>
      <c r="H135" s="17"/>
      <c r="J135" s="17"/>
      <c r="K135" s="17"/>
      <c r="L135" s="17"/>
      <c r="M135" s="17"/>
      <c r="N135" s="17"/>
      <c r="O135" s="17"/>
      <c r="P135" s="17"/>
      <c r="Q135" s="17"/>
      <c r="R135" s="17"/>
      <c r="S135" s="17"/>
      <c r="T135" s="17"/>
      <c r="U135" s="17"/>
      <c r="V135" s="17"/>
      <c r="W135" s="17"/>
      <c r="X135" s="17"/>
      <c r="Y135" s="17"/>
      <c r="Z135" s="17"/>
      <c r="AA135" s="35"/>
      <c r="AB135" s="17"/>
      <c r="AC135" s="17"/>
      <c r="AD135" s="17"/>
      <c r="AE135" s="17"/>
      <c r="AF135" s="17"/>
      <c r="AG135" s="17"/>
      <c r="AH135" s="17"/>
      <c r="AI135" s="17"/>
      <c r="AJ135" s="37"/>
      <c r="AK135" s="37"/>
      <c r="AL135" s="37"/>
      <c r="AM135" s="37"/>
      <c r="AN135" s="37"/>
      <c r="AO135" s="37"/>
      <c r="AP135" s="37"/>
      <c r="AQ135" s="37"/>
      <c r="AR135" s="37"/>
      <c r="AS135" s="37"/>
      <c r="AT135" s="37"/>
      <c r="AU135" s="37"/>
      <c r="AV135" s="37"/>
      <c r="AW135" s="37"/>
      <c r="AX135" s="17"/>
      <c r="AY135" s="17"/>
    </row>
    <row r="136" spans="1:51" ht="12" customHeight="1" thickBot="1">
      <c r="A136" s="77"/>
      <c r="B136" s="22" t="s">
        <v>288</v>
      </c>
      <c r="C136" s="52"/>
      <c r="D136" s="78">
        <f>D29+D66+D106+D123+D134</f>
        <v>3512.1320000000005</v>
      </c>
      <c r="E136" s="52"/>
      <c r="F136" s="78">
        <f>F29+F66+F106+F123+F134</f>
        <v>3142.7969999999996</v>
      </c>
      <c r="G136" s="52"/>
      <c r="H136" s="78">
        <f>H29+H66+H106+H123+H134</f>
        <v>3398.2670000000003</v>
      </c>
      <c r="I136" s="52"/>
      <c r="J136" s="78">
        <f>J29+J66+J106+J123+J134</f>
        <v>0</v>
      </c>
      <c r="K136" s="78">
        <f>K29+K66+K106+K123+K134</f>
        <v>3450.2090000000007</v>
      </c>
      <c r="L136" s="52"/>
      <c r="M136" s="78">
        <f>M29+M66+M106+M123+M134</f>
        <v>4113.7</v>
      </c>
      <c r="N136" s="52"/>
      <c r="O136" s="78">
        <f>O29+O66+O106+O123+O134</f>
        <v>4143.8030000000008</v>
      </c>
      <c r="P136" s="52"/>
      <c r="Q136" s="78">
        <f>Q29+Q66+Q106+Q123+Q134</f>
        <v>3945.6420000000003</v>
      </c>
      <c r="R136" s="52"/>
      <c r="S136" s="78">
        <f>S29+S66+S106+S123+S134</f>
        <v>3666.0169999999998</v>
      </c>
      <c r="T136" s="52"/>
      <c r="U136" s="78">
        <f>U29+U66+U106+U123+U134</f>
        <v>4678.6642999999995</v>
      </c>
      <c r="V136" s="52"/>
      <c r="W136" s="78">
        <f>W29+W66+W106+W123+W134</f>
        <v>4399.2280000000001</v>
      </c>
      <c r="X136" s="52"/>
      <c r="Y136" s="78">
        <f>SUM(Y134,Y123,Y106,Y66,Y29)</f>
        <v>2173.5889999999999</v>
      </c>
      <c r="Z136" s="52"/>
      <c r="AA136" s="79">
        <f>SUM(AA134,AA123,AA106,AA66,AA29)</f>
        <v>3231.1999999999994</v>
      </c>
      <c r="AB136" s="52"/>
      <c r="AC136" s="78">
        <f>SUM(AC134,AC123,AC106,AC66,AC29)</f>
        <v>4555.2299999999996</v>
      </c>
      <c r="AD136" s="52"/>
      <c r="AE136" s="78">
        <f>AE134+AE123+AE106+AE66+AE29</f>
        <v>4333.37</v>
      </c>
      <c r="AF136" s="52"/>
      <c r="AG136" s="78">
        <f>AG134+AG123+AG106+AG66+AG29</f>
        <v>3814.4890300000002</v>
      </c>
      <c r="AH136" s="52"/>
      <c r="AI136" s="78">
        <f>AI134+AI123+AI106+AI66+AI29</f>
        <v>3857.6628700000001</v>
      </c>
      <c r="AJ136" s="52"/>
      <c r="AK136" s="52">
        <f>AK134+AK123+AK106+AK66+AK29</f>
        <v>3999.4803999999995</v>
      </c>
      <c r="AL136" s="52"/>
      <c r="AM136" s="52">
        <f>AM134+AM123+AM106+AM66+AM29</f>
        <v>3512.65202</v>
      </c>
      <c r="AN136" s="37"/>
      <c r="AO136" s="52">
        <f>AO134+AO123+AO106+AO66+AO29</f>
        <v>6500.7140000000009</v>
      </c>
      <c r="AP136" s="37"/>
      <c r="AQ136" s="52">
        <f>AQ134+AQ123+AQ106+AQ66+AQ29</f>
        <v>8061.385479999999</v>
      </c>
      <c r="AR136" s="37"/>
      <c r="AS136" s="52">
        <f>AS134+AS123+AS106+AS66+AS29</f>
        <v>8719.8644199999999</v>
      </c>
      <c r="AT136" s="37"/>
      <c r="AU136" s="52">
        <f>AU134+AU123+AU106+AU66+AU29</f>
        <v>8641.5814300000002</v>
      </c>
      <c r="AV136" s="37"/>
      <c r="AW136" s="52">
        <f>AW134+AW123+AW106+AW66+AW29</f>
        <v>7382.3990700000004</v>
      </c>
      <c r="AX136" s="52"/>
      <c r="AY136" s="52">
        <f>AY134+AY123+AY106+AY66+AY29</f>
        <v>7377.5910800000001</v>
      </c>
    </row>
    <row r="137" spans="1:51">
      <c r="B137" s="26"/>
      <c r="I137" s="16"/>
    </row>
    <row r="138" spans="1:51">
      <c r="B138" s="80"/>
      <c r="I138" s="16"/>
    </row>
    <row r="139" spans="1:51">
      <c r="I139" s="16"/>
    </row>
    <row r="140" spans="1:51">
      <c r="D140" s="263" t="s">
        <v>548</v>
      </c>
      <c r="E140" s="263"/>
      <c r="F140" s="263"/>
      <c r="G140" s="263"/>
      <c r="H140" s="263"/>
      <c r="I140" s="263"/>
      <c r="J140" s="263"/>
      <c r="K140" s="263"/>
      <c r="L140" s="263"/>
      <c r="M140" s="263"/>
    </row>
    <row r="141" spans="1:51">
      <c r="E141" s="16">
        <v>2010</v>
      </c>
      <c r="F141" s="16">
        <v>2011</v>
      </c>
      <c r="G141" s="16">
        <v>2012</v>
      </c>
      <c r="H141" s="16">
        <v>2013</v>
      </c>
      <c r="I141" s="16">
        <v>2014</v>
      </c>
      <c r="J141" s="16">
        <v>2015</v>
      </c>
      <c r="K141" s="16">
        <v>2016</v>
      </c>
      <c r="L141" s="16">
        <v>2017</v>
      </c>
      <c r="M141" s="16">
        <v>2018</v>
      </c>
    </row>
    <row r="142" spans="1:51">
      <c r="D142" s="212" t="s">
        <v>546</v>
      </c>
      <c r="E142" s="16">
        <v>3597731.16</v>
      </c>
      <c r="F142" s="16">
        <v>3720417.99</v>
      </c>
      <c r="G142" s="16">
        <v>3861405.84</v>
      </c>
      <c r="H142" s="16">
        <v>4123389</v>
      </c>
      <c r="I142" s="16">
        <v>3459285.24</v>
      </c>
      <c r="J142" s="16">
        <v>3573110.07</v>
      </c>
      <c r="K142" s="16">
        <v>3220588.49</v>
      </c>
      <c r="L142" s="16">
        <v>3307129.02</v>
      </c>
      <c r="M142" s="16">
        <v>3956010.93</v>
      </c>
    </row>
    <row r="143" spans="1:51">
      <c r="C143" s="212"/>
      <c r="D143" s="212" t="s">
        <v>547</v>
      </c>
      <c r="E143" s="212">
        <v>30264841.23</v>
      </c>
      <c r="F143" s="212">
        <v>30731178.309999999</v>
      </c>
      <c r="G143" s="212">
        <v>31773147.52</v>
      </c>
      <c r="H143" s="212">
        <v>35554864</v>
      </c>
      <c r="I143" s="212">
        <v>38681177</v>
      </c>
      <c r="J143" s="212">
        <v>41184549.619999997</v>
      </c>
      <c r="K143" s="212">
        <v>41968575.649999999</v>
      </c>
      <c r="L143" s="212">
        <v>43398499.18</v>
      </c>
      <c r="M143" s="212">
        <v>43504702.140000001</v>
      </c>
      <c r="N143" s="212"/>
      <c r="O143" s="212"/>
    </row>
    <row r="144" spans="1:51">
      <c r="C144" s="212"/>
      <c r="D144" s="16" t="s">
        <v>370</v>
      </c>
      <c r="E144" s="212">
        <v>4472765.17</v>
      </c>
      <c r="F144" s="212">
        <v>4520367.9800000004</v>
      </c>
      <c r="G144" s="212">
        <v>4710139.51</v>
      </c>
      <c r="H144" s="212">
        <v>5578180</v>
      </c>
      <c r="I144" s="212">
        <v>6285806</v>
      </c>
      <c r="J144" s="212">
        <v>6658612.7300000004</v>
      </c>
      <c r="K144" s="212">
        <v>6979210.4100000001</v>
      </c>
      <c r="L144" s="212">
        <v>7082428.9100000001</v>
      </c>
      <c r="M144" s="212">
        <v>7730009.6400000006</v>
      </c>
      <c r="N144" s="212"/>
      <c r="O144" s="212"/>
    </row>
    <row r="145" spans="3:15">
      <c r="C145" s="212"/>
      <c r="D145" s="235" t="s">
        <v>371</v>
      </c>
      <c r="E145" s="235">
        <v>2024.2199999999998</v>
      </c>
      <c r="F145" s="235">
        <v>2972</v>
      </c>
      <c r="G145" s="235">
        <v>2002</v>
      </c>
      <c r="H145" s="235">
        <v>0</v>
      </c>
      <c r="I145" s="235">
        <v>0</v>
      </c>
      <c r="J145" s="235">
        <v>4280.33</v>
      </c>
      <c r="K145" s="235">
        <v>1542</v>
      </c>
      <c r="L145" s="235">
        <v>1813</v>
      </c>
      <c r="M145" s="235">
        <v>2608.1799999999998</v>
      </c>
      <c r="N145" s="212"/>
      <c r="O145" s="212"/>
    </row>
    <row r="146" spans="3:15">
      <c r="C146" s="212"/>
      <c r="D146" s="213"/>
      <c r="E146" s="213">
        <v>38337361.780000001</v>
      </c>
      <c r="F146" s="213">
        <v>38974936.280000001</v>
      </c>
      <c r="G146" s="213">
        <v>40346694.869999997</v>
      </c>
      <c r="H146" s="213">
        <v>45256433</v>
      </c>
      <c r="I146" s="213">
        <v>48426268.240000002</v>
      </c>
      <c r="J146" s="213">
        <v>51420552.75</v>
      </c>
      <c r="K146" s="213">
        <v>52169916.549999997</v>
      </c>
      <c r="L146" s="213">
        <v>53789870.109999999</v>
      </c>
      <c r="M146" s="213">
        <v>55193330.890000001</v>
      </c>
      <c r="N146" s="212"/>
      <c r="O146" s="212"/>
    </row>
    <row r="147" spans="3:15">
      <c r="C147" s="212"/>
      <c r="D147" s="213"/>
      <c r="E147" s="213"/>
      <c r="F147" s="213"/>
      <c r="G147" s="213"/>
      <c r="H147" s="213"/>
      <c r="I147" s="213"/>
      <c r="J147" s="213"/>
      <c r="K147" s="213"/>
      <c r="L147" s="213"/>
      <c r="M147" s="213"/>
      <c r="N147" s="212"/>
      <c r="O147" s="212"/>
    </row>
    <row r="148" spans="3:15">
      <c r="C148" s="212"/>
      <c r="D148" s="262" t="s">
        <v>549</v>
      </c>
      <c r="E148" s="262"/>
      <c r="F148" s="262"/>
      <c r="G148" s="262"/>
      <c r="H148" s="262"/>
      <c r="I148" s="262"/>
      <c r="J148" s="262"/>
      <c r="K148" s="262"/>
      <c r="L148" s="262"/>
      <c r="M148" s="262"/>
      <c r="N148" s="212"/>
      <c r="O148" s="212"/>
    </row>
    <row r="149" spans="3:15">
      <c r="C149" s="212"/>
      <c r="D149" s="212"/>
      <c r="E149" s="212">
        <v>2010</v>
      </c>
      <c r="F149" s="212">
        <v>2011</v>
      </c>
      <c r="G149" s="212">
        <v>2012</v>
      </c>
      <c r="H149" s="212">
        <v>2013</v>
      </c>
      <c r="I149" s="212">
        <v>2014</v>
      </c>
      <c r="J149" s="212">
        <v>2015</v>
      </c>
      <c r="K149" s="212">
        <v>2016</v>
      </c>
      <c r="L149" s="212">
        <v>2017</v>
      </c>
      <c r="M149" s="212">
        <v>2018</v>
      </c>
      <c r="N149" s="212"/>
      <c r="O149" s="212"/>
    </row>
    <row r="150" spans="3:15">
      <c r="C150" s="212"/>
      <c r="D150" s="212" t="s">
        <v>546</v>
      </c>
      <c r="E150" s="236">
        <v>9.3843994290626433</v>
      </c>
      <c r="F150" s="236">
        <v>9.5456679217436822</v>
      </c>
      <c r="G150" s="236">
        <v>9.5705629728574593</v>
      </c>
      <c r="H150" s="236">
        <v>9.1111665826601929</v>
      </c>
      <c r="I150" s="236">
        <v>7.1434065967169396</v>
      </c>
      <c r="J150" s="236">
        <v>6.948797472815964</v>
      </c>
      <c r="K150" s="236">
        <v>6.1732674747780489</v>
      </c>
      <c r="L150" s="236">
        <v>6.148237601683995</v>
      </c>
      <c r="M150" s="236">
        <v>7.1675524310795948</v>
      </c>
      <c r="N150" s="212"/>
      <c r="O150" s="212"/>
    </row>
    <row r="151" spans="3:15">
      <c r="C151" s="212"/>
      <c r="D151" s="212" t="s">
        <v>369</v>
      </c>
      <c r="E151" s="236">
        <v>78.943463568712986</v>
      </c>
      <c r="F151" s="236">
        <v>78.848565881478322</v>
      </c>
      <c r="G151" s="236">
        <v>78.750310582751339</v>
      </c>
      <c r="H151" s="236">
        <v>78.563116098875923</v>
      </c>
      <c r="I151" s="236">
        <v>79.876435673912667</v>
      </c>
      <c r="J151" s="236">
        <v>80.093556792813729</v>
      </c>
      <c r="K151" s="236">
        <v>80.445932110658134</v>
      </c>
      <c r="L151" s="236">
        <v>80.681546713628975</v>
      </c>
      <c r="M151" s="236">
        <v>78.822389296823971</v>
      </c>
      <c r="N151" s="212"/>
      <c r="O151" s="212"/>
    </row>
    <row r="152" spans="3:15">
      <c r="C152" s="212"/>
      <c r="D152" s="212" t="s">
        <v>370</v>
      </c>
      <c r="E152" s="236">
        <v>11.66685698318806</v>
      </c>
      <c r="F152" s="236">
        <v>11.598140783413232</v>
      </c>
      <c r="G152" s="236">
        <v>11.674164451825394</v>
      </c>
      <c r="H152" s="236">
        <v>12.325717318463875</v>
      </c>
      <c r="I152" s="236">
        <v>12.980157729370392</v>
      </c>
      <c r="J152" s="236">
        <v>12.949321572588502</v>
      </c>
      <c r="K152" s="236">
        <v>13.377844688156781</v>
      </c>
      <c r="L152" s="236">
        <v>13.166845161582414</v>
      </c>
      <c r="M152" s="236">
        <v>14.005332737402398</v>
      </c>
      <c r="N152" s="212"/>
      <c r="O152" s="212"/>
    </row>
    <row r="153" spans="3:15">
      <c r="C153" s="212"/>
      <c r="D153" s="212" t="s">
        <v>371</v>
      </c>
      <c r="E153" s="236">
        <v>5.280019036302085E-3</v>
      </c>
      <c r="F153" s="236">
        <v>7.625413364755345E-3</v>
      </c>
      <c r="G153" s="236">
        <v>4.9619925658113762E-3</v>
      </c>
      <c r="H153" s="236">
        <v>0</v>
      </c>
      <c r="I153" s="236">
        <v>0</v>
      </c>
      <c r="J153" s="236">
        <v>8.3241617817887033E-3</v>
      </c>
      <c r="K153" s="236">
        <v>2.9557264070417611E-3</v>
      </c>
      <c r="L153" s="236">
        <v>3.3705231046150972E-3</v>
      </c>
      <c r="M153" s="236">
        <v>4.7255346940341184E-3</v>
      </c>
      <c r="N153" s="212"/>
      <c r="O153" s="212"/>
    </row>
    <row r="154" spans="3:15">
      <c r="C154" s="212"/>
      <c r="D154" s="212"/>
      <c r="E154" s="212"/>
      <c r="F154" s="212"/>
      <c r="G154" s="212"/>
      <c r="H154" s="212"/>
      <c r="I154" s="212"/>
      <c r="J154" s="212"/>
      <c r="K154" s="212"/>
      <c r="L154" s="212"/>
      <c r="M154" s="212"/>
      <c r="N154" s="212"/>
      <c r="O154" s="212"/>
    </row>
    <row r="155" spans="3:15">
      <c r="I155" s="16"/>
    </row>
    <row r="156" spans="3:15">
      <c r="I156" s="16"/>
    </row>
    <row r="157" spans="3:15">
      <c r="I157" s="16"/>
    </row>
    <row r="158" spans="3:15">
      <c r="I158" s="16"/>
    </row>
    <row r="159" spans="3:15">
      <c r="I159" s="16"/>
    </row>
    <row r="160" spans="3:15">
      <c r="I160" s="16"/>
    </row>
    <row r="161" spans="9:9">
      <c r="I161" s="16"/>
    </row>
    <row r="162" spans="9:9">
      <c r="I162" s="16"/>
    </row>
    <row r="163" spans="9:9">
      <c r="I163" s="16"/>
    </row>
    <row r="164" spans="9:9">
      <c r="I164" s="16"/>
    </row>
    <row r="165" spans="9:9">
      <c r="I165" s="16"/>
    </row>
    <row r="166" spans="9:9">
      <c r="I166" s="16"/>
    </row>
    <row r="167" spans="9:9">
      <c r="I167" s="16"/>
    </row>
    <row r="168" spans="9:9">
      <c r="I168" s="16"/>
    </row>
    <row r="169" spans="9:9">
      <c r="I169" s="16"/>
    </row>
    <row r="170" spans="9:9">
      <c r="I170" s="16"/>
    </row>
    <row r="171" spans="9:9">
      <c r="I171" s="16"/>
    </row>
    <row r="172" spans="9:9">
      <c r="I172" s="16"/>
    </row>
    <row r="173" spans="9:9">
      <c r="I173" s="16"/>
    </row>
    <row r="174" spans="9:9">
      <c r="I174" s="16"/>
    </row>
    <row r="175" spans="9:9">
      <c r="I175" s="16"/>
    </row>
    <row r="176" spans="9:9">
      <c r="I176" s="16"/>
    </row>
    <row r="177" spans="9:9">
      <c r="I177" s="16"/>
    </row>
    <row r="178" spans="9:9">
      <c r="I178" s="16"/>
    </row>
    <row r="179" spans="9:9">
      <c r="I179" s="16"/>
    </row>
    <row r="180" spans="9:9">
      <c r="I180" s="16"/>
    </row>
    <row r="181" spans="9:9">
      <c r="I181" s="16"/>
    </row>
    <row r="182" spans="9:9">
      <c r="I182" s="16"/>
    </row>
    <row r="183" spans="9:9">
      <c r="I183" s="16"/>
    </row>
    <row r="184" spans="9:9">
      <c r="I184" s="16"/>
    </row>
    <row r="185" spans="9:9">
      <c r="I185" s="16"/>
    </row>
    <row r="186" spans="9:9">
      <c r="I186" s="16"/>
    </row>
    <row r="187" spans="9:9">
      <c r="I187" s="16"/>
    </row>
    <row r="188" spans="9:9">
      <c r="I188" s="16"/>
    </row>
    <row r="189" spans="9:9">
      <c r="I189" s="16"/>
    </row>
    <row r="190" spans="9:9">
      <c r="I190" s="16"/>
    </row>
    <row r="191" spans="9:9">
      <c r="I191" s="16"/>
    </row>
    <row r="192" spans="9:9">
      <c r="I192" s="16"/>
    </row>
    <row r="193" spans="9:9">
      <c r="I193" s="16"/>
    </row>
    <row r="194" spans="9:9">
      <c r="I194" s="16"/>
    </row>
    <row r="195" spans="9:9">
      <c r="I195" s="16"/>
    </row>
    <row r="196" spans="9:9">
      <c r="I196" s="16"/>
    </row>
    <row r="197" spans="9:9">
      <c r="I197" s="16"/>
    </row>
    <row r="198" spans="9:9">
      <c r="I198" s="16"/>
    </row>
    <row r="199" spans="9:9">
      <c r="I199" s="16"/>
    </row>
    <row r="200" spans="9:9">
      <c r="I200" s="16"/>
    </row>
    <row r="201" spans="9:9">
      <c r="I201" s="16"/>
    </row>
    <row r="202" spans="9:9">
      <c r="I202" s="16"/>
    </row>
    <row r="203" spans="9:9">
      <c r="I203" s="16"/>
    </row>
    <row r="204" spans="9:9">
      <c r="I204" s="16"/>
    </row>
    <row r="205" spans="9:9">
      <c r="I205" s="16"/>
    </row>
    <row r="206" spans="9:9">
      <c r="I206" s="16"/>
    </row>
    <row r="207" spans="9:9">
      <c r="I207" s="16"/>
    </row>
    <row r="208" spans="9:9">
      <c r="I208" s="16"/>
    </row>
    <row r="209" spans="9:9">
      <c r="I209" s="16"/>
    </row>
    <row r="210" spans="9:9">
      <c r="I210" s="16"/>
    </row>
    <row r="211" spans="9:9">
      <c r="I211" s="16"/>
    </row>
    <row r="212" spans="9:9">
      <c r="I212" s="16"/>
    </row>
    <row r="213" spans="9:9">
      <c r="I213" s="16"/>
    </row>
    <row r="214" spans="9:9">
      <c r="I214" s="16"/>
    </row>
    <row r="215" spans="9:9">
      <c r="I215" s="16"/>
    </row>
    <row r="216" spans="9:9">
      <c r="I216" s="16"/>
    </row>
    <row r="217" spans="9:9">
      <c r="I217" s="16"/>
    </row>
    <row r="218" spans="9:9">
      <c r="I218" s="16"/>
    </row>
    <row r="219" spans="9:9">
      <c r="I219" s="16"/>
    </row>
    <row r="220" spans="9:9">
      <c r="I220" s="16"/>
    </row>
    <row r="221" spans="9:9">
      <c r="I221" s="16"/>
    </row>
    <row r="222" spans="9:9">
      <c r="I222" s="16"/>
    </row>
    <row r="223" spans="9:9">
      <c r="I223" s="16"/>
    </row>
    <row r="224" spans="9:9">
      <c r="I224" s="16"/>
    </row>
    <row r="225" spans="9:9">
      <c r="I225" s="16"/>
    </row>
    <row r="226" spans="9:9">
      <c r="I226" s="16"/>
    </row>
    <row r="227" spans="9:9">
      <c r="I227" s="16"/>
    </row>
    <row r="228" spans="9:9">
      <c r="I228" s="16"/>
    </row>
    <row r="229" spans="9:9">
      <c r="I229" s="16"/>
    </row>
    <row r="230" spans="9:9">
      <c r="I230" s="16"/>
    </row>
    <row r="231" spans="9:9">
      <c r="I231" s="16"/>
    </row>
    <row r="232" spans="9:9">
      <c r="I232" s="16"/>
    </row>
    <row r="233" spans="9:9">
      <c r="I233" s="16"/>
    </row>
    <row r="234" spans="9:9">
      <c r="I234" s="16"/>
    </row>
    <row r="235" spans="9:9">
      <c r="I235" s="16"/>
    </row>
    <row r="236" spans="9:9">
      <c r="I236" s="16"/>
    </row>
    <row r="237" spans="9:9">
      <c r="I237" s="16"/>
    </row>
    <row r="238" spans="9:9">
      <c r="I238" s="16"/>
    </row>
    <row r="239" spans="9:9">
      <c r="I239" s="16"/>
    </row>
    <row r="240" spans="9:9">
      <c r="I240" s="16"/>
    </row>
    <row r="241" spans="9:9">
      <c r="I241" s="16"/>
    </row>
    <row r="242" spans="9:9">
      <c r="I242" s="16"/>
    </row>
    <row r="243" spans="9:9">
      <c r="I243" s="16"/>
    </row>
    <row r="244" spans="9:9">
      <c r="I244" s="16"/>
    </row>
    <row r="245" spans="9:9">
      <c r="I245" s="16"/>
    </row>
    <row r="246" spans="9:9">
      <c r="I246" s="16"/>
    </row>
    <row r="247" spans="9:9">
      <c r="I247" s="16"/>
    </row>
    <row r="248" spans="9:9">
      <c r="I248" s="16"/>
    </row>
    <row r="249" spans="9:9">
      <c r="I249" s="16"/>
    </row>
    <row r="250" spans="9:9">
      <c r="I250" s="16"/>
    </row>
    <row r="251" spans="9:9">
      <c r="I251" s="16"/>
    </row>
    <row r="252" spans="9:9">
      <c r="I252" s="16"/>
    </row>
    <row r="253" spans="9:9">
      <c r="I253" s="16"/>
    </row>
    <row r="254" spans="9:9">
      <c r="I254" s="16"/>
    </row>
    <row r="255" spans="9:9">
      <c r="I255" s="16"/>
    </row>
    <row r="256" spans="9:9">
      <c r="I256" s="16"/>
    </row>
    <row r="257" spans="9:9">
      <c r="I257" s="16"/>
    </row>
    <row r="258" spans="9:9">
      <c r="I258" s="16"/>
    </row>
    <row r="259" spans="9:9">
      <c r="I259" s="16"/>
    </row>
    <row r="260" spans="9:9">
      <c r="I260" s="16"/>
    </row>
    <row r="261" spans="9:9">
      <c r="I261" s="16"/>
    </row>
    <row r="262" spans="9:9">
      <c r="I262" s="16"/>
    </row>
    <row r="263" spans="9:9">
      <c r="I263" s="16"/>
    </row>
    <row r="264" spans="9:9">
      <c r="I264" s="16"/>
    </row>
    <row r="265" spans="9:9">
      <c r="I265" s="16"/>
    </row>
    <row r="266" spans="9:9">
      <c r="I266" s="16"/>
    </row>
    <row r="267" spans="9:9">
      <c r="I267" s="16"/>
    </row>
    <row r="268" spans="9:9">
      <c r="I268" s="16"/>
    </row>
    <row r="269" spans="9:9">
      <c r="I269" s="16"/>
    </row>
    <row r="270" spans="9:9">
      <c r="I270" s="16"/>
    </row>
    <row r="271" spans="9:9">
      <c r="I271" s="16"/>
    </row>
    <row r="272" spans="9:9">
      <c r="I272" s="16"/>
    </row>
    <row r="273" spans="9:9">
      <c r="I273" s="16"/>
    </row>
    <row r="274" spans="9:9">
      <c r="I274" s="16"/>
    </row>
    <row r="275" spans="9:9">
      <c r="I275" s="16"/>
    </row>
    <row r="276" spans="9:9">
      <c r="I276" s="16"/>
    </row>
    <row r="277" spans="9:9">
      <c r="I277" s="16"/>
    </row>
    <row r="278" spans="9:9">
      <c r="I278" s="16"/>
    </row>
    <row r="279" spans="9:9">
      <c r="I279" s="16"/>
    </row>
    <row r="280" spans="9:9">
      <c r="I280" s="16"/>
    </row>
    <row r="281" spans="9:9">
      <c r="I281" s="16"/>
    </row>
    <row r="282" spans="9:9">
      <c r="I282" s="16"/>
    </row>
    <row r="283" spans="9:9">
      <c r="I283" s="16"/>
    </row>
    <row r="284" spans="9:9">
      <c r="I284" s="16"/>
    </row>
    <row r="285" spans="9:9">
      <c r="I285" s="16"/>
    </row>
    <row r="286" spans="9:9">
      <c r="I286" s="16"/>
    </row>
    <row r="287" spans="9:9">
      <c r="I287" s="16"/>
    </row>
    <row r="288" spans="9:9">
      <c r="I288" s="16"/>
    </row>
    <row r="289" spans="9:9">
      <c r="I289" s="16"/>
    </row>
    <row r="290" spans="9:9">
      <c r="I290" s="16"/>
    </row>
    <row r="291" spans="9:9">
      <c r="I291" s="16"/>
    </row>
    <row r="292" spans="9:9">
      <c r="I292" s="16"/>
    </row>
    <row r="293" spans="9:9">
      <c r="I293" s="16"/>
    </row>
    <row r="294" spans="9:9">
      <c r="I294" s="16"/>
    </row>
    <row r="295" spans="9:9">
      <c r="I295" s="16"/>
    </row>
    <row r="296" spans="9:9">
      <c r="I296" s="16"/>
    </row>
    <row r="297" spans="9:9">
      <c r="I297" s="16"/>
    </row>
    <row r="298" spans="9:9">
      <c r="I298" s="16"/>
    </row>
    <row r="299" spans="9:9">
      <c r="I299" s="16"/>
    </row>
    <row r="300" spans="9:9">
      <c r="I300" s="16"/>
    </row>
    <row r="301" spans="9:9">
      <c r="I301" s="16"/>
    </row>
    <row r="302" spans="9:9">
      <c r="I302" s="16"/>
    </row>
    <row r="303" spans="9:9">
      <c r="I303" s="16"/>
    </row>
    <row r="304" spans="9:9">
      <c r="I304" s="16"/>
    </row>
    <row r="305" spans="9:9">
      <c r="I305" s="16"/>
    </row>
    <row r="306" spans="9:9">
      <c r="I306" s="16"/>
    </row>
    <row r="307" spans="9:9">
      <c r="I307" s="16"/>
    </row>
    <row r="308" spans="9:9">
      <c r="I308" s="16"/>
    </row>
    <row r="309" spans="9:9">
      <c r="I309" s="16"/>
    </row>
    <row r="310" spans="9:9">
      <c r="I310" s="16"/>
    </row>
    <row r="311" spans="9:9">
      <c r="I311" s="16"/>
    </row>
    <row r="312" spans="9:9">
      <c r="I312" s="16"/>
    </row>
    <row r="313" spans="9:9">
      <c r="I313" s="16"/>
    </row>
    <row r="314" spans="9:9">
      <c r="I314" s="16"/>
    </row>
    <row r="315" spans="9:9">
      <c r="I315" s="16"/>
    </row>
    <row r="316" spans="9:9">
      <c r="I316" s="16"/>
    </row>
    <row r="317" spans="9:9">
      <c r="I317" s="16"/>
    </row>
    <row r="318" spans="9:9">
      <c r="I318" s="16"/>
    </row>
    <row r="319" spans="9:9">
      <c r="I319" s="16"/>
    </row>
    <row r="320" spans="9:9">
      <c r="I320" s="16"/>
    </row>
    <row r="321" spans="9:9">
      <c r="I321" s="16"/>
    </row>
    <row r="322" spans="9:9">
      <c r="I322" s="16"/>
    </row>
    <row r="323" spans="9:9">
      <c r="I323" s="16"/>
    </row>
    <row r="324" spans="9:9">
      <c r="I324" s="16"/>
    </row>
    <row r="325" spans="9:9">
      <c r="I325" s="16"/>
    </row>
    <row r="326" spans="9:9">
      <c r="I326" s="16"/>
    </row>
    <row r="327" spans="9:9">
      <c r="I327" s="16"/>
    </row>
    <row r="328" spans="9:9">
      <c r="I328" s="16"/>
    </row>
    <row r="329" spans="9:9">
      <c r="I329" s="16"/>
    </row>
    <row r="330" spans="9:9">
      <c r="I330" s="16"/>
    </row>
    <row r="331" spans="9:9">
      <c r="I331" s="16"/>
    </row>
    <row r="332" spans="9:9">
      <c r="I332" s="16"/>
    </row>
    <row r="333" spans="9:9">
      <c r="I333" s="16"/>
    </row>
    <row r="334" spans="9:9">
      <c r="I334" s="16"/>
    </row>
    <row r="335" spans="9:9">
      <c r="I335" s="16"/>
    </row>
    <row r="336" spans="9:9">
      <c r="I336" s="16"/>
    </row>
    <row r="337" spans="9:9">
      <c r="I337" s="16"/>
    </row>
    <row r="338" spans="9:9">
      <c r="I338" s="16"/>
    </row>
    <row r="339" spans="9:9">
      <c r="I339" s="16"/>
    </row>
    <row r="340" spans="9:9">
      <c r="I340" s="16"/>
    </row>
    <row r="341" spans="9:9">
      <c r="I341" s="16"/>
    </row>
    <row r="342" spans="9:9">
      <c r="I342" s="16"/>
    </row>
    <row r="343" spans="9:9">
      <c r="I343" s="16"/>
    </row>
    <row r="344" spans="9:9">
      <c r="I344" s="16"/>
    </row>
    <row r="345" spans="9:9">
      <c r="I345" s="16"/>
    </row>
    <row r="346" spans="9:9">
      <c r="I346" s="16"/>
    </row>
    <row r="347" spans="9:9">
      <c r="I347" s="16"/>
    </row>
    <row r="348" spans="9:9">
      <c r="I348" s="16"/>
    </row>
    <row r="349" spans="9:9">
      <c r="I349" s="16"/>
    </row>
    <row r="350" spans="9:9">
      <c r="I350" s="16"/>
    </row>
    <row r="351" spans="9:9">
      <c r="I351" s="16"/>
    </row>
    <row r="352" spans="9:9">
      <c r="I352" s="16"/>
    </row>
    <row r="353" spans="9:9">
      <c r="I353" s="16"/>
    </row>
    <row r="354" spans="9:9">
      <c r="I354" s="16"/>
    </row>
    <row r="355" spans="9:9">
      <c r="I355" s="16"/>
    </row>
    <row r="356" spans="9:9">
      <c r="I356" s="16"/>
    </row>
    <row r="357" spans="9:9">
      <c r="I357" s="16"/>
    </row>
    <row r="358" spans="9:9">
      <c r="I358" s="16"/>
    </row>
    <row r="359" spans="9:9">
      <c r="I359" s="16"/>
    </row>
    <row r="360" spans="9:9">
      <c r="I360" s="16"/>
    </row>
    <row r="361" spans="9:9">
      <c r="I361" s="16"/>
    </row>
    <row r="362" spans="9:9">
      <c r="I362" s="16"/>
    </row>
    <row r="363" spans="9:9">
      <c r="I363" s="16"/>
    </row>
    <row r="364" spans="9:9">
      <c r="I364" s="16"/>
    </row>
    <row r="365" spans="9:9">
      <c r="I365" s="16"/>
    </row>
    <row r="366" spans="9:9">
      <c r="I366" s="16"/>
    </row>
    <row r="367" spans="9:9">
      <c r="I367" s="16"/>
    </row>
    <row r="368" spans="9:9">
      <c r="I368" s="16"/>
    </row>
    <row r="369" spans="9:9">
      <c r="I369" s="16"/>
    </row>
    <row r="370" spans="9:9">
      <c r="I370" s="16"/>
    </row>
    <row r="371" spans="9:9">
      <c r="I371" s="16"/>
    </row>
    <row r="372" spans="9:9">
      <c r="I372" s="16"/>
    </row>
    <row r="373" spans="9:9">
      <c r="I373" s="16"/>
    </row>
    <row r="374" spans="9:9">
      <c r="I374" s="16"/>
    </row>
    <row r="375" spans="9:9">
      <c r="I375" s="16"/>
    </row>
    <row r="376" spans="9:9">
      <c r="I376" s="16"/>
    </row>
    <row r="377" spans="9:9">
      <c r="I377" s="16"/>
    </row>
    <row r="378" spans="9:9">
      <c r="I378" s="16"/>
    </row>
    <row r="379" spans="9:9">
      <c r="I379" s="16"/>
    </row>
    <row r="380" spans="9:9">
      <c r="I380" s="16"/>
    </row>
    <row r="381" spans="9:9">
      <c r="I381" s="16"/>
    </row>
    <row r="382" spans="9:9">
      <c r="I382" s="16"/>
    </row>
    <row r="383" spans="9:9">
      <c r="I383" s="16"/>
    </row>
    <row r="384" spans="9:9">
      <c r="I384" s="16"/>
    </row>
    <row r="385" spans="9:9">
      <c r="I385" s="16"/>
    </row>
    <row r="386" spans="9:9">
      <c r="I386" s="16"/>
    </row>
    <row r="387" spans="9:9">
      <c r="I387" s="16"/>
    </row>
    <row r="388" spans="9:9">
      <c r="I388" s="16"/>
    </row>
    <row r="389" spans="9:9">
      <c r="I389" s="16"/>
    </row>
    <row r="390" spans="9:9">
      <c r="I390" s="16"/>
    </row>
    <row r="391" spans="9:9">
      <c r="I391" s="16"/>
    </row>
    <row r="392" spans="9:9">
      <c r="I392" s="16"/>
    </row>
    <row r="393" spans="9:9">
      <c r="I393" s="16"/>
    </row>
    <row r="394" spans="9:9">
      <c r="I394" s="16"/>
    </row>
    <row r="395" spans="9:9">
      <c r="I395" s="16"/>
    </row>
    <row r="396" spans="9:9">
      <c r="I396" s="16"/>
    </row>
    <row r="397" spans="9:9">
      <c r="I397" s="16"/>
    </row>
    <row r="398" spans="9:9">
      <c r="I398" s="16"/>
    </row>
    <row r="399" spans="9:9">
      <c r="I399" s="16"/>
    </row>
    <row r="400" spans="9:9">
      <c r="I400" s="16"/>
    </row>
    <row r="401" spans="9:9">
      <c r="I401" s="16"/>
    </row>
    <row r="402" spans="9:9">
      <c r="I402" s="16"/>
    </row>
    <row r="403" spans="9:9">
      <c r="I403" s="16"/>
    </row>
    <row r="404" spans="9:9">
      <c r="I404" s="16"/>
    </row>
    <row r="405" spans="9:9">
      <c r="I405" s="16"/>
    </row>
    <row r="406" spans="9:9">
      <c r="I406" s="16"/>
    </row>
    <row r="407" spans="9:9">
      <c r="I407" s="16"/>
    </row>
    <row r="408" spans="9:9">
      <c r="I408" s="16"/>
    </row>
    <row r="409" spans="9:9">
      <c r="I409" s="16"/>
    </row>
    <row r="410" spans="9:9">
      <c r="I410" s="16"/>
    </row>
    <row r="411" spans="9:9">
      <c r="I411" s="16"/>
    </row>
    <row r="412" spans="9:9">
      <c r="I412" s="16"/>
    </row>
    <row r="413" spans="9:9">
      <c r="I413" s="16"/>
    </row>
    <row r="414" spans="9:9">
      <c r="I414" s="16"/>
    </row>
    <row r="415" spans="9:9">
      <c r="I415" s="16"/>
    </row>
    <row r="416" spans="9:9">
      <c r="I416" s="16"/>
    </row>
    <row r="417" spans="9:9">
      <c r="I417" s="16"/>
    </row>
    <row r="418" spans="9:9">
      <c r="I418" s="16"/>
    </row>
    <row r="419" spans="9:9">
      <c r="I419" s="16"/>
    </row>
    <row r="420" spans="9:9">
      <c r="I420" s="16"/>
    </row>
    <row r="421" spans="9:9">
      <c r="I421" s="16"/>
    </row>
    <row r="422" spans="9:9">
      <c r="I422" s="16"/>
    </row>
    <row r="423" spans="9:9">
      <c r="I423" s="16"/>
    </row>
    <row r="424" spans="9:9">
      <c r="I424" s="16"/>
    </row>
    <row r="425" spans="9:9">
      <c r="I425" s="16"/>
    </row>
    <row r="426" spans="9:9">
      <c r="I426" s="16"/>
    </row>
    <row r="427" spans="9:9">
      <c r="I427" s="16"/>
    </row>
    <row r="428" spans="9:9">
      <c r="I428" s="16"/>
    </row>
    <row r="429" spans="9:9">
      <c r="I429" s="16"/>
    </row>
    <row r="430" spans="9:9">
      <c r="I430" s="16"/>
    </row>
    <row r="431" spans="9:9">
      <c r="I431" s="16"/>
    </row>
    <row r="432" spans="9:9">
      <c r="I432" s="16"/>
    </row>
    <row r="433" spans="9:9">
      <c r="I433" s="16"/>
    </row>
    <row r="434" spans="9:9">
      <c r="I434" s="16"/>
    </row>
    <row r="435" spans="9:9">
      <c r="I435" s="16"/>
    </row>
    <row r="436" spans="9:9">
      <c r="I436" s="16"/>
    </row>
    <row r="437" spans="9:9">
      <c r="I437" s="16"/>
    </row>
    <row r="438" spans="9:9">
      <c r="I438" s="16"/>
    </row>
    <row r="439" spans="9:9">
      <c r="I439" s="16"/>
    </row>
    <row r="440" spans="9:9">
      <c r="I440" s="16"/>
    </row>
    <row r="441" spans="9:9">
      <c r="I441" s="16"/>
    </row>
    <row r="442" spans="9:9">
      <c r="I442" s="16"/>
    </row>
    <row r="443" spans="9:9">
      <c r="I443" s="16"/>
    </row>
    <row r="444" spans="9:9">
      <c r="I444" s="16"/>
    </row>
    <row r="445" spans="9:9">
      <c r="I445" s="16"/>
    </row>
    <row r="446" spans="9:9">
      <c r="I446" s="16"/>
    </row>
    <row r="447" spans="9:9">
      <c r="I447" s="16"/>
    </row>
    <row r="448" spans="9:9">
      <c r="I448" s="16"/>
    </row>
    <row r="449" spans="9:9">
      <c r="I449" s="16"/>
    </row>
    <row r="450" spans="9:9">
      <c r="I450" s="16"/>
    </row>
    <row r="451" spans="9:9">
      <c r="I451" s="16"/>
    </row>
    <row r="452" spans="9:9">
      <c r="I452" s="16"/>
    </row>
    <row r="453" spans="9:9">
      <c r="I453" s="16"/>
    </row>
    <row r="454" spans="9:9">
      <c r="I454" s="16"/>
    </row>
    <row r="455" spans="9:9">
      <c r="I455" s="16"/>
    </row>
    <row r="456" spans="9:9">
      <c r="I456" s="16"/>
    </row>
    <row r="457" spans="9:9">
      <c r="I457" s="16"/>
    </row>
    <row r="458" spans="9:9">
      <c r="I458" s="16"/>
    </row>
    <row r="459" spans="9:9">
      <c r="I459" s="16"/>
    </row>
    <row r="460" spans="9:9">
      <c r="I460" s="16"/>
    </row>
    <row r="461" spans="9:9">
      <c r="I461" s="16"/>
    </row>
    <row r="462" spans="9:9">
      <c r="I462" s="16"/>
    </row>
    <row r="463" spans="9:9">
      <c r="I463" s="16"/>
    </row>
    <row r="464" spans="9:9">
      <c r="I464" s="16"/>
    </row>
    <row r="465" spans="9:9">
      <c r="I465" s="16"/>
    </row>
    <row r="466" spans="9:9">
      <c r="I466" s="16"/>
    </row>
    <row r="467" spans="9:9">
      <c r="I467" s="16"/>
    </row>
    <row r="468" spans="9:9">
      <c r="I468" s="16"/>
    </row>
    <row r="469" spans="9:9">
      <c r="I469" s="16"/>
    </row>
    <row r="470" spans="9:9">
      <c r="I470" s="16"/>
    </row>
    <row r="471" spans="9:9">
      <c r="I471" s="16"/>
    </row>
    <row r="472" spans="9:9">
      <c r="I472" s="16"/>
    </row>
    <row r="473" spans="9:9">
      <c r="I473" s="16"/>
    </row>
    <row r="474" spans="9:9">
      <c r="I474" s="16"/>
    </row>
    <row r="475" spans="9:9">
      <c r="I475" s="16"/>
    </row>
    <row r="476" spans="9:9">
      <c r="I476" s="16"/>
    </row>
    <row r="477" spans="9:9">
      <c r="I477" s="16"/>
    </row>
    <row r="478" spans="9:9">
      <c r="I478" s="16"/>
    </row>
    <row r="479" spans="9:9">
      <c r="I479" s="16"/>
    </row>
    <row r="480" spans="9:9">
      <c r="I480" s="16"/>
    </row>
    <row r="481" spans="9:9">
      <c r="I481" s="16"/>
    </row>
    <row r="482" spans="9:9">
      <c r="I482" s="16"/>
    </row>
    <row r="483" spans="9:9">
      <c r="I483" s="16"/>
    </row>
    <row r="484" spans="9:9">
      <c r="I484" s="16"/>
    </row>
    <row r="485" spans="9:9">
      <c r="I485" s="16"/>
    </row>
    <row r="486" spans="9:9">
      <c r="I486" s="16"/>
    </row>
    <row r="487" spans="9:9">
      <c r="I487" s="16"/>
    </row>
    <row r="488" spans="9:9">
      <c r="I488" s="16"/>
    </row>
    <row r="489" spans="9:9">
      <c r="I489" s="16"/>
    </row>
    <row r="490" spans="9:9">
      <c r="I490" s="16"/>
    </row>
    <row r="491" spans="9:9">
      <c r="I491" s="16"/>
    </row>
    <row r="492" spans="9:9">
      <c r="I492" s="16"/>
    </row>
    <row r="493" spans="9:9">
      <c r="I493" s="16"/>
    </row>
    <row r="494" spans="9:9">
      <c r="I494" s="16"/>
    </row>
    <row r="495" spans="9:9">
      <c r="I495" s="16"/>
    </row>
    <row r="496" spans="9:9">
      <c r="I496" s="16"/>
    </row>
    <row r="497" spans="9:9">
      <c r="I497" s="16"/>
    </row>
    <row r="498" spans="9:9">
      <c r="I498" s="16"/>
    </row>
    <row r="499" spans="9:9">
      <c r="I499" s="16"/>
    </row>
    <row r="500" spans="9:9">
      <c r="I500" s="16"/>
    </row>
    <row r="501" spans="9:9">
      <c r="I501" s="16"/>
    </row>
    <row r="502" spans="9:9">
      <c r="I502" s="16"/>
    </row>
    <row r="503" spans="9:9">
      <c r="I503" s="16"/>
    </row>
    <row r="504" spans="9:9">
      <c r="I504" s="16"/>
    </row>
    <row r="505" spans="9:9">
      <c r="I505" s="16"/>
    </row>
    <row r="506" spans="9:9">
      <c r="I506" s="16"/>
    </row>
    <row r="507" spans="9:9">
      <c r="I507" s="16"/>
    </row>
    <row r="508" spans="9:9">
      <c r="I508" s="16"/>
    </row>
    <row r="509" spans="9:9">
      <c r="I509" s="16"/>
    </row>
    <row r="510" spans="9:9">
      <c r="I510" s="16"/>
    </row>
    <row r="511" spans="9:9">
      <c r="I511" s="16"/>
    </row>
    <row r="512" spans="9:9">
      <c r="I512" s="16"/>
    </row>
    <row r="513" spans="9:9">
      <c r="I513" s="16"/>
    </row>
    <row r="514" spans="9:9">
      <c r="I514" s="16"/>
    </row>
    <row r="515" spans="9:9">
      <c r="I515" s="16"/>
    </row>
    <row r="516" spans="9:9">
      <c r="I516" s="16"/>
    </row>
    <row r="517" spans="9:9">
      <c r="I517" s="16"/>
    </row>
    <row r="518" spans="9:9">
      <c r="I518" s="16"/>
    </row>
    <row r="519" spans="9:9">
      <c r="I519" s="16"/>
    </row>
    <row r="520" spans="9:9">
      <c r="I520" s="16"/>
    </row>
    <row r="521" spans="9:9">
      <c r="I521" s="16"/>
    </row>
    <row r="522" spans="9:9">
      <c r="I522" s="16"/>
    </row>
    <row r="523" spans="9:9">
      <c r="I523" s="16"/>
    </row>
    <row r="524" spans="9:9">
      <c r="I524" s="16"/>
    </row>
    <row r="525" spans="9:9">
      <c r="I525" s="16"/>
    </row>
    <row r="526" spans="9:9">
      <c r="I526" s="16"/>
    </row>
    <row r="527" spans="9:9">
      <c r="I527" s="16"/>
    </row>
    <row r="528" spans="9:9">
      <c r="I528" s="16"/>
    </row>
    <row r="529" spans="9:9">
      <c r="I529" s="16"/>
    </row>
    <row r="530" spans="9:9">
      <c r="I530" s="16"/>
    </row>
    <row r="531" spans="9:9">
      <c r="I531" s="16"/>
    </row>
    <row r="532" spans="9:9">
      <c r="I532" s="16"/>
    </row>
    <row r="533" spans="9:9">
      <c r="I533" s="16"/>
    </row>
    <row r="534" spans="9:9">
      <c r="I534" s="16"/>
    </row>
    <row r="535" spans="9:9">
      <c r="I535" s="16"/>
    </row>
    <row r="536" spans="9:9">
      <c r="I536" s="16"/>
    </row>
    <row r="537" spans="9:9">
      <c r="I537" s="16"/>
    </row>
    <row r="538" spans="9:9">
      <c r="I538" s="16"/>
    </row>
    <row r="539" spans="9:9">
      <c r="I539" s="16"/>
    </row>
    <row r="540" spans="9:9">
      <c r="I540" s="16"/>
    </row>
    <row r="541" spans="9:9">
      <c r="I541" s="16"/>
    </row>
    <row r="542" spans="9:9">
      <c r="I542" s="16"/>
    </row>
    <row r="543" spans="9:9">
      <c r="I543" s="16"/>
    </row>
    <row r="544" spans="9:9">
      <c r="I544" s="16"/>
    </row>
    <row r="545" spans="9:9">
      <c r="I545" s="16"/>
    </row>
    <row r="546" spans="9:9">
      <c r="I546" s="16"/>
    </row>
    <row r="547" spans="9:9">
      <c r="I547" s="16"/>
    </row>
    <row r="548" spans="9:9">
      <c r="I548" s="16"/>
    </row>
    <row r="549" spans="9:9">
      <c r="I549" s="16"/>
    </row>
    <row r="550" spans="9:9">
      <c r="I550" s="16"/>
    </row>
    <row r="551" spans="9:9">
      <c r="I551" s="16"/>
    </row>
    <row r="552" spans="9:9">
      <c r="I552" s="16"/>
    </row>
    <row r="553" spans="9:9">
      <c r="I553" s="16"/>
    </row>
    <row r="554" spans="9:9">
      <c r="I554" s="16"/>
    </row>
    <row r="555" spans="9:9">
      <c r="I555" s="16"/>
    </row>
    <row r="556" spans="9:9">
      <c r="I556" s="16"/>
    </row>
    <row r="557" spans="9:9">
      <c r="I557" s="16"/>
    </row>
    <row r="558" spans="9:9">
      <c r="I558" s="16"/>
    </row>
    <row r="559" spans="9:9">
      <c r="I559" s="16"/>
    </row>
    <row r="560" spans="9:9">
      <c r="I560" s="16"/>
    </row>
    <row r="561" spans="9:9">
      <c r="I561" s="16"/>
    </row>
    <row r="562" spans="9:9">
      <c r="I562" s="16"/>
    </row>
    <row r="563" spans="9:9">
      <c r="I563" s="16"/>
    </row>
    <row r="564" spans="9:9">
      <c r="I564" s="16"/>
    </row>
    <row r="565" spans="9:9">
      <c r="I565" s="16"/>
    </row>
    <row r="566" spans="9:9">
      <c r="I566" s="16"/>
    </row>
    <row r="567" spans="9:9">
      <c r="I567" s="16"/>
    </row>
    <row r="568" spans="9:9">
      <c r="I568" s="16"/>
    </row>
    <row r="569" spans="9:9">
      <c r="I569" s="16"/>
    </row>
    <row r="570" spans="9:9">
      <c r="I570" s="16"/>
    </row>
    <row r="571" spans="9:9">
      <c r="I571" s="16"/>
    </row>
    <row r="572" spans="9:9">
      <c r="I572" s="16"/>
    </row>
    <row r="573" spans="9:9">
      <c r="I573" s="16"/>
    </row>
    <row r="574" spans="9:9">
      <c r="I574" s="16"/>
    </row>
    <row r="575" spans="9:9">
      <c r="I575" s="16"/>
    </row>
    <row r="576" spans="9:9">
      <c r="I576" s="16"/>
    </row>
    <row r="577" spans="9:9">
      <c r="I577" s="16"/>
    </row>
    <row r="578" spans="9:9">
      <c r="I578" s="16"/>
    </row>
    <row r="579" spans="9:9">
      <c r="I579" s="16"/>
    </row>
    <row r="580" spans="9:9">
      <c r="I580" s="16"/>
    </row>
    <row r="581" spans="9:9">
      <c r="I581" s="16"/>
    </row>
    <row r="582" spans="9:9">
      <c r="I582" s="16"/>
    </row>
    <row r="583" spans="9:9">
      <c r="I583" s="16"/>
    </row>
    <row r="584" spans="9:9">
      <c r="I584" s="16"/>
    </row>
    <row r="585" spans="9:9">
      <c r="I585" s="16"/>
    </row>
    <row r="586" spans="9:9">
      <c r="I586" s="16"/>
    </row>
    <row r="587" spans="9:9">
      <c r="I587" s="16"/>
    </row>
    <row r="588" spans="9:9">
      <c r="I588" s="16"/>
    </row>
    <row r="589" spans="9:9">
      <c r="I589" s="16"/>
    </row>
    <row r="590" spans="9:9">
      <c r="I590" s="16"/>
    </row>
    <row r="591" spans="9:9">
      <c r="I591" s="16"/>
    </row>
    <row r="592" spans="9:9">
      <c r="I592" s="16"/>
    </row>
    <row r="593" spans="9:9">
      <c r="I593" s="16"/>
    </row>
    <row r="594" spans="9:9">
      <c r="I594" s="16"/>
    </row>
    <row r="595" spans="9:9">
      <c r="I595" s="16"/>
    </row>
    <row r="596" spans="9:9">
      <c r="I596" s="16"/>
    </row>
    <row r="597" spans="9:9">
      <c r="I597" s="16"/>
    </row>
    <row r="598" spans="9:9">
      <c r="I598" s="16"/>
    </row>
    <row r="599" spans="9:9">
      <c r="I599" s="16"/>
    </row>
    <row r="600" spans="9:9">
      <c r="I600" s="16"/>
    </row>
    <row r="601" spans="9:9">
      <c r="I601" s="16"/>
    </row>
    <row r="602" spans="9:9">
      <c r="I602" s="16"/>
    </row>
    <row r="603" spans="9:9">
      <c r="I603" s="16"/>
    </row>
    <row r="604" spans="9:9">
      <c r="I604" s="16"/>
    </row>
    <row r="605" spans="9:9">
      <c r="I605" s="16"/>
    </row>
    <row r="606" spans="9:9">
      <c r="I606" s="16"/>
    </row>
    <row r="607" spans="9:9">
      <c r="I607" s="16"/>
    </row>
    <row r="608" spans="9:9">
      <c r="I608" s="16"/>
    </row>
    <row r="609" spans="9:9">
      <c r="I609" s="16"/>
    </row>
    <row r="610" spans="9:9">
      <c r="I610" s="16"/>
    </row>
    <row r="611" spans="9:9">
      <c r="I611" s="16"/>
    </row>
    <row r="612" spans="9:9">
      <c r="I612" s="16"/>
    </row>
    <row r="613" spans="9:9">
      <c r="I613" s="16"/>
    </row>
    <row r="614" spans="9:9">
      <c r="I614" s="16"/>
    </row>
    <row r="615" spans="9:9">
      <c r="I615" s="16"/>
    </row>
    <row r="616" spans="9:9">
      <c r="I616" s="16"/>
    </row>
    <row r="617" spans="9:9">
      <c r="I617" s="16"/>
    </row>
    <row r="618" spans="9:9">
      <c r="I618" s="16"/>
    </row>
    <row r="619" spans="9:9">
      <c r="I619" s="16"/>
    </row>
    <row r="620" spans="9:9">
      <c r="I620" s="16"/>
    </row>
    <row r="621" spans="9:9">
      <c r="I621" s="16"/>
    </row>
    <row r="622" spans="9:9">
      <c r="I622" s="16"/>
    </row>
    <row r="623" spans="9:9">
      <c r="I623" s="16"/>
    </row>
    <row r="624" spans="9:9">
      <c r="I624" s="16"/>
    </row>
    <row r="625" spans="9:9">
      <c r="I625" s="16"/>
    </row>
    <row r="626" spans="9:9">
      <c r="I626" s="16"/>
    </row>
    <row r="627" spans="9:9">
      <c r="I627" s="16"/>
    </row>
    <row r="628" spans="9:9">
      <c r="I628" s="16"/>
    </row>
    <row r="629" spans="9:9">
      <c r="I629" s="16"/>
    </row>
    <row r="630" spans="9:9">
      <c r="I630" s="16"/>
    </row>
    <row r="631" spans="9:9">
      <c r="I631" s="16"/>
    </row>
    <row r="632" spans="9:9">
      <c r="I632" s="16"/>
    </row>
    <row r="633" spans="9:9">
      <c r="I633" s="16"/>
    </row>
    <row r="634" spans="9:9">
      <c r="I634" s="16"/>
    </row>
    <row r="635" spans="9:9">
      <c r="I635" s="16"/>
    </row>
    <row r="636" spans="9:9">
      <c r="I636" s="16"/>
    </row>
    <row r="637" spans="9:9">
      <c r="I637" s="16"/>
    </row>
    <row r="638" spans="9:9">
      <c r="I638" s="16"/>
    </row>
    <row r="639" spans="9:9">
      <c r="I639" s="16"/>
    </row>
    <row r="640" spans="9:9">
      <c r="I640" s="16"/>
    </row>
    <row r="641" spans="9:9">
      <c r="I641" s="16"/>
    </row>
    <row r="642" spans="9:9">
      <c r="I642" s="16"/>
    </row>
    <row r="643" spans="9:9">
      <c r="I643" s="16"/>
    </row>
    <row r="644" spans="9:9">
      <c r="I644" s="16"/>
    </row>
    <row r="645" spans="9:9">
      <c r="I645" s="16"/>
    </row>
    <row r="646" spans="9:9">
      <c r="I646" s="16"/>
    </row>
    <row r="647" spans="9:9">
      <c r="I647" s="16"/>
    </row>
    <row r="648" spans="9:9">
      <c r="I648" s="16"/>
    </row>
    <row r="649" spans="9:9">
      <c r="I649" s="16"/>
    </row>
    <row r="650" spans="9:9">
      <c r="I650" s="16"/>
    </row>
    <row r="651" spans="9:9">
      <c r="I651" s="16"/>
    </row>
    <row r="652" spans="9:9">
      <c r="I652" s="16"/>
    </row>
    <row r="653" spans="9:9">
      <c r="I653" s="16"/>
    </row>
    <row r="654" spans="9:9">
      <c r="I654" s="16"/>
    </row>
    <row r="655" spans="9:9">
      <c r="I655" s="16"/>
    </row>
    <row r="656" spans="9:9">
      <c r="I656" s="16"/>
    </row>
    <row r="657" spans="9:9">
      <c r="I657" s="16"/>
    </row>
    <row r="658" spans="9:9">
      <c r="I658" s="16"/>
    </row>
    <row r="659" spans="9:9">
      <c r="I659" s="16"/>
    </row>
    <row r="660" spans="9:9">
      <c r="I660" s="16"/>
    </row>
    <row r="661" spans="9:9">
      <c r="I661" s="16"/>
    </row>
    <row r="662" spans="9:9">
      <c r="I662" s="16"/>
    </row>
    <row r="663" spans="9:9">
      <c r="I663" s="16"/>
    </row>
    <row r="664" spans="9:9">
      <c r="I664" s="16"/>
    </row>
    <row r="665" spans="9:9">
      <c r="I665" s="16"/>
    </row>
    <row r="666" spans="9:9">
      <c r="I666" s="16"/>
    </row>
    <row r="667" spans="9:9">
      <c r="I667" s="16"/>
    </row>
    <row r="668" spans="9:9">
      <c r="I668" s="16"/>
    </row>
    <row r="669" spans="9:9">
      <c r="I669" s="16"/>
    </row>
    <row r="670" spans="9:9">
      <c r="I670" s="16"/>
    </row>
    <row r="671" spans="9:9">
      <c r="I671" s="16"/>
    </row>
    <row r="672" spans="9:9">
      <c r="I672" s="16"/>
    </row>
    <row r="673" spans="9:9">
      <c r="I673" s="16"/>
    </row>
    <row r="674" spans="9:9">
      <c r="I674" s="16"/>
    </row>
    <row r="675" spans="9:9">
      <c r="I675" s="16"/>
    </row>
    <row r="676" spans="9:9">
      <c r="I676" s="16"/>
    </row>
    <row r="677" spans="9:9">
      <c r="I677" s="16"/>
    </row>
    <row r="678" spans="9:9">
      <c r="I678" s="16"/>
    </row>
    <row r="679" spans="9:9">
      <c r="I679" s="16"/>
    </row>
    <row r="680" spans="9:9">
      <c r="I680" s="16"/>
    </row>
    <row r="681" spans="9:9">
      <c r="I681" s="16"/>
    </row>
    <row r="682" spans="9:9">
      <c r="I682" s="16"/>
    </row>
    <row r="683" spans="9:9">
      <c r="I683" s="16"/>
    </row>
    <row r="684" spans="9:9">
      <c r="I684" s="16"/>
    </row>
    <row r="685" spans="9:9">
      <c r="I685" s="16"/>
    </row>
    <row r="686" spans="9:9">
      <c r="I686" s="16"/>
    </row>
    <row r="687" spans="9:9">
      <c r="I687" s="16"/>
    </row>
    <row r="688" spans="9:9">
      <c r="I688" s="16"/>
    </row>
    <row r="689" spans="9:9">
      <c r="I689" s="16"/>
    </row>
    <row r="690" spans="9:9">
      <c r="I690" s="16"/>
    </row>
    <row r="691" spans="9:9">
      <c r="I691" s="16"/>
    </row>
    <row r="692" spans="9:9">
      <c r="I692" s="16"/>
    </row>
    <row r="693" spans="9:9">
      <c r="I693" s="16"/>
    </row>
    <row r="694" spans="9:9">
      <c r="I694" s="16"/>
    </row>
    <row r="695" spans="9:9">
      <c r="I695" s="16"/>
    </row>
    <row r="696" spans="9:9">
      <c r="I696" s="16"/>
    </row>
    <row r="697" spans="9:9">
      <c r="I697" s="16"/>
    </row>
    <row r="698" spans="9:9">
      <c r="I698" s="16"/>
    </row>
    <row r="699" spans="9:9">
      <c r="I699" s="16"/>
    </row>
    <row r="700" spans="9:9">
      <c r="I700" s="16"/>
    </row>
    <row r="701" spans="9:9">
      <c r="I701" s="16"/>
    </row>
    <row r="702" spans="9:9">
      <c r="I702" s="16"/>
    </row>
    <row r="703" spans="9:9">
      <c r="I703" s="16"/>
    </row>
    <row r="704" spans="9:9">
      <c r="I704" s="16"/>
    </row>
    <row r="705" spans="9:9">
      <c r="I705" s="16"/>
    </row>
    <row r="706" spans="9:9">
      <c r="I706" s="16"/>
    </row>
    <row r="707" spans="9:9">
      <c r="I707" s="16"/>
    </row>
    <row r="708" spans="9:9">
      <c r="I708" s="16"/>
    </row>
    <row r="709" spans="9:9">
      <c r="I709" s="16"/>
    </row>
    <row r="710" spans="9:9">
      <c r="I710" s="16"/>
    </row>
    <row r="711" spans="9:9">
      <c r="I711" s="16"/>
    </row>
    <row r="712" spans="9:9">
      <c r="I712" s="16"/>
    </row>
    <row r="713" spans="9:9">
      <c r="I713" s="16"/>
    </row>
    <row r="714" spans="9:9">
      <c r="I714" s="16"/>
    </row>
    <row r="715" spans="9:9">
      <c r="I715" s="16"/>
    </row>
    <row r="716" spans="9:9">
      <c r="I716" s="16"/>
    </row>
    <row r="717" spans="9:9">
      <c r="I717" s="16"/>
    </row>
    <row r="718" spans="9:9">
      <c r="I718" s="16"/>
    </row>
    <row r="719" spans="9:9">
      <c r="I719" s="16"/>
    </row>
    <row r="720" spans="9:9">
      <c r="I720" s="16"/>
    </row>
    <row r="721" spans="9:9">
      <c r="I721" s="16"/>
    </row>
    <row r="722" spans="9:9">
      <c r="I722" s="16"/>
    </row>
    <row r="723" spans="9:9">
      <c r="I723" s="16"/>
    </row>
    <row r="724" spans="9:9">
      <c r="I724" s="16"/>
    </row>
    <row r="725" spans="9:9">
      <c r="I725" s="16"/>
    </row>
    <row r="726" spans="9:9">
      <c r="I726" s="16"/>
    </row>
    <row r="727" spans="9:9">
      <c r="I727" s="16"/>
    </row>
    <row r="728" spans="9:9">
      <c r="I728" s="16"/>
    </row>
    <row r="729" spans="9:9">
      <c r="I729" s="16"/>
    </row>
    <row r="730" spans="9:9">
      <c r="I730" s="16"/>
    </row>
    <row r="731" spans="9:9">
      <c r="I731" s="16"/>
    </row>
    <row r="732" spans="9:9">
      <c r="I732" s="16"/>
    </row>
    <row r="733" spans="9:9">
      <c r="I733" s="16"/>
    </row>
    <row r="734" spans="9:9">
      <c r="I734" s="16"/>
    </row>
    <row r="735" spans="9:9">
      <c r="I735" s="16"/>
    </row>
    <row r="736" spans="9:9">
      <c r="I736" s="16"/>
    </row>
    <row r="737" spans="9:9">
      <c r="I737" s="16"/>
    </row>
    <row r="738" spans="9:9">
      <c r="I738" s="16"/>
    </row>
    <row r="739" spans="9:9">
      <c r="I739" s="16"/>
    </row>
    <row r="740" spans="9:9">
      <c r="I740" s="16"/>
    </row>
    <row r="741" spans="9:9">
      <c r="I741" s="16"/>
    </row>
    <row r="742" spans="9:9">
      <c r="I742" s="16"/>
    </row>
    <row r="743" spans="9:9">
      <c r="I743" s="16"/>
    </row>
    <row r="744" spans="9:9">
      <c r="I744" s="16"/>
    </row>
    <row r="745" spans="9:9">
      <c r="I745" s="16"/>
    </row>
    <row r="746" spans="9:9">
      <c r="I746" s="16"/>
    </row>
    <row r="747" spans="9:9">
      <c r="I747" s="16"/>
    </row>
    <row r="748" spans="9:9">
      <c r="I748" s="16"/>
    </row>
    <row r="749" spans="9:9">
      <c r="I749" s="16"/>
    </row>
    <row r="750" spans="9:9">
      <c r="I750" s="16"/>
    </row>
    <row r="751" spans="9:9">
      <c r="I751" s="16"/>
    </row>
    <row r="752" spans="9:9">
      <c r="I752" s="16"/>
    </row>
    <row r="753" spans="9:9">
      <c r="I753" s="16"/>
    </row>
    <row r="754" spans="9:9">
      <c r="I754" s="16"/>
    </row>
    <row r="755" spans="9:9">
      <c r="I755" s="16"/>
    </row>
    <row r="756" spans="9:9">
      <c r="I756" s="16"/>
    </row>
    <row r="757" spans="9:9">
      <c r="I757" s="16"/>
    </row>
  </sheetData>
  <mergeCells count="2">
    <mergeCell ref="D148:M148"/>
    <mergeCell ref="D140:M140"/>
  </mergeCells>
  <printOptions gridLines="1"/>
  <pageMargins left="0" right="0" top="0.5" bottom="0.5" header="0.5" footer="0.5"/>
  <pageSetup paperSize="5" scale="55" orientation="landscape" horizontalDpi="1200" verticalDpi="1200" r:id="rId1"/>
  <headerFooter alignWithMargins="0">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1FC94-142F-40E3-BBBE-EE7C66F3D7CB}">
  <dimension ref="B1:S14"/>
  <sheetViews>
    <sheetView topLeftCell="L1" workbookViewId="0">
      <selection activeCell="L9" sqref="L9"/>
    </sheetView>
  </sheetViews>
  <sheetFormatPr defaultRowHeight="15"/>
  <cols>
    <col min="2" max="2" width="15" bestFit="1" customWidth="1"/>
    <col min="12" max="12" width="17.7109375" bestFit="1" customWidth="1"/>
  </cols>
  <sheetData>
    <row r="1" spans="2:19">
      <c r="L1" s="159" t="s">
        <v>543</v>
      </c>
      <c r="M1" s="159"/>
    </row>
    <row r="2" spans="2:19">
      <c r="B2" s="259" t="s">
        <v>521</v>
      </c>
      <c r="C2" s="259"/>
      <c r="D2" s="259"/>
      <c r="E2" s="259"/>
      <c r="F2" s="259"/>
      <c r="G2" s="259"/>
      <c r="H2" s="259"/>
      <c r="I2" s="259"/>
      <c r="J2" s="152"/>
      <c r="L2" s="259" t="s">
        <v>542</v>
      </c>
      <c r="M2" s="259"/>
      <c r="N2" s="259"/>
      <c r="O2" s="259"/>
      <c r="P2" s="259"/>
      <c r="Q2" s="259"/>
      <c r="R2" s="259"/>
      <c r="S2" s="259"/>
    </row>
    <row r="3" spans="2:19">
      <c r="B3" t="s">
        <v>372</v>
      </c>
      <c r="C3">
        <v>2012</v>
      </c>
      <c r="D3">
        <v>2013</v>
      </c>
      <c r="E3">
        <v>2014</v>
      </c>
      <c r="F3">
        <v>2015</v>
      </c>
      <c r="G3">
        <v>2016</v>
      </c>
      <c r="H3">
        <v>2017</v>
      </c>
      <c r="I3">
        <v>2018</v>
      </c>
      <c r="L3" t="s">
        <v>290</v>
      </c>
      <c r="M3">
        <v>2012</v>
      </c>
      <c r="N3">
        <v>2013</v>
      </c>
      <c r="O3">
        <v>2014</v>
      </c>
      <c r="P3">
        <v>2015</v>
      </c>
      <c r="Q3">
        <v>2016</v>
      </c>
      <c r="R3">
        <v>2017</v>
      </c>
      <c r="S3">
        <v>2018</v>
      </c>
    </row>
    <row r="4" spans="2:19">
      <c r="B4" t="s">
        <v>373</v>
      </c>
      <c r="C4">
        <v>55</v>
      </c>
      <c r="D4">
        <v>58</v>
      </c>
      <c r="E4">
        <v>57</v>
      </c>
      <c r="F4">
        <v>58</v>
      </c>
      <c r="G4">
        <v>62</v>
      </c>
      <c r="H4">
        <v>62</v>
      </c>
      <c r="I4">
        <v>60</v>
      </c>
      <c r="L4" t="s">
        <v>522</v>
      </c>
      <c r="M4">
        <v>227135</v>
      </c>
      <c r="N4">
        <v>294177</v>
      </c>
      <c r="O4">
        <v>321220</v>
      </c>
      <c r="P4">
        <v>341161</v>
      </c>
      <c r="Q4">
        <v>385583</v>
      </c>
      <c r="R4">
        <v>427076</v>
      </c>
      <c r="S4">
        <v>489261</v>
      </c>
    </row>
    <row r="5" spans="2:19">
      <c r="B5" t="s">
        <v>374</v>
      </c>
      <c r="C5">
        <v>87</v>
      </c>
      <c r="D5">
        <v>90</v>
      </c>
      <c r="E5">
        <v>105</v>
      </c>
      <c r="F5">
        <v>108</v>
      </c>
      <c r="G5">
        <v>118</v>
      </c>
      <c r="H5">
        <v>125</v>
      </c>
      <c r="I5">
        <v>127</v>
      </c>
      <c r="L5" t="s">
        <v>521</v>
      </c>
      <c r="M5">
        <v>723</v>
      </c>
      <c r="N5">
        <v>757</v>
      </c>
      <c r="O5">
        <v>805</v>
      </c>
      <c r="P5">
        <v>850</v>
      </c>
      <c r="Q5">
        <v>861</v>
      </c>
      <c r="R5">
        <v>856</v>
      </c>
      <c r="S5">
        <v>883</v>
      </c>
    </row>
    <row r="6" spans="2:19">
      <c r="B6" t="s">
        <v>375</v>
      </c>
      <c r="C6">
        <v>114</v>
      </c>
      <c r="D6">
        <v>118</v>
      </c>
      <c r="E6">
        <v>122</v>
      </c>
      <c r="F6">
        <v>125</v>
      </c>
      <c r="G6">
        <v>139</v>
      </c>
      <c r="H6">
        <v>137</v>
      </c>
      <c r="I6">
        <v>144</v>
      </c>
    </row>
    <row r="7" spans="2:19">
      <c r="B7" t="s">
        <v>376</v>
      </c>
      <c r="C7">
        <v>33</v>
      </c>
      <c r="D7">
        <v>34</v>
      </c>
      <c r="E7">
        <v>33</v>
      </c>
      <c r="F7">
        <v>33</v>
      </c>
      <c r="G7">
        <v>29</v>
      </c>
      <c r="H7">
        <v>30</v>
      </c>
      <c r="I7">
        <v>31</v>
      </c>
    </row>
    <row r="8" spans="2:19">
      <c r="B8" t="s">
        <v>377</v>
      </c>
      <c r="C8">
        <v>21</v>
      </c>
      <c r="D8">
        <v>20</v>
      </c>
      <c r="E8">
        <v>23</v>
      </c>
      <c r="F8">
        <v>23</v>
      </c>
      <c r="G8">
        <v>21</v>
      </c>
      <c r="H8">
        <v>22</v>
      </c>
      <c r="I8">
        <v>21</v>
      </c>
    </row>
    <row r="9" spans="2:19">
      <c r="B9" t="s">
        <v>378</v>
      </c>
      <c r="C9">
        <v>119</v>
      </c>
      <c r="D9">
        <v>121</v>
      </c>
      <c r="E9">
        <v>135</v>
      </c>
      <c r="F9">
        <v>156</v>
      </c>
      <c r="G9">
        <v>155</v>
      </c>
      <c r="H9">
        <v>153</v>
      </c>
      <c r="I9">
        <v>161</v>
      </c>
    </row>
    <row r="10" spans="2:19">
      <c r="B10" t="s">
        <v>379</v>
      </c>
      <c r="C10">
        <v>153</v>
      </c>
      <c r="D10">
        <v>163</v>
      </c>
      <c r="E10">
        <v>166</v>
      </c>
      <c r="F10">
        <v>172</v>
      </c>
      <c r="G10">
        <v>170</v>
      </c>
      <c r="H10">
        <v>169</v>
      </c>
      <c r="I10">
        <v>172</v>
      </c>
    </row>
    <row r="11" spans="2:19">
      <c r="B11" t="s">
        <v>380</v>
      </c>
      <c r="C11">
        <v>61</v>
      </c>
      <c r="D11">
        <v>69</v>
      </c>
      <c r="E11">
        <v>81</v>
      </c>
      <c r="F11">
        <v>91</v>
      </c>
      <c r="G11">
        <v>92</v>
      </c>
      <c r="H11">
        <v>86</v>
      </c>
      <c r="I11">
        <v>89</v>
      </c>
    </row>
    <row r="12" spans="2:19">
      <c r="B12" t="s">
        <v>381</v>
      </c>
      <c r="C12">
        <v>39</v>
      </c>
      <c r="D12">
        <v>39</v>
      </c>
      <c r="E12">
        <v>40</v>
      </c>
      <c r="F12">
        <v>40</v>
      </c>
      <c r="G12">
        <v>36</v>
      </c>
      <c r="H12">
        <v>38</v>
      </c>
      <c r="I12">
        <v>36</v>
      </c>
    </row>
    <row r="13" spans="2:19">
      <c r="B13" t="s">
        <v>382</v>
      </c>
      <c r="C13">
        <v>41</v>
      </c>
      <c r="D13">
        <v>45</v>
      </c>
      <c r="E13">
        <v>43</v>
      </c>
      <c r="F13">
        <v>44</v>
      </c>
      <c r="G13">
        <v>39</v>
      </c>
      <c r="H13">
        <v>34</v>
      </c>
      <c r="I13">
        <v>42</v>
      </c>
    </row>
    <row r="14" spans="2:19">
      <c r="B14" t="s">
        <v>287</v>
      </c>
      <c r="C14">
        <f t="shared" ref="C14:I14" si="0">SUM(C4:C13)</f>
        <v>723</v>
      </c>
      <c r="D14">
        <f t="shared" si="0"/>
        <v>757</v>
      </c>
      <c r="E14">
        <f t="shared" si="0"/>
        <v>805</v>
      </c>
      <c r="F14">
        <f t="shared" si="0"/>
        <v>850</v>
      </c>
      <c r="G14">
        <f t="shared" si="0"/>
        <v>861</v>
      </c>
      <c r="H14">
        <f t="shared" si="0"/>
        <v>856</v>
      </c>
      <c r="I14">
        <f t="shared" si="0"/>
        <v>883</v>
      </c>
    </row>
  </sheetData>
  <mergeCells count="2">
    <mergeCell ref="B2:I2"/>
    <mergeCell ref="L2:S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29FF3-B9ED-4E4E-9EA6-6B81ABD946B5}">
  <sheetPr>
    <pageSetUpPr fitToPage="1"/>
  </sheetPr>
  <dimension ref="A1:I41"/>
  <sheetViews>
    <sheetView topLeftCell="A4" zoomScale="64" zoomScaleNormal="64" workbookViewId="0">
      <selection activeCell="C15" sqref="C15"/>
    </sheetView>
  </sheetViews>
  <sheetFormatPr defaultColWidth="11.5703125" defaultRowHeight="18.75"/>
  <cols>
    <col min="1" max="1" width="36.42578125" style="1" customWidth="1"/>
    <col min="2" max="2" width="20.85546875" style="1" customWidth="1"/>
    <col min="3" max="3" width="57.5703125" style="1" bestFit="1" customWidth="1"/>
    <col min="4" max="4" width="14.85546875" style="1" bestFit="1" customWidth="1"/>
    <col min="5" max="5" width="17" style="1" customWidth="1"/>
    <col min="6" max="6" width="70.85546875" style="1" bestFit="1" customWidth="1"/>
    <col min="7" max="7" width="14.85546875" style="1" bestFit="1" customWidth="1"/>
    <col min="8" max="8" width="11.5703125" style="1"/>
    <col min="9" max="9" width="19.5703125" style="1" bestFit="1" customWidth="1"/>
    <col min="10" max="10" width="6.140625" style="1" bestFit="1" customWidth="1"/>
    <col min="11" max="13" width="11.5703125" style="1"/>
    <col min="14" max="14" width="25" style="1" customWidth="1"/>
    <col min="15" max="16384" width="11.5703125" style="1"/>
  </cols>
  <sheetData>
    <row r="1" spans="1:9" ht="23.45" customHeight="1">
      <c r="A1" s="244" t="s">
        <v>0</v>
      </c>
      <c r="B1" s="245"/>
      <c r="C1" s="245"/>
      <c r="D1" s="245"/>
      <c r="E1" s="245"/>
      <c r="F1" s="245"/>
      <c r="G1" s="246"/>
    </row>
    <row r="2" spans="1:9" ht="150" customHeight="1">
      <c r="A2" s="247" t="s">
        <v>1</v>
      </c>
      <c r="B2" s="248"/>
      <c r="C2" s="248"/>
      <c r="D2" s="248"/>
      <c r="E2" s="248"/>
      <c r="F2" s="248"/>
      <c r="G2" s="248"/>
      <c r="I2" s="1" t="s">
        <v>2</v>
      </c>
    </row>
    <row r="3" spans="1:9" ht="29.45" customHeight="1">
      <c r="A3" s="2" t="s">
        <v>3</v>
      </c>
      <c r="B3" s="3"/>
      <c r="C3" s="2"/>
      <c r="D3" s="2"/>
      <c r="E3" s="2"/>
      <c r="F3" s="2"/>
      <c r="G3" s="2"/>
    </row>
    <row r="4" spans="1:9" ht="21">
      <c r="A4" s="4"/>
      <c r="B4" s="5" t="s">
        <v>4</v>
      </c>
      <c r="C4" s="4"/>
      <c r="D4" s="5" t="s">
        <v>5</v>
      </c>
      <c r="E4" s="5" t="s">
        <v>6</v>
      </c>
      <c r="F4" s="4"/>
      <c r="G4" s="5" t="s">
        <v>5</v>
      </c>
    </row>
    <row r="5" spans="1:9" ht="35.1" customHeight="1">
      <c r="A5" s="249" t="s">
        <v>7</v>
      </c>
      <c r="B5" s="6" t="s">
        <v>8</v>
      </c>
      <c r="C5" s="7" t="s">
        <v>9</v>
      </c>
      <c r="D5" s="8"/>
      <c r="E5" s="8" t="s">
        <v>10</v>
      </c>
      <c r="F5" s="7" t="s">
        <v>11</v>
      </c>
      <c r="G5" s="8"/>
    </row>
    <row r="6" spans="1:9" ht="35.1" customHeight="1">
      <c r="A6" s="250"/>
      <c r="B6" s="6" t="s">
        <v>12</v>
      </c>
      <c r="C6" s="7" t="s">
        <v>13</v>
      </c>
      <c r="D6" s="8"/>
      <c r="E6" s="8" t="s">
        <v>14</v>
      </c>
      <c r="F6" s="7" t="s">
        <v>15</v>
      </c>
      <c r="G6" s="8"/>
    </row>
    <row r="7" spans="1:9" ht="35.1" customHeight="1">
      <c r="A7" s="250"/>
      <c r="B7" s="6" t="s">
        <v>16</v>
      </c>
      <c r="C7" s="7" t="s">
        <v>17</v>
      </c>
      <c r="D7" s="8"/>
      <c r="E7" s="8" t="s">
        <v>18</v>
      </c>
      <c r="F7" s="7" t="s">
        <v>19</v>
      </c>
      <c r="G7" s="8"/>
    </row>
    <row r="8" spans="1:9" ht="35.1" customHeight="1">
      <c r="A8" s="250"/>
      <c r="B8" s="6" t="s">
        <v>20</v>
      </c>
      <c r="C8" s="7" t="s">
        <v>21</v>
      </c>
      <c r="D8" s="8"/>
      <c r="E8" s="8" t="s">
        <v>22</v>
      </c>
      <c r="F8" s="7" t="s">
        <v>23</v>
      </c>
      <c r="G8" s="8"/>
    </row>
    <row r="9" spans="1:9" ht="35.1" customHeight="1">
      <c r="A9" s="250"/>
      <c r="B9" s="6" t="s">
        <v>24</v>
      </c>
      <c r="C9" s="7" t="s">
        <v>25</v>
      </c>
      <c r="D9" s="8"/>
      <c r="E9" s="8" t="s">
        <v>26</v>
      </c>
      <c r="F9" s="7" t="s">
        <v>27</v>
      </c>
      <c r="G9" s="8"/>
    </row>
    <row r="10" spans="1:9" ht="35.1" customHeight="1">
      <c r="A10" s="250"/>
      <c r="B10" s="6" t="s">
        <v>28</v>
      </c>
      <c r="C10" s="7" t="s">
        <v>29</v>
      </c>
      <c r="D10" s="8"/>
      <c r="E10" s="8" t="s">
        <v>30</v>
      </c>
      <c r="F10" s="7" t="s">
        <v>31</v>
      </c>
      <c r="G10" s="8"/>
    </row>
    <row r="11" spans="1:9" ht="35.1" customHeight="1">
      <c r="A11" s="250"/>
      <c r="B11" s="6" t="s">
        <v>32</v>
      </c>
      <c r="C11" s="7" t="s">
        <v>33</v>
      </c>
      <c r="D11" s="8"/>
      <c r="E11" s="8" t="s">
        <v>34</v>
      </c>
      <c r="F11" s="7" t="s">
        <v>35</v>
      </c>
      <c r="G11" s="8"/>
    </row>
    <row r="12" spans="1:9" ht="35.1" customHeight="1">
      <c r="A12" s="250"/>
      <c r="B12" s="6" t="s">
        <v>36</v>
      </c>
      <c r="C12" s="7" t="s">
        <v>37</v>
      </c>
      <c r="D12" s="8"/>
      <c r="E12" s="8" t="s">
        <v>38</v>
      </c>
      <c r="F12" s="7" t="s">
        <v>39</v>
      </c>
      <c r="G12" s="8"/>
    </row>
    <row r="13" spans="1:9" ht="35.1" customHeight="1">
      <c r="A13" s="250"/>
      <c r="B13" s="6" t="s">
        <v>40</v>
      </c>
      <c r="C13" s="7" t="s">
        <v>41</v>
      </c>
      <c r="D13" s="8"/>
      <c r="E13" s="8" t="s">
        <v>42</v>
      </c>
      <c r="F13" s="7" t="s">
        <v>43</v>
      </c>
      <c r="G13" s="8"/>
    </row>
    <row r="14" spans="1:9" ht="35.1" customHeight="1">
      <c r="A14" s="250"/>
      <c r="B14" s="6" t="s">
        <v>44</v>
      </c>
      <c r="C14" s="7" t="s">
        <v>45</v>
      </c>
      <c r="D14" s="8"/>
      <c r="E14" s="8"/>
      <c r="G14" s="8"/>
    </row>
    <row r="15" spans="1:9" ht="35.1" customHeight="1">
      <c r="A15" s="250"/>
      <c r="B15" s="6" t="s">
        <v>46</v>
      </c>
      <c r="C15" s="7" t="s">
        <v>47</v>
      </c>
      <c r="D15" s="8"/>
      <c r="E15" s="8"/>
      <c r="F15" s="7"/>
      <c r="G15" s="8"/>
    </row>
    <row r="16" spans="1:9" ht="35.1" customHeight="1">
      <c r="A16" s="250"/>
      <c r="B16" s="6" t="s">
        <v>48</v>
      </c>
      <c r="C16" s="7" t="s">
        <v>49</v>
      </c>
      <c r="D16" s="8"/>
      <c r="E16" s="8"/>
      <c r="F16" s="7"/>
      <c r="G16" s="8"/>
    </row>
    <row r="17" spans="1:7" ht="35.1" customHeight="1">
      <c r="A17" s="250"/>
      <c r="B17" s="6"/>
      <c r="C17" s="7"/>
      <c r="D17" s="8"/>
      <c r="E17" s="8" t="s">
        <v>2</v>
      </c>
      <c r="F17" s="7"/>
      <c r="G17" s="8"/>
    </row>
    <row r="18" spans="1:7" ht="35.1" customHeight="1">
      <c r="A18" s="8"/>
      <c r="B18" s="6"/>
      <c r="C18" s="8"/>
      <c r="D18" s="9"/>
      <c r="E18" s="8"/>
      <c r="F18" s="8"/>
      <c r="G18" s="9"/>
    </row>
    <row r="19" spans="1:7" ht="35.1" customHeight="1">
      <c r="A19" s="8"/>
      <c r="B19" s="5" t="s">
        <v>50</v>
      </c>
      <c r="C19" s="7"/>
      <c r="D19" s="5" t="s">
        <v>5</v>
      </c>
      <c r="E19" s="5" t="s">
        <v>51</v>
      </c>
      <c r="F19" s="8"/>
      <c r="G19" s="5" t="s">
        <v>5</v>
      </c>
    </row>
    <row r="20" spans="1:7" ht="35.1" customHeight="1">
      <c r="A20" s="249" t="s">
        <v>52</v>
      </c>
      <c r="B20" s="8" t="s">
        <v>53</v>
      </c>
      <c r="C20" s="7" t="s">
        <v>54</v>
      </c>
      <c r="D20" s="8"/>
      <c r="E20" s="8" t="s">
        <v>55</v>
      </c>
      <c r="F20" s="7" t="s">
        <v>56</v>
      </c>
      <c r="G20" s="8"/>
    </row>
    <row r="21" spans="1:7" ht="35.1" customHeight="1">
      <c r="A21" s="249"/>
      <c r="B21" s="8" t="s">
        <v>57</v>
      </c>
      <c r="C21" s="7" t="s">
        <v>58</v>
      </c>
      <c r="D21" s="8"/>
      <c r="E21" s="8" t="s">
        <v>59</v>
      </c>
      <c r="F21" s="7" t="s">
        <v>60</v>
      </c>
      <c r="G21" s="8"/>
    </row>
    <row r="22" spans="1:7" ht="35.1" customHeight="1">
      <c r="A22" s="249"/>
      <c r="B22" s="8" t="s">
        <v>61</v>
      </c>
      <c r="C22" s="7" t="s">
        <v>62</v>
      </c>
      <c r="D22" s="8"/>
      <c r="E22" s="8" t="s">
        <v>63</v>
      </c>
      <c r="F22" s="7" t="s">
        <v>64</v>
      </c>
      <c r="G22" s="8"/>
    </row>
    <row r="23" spans="1:7" ht="35.1" customHeight="1">
      <c r="A23" s="251"/>
      <c r="B23" s="8" t="s">
        <v>65</v>
      </c>
      <c r="C23" s="7" t="s">
        <v>66</v>
      </c>
      <c r="D23" s="8"/>
      <c r="E23" s="8" t="s">
        <v>67</v>
      </c>
      <c r="F23" s="7" t="s">
        <v>68</v>
      </c>
      <c r="G23" s="8"/>
    </row>
    <row r="24" spans="1:7" ht="35.1" customHeight="1">
      <c r="A24" s="251"/>
      <c r="B24" s="8" t="s">
        <v>69</v>
      </c>
      <c r="C24" s="7" t="s">
        <v>70</v>
      </c>
      <c r="D24" s="8"/>
      <c r="E24" s="8" t="s">
        <v>71</v>
      </c>
      <c r="F24" s="7" t="s">
        <v>72</v>
      </c>
      <c r="G24" s="8"/>
    </row>
    <row r="25" spans="1:7" ht="35.1" customHeight="1">
      <c r="A25" s="251"/>
      <c r="B25" s="8" t="s">
        <v>73</v>
      </c>
      <c r="C25" s="7" t="s">
        <v>74</v>
      </c>
      <c r="D25" s="8"/>
      <c r="E25" s="8" t="s">
        <v>75</v>
      </c>
      <c r="F25" s="7" t="s">
        <v>76</v>
      </c>
      <c r="G25" s="8"/>
    </row>
    <row r="26" spans="1:7" ht="35.1" customHeight="1">
      <c r="A26" s="251"/>
      <c r="B26" s="8" t="s">
        <v>77</v>
      </c>
      <c r="C26" s="7" t="s">
        <v>78</v>
      </c>
      <c r="D26" s="8"/>
      <c r="E26" s="8" t="s">
        <v>2</v>
      </c>
      <c r="F26" s="7"/>
      <c r="G26" s="8"/>
    </row>
    <row r="27" spans="1:7" ht="35.1" customHeight="1">
      <c r="A27" s="251"/>
      <c r="B27" s="8" t="s">
        <v>79</v>
      </c>
      <c r="C27" s="7" t="s">
        <v>80</v>
      </c>
      <c r="D27" s="8"/>
      <c r="E27" s="8"/>
      <c r="F27" s="7"/>
      <c r="G27" s="8"/>
    </row>
    <row r="28" spans="1:7" ht="35.1" customHeight="1">
      <c r="A28" s="251"/>
      <c r="B28" s="8" t="s">
        <v>81</v>
      </c>
      <c r="C28" s="7" t="s">
        <v>82</v>
      </c>
      <c r="D28" s="8"/>
      <c r="E28" s="8"/>
      <c r="F28" s="7"/>
      <c r="G28" s="8"/>
    </row>
    <row r="29" spans="1:7" ht="35.1" customHeight="1">
      <c r="A29" s="251"/>
      <c r="B29" s="8" t="s">
        <v>2</v>
      </c>
      <c r="C29" s="7"/>
      <c r="D29" s="8"/>
      <c r="E29" s="8" t="s">
        <v>2</v>
      </c>
      <c r="F29" s="7"/>
      <c r="G29" s="8"/>
    </row>
    <row r="30" spans="1:7" ht="24.95" customHeight="1">
      <c r="C30" s="10"/>
      <c r="F30" s="10"/>
    </row>
    <row r="31" spans="1:7" ht="24.95" customHeight="1"/>
    <row r="32" spans="1:7" ht="24.95" customHeight="1">
      <c r="D32" s="11"/>
      <c r="G32" s="11"/>
    </row>
    <row r="33" spans="2:3" ht="24.95" customHeight="1"/>
    <row r="34" spans="2:3" ht="24.95" customHeight="1"/>
    <row r="35" spans="2:3">
      <c r="B35" s="12"/>
      <c r="C35" s="12"/>
    </row>
    <row r="38" spans="2:3">
      <c r="C38" s="13"/>
    </row>
    <row r="39" spans="2:3">
      <c r="C39" s="13"/>
    </row>
    <row r="41" spans="2:3">
      <c r="C41" s="12"/>
    </row>
  </sheetData>
  <mergeCells count="4">
    <mergeCell ref="A1:G1"/>
    <mergeCell ref="A2:G2"/>
    <mergeCell ref="A5:A17"/>
    <mergeCell ref="A20:A29"/>
  </mergeCells>
  <pageMargins left="0.70866141732283472" right="0.70866141732283472" top="0.74803149606299213" bottom="0.74803149606299213" header="0.31496062992125984" footer="0.31496062992125984"/>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69E3-3E99-472C-848C-BEB9A2189209}">
  <sheetPr>
    <pageSetUpPr fitToPage="1"/>
  </sheetPr>
  <dimension ref="A1:I38"/>
  <sheetViews>
    <sheetView topLeftCell="A16" zoomScale="77" zoomScaleNormal="77" workbookViewId="0">
      <selection activeCell="D22" sqref="D22"/>
    </sheetView>
  </sheetViews>
  <sheetFormatPr defaultColWidth="11.5703125" defaultRowHeight="18.75"/>
  <cols>
    <col min="1" max="1" width="36.42578125" style="1" customWidth="1"/>
    <col min="2" max="2" width="20.85546875" style="1" customWidth="1"/>
    <col min="3" max="3" width="62.85546875" style="1" bestFit="1" customWidth="1"/>
    <col min="4" max="4" width="14.85546875" style="1" bestFit="1" customWidth="1"/>
    <col min="5" max="5" width="17" style="1" customWidth="1"/>
    <col min="6" max="6" width="41.140625" style="1" customWidth="1"/>
    <col min="7" max="7" width="14.85546875" style="1" bestFit="1" customWidth="1"/>
    <col min="8" max="8" width="11.5703125" style="1"/>
    <col min="9" max="9" width="19.5703125" style="1" bestFit="1" customWidth="1"/>
    <col min="10" max="10" width="6.140625" style="1" bestFit="1" customWidth="1"/>
    <col min="11" max="13" width="11.5703125" style="1"/>
    <col min="14" max="14" width="25" style="1" customWidth="1"/>
    <col min="15" max="16384" width="11.5703125" style="1"/>
  </cols>
  <sheetData>
    <row r="1" spans="1:9" ht="23.45" customHeight="1">
      <c r="A1" s="244" t="s">
        <v>83</v>
      </c>
      <c r="B1" s="245"/>
      <c r="C1" s="245"/>
      <c r="D1" s="245"/>
      <c r="E1" s="245"/>
      <c r="F1" s="245"/>
      <c r="G1" s="246"/>
    </row>
    <row r="2" spans="1:9" ht="150" customHeight="1">
      <c r="A2" s="247" t="s">
        <v>1</v>
      </c>
      <c r="B2" s="248"/>
      <c r="C2" s="248"/>
      <c r="D2" s="248"/>
      <c r="E2" s="248"/>
      <c r="F2" s="248"/>
      <c r="G2" s="248"/>
      <c r="I2" s="1" t="s">
        <v>2</v>
      </c>
    </row>
    <row r="3" spans="1:9" ht="29.45" customHeight="1">
      <c r="A3" s="2" t="s">
        <v>3</v>
      </c>
      <c r="B3" s="3"/>
      <c r="C3" s="2"/>
      <c r="D3" s="2"/>
      <c r="E3" s="2"/>
      <c r="F3" s="2"/>
      <c r="G3" s="2"/>
    </row>
    <row r="4" spans="1:9" ht="21">
      <c r="A4" s="4"/>
      <c r="B4" s="5" t="s">
        <v>4</v>
      </c>
      <c r="C4" s="4"/>
      <c r="D4" s="5" t="s">
        <v>5</v>
      </c>
      <c r="E4" s="5" t="s">
        <v>6</v>
      </c>
      <c r="F4" s="4"/>
      <c r="G4" s="5" t="s">
        <v>5</v>
      </c>
    </row>
    <row r="5" spans="1:9" ht="35.1" customHeight="1">
      <c r="A5" s="252" t="s">
        <v>7</v>
      </c>
      <c r="B5" s="6" t="s">
        <v>8</v>
      </c>
      <c r="C5" s="14" t="s">
        <v>84</v>
      </c>
      <c r="D5" s="8"/>
      <c r="E5" s="8" t="s">
        <v>10</v>
      </c>
      <c r="F5" s="14" t="s">
        <v>85</v>
      </c>
      <c r="G5" s="8"/>
    </row>
    <row r="6" spans="1:9" ht="35.1" customHeight="1">
      <c r="A6" s="253"/>
      <c r="B6" s="6" t="s">
        <v>12</v>
      </c>
      <c r="C6" s="7" t="s">
        <v>86</v>
      </c>
      <c r="D6" s="8"/>
      <c r="E6" s="8" t="s">
        <v>14</v>
      </c>
      <c r="F6" s="14" t="s">
        <v>87</v>
      </c>
      <c r="G6" s="8"/>
    </row>
    <row r="7" spans="1:9" ht="35.1" customHeight="1">
      <c r="A7" s="253"/>
      <c r="B7" s="6" t="s">
        <v>16</v>
      </c>
      <c r="C7" s="7" t="s">
        <v>88</v>
      </c>
      <c r="D7" s="8"/>
      <c r="E7" s="8" t="s">
        <v>18</v>
      </c>
      <c r="F7" s="14" t="s">
        <v>89</v>
      </c>
      <c r="G7" s="8"/>
    </row>
    <row r="8" spans="1:9" ht="35.1" customHeight="1">
      <c r="A8" s="253"/>
      <c r="B8" s="6" t="s">
        <v>20</v>
      </c>
      <c r="C8" s="7" t="s">
        <v>90</v>
      </c>
      <c r="D8" s="8"/>
      <c r="E8" s="8" t="s">
        <v>22</v>
      </c>
      <c r="F8" s="7" t="s">
        <v>91</v>
      </c>
      <c r="G8" s="8"/>
    </row>
    <row r="9" spans="1:9" ht="35.1" customHeight="1">
      <c r="A9" s="253"/>
      <c r="B9" s="6" t="s">
        <v>24</v>
      </c>
      <c r="C9" s="7" t="s">
        <v>92</v>
      </c>
      <c r="D9" s="8"/>
      <c r="E9" s="8" t="s">
        <v>26</v>
      </c>
      <c r="F9" s="7" t="s">
        <v>93</v>
      </c>
      <c r="G9" s="8"/>
    </row>
    <row r="10" spans="1:9" ht="35.1" customHeight="1">
      <c r="A10" s="253"/>
      <c r="B10" s="6" t="s">
        <v>28</v>
      </c>
      <c r="C10" s="7" t="s">
        <v>94</v>
      </c>
      <c r="D10" s="8"/>
      <c r="E10" s="8" t="s">
        <v>30</v>
      </c>
      <c r="F10" s="7" t="s">
        <v>95</v>
      </c>
      <c r="G10" s="8"/>
    </row>
    <row r="11" spans="1:9" ht="35.1" customHeight="1">
      <c r="A11" s="253"/>
      <c r="B11" s="6" t="s">
        <v>32</v>
      </c>
      <c r="C11" s="7" t="s">
        <v>96</v>
      </c>
      <c r="D11" s="8"/>
      <c r="E11" s="8"/>
      <c r="F11" s="7"/>
      <c r="G11" s="8"/>
    </row>
    <row r="12" spans="1:9" ht="35.1" customHeight="1">
      <c r="A12" s="253"/>
      <c r="B12" s="6" t="s">
        <v>36</v>
      </c>
      <c r="C12" s="7" t="s">
        <v>97</v>
      </c>
      <c r="D12" s="8"/>
      <c r="E12" s="8"/>
      <c r="F12" s="7"/>
      <c r="G12" s="8"/>
    </row>
    <row r="13" spans="1:9" ht="35.1" customHeight="1">
      <c r="A13" s="253"/>
      <c r="B13" s="6" t="s">
        <v>40</v>
      </c>
      <c r="C13" s="7" t="s">
        <v>98</v>
      </c>
      <c r="D13" s="8"/>
      <c r="E13" s="8" t="s">
        <v>2</v>
      </c>
      <c r="F13" s="7"/>
      <c r="G13" s="8"/>
    </row>
    <row r="14" spans="1:9" ht="35.1" customHeight="1">
      <c r="A14" s="253"/>
      <c r="B14" s="6" t="s">
        <v>44</v>
      </c>
      <c r="C14" s="7" t="s">
        <v>99</v>
      </c>
      <c r="D14" s="8"/>
      <c r="E14" s="8"/>
      <c r="F14" s="7"/>
      <c r="G14" s="8"/>
    </row>
    <row r="15" spans="1:9" ht="35.1" customHeight="1">
      <c r="A15" s="253"/>
      <c r="B15" s="6" t="s">
        <v>46</v>
      </c>
      <c r="C15" s="7" t="s">
        <v>100</v>
      </c>
      <c r="D15" s="8"/>
      <c r="E15" s="8"/>
      <c r="F15" s="7"/>
      <c r="G15" s="8"/>
    </row>
    <row r="16" spans="1:9" ht="35.1" customHeight="1">
      <c r="A16" s="253"/>
      <c r="B16" s="6" t="s">
        <v>48</v>
      </c>
      <c r="C16" s="7" t="s">
        <v>101</v>
      </c>
      <c r="D16" s="8"/>
      <c r="E16" s="8"/>
      <c r="F16" s="7"/>
      <c r="G16" s="8"/>
    </row>
    <row r="17" spans="1:7" ht="35.1" customHeight="1">
      <c r="A17" s="254"/>
      <c r="B17" s="6"/>
      <c r="D17" s="8"/>
      <c r="E17" s="8"/>
      <c r="F17" s="7"/>
      <c r="G17" s="8"/>
    </row>
    <row r="18" spans="1:7" ht="35.1" customHeight="1">
      <c r="A18" s="15"/>
      <c r="B18" s="6"/>
      <c r="C18" s="7"/>
      <c r="D18" s="8"/>
      <c r="E18" s="8"/>
      <c r="F18" s="7"/>
      <c r="G18" s="8"/>
    </row>
    <row r="19" spans="1:7" ht="35.1" customHeight="1">
      <c r="A19" s="8"/>
      <c r="B19" s="6"/>
      <c r="C19" s="8"/>
      <c r="D19" s="9"/>
      <c r="E19" s="8"/>
      <c r="F19" s="8"/>
      <c r="G19" s="9"/>
    </row>
    <row r="20" spans="1:7" ht="35.1" customHeight="1">
      <c r="A20" s="8"/>
      <c r="B20" s="5" t="s">
        <v>50</v>
      </c>
      <c r="C20" s="7"/>
      <c r="D20" s="5" t="s">
        <v>5</v>
      </c>
      <c r="E20" s="5" t="s">
        <v>51</v>
      </c>
      <c r="F20" s="8"/>
      <c r="G20" s="5" t="s">
        <v>5</v>
      </c>
    </row>
    <row r="21" spans="1:7" ht="35.1" customHeight="1">
      <c r="A21" s="249" t="s">
        <v>52</v>
      </c>
      <c r="B21" s="8" t="s">
        <v>53</v>
      </c>
      <c r="C21" s="7" t="s">
        <v>102</v>
      </c>
      <c r="D21" s="8"/>
      <c r="E21" s="8" t="s">
        <v>55</v>
      </c>
      <c r="F21" s="7" t="s">
        <v>103</v>
      </c>
      <c r="G21" s="8"/>
    </row>
    <row r="22" spans="1:7" ht="35.1" customHeight="1">
      <c r="A22" s="249"/>
      <c r="B22" s="8" t="s">
        <v>57</v>
      </c>
      <c r="C22" s="7" t="s">
        <v>104</v>
      </c>
      <c r="D22" s="8"/>
      <c r="E22" s="8" t="s">
        <v>59</v>
      </c>
      <c r="F22" s="7" t="s">
        <v>105</v>
      </c>
      <c r="G22" s="8"/>
    </row>
    <row r="23" spans="1:7" ht="35.1" customHeight="1">
      <c r="A23" s="249"/>
      <c r="B23" s="8" t="s">
        <v>2</v>
      </c>
      <c r="C23" s="7"/>
      <c r="D23" s="8"/>
      <c r="E23" s="8" t="s">
        <v>63</v>
      </c>
      <c r="F23" s="7" t="s">
        <v>106</v>
      </c>
      <c r="G23" s="8"/>
    </row>
    <row r="24" spans="1:7" ht="35.1" customHeight="1">
      <c r="A24" s="251"/>
      <c r="B24" s="8" t="s">
        <v>2</v>
      </c>
      <c r="C24" s="7"/>
      <c r="D24" s="8"/>
      <c r="E24" s="8" t="s">
        <v>67</v>
      </c>
      <c r="F24" s="14" t="s">
        <v>107</v>
      </c>
      <c r="G24" s="8"/>
    </row>
    <row r="25" spans="1:7" ht="35.1" customHeight="1">
      <c r="A25" s="251"/>
      <c r="B25" s="8" t="s">
        <v>2</v>
      </c>
      <c r="C25" s="7"/>
      <c r="D25" s="8"/>
      <c r="E25" s="8" t="s">
        <v>71</v>
      </c>
      <c r="F25" s="14" t="s">
        <v>108</v>
      </c>
      <c r="G25" s="8"/>
    </row>
    <row r="26" spans="1:7" ht="35.1" customHeight="1">
      <c r="A26" s="251"/>
      <c r="B26" s="8"/>
      <c r="C26" s="7"/>
      <c r="D26" s="8"/>
      <c r="E26" s="8" t="s">
        <v>2</v>
      </c>
      <c r="F26" s="7"/>
      <c r="G26" s="8"/>
    </row>
    <row r="27" spans="1:7" ht="24.95" customHeight="1">
      <c r="C27" s="10"/>
      <c r="F27" s="10"/>
    </row>
    <row r="28" spans="1:7" ht="24.95" customHeight="1"/>
    <row r="29" spans="1:7" ht="24.95" customHeight="1">
      <c r="D29" s="11"/>
      <c r="G29" s="11"/>
    </row>
    <row r="30" spans="1:7" ht="24.95" customHeight="1"/>
    <row r="31" spans="1:7" ht="24.95" customHeight="1"/>
    <row r="32" spans="1:7">
      <c r="B32" s="12"/>
      <c r="C32" s="12"/>
    </row>
    <row r="35" spans="3:3">
      <c r="C35" s="13"/>
    </row>
    <row r="36" spans="3:3">
      <c r="C36" s="13"/>
    </row>
    <row r="38" spans="3:3">
      <c r="C38" s="12"/>
    </row>
  </sheetData>
  <mergeCells count="4">
    <mergeCell ref="A1:G1"/>
    <mergeCell ref="A2:G2"/>
    <mergeCell ref="A5:A17"/>
    <mergeCell ref="A21:A26"/>
  </mergeCells>
  <pageMargins left="0.70866141732283472" right="0.70866141732283472" top="0.74803149606299213" bottom="0.74803149606299213" header="0.31496062992125984" footer="0.31496062992125984"/>
  <pageSetup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575D0-670A-467B-BCAC-49B0B3D48604}">
  <dimension ref="A1:O97"/>
  <sheetViews>
    <sheetView topLeftCell="A46" zoomScale="64" zoomScaleNormal="64" workbookViewId="0">
      <selection activeCell="A82" sqref="A82:XFD82"/>
    </sheetView>
  </sheetViews>
  <sheetFormatPr defaultRowHeight="15"/>
  <cols>
    <col min="1" max="1" width="81.140625" bestFit="1" customWidth="1"/>
    <col min="2" max="2" width="14.28515625" bestFit="1" customWidth="1"/>
    <col min="3" max="11" width="15.5703125" bestFit="1" customWidth="1"/>
    <col min="12" max="12" width="15.42578125" bestFit="1" customWidth="1"/>
    <col min="13" max="13" width="14.140625" bestFit="1" customWidth="1"/>
    <col min="15" max="15" width="12.5703125" bestFit="1" customWidth="1"/>
  </cols>
  <sheetData>
    <row r="1" spans="1:15">
      <c r="A1" s="285" t="s">
        <v>671</v>
      </c>
      <c r="B1" s="285"/>
      <c r="C1" s="285"/>
      <c r="D1" s="285"/>
      <c r="E1" s="285"/>
      <c r="F1" s="285"/>
      <c r="G1" s="285"/>
      <c r="H1" s="285"/>
      <c r="I1" s="285"/>
      <c r="J1" s="285"/>
      <c r="K1" s="285"/>
      <c r="L1" s="285"/>
    </row>
    <row r="2" spans="1:15" ht="15.75">
      <c r="A2" s="122" t="s">
        <v>383</v>
      </c>
    </row>
    <row r="3" spans="1:15" ht="15.75" customHeight="1">
      <c r="A3" s="286" t="s">
        <v>672</v>
      </c>
    </row>
    <row r="4" spans="1:15">
      <c r="A4" s="287"/>
      <c r="B4" s="124"/>
      <c r="C4" s="124"/>
      <c r="D4" s="124"/>
      <c r="E4" s="124"/>
      <c r="F4" s="124"/>
      <c r="G4" s="124"/>
      <c r="H4" s="124"/>
      <c r="I4" s="124"/>
      <c r="J4" s="124"/>
      <c r="K4" s="124"/>
      <c r="L4" s="124"/>
    </row>
    <row r="5" spans="1:15">
      <c r="A5" s="125"/>
      <c r="B5" s="126">
        <v>2008</v>
      </c>
      <c r="C5" s="126">
        <v>2009</v>
      </c>
      <c r="D5" s="126">
        <v>2010</v>
      </c>
      <c r="E5" s="126">
        <v>2011</v>
      </c>
      <c r="F5" s="126">
        <v>2012</v>
      </c>
      <c r="G5" s="127">
        <v>2013</v>
      </c>
      <c r="H5" s="127">
        <v>2014</v>
      </c>
      <c r="I5" s="127">
        <v>2015</v>
      </c>
      <c r="J5" s="127">
        <v>2016</v>
      </c>
      <c r="K5" s="127">
        <v>2017</v>
      </c>
      <c r="L5" s="127">
        <v>2018</v>
      </c>
    </row>
    <row r="6" spans="1:15">
      <c r="A6" s="128" t="s">
        <v>384</v>
      </c>
      <c r="B6" s="208"/>
      <c r="C6" s="208"/>
      <c r="D6" s="208"/>
      <c r="E6" s="208"/>
      <c r="F6" s="208"/>
      <c r="G6" s="208"/>
      <c r="H6" s="208"/>
      <c r="I6" s="208"/>
      <c r="J6" s="208"/>
      <c r="K6" s="208"/>
      <c r="L6" s="208"/>
    </row>
    <row r="7" spans="1:15">
      <c r="A7" s="128" t="s">
        <v>536</v>
      </c>
      <c r="B7" s="207">
        <f t="shared" ref="B7:K8" si="0">B9*1000</f>
        <v>2852359</v>
      </c>
      <c r="C7" s="207">
        <f t="shared" si="0"/>
        <v>1857824.85</v>
      </c>
      <c r="D7" s="207">
        <f t="shared" si="0"/>
        <v>989865.52999999991</v>
      </c>
      <c r="E7" s="207">
        <f t="shared" si="0"/>
        <v>809511.43</v>
      </c>
      <c r="F7" s="207">
        <f t="shared" si="0"/>
        <v>488867.26</v>
      </c>
      <c r="G7" s="207">
        <f t="shared" si="0"/>
        <v>651884.89</v>
      </c>
      <c r="H7" s="207">
        <f t="shared" si="0"/>
        <v>276706</v>
      </c>
      <c r="I7" s="207">
        <f t="shared" si="0"/>
        <v>915314.04</v>
      </c>
      <c r="J7" s="207">
        <f t="shared" si="0"/>
        <v>284399.96999999997</v>
      </c>
      <c r="K7" s="207">
        <f t="shared" si="0"/>
        <v>194804.18</v>
      </c>
      <c r="L7" s="207">
        <f>L9*1000</f>
        <v>21170</v>
      </c>
    </row>
    <row r="8" spans="1:15">
      <c r="A8" s="128" t="s">
        <v>294</v>
      </c>
      <c r="B8" s="207">
        <f t="shared" si="0"/>
        <v>4353983</v>
      </c>
      <c r="C8" s="207">
        <f t="shared" si="0"/>
        <v>2103771.1</v>
      </c>
      <c r="D8" s="207">
        <f t="shared" si="0"/>
        <v>2565112.8899999997</v>
      </c>
      <c r="E8" s="207">
        <f t="shared" si="0"/>
        <v>2723384.62</v>
      </c>
      <c r="F8" s="207">
        <f t="shared" si="0"/>
        <v>1489255.46</v>
      </c>
      <c r="G8" s="207">
        <f t="shared" si="0"/>
        <v>2764531.2800000003</v>
      </c>
      <c r="H8" s="207">
        <f t="shared" si="0"/>
        <v>558193.85</v>
      </c>
      <c r="I8" s="207">
        <f t="shared" si="0"/>
        <v>853279.26</v>
      </c>
      <c r="J8" s="207">
        <f t="shared" si="0"/>
        <v>400109.59999999992</v>
      </c>
      <c r="K8" s="207">
        <f t="shared" si="0"/>
        <v>249288.74000000002</v>
      </c>
      <c r="L8" s="207">
        <f>L10*1000</f>
        <v>42710.48</v>
      </c>
    </row>
    <row r="9" spans="1:15">
      <c r="A9" s="129" t="s">
        <v>385</v>
      </c>
      <c r="B9" s="130">
        <v>2852.3589999999999</v>
      </c>
      <c r="C9" s="130">
        <v>1857.8248500000002</v>
      </c>
      <c r="D9" s="130">
        <v>989.86552999999992</v>
      </c>
      <c r="E9" s="130">
        <v>809.51143000000002</v>
      </c>
      <c r="F9" s="130">
        <v>488.86725999999999</v>
      </c>
      <c r="G9" s="130">
        <v>651.88489000000004</v>
      </c>
      <c r="H9" s="130">
        <v>276.70600000000002</v>
      </c>
      <c r="I9" s="130">
        <v>915.31404000000009</v>
      </c>
      <c r="J9" s="130">
        <v>284.39997</v>
      </c>
      <c r="K9" s="130">
        <v>194.80418</v>
      </c>
      <c r="L9" s="130">
        <v>21.17</v>
      </c>
    </row>
    <row r="10" spans="1:15">
      <c r="A10" s="129" t="s">
        <v>386</v>
      </c>
      <c r="B10" s="130">
        <v>4353.9830000000002</v>
      </c>
      <c r="C10" s="130">
        <v>2103.7710999999999</v>
      </c>
      <c r="D10" s="130">
        <v>2565.1128899999999</v>
      </c>
      <c r="E10" s="130">
        <v>2723.3846200000003</v>
      </c>
      <c r="F10" s="130">
        <v>1489.2554599999999</v>
      </c>
      <c r="G10" s="130">
        <v>2764.5312800000002</v>
      </c>
      <c r="H10" s="130">
        <v>558.19385</v>
      </c>
      <c r="I10" s="130">
        <v>853.27926000000002</v>
      </c>
      <c r="J10" s="130">
        <v>400.10959999999994</v>
      </c>
      <c r="K10" s="130">
        <v>249.28874000000002</v>
      </c>
      <c r="L10" s="130">
        <v>42.710480000000004</v>
      </c>
    </row>
    <row r="11" spans="1:15">
      <c r="A11" s="131" t="s">
        <v>387</v>
      </c>
      <c r="B11" s="288"/>
      <c r="C11" s="288"/>
      <c r="D11" s="288"/>
      <c r="E11" s="288"/>
      <c r="F11" s="288"/>
      <c r="G11" s="288"/>
      <c r="H11" s="288"/>
      <c r="I11" s="288"/>
      <c r="J11" s="289"/>
      <c r="K11" s="288"/>
      <c r="L11" s="289"/>
    </row>
    <row r="12" spans="1:15">
      <c r="A12" s="131" t="s">
        <v>536</v>
      </c>
      <c r="B12" s="288">
        <f t="shared" ref="B12:K13" si="1">B14*1000</f>
        <v>55304</v>
      </c>
      <c r="C12" s="288">
        <f t="shared" si="1"/>
        <v>60292.29</v>
      </c>
      <c r="D12" s="288">
        <f t="shared" si="1"/>
        <v>2253.15</v>
      </c>
      <c r="E12" s="288">
        <f t="shared" si="1"/>
        <v>0</v>
      </c>
      <c r="F12" s="288">
        <f t="shared" si="1"/>
        <v>0</v>
      </c>
      <c r="G12" s="288">
        <f t="shared" si="1"/>
        <v>631.21</v>
      </c>
      <c r="H12" s="288">
        <f t="shared" si="1"/>
        <v>0</v>
      </c>
      <c r="I12" s="288">
        <f t="shared" si="1"/>
        <v>22480</v>
      </c>
      <c r="J12" s="288">
        <f t="shared" si="1"/>
        <v>30</v>
      </c>
      <c r="K12" s="288">
        <f t="shared" si="1"/>
        <v>0</v>
      </c>
      <c r="L12" s="288">
        <f>L14*1000</f>
        <v>680</v>
      </c>
    </row>
    <row r="13" spans="1:15">
      <c r="A13" s="131" t="s">
        <v>294</v>
      </c>
      <c r="B13" s="288">
        <f t="shared" si="1"/>
        <v>363296</v>
      </c>
      <c r="C13" s="288">
        <f t="shared" si="1"/>
        <v>240137.27</v>
      </c>
      <c r="D13" s="288">
        <f t="shared" si="1"/>
        <v>9222.56</v>
      </c>
      <c r="E13" s="288">
        <f t="shared" si="1"/>
        <v>0</v>
      </c>
      <c r="F13" s="288">
        <f t="shared" si="1"/>
        <v>0</v>
      </c>
      <c r="G13" s="288">
        <f t="shared" si="1"/>
        <v>7506.19</v>
      </c>
      <c r="H13" s="288">
        <f t="shared" si="1"/>
        <v>0</v>
      </c>
      <c r="I13" s="288">
        <f t="shared" si="1"/>
        <v>127875.96</v>
      </c>
      <c r="J13" s="288">
        <f t="shared" si="1"/>
        <v>272.36</v>
      </c>
      <c r="K13" s="288">
        <f t="shared" si="1"/>
        <v>0</v>
      </c>
      <c r="L13" s="288">
        <f>L15*1000</f>
        <v>10975.2</v>
      </c>
    </row>
    <row r="14" spans="1:15">
      <c r="A14" s="129" t="s">
        <v>385</v>
      </c>
      <c r="B14" s="130">
        <v>55.304000000000002</v>
      </c>
      <c r="C14" s="130">
        <v>60.292290000000001</v>
      </c>
      <c r="D14" s="130">
        <v>2.2531500000000002</v>
      </c>
      <c r="E14" s="130">
        <v>0</v>
      </c>
      <c r="F14" s="130">
        <v>0</v>
      </c>
      <c r="G14" s="130">
        <v>0.63121000000000005</v>
      </c>
      <c r="H14" s="130">
        <v>0</v>
      </c>
      <c r="I14" s="130">
        <v>22.48</v>
      </c>
      <c r="J14" s="130">
        <v>0.03</v>
      </c>
      <c r="K14" s="130">
        <v>0</v>
      </c>
      <c r="L14" s="130">
        <v>0.68</v>
      </c>
      <c r="N14" s="153"/>
      <c r="O14" s="154"/>
    </row>
    <row r="15" spans="1:15">
      <c r="A15" s="129" t="s">
        <v>386</v>
      </c>
      <c r="B15" s="130">
        <v>363.29599999999999</v>
      </c>
      <c r="C15" s="130">
        <v>240.13727</v>
      </c>
      <c r="D15" s="130">
        <v>9.2225599999999996</v>
      </c>
      <c r="E15" s="130">
        <v>0</v>
      </c>
      <c r="F15" s="130">
        <v>0</v>
      </c>
      <c r="G15" s="130">
        <v>7.5061899999999993</v>
      </c>
      <c r="H15" s="130">
        <v>0</v>
      </c>
      <c r="I15" s="130">
        <v>127.87596000000001</v>
      </c>
      <c r="J15" s="130">
        <v>0.27235999999999999</v>
      </c>
      <c r="K15" s="130">
        <v>0</v>
      </c>
      <c r="L15" s="130">
        <v>10.975200000000001</v>
      </c>
    </row>
    <row r="16" spans="1:15">
      <c r="A16" s="133" t="s">
        <v>534</v>
      </c>
      <c r="B16" s="209"/>
      <c r="C16" s="209"/>
      <c r="D16" s="209"/>
      <c r="E16" s="209"/>
      <c r="F16" s="209"/>
      <c r="G16" s="209"/>
      <c r="H16" s="209"/>
      <c r="I16" s="209"/>
      <c r="J16" s="290"/>
      <c r="K16" s="209"/>
      <c r="L16" s="290"/>
    </row>
    <row r="17" spans="1:13">
      <c r="A17" s="133" t="s">
        <v>536</v>
      </c>
      <c r="B17" s="209">
        <f>B19*1000</f>
        <v>206530</v>
      </c>
      <c r="C17" s="209">
        <f t="shared" ref="C17:L18" si="2">C19*1000</f>
        <v>505000</v>
      </c>
      <c r="D17" s="209">
        <f t="shared" si="2"/>
        <v>499034.5</v>
      </c>
      <c r="E17" s="209">
        <f t="shared" si="2"/>
        <v>632415</v>
      </c>
      <c r="F17" s="209">
        <f t="shared" si="2"/>
        <v>519186.00000000006</v>
      </c>
      <c r="G17" s="209">
        <f t="shared" si="2"/>
        <v>493005</v>
      </c>
      <c r="H17" s="209">
        <f t="shared" si="2"/>
        <v>452662</v>
      </c>
      <c r="I17" s="209">
        <f t="shared" si="2"/>
        <v>486570</v>
      </c>
      <c r="J17" s="209">
        <f t="shared" si="2"/>
        <v>432877.39999999997</v>
      </c>
      <c r="K17" s="209">
        <f t="shared" si="2"/>
        <v>521217.99999999994</v>
      </c>
      <c r="L17" s="209">
        <f t="shared" si="2"/>
        <v>512945.01</v>
      </c>
    </row>
    <row r="18" spans="1:13">
      <c r="A18" s="133" t="s">
        <v>545</v>
      </c>
      <c r="B18" s="209">
        <f>B20*1000</f>
        <v>6987334</v>
      </c>
      <c r="C18" s="209">
        <f t="shared" si="2"/>
        <v>12693106.130000001</v>
      </c>
      <c r="D18" s="209">
        <f t="shared" si="2"/>
        <v>12526202.16</v>
      </c>
      <c r="E18" s="209">
        <f t="shared" si="2"/>
        <v>17588757.539999999</v>
      </c>
      <c r="F18" s="209">
        <f t="shared" si="2"/>
        <v>14993418.25</v>
      </c>
      <c r="G18" s="209">
        <f t="shared" si="2"/>
        <v>14070598.530000001</v>
      </c>
      <c r="H18" s="209">
        <f t="shared" si="2"/>
        <v>13998781.850000001</v>
      </c>
      <c r="I18" s="209">
        <f t="shared" si="2"/>
        <v>15309855.673</v>
      </c>
      <c r="J18" s="209">
        <f t="shared" si="2"/>
        <v>12536687.104999999</v>
      </c>
      <c r="K18" s="209">
        <f t="shared" si="2"/>
        <v>15398989.58</v>
      </c>
      <c r="L18" s="209">
        <f t="shared" si="2"/>
        <v>16703640.026000001</v>
      </c>
      <c r="M18" s="191"/>
    </row>
    <row r="19" spans="1:13">
      <c r="A19" s="129" t="s">
        <v>385</v>
      </c>
      <c r="B19" s="130">
        <v>206.53</v>
      </c>
      <c r="C19" s="130">
        <v>505</v>
      </c>
      <c r="D19" s="130">
        <v>499.03449999999998</v>
      </c>
      <c r="E19" s="130">
        <v>632.41499999999996</v>
      </c>
      <c r="F19" s="130">
        <v>519.18600000000004</v>
      </c>
      <c r="G19" s="130">
        <v>493.005</v>
      </c>
      <c r="H19" s="130">
        <v>452.66199999999998</v>
      </c>
      <c r="I19" s="130">
        <v>486.57</v>
      </c>
      <c r="J19" s="130">
        <v>432.87739999999997</v>
      </c>
      <c r="K19" s="130">
        <v>521.21799999999996</v>
      </c>
      <c r="L19" s="130">
        <v>512.94501000000002</v>
      </c>
    </row>
    <row r="20" spans="1:13">
      <c r="A20" s="129" t="s">
        <v>389</v>
      </c>
      <c r="B20" s="130">
        <v>6987.3339999999998</v>
      </c>
      <c r="C20" s="130">
        <v>12693.10613</v>
      </c>
      <c r="D20" s="130">
        <v>12526.202160000001</v>
      </c>
      <c r="E20" s="130">
        <v>17588.757539999999</v>
      </c>
      <c r="F20" s="130">
        <v>14993.418250000001</v>
      </c>
      <c r="G20" s="130">
        <v>14070.598530000001</v>
      </c>
      <c r="H20" s="130">
        <v>13998.781850000001</v>
      </c>
      <c r="I20" s="130">
        <v>15309.855673</v>
      </c>
      <c r="J20" s="130">
        <v>12536.687104999999</v>
      </c>
      <c r="K20" s="130">
        <v>15398.989579999999</v>
      </c>
      <c r="L20" s="130">
        <v>16703.640026000001</v>
      </c>
    </row>
    <row r="21" spans="1:13">
      <c r="A21" s="134" t="s">
        <v>535</v>
      </c>
      <c r="B21" s="210"/>
      <c r="C21" s="210"/>
      <c r="D21" s="210"/>
      <c r="E21" s="210"/>
      <c r="F21" s="210"/>
      <c r="G21" s="210"/>
      <c r="H21" s="210"/>
      <c r="I21" s="210"/>
      <c r="J21" s="291"/>
      <c r="K21" s="210"/>
      <c r="L21" s="291"/>
    </row>
    <row r="22" spans="1:13">
      <c r="A22" s="134" t="s">
        <v>536</v>
      </c>
      <c r="B22" s="210">
        <f>B24*1000</f>
        <v>242580</v>
      </c>
      <c r="C22" s="210">
        <f t="shared" ref="C22:L23" si="3">C24*1000</f>
        <v>0</v>
      </c>
      <c r="D22" s="210">
        <f t="shared" si="3"/>
        <v>44000</v>
      </c>
      <c r="E22" s="210">
        <f t="shared" si="3"/>
        <v>32650</v>
      </c>
      <c r="F22" s="210">
        <f t="shared" si="3"/>
        <v>205673.59</v>
      </c>
      <c r="G22" s="210">
        <f t="shared" si="3"/>
        <v>3490</v>
      </c>
      <c r="H22" s="210">
        <f t="shared" si="3"/>
        <v>122350.3</v>
      </c>
      <c r="I22" s="210">
        <f t="shared" si="3"/>
        <v>255825.24000000002</v>
      </c>
      <c r="J22" s="210">
        <f t="shared" si="3"/>
        <v>390312</v>
      </c>
      <c r="K22" s="210">
        <f t="shared" si="3"/>
        <v>522631.48</v>
      </c>
      <c r="L22" s="210">
        <f t="shared" si="3"/>
        <v>441226.16</v>
      </c>
    </row>
    <row r="23" spans="1:13">
      <c r="A23" s="134" t="s">
        <v>545</v>
      </c>
      <c r="B23" s="210">
        <f>B25*1000</f>
        <v>7821308</v>
      </c>
      <c r="C23" s="210">
        <f t="shared" si="3"/>
        <v>0</v>
      </c>
      <c r="D23" s="210">
        <f t="shared" si="3"/>
        <v>196504.5</v>
      </c>
      <c r="E23" s="210">
        <f t="shared" si="3"/>
        <v>181877.64</v>
      </c>
      <c r="F23" s="210">
        <f t="shared" si="3"/>
        <v>568905.6</v>
      </c>
      <c r="G23" s="210">
        <f t="shared" si="3"/>
        <v>50467.76</v>
      </c>
      <c r="H23" s="210">
        <f t="shared" si="3"/>
        <v>1614838.67</v>
      </c>
      <c r="I23" s="210">
        <f t="shared" si="3"/>
        <v>4035574.3800000004</v>
      </c>
      <c r="J23" s="210">
        <f t="shared" si="3"/>
        <v>5722689.1880000001</v>
      </c>
      <c r="K23" s="210">
        <f t="shared" si="3"/>
        <v>7950175.6800000016</v>
      </c>
      <c r="L23" s="210">
        <f t="shared" si="3"/>
        <v>7163451.6550000003</v>
      </c>
      <c r="M23" s="191"/>
    </row>
    <row r="24" spans="1:13">
      <c r="A24" s="129" t="s">
        <v>385</v>
      </c>
      <c r="B24" s="130">
        <v>242.58</v>
      </c>
      <c r="C24" s="130">
        <v>0</v>
      </c>
      <c r="D24" s="130">
        <v>44</v>
      </c>
      <c r="E24" s="130">
        <v>32.65</v>
      </c>
      <c r="F24" s="130">
        <v>205.67358999999999</v>
      </c>
      <c r="G24" s="130">
        <v>3.49</v>
      </c>
      <c r="H24" s="130">
        <v>122.3503</v>
      </c>
      <c r="I24" s="130">
        <v>255.82524000000001</v>
      </c>
      <c r="J24" s="130">
        <v>390.31200000000001</v>
      </c>
      <c r="K24" s="130">
        <v>522.63148000000001</v>
      </c>
      <c r="L24" s="130">
        <v>441.22615999999999</v>
      </c>
    </row>
    <row r="25" spans="1:13">
      <c r="A25" s="129" t="s">
        <v>390</v>
      </c>
      <c r="B25" s="130">
        <v>7821.308</v>
      </c>
      <c r="C25" s="130">
        <v>0</v>
      </c>
      <c r="D25" s="130">
        <v>196.50450000000001</v>
      </c>
      <c r="E25" s="130">
        <v>181.87764000000001</v>
      </c>
      <c r="F25" s="130">
        <v>568.90559999999994</v>
      </c>
      <c r="G25" s="130">
        <v>50.467760000000006</v>
      </c>
      <c r="H25" s="130">
        <v>1614.8386699999999</v>
      </c>
      <c r="I25" s="130">
        <v>4035.5743800000005</v>
      </c>
      <c r="J25" s="130">
        <v>5722.6891880000003</v>
      </c>
      <c r="K25" s="130">
        <v>7950.1756800000012</v>
      </c>
      <c r="L25" s="130">
        <v>7163.4516549999998</v>
      </c>
    </row>
    <row r="26" spans="1:13">
      <c r="A26" s="135" t="s">
        <v>533</v>
      </c>
      <c r="B26" s="211"/>
      <c r="C26" s="211"/>
      <c r="D26" s="211"/>
      <c r="E26" s="211"/>
      <c r="F26" s="211"/>
      <c r="G26" s="211"/>
      <c r="H26" s="211"/>
      <c r="I26" s="211"/>
      <c r="J26" s="292"/>
      <c r="K26" s="211"/>
      <c r="L26" s="292"/>
    </row>
    <row r="27" spans="1:13">
      <c r="A27" s="135" t="s">
        <v>536</v>
      </c>
      <c r="B27" s="211">
        <f>B29*1000</f>
        <v>623150</v>
      </c>
      <c r="C27" s="211">
        <f t="shared" ref="C27:L28" si="4">C29*1000</f>
        <v>713850</v>
      </c>
      <c r="D27" s="211">
        <f t="shared" si="4"/>
        <v>575950</v>
      </c>
      <c r="E27" s="211">
        <f t="shared" si="4"/>
        <v>801300</v>
      </c>
      <c r="F27" s="211">
        <f t="shared" si="4"/>
        <v>1119050</v>
      </c>
      <c r="G27" s="211">
        <f t="shared" si="4"/>
        <v>986836</v>
      </c>
      <c r="H27" s="211">
        <f t="shared" si="4"/>
        <v>758471</v>
      </c>
      <c r="I27" s="211">
        <f t="shared" si="4"/>
        <v>696934.00000000012</v>
      </c>
      <c r="J27" s="211">
        <f t="shared" si="4"/>
        <v>889440</v>
      </c>
      <c r="K27" s="211">
        <f t="shared" si="4"/>
        <v>595185</v>
      </c>
      <c r="L27" s="211">
        <f t="shared" si="4"/>
        <v>882950</v>
      </c>
    </row>
    <row r="28" spans="1:13">
      <c r="A28" s="135" t="s">
        <v>294</v>
      </c>
      <c r="B28" s="211">
        <f>B30*1000</f>
        <v>6408116</v>
      </c>
      <c r="C28" s="211">
        <f t="shared" si="4"/>
        <v>7860986.6699999999</v>
      </c>
      <c r="D28" s="211">
        <f t="shared" si="4"/>
        <v>6324857.4699999997</v>
      </c>
      <c r="E28" s="211">
        <f t="shared" si="4"/>
        <v>8727462.5600000005</v>
      </c>
      <c r="F28" s="211">
        <f t="shared" si="4"/>
        <v>11987551.26</v>
      </c>
      <c r="G28" s="211">
        <f t="shared" si="4"/>
        <v>11290551.68</v>
      </c>
      <c r="H28" s="211">
        <f t="shared" si="4"/>
        <v>8534181.209999999</v>
      </c>
      <c r="I28" s="211">
        <f t="shared" si="4"/>
        <v>8024871.5630000001</v>
      </c>
      <c r="J28" s="211">
        <f t="shared" si="4"/>
        <v>10572234.600000001</v>
      </c>
      <c r="K28" s="211">
        <f t="shared" si="4"/>
        <v>7317936.5000000009</v>
      </c>
      <c r="L28" s="211">
        <f t="shared" si="4"/>
        <v>13097216.599999998</v>
      </c>
      <c r="M28" s="191"/>
    </row>
    <row r="29" spans="1:13">
      <c r="A29" s="129" t="s">
        <v>385</v>
      </c>
      <c r="B29" s="130">
        <v>623.15</v>
      </c>
      <c r="C29" s="130">
        <v>713.85</v>
      </c>
      <c r="D29" s="130">
        <v>575.95000000000005</v>
      </c>
      <c r="E29" s="130">
        <v>801.3</v>
      </c>
      <c r="F29" s="130">
        <v>1119.05</v>
      </c>
      <c r="G29" s="130">
        <v>986.83600000000001</v>
      </c>
      <c r="H29" s="130">
        <v>758.471</v>
      </c>
      <c r="I29" s="130">
        <v>696.93400000000008</v>
      </c>
      <c r="J29" s="130">
        <v>889.44</v>
      </c>
      <c r="K29" s="130">
        <v>595.18499999999995</v>
      </c>
      <c r="L29" s="130">
        <v>882.95</v>
      </c>
    </row>
    <row r="30" spans="1:13">
      <c r="A30" s="129" t="s">
        <v>386</v>
      </c>
      <c r="B30" s="130">
        <v>6408.116</v>
      </c>
      <c r="C30" s="130">
        <v>7860.9866700000002</v>
      </c>
      <c r="D30" s="130">
        <v>6324.8574699999999</v>
      </c>
      <c r="E30" s="130">
        <v>8727.4625599999999</v>
      </c>
      <c r="F30" s="130">
        <v>11987.55126</v>
      </c>
      <c r="G30" s="130">
        <v>11290.55168</v>
      </c>
      <c r="H30" s="130">
        <v>8534.1812099999988</v>
      </c>
      <c r="I30" s="130">
        <v>8024.8715629999997</v>
      </c>
      <c r="J30" s="130">
        <v>10572.234600000002</v>
      </c>
      <c r="K30" s="130">
        <v>7317.9365000000007</v>
      </c>
      <c r="L30" s="130">
        <v>13097.216599999998</v>
      </c>
    </row>
    <row r="31" spans="1:13">
      <c r="A31" s="142" t="s">
        <v>397</v>
      </c>
      <c r="J31" s="191"/>
    </row>
    <row r="33" spans="1:12">
      <c r="A33" s="293" t="s">
        <v>673</v>
      </c>
    </row>
    <row r="34" spans="1:12">
      <c r="A34" s="294"/>
      <c r="K34" s="142" t="s">
        <v>386</v>
      </c>
      <c r="L34" s="142" t="s">
        <v>674</v>
      </c>
    </row>
    <row r="35" spans="1:12">
      <c r="A35" s="125"/>
      <c r="B35" s="126">
        <v>2008</v>
      </c>
      <c r="C35" s="126">
        <v>2009</v>
      </c>
      <c r="D35" s="126">
        <v>2010</v>
      </c>
      <c r="E35" s="126">
        <v>2011</v>
      </c>
      <c r="F35" s="126">
        <v>2012</v>
      </c>
      <c r="G35" s="127">
        <v>2013</v>
      </c>
      <c r="H35" s="127">
        <v>2014</v>
      </c>
      <c r="I35" s="127">
        <v>2015</v>
      </c>
      <c r="J35" s="127">
        <v>2016</v>
      </c>
      <c r="K35" s="127">
        <v>2017</v>
      </c>
      <c r="L35" s="127">
        <v>2018</v>
      </c>
    </row>
    <row r="36" spans="1:12">
      <c r="A36" s="128" t="s">
        <v>384</v>
      </c>
    </row>
    <row r="37" spans="1:12">
      <c r="A37" s="129" t="s">
        <v>385</v>
      </c>
      <c r="B37" s="132">
        <v>2852.3589999999999</v>
      </c>
      <c r="C37" s="132">
        <v>1857.8248500000002</v>
      </c>
      <c r="D37" s="132">
        <v>989.86552999999992</v>
      </c>
      <c r="E37" s="132">
        <v>809.51143000000002</v>
      </c>
      <c r="F37" s="132">
        <v>488.86725999999999</v>
      </c>
      <c r="G37" s="132">
        <v>651.88489000000004</v>
      </c>
      <c r="H37" s="132">
        <v>276.70600000000002</v>
      </c>
      <c r="I37" s="132">
        <v>915.31404000000009</v>
      </c>
      <c r="J37" s="132">
        <v>284.39997</v>
      </c>
      <c r="K37" s="132">
        <v>194.80418</v>
      </c>
      <c r="L37" s="132">
        <v>21.17</v>
      </c>
    </row>
    <row r="38" spans="1:12">
      <c r="A38" s="129" t="s">
        <v>386</v>
      </c>
      <c r="B38" s="132">
        <v>4353.9830000000002</v>
      </c>
      <c r="C38" s="132">
        <v>2103.7710999999999</v>
      </c>
      <c r="D38" s="132">
        <v>2565.1128899999999</v>
      </c>
      <c r="E38" s="132">
        <v>2723.3846200000003</v>
      </c>
      <c r="F38" s="132">
        <v>1489.2554599999999</v>
      </c>
      <c r="G38" s="132">
        <v>2764.5312800000002</v>
      </c>
      <c r="H38" s="132">
        <v>558.19385</v>
      </c>
      <c r="I38" s="132">
        <v>853.27926000000002</v>
      </c>
      <c r="J38" s="132">
        <v>400.10959999999994</v>
      </c>
      <c r="K38" s="132">
        <v>249.28874000000002</v>
      </c>
      <c r="L38" s="132">
        <v>42.710480000000004</v>
      </c>
    </row>
    <row r="39" spans="1:12">
      <c r="A39" s="129" t="s">
        <v>675</v>
      </c>
      <c r="B39" s="132">
        <f>B38/2</f>
        <v>2176.9915000000001</v>
      </c>
      <c r="C39" s="132">
        <f t="shared" ref="C39:L39" si="5">C38/2</f>
        <v>1051.88555</v>
      </c>
      <c r="D39" s="132">
        <f t="shared" si="5"/>
        <v>1282.5564449999999</v>
      </c>
      <c r="E39" s="132">
        <f t="shared" si="5"/>
        <v>1361.6923100000001</v>
      </c>
      <c r="F39" s="132">
        <f t="shared" si="5"/>
        <v>744.62772999999993</v>
      </c>
      <c r="G39" s="132">
        <f t="shared" si="5"/>
        <v>1382.2656400000001</v>
      </c>
      <c r="H39" s="132">
        <f t="shared" si="5"/>
        <v>279.096925</v>
      </c>
      <c r="I39" s="132">
        <f t="shared" si="5"/>
        <v>426.63963000000001</v>
      </c>
      <c r="J39" s="132">
        <f t="shared" si="5"/>
        <v>200.05479999999997</v>
      </c>
      <c r="K39" s="132">
        <f t="shared" si="5"/>
        <v>124.64437000000001</v>
      </c>
      <c r="L39" s="132">
        <f t="shared" si="5"/>
        <v>21.355240000000002</v>
      </c>
    </row>
    <row r="40" spans="1:12">
      <c r="A40" s="131" t="s">
        <v>387</v>
      </c>
      <c r="B40" s="132"/>
      <c r="C40" s="132"/>
      <c r="D40" s="132"/>
      <c r="E40" s="132"/>
      <c r="F40" s="132"/>
      <c r="G40" s="132"/>
      <c r="H40" s="132"/>
      <c r="I40" s="132"/>
      <c r="J40" s="132"/>
      <c r="K40" s="132"/>
      <c r="L40" s="132"/>
    </row>
    <row r="41" spans="1:12">
      <c r="A41" s="129" t="s">
        <v>385</v>
      </c>
      <c r="B41" s="132">
        <v>55.304000000000002</v>
      </c>
      <c r="C41" s="132">
        <v>60.292290000000001</v>
      </c>
      <c r="D41" s="132">
        <v>2.2531500000000002</v>
      </c>
      <c r="E41" s="132">
        <v>0</v>
      </c>
      <c r="F41" s="132">
        <v>0</v>
      </c>
      <c r="G41" s="132">
        <v>0.63121000000000005</v>
      </c>
      <c r="H41" s="132">
        <v>0</v>
      </c>
      <c r="I41" s="132">
        <v>22.48</v>
      </c>
      <c r="J41" s="132">
        <v>0.03</v>
      </c>
      <c r="K41" s="132">
        <v>0</v>
      </c>
      <c r="L41" s="132">
        <v>0.68</v>
      </c>
    </row>
    <row r="42" spans="1:12">
      <c r="A42" s="129" t="s">
        <v>386</v>
      </c>
      <c r="B42" s="132">
        <v>363.29599999999999</v>
      </c>
      <c r="C42" s="132">
        <v>240.13727</v>
      </c>
      <c r="D42" s="132">
        <v>9.2225599999999996</v>
      </c>
      <c r="E42" s="132">
        <v>0</v>
      </c>
      <c r="F42" s="132">
        <v>0</v>
      </c>
      <c r="G42" s="132">
        <v>7.5061899999999993</v>
      </c>
      <c r="H42" s="132">
        <v>0</v>
      </c>
      <c r="I42" s="132">
        <v>127.87596000000001</v>
      </c>
      <c r="J42" s="132">
        <v>0.27235999999999999</v>
      </c>
      <c r="K42" s="132">
        <v>0</v>
      </c>
      <c r="L42" s="132">
        <v>10.975200000000001</v>
      </c>
    </row>
    <row r="43" spans="1:12">
      <c r="A43" s="129" t="s">
        <v>675</v>
      </c>
      <c r="B43" s="132">
        <f>B42/2</f>
        <v>181.648</v>
      </c>
      <c r="C43" s="132">
        <f t="shared" ref="C43:L43" si="6">C42/2</f>
        <v>120.068635</v>
      </c>
      <c r="D43" s="132">
        <f t="shared" si="6"/>
        <v>4.6112799999999998</v>
      </c>
      <c r="E43" s="132">
        <f t="shared" si="6"/>
        <v>0</v>
      </c>
      <c r="F43" s="132">
        <f t="shared" si="6"/>
        <v>0</v>
      </c>
      <c r="G43" s="132">
        <f t="shared" si="6"/>
        <v>3.7530949999999996</v>
      </c>
      <c r="H43" s="132">
        <f t="shared" si="6"/>
        <v>0</v>
      </c>
      <c r="I43" s="132">
        <f t="shared" si="6"/>
        <v>63.937980000000003</v>
      </c>
      <c r="J43" s="132">
        <f t="shared" si="6"/>
        <v>0.13618</v>
      </c>
      <c r="K43" s="132">
        <f t="shared" si="6"/>
        <v>0</v>
      </c>
      <c r="L43" s="132">
        <f t="shared" si="6"/>
        <v>5.4876000000000005</v>
      </c>
    </row>
    <row r="44" spans="1:12">
      <c r="A44" s="133" t="s">
        <v>534</v>
      </c>
      <c r="B44" s="132"/>
      <c r="C44" s="132"/>
      <c r="D44" s="132"/>
      <c r="E44" s="132"/>
      <c r="F44" s="132"/>
      <c r="G44" s="132"/>
      <c r="H44" s="132"/>
      <c r="I44" s="132"/>
      <c r="J44" s="132"/>
      <c r="K44" s="132"/>
      <c r="L44" s="132"/>
    </row>
    <row r="45" spans="1:12">
      <c r="A45" s="129" t="s">
        <v>385</v>
      </c>
      <c r="B45" s="132">
        <v>206.53</v>
      </c>
      <c r="C45" s="132">
        <v>505</v>
      </c>
      <c r="D45" s="132">
        <v>499.03449999999998</v>
      </c>
      <c r="E45" s="132">
        <v>632.41499999999996</v>
      </c>
      <c r="F45" s="132">
        <v>519.18600000000004</v>
      </c>
      <c r="G45" s="132">
        <v>493.005</v>
      </c>
      <c r="H45" s="132">
        <v>452.66199999999998</v>
      </c>
      <c r="I45" s="132">
        <v>486.57</v>
      </c>
      <c r="J45" s="132">
        <v>432.87739999999997</v>
      </c>
      <c r="K45" s="132">
        <v>521.21799999999996</v>
      </c>
      <c r="L45" s="132">
        <v>512.94501000000002</v>
      </c>
    </row>
    <row r="46" spans="1:12">
      <c r="A46" s="129" t="s">
        <v>389</v>
      </c>
      <c r="B46" s="132">
        <v>6987.3339999999998</v>
      </c>
      <c r="C46" s="132">
        <v>12693.10613</v>
      </c>
      <c r="D46" s="132">
        <v>12526.202160000001</v>
      </c>
      <c r="E46" s="132">
        <v>17588.757539999999</v>
      </c>
      <c r="F46" s="132">
        <v>14993.418250000001</v>
      </c>
      <c r="G46" s="132">
        <v>14070.598530000001</v>
      </c>
      <c r="H46" s="132">
        <v>13998.781850000001</v>
      </c>
      <c r="I46" s="132">
        <v>15309.855673</v>
      </c>
      <c r="J46" s="132">
        <v>12536.687104999999</v>
      </c>
      <c r="K46" s="132">
        <v>15398.989579999999</v>
      </c>
      <c r="L46" s="132">
        <v>16703.640026000001</v>
      </c>
    </row>
    <row r="47" spans="1:12">
      <c r="A47" s="129" t="s">
        <v>676</v>
      </c>
      <c r="B47" s="132">
        <f>B46/2</f>
        <v>3493.6669999999999</v>
      </c>
      <c r="C47" s="132">
        <f t="shared" ref="C47:L47" si="7">C46/2</f>
        <v>6346.5530650000001</v>
      </c>
      <c r="D47" s="132">
        <f t="shared" si="7"/>
        <v>6263.1010800000004</v>
      </c>
      <c r="E47" s="132">
        <f t="shared" si="7"/>
        <v>8794.3787699999993</v>
      </c>
      <c r="F47" s="132">
        <f t="shared" si="7"/>
        <v>7496.7091250000003</v>
      </c>
      <c r="G47" s="132">
        <f t="shared" si="7"/>
        <v>7035.2992650000006</v>
      </c>
      <c r="H47" s="132">
        <f t="shared" si="7"/>
        <v>6999.3909250000006</v>
      </c>
      <c r="I47" s="132">
        <f t="shared" si="7"/>
        <v>7654.9278365</v>
      </c>
      <c r="J47" s="132">
        <f t="shared" si="7"/>
        <v>6268.3435524999995</v>
      </c>
      <c r="K47" s="132">
        <f t="shared" si="7"/>
        <v>7699.4947899999997</v>
      </c>
      <c r="L47" s="132">
        <f t="shared" si="7"/>
        <v>8351.8200130000005</v>
      </c>
    </row>
    <row r="48" spans="1:12">
      <c r="A48" s="134" t="s">
        <v>535</v>
      </c>
      <c r="B48" s="132"/>
      <c r="C48" s="132"/>
      <c r="D48" s="132"/>
      <c r="E48" s="132"/>
      <c r="F48" s="132"/>
      <c r="G48" s="132"/>
      <c r="H48" s="132"/>
      <c r="I48" s="132"/>
      <c r="J48" s="132"/>
      <c r="K48" s="132"/>
      <c r="L48" s="132"/>
    </row>
    <row r="49" spans="1:12">
      <c r="A49" s="129" t="s">
        <v>385</v>
      </c>
      <c r="B49" s="132">
        <v>242.58</v>
      </c>
      <c r="C49" s="132">
        <v>0</v>
      </c>
      <c r="D49" s="132">
        <v>44</v>
      </c>
      <c r="E49" s="132">
        <v>32.65</v>
      </c>
      <c r="F49" s="132">
        <v>205.67358999999999</v>
      </c>
      <c r="G49" s="132">
        <v>3.49</v>
      </c>
      <c r="H49" s="132">
        <v>122.3503</v>
      </c>
      <c r="I49" s="132">
        <v>255.82524000000001</v>
      </c>
      <c r="J49" s="132">
        <v>390.31200000000001</v>
      </c>
      <c r="K49" s="132">
        <v>522.63148000000001</v>
      </c>
      <c r="L49" s="132">
        <v>441.22615999999999</v>
      </c>
    </row>
    <row r="50" spans="1:12">
      <c r="A50" s="129" t="s">
        <v>390</v>
      </c>
      <c r="B50" s="132">
        <v>7821.308</v>
      </c>
      <c r="C50" s="132">
        <v>0</v>
      </c>
      <c r="D50" s="132">
        <v>196.50450000000001</v>
      </c>
      <c r="E50" s="132">
        <v>181.87764000000001</v>
      </c>
      <c r="F50" s="132">
        <v>568.90559999999994</v>
      </c>
      <c r="G50" s="132">
        <v>50.467760000000006</v>
      </c>
      <c r="H50" s="132">
        <v>1614.8386699999999</v>
      </c>
      <c r="I50" s="132">
        <v>4035.5743800000005</v>
      </c>
      <c r="J50" s="132">
        <v>5722.6891880000003</v>
      </c>
      <c r="K50" s="132">
        <v>7950.1756800000012</v>
      </c>
      <c r="L50" s="132">
        <v>7163.4516549999998</v>
      </c>
    </row>
    <row r="51" spans="1:12">
      <c r="A51" s="129" t="s">
        <v>677</v>
      </c>
      <c r="B51" s="132">
        <f>B50/2</f>
        <v>3910.654</v>
      </c>
      <c r="C51" s="132">
        <f t="shared" ref="C51:L51" si="8">C50/2</f>
        <v>0</v>
      </c>
      <c r="D51" s="132">
        <f t="shared" si="8"/>
        <v>98.252250000000004</v>
      </c>
      <c r="E51" s="132">
        <f t="shared" si="8"/>
        <v>90.938820000000007</v>
      </c>
      <c r="F51" s="132">
        <f t="shared" si="8"/>
        <v>284.45279999999997</v>
      </c>
      <c r="G51" s="132">
        <f t="shared" si="8"/>
        <v>25.233880000000003</v>
      </c>
      <c r="H51" s="132">
        <f t="shared" si="8"/>
        <v>807.41933499999993</v>
      </c>
      <c r="I51" s="132">
        <f t="shared" si="8"/>
        <v>2017.7871900000002</v>
      </c>
      <c r="J51" s="132">
        <f t="shared" si="8"/>
        <v>2861.3445940000001</v>
      </c>
      <c r="K51" s="132">
        <f t="shared" si="8"/>
        <v>3975.0878400000006</v>
      </c>
      <c r="L51" s="132">
        <f t="shared" si="8"/>
        <v>3581.7258274999999</v>
      </c>
    </row>
    <row r="52" spans="1:12">
      <c r="A52" s="135" t="s">
        <v>533</v>
      </c>
      <c r="B52" s="132"/>
      <c r="C52" s="132"/>
      <c r="D52" s="132"/>
      <c r="E52" s="132"/>
      <c r="F52" s="132"/>
      <c r="G52" s="132"/>
      <c r="H52" s="132"/>
      <c r="I52" s="132"/>
      <c r="J52" s="132"/>
      <c r="K52" s="132"/>
      <c r="L52" s="132"/>
    </row>
    <row r="53" spans="1:12">
      <c r="A53" s="129" t="s">
        <v>385</v>
      </c>
      <c r="B53" s="132">
        <v>623.15</v>
      </c>
      <c r="C53" s="132">
        <v>713.85</v>
      </c>
      <c r="D53" s="132">
        <v>575.95000000000005</v>
      </c>
      <c r="E53" s="132">
        <v>801.3</v>
      </c>
      <c r="F53" s="132">
        <v>1119.05</v>
      </c>
      <c r="G53" s="132">
        <v>986.83600000000001</v>
      </c>
      <c r="H53" s="132">
        <v>758.471</v>
      </c>
      <c r="I53" s="132">
        <v>696.93400000000008</v>
      </c>
      <c r="J53" s="132">
        <v>889.44</v>
      </c>
      <c r="K53" s="132">
        <v>595.18499999999995</v>
      </c>
      <c r="L53" s="132">
        <v>882.95</v>
      </c>
    </row>
    <row r="54" spans="1:12" ht="13.5" customHeight="1">
      <c r="A54" s="129" t="s">
        <v>386</v>
      </c>
      <c r="B54" s="132">
        <v>6408.116</v>
      </c>
      <c r="C54" s="132">
        <v>7860.9866700000002</v>
      </c>
      <c r="D54" s="132">
        <v>6324.8574699999999</v>
      </c>
      <c r="E54" s="132">
        <v>8727.4625599999999</v>
      </c>
      <c r="F54" s="132">
        <v>11987.55126</v>
      </c>
      <c r="G54" s="132">
        <v>11290.55168</v>
      </c>
      <c r="H54" s="132">
        <v>8534.1812099999988</v>
      </c>
      <c r="I54" s="132">
        <v>8024.8715629999997</v>
      </c>
      <c r="J54" s="132">
        <v>10572.234600000002</v>
      </c>
      <c r="K54" s="132">
        <v>7317.9365000000007</v>
      </c>
      <c r="L54" s="132">
        <v>13097.216599999998</v>
      </c>
    </row>
    <row r="55" spans="1:12" ht="13.5" customHeight="1">
      <c r="A55" s="129" t="s">
        <v>675</v>
      </c>
      <c r="B55" s="132">
        <f>B54/2</f>
        <v>3204.058</v>
      </c>
      <c r="C55" s="132">
        <f t="shared" ref="C55:L55" si="9">C54/2</f>
        <v>3930.4933350000001</v>
      </c>
      <c r="D55" s="132">
        <f t="shared" si="9"/>
        <v>3162.428735</v>
      </c>
      <c r="E55" s="132">
        <f t="shared" si="9"/>
        <v>4363.73128</v>
      </c>
      <c r="F55" s="132">
        <f t="shared" si="9"/>
        <v>5993.7756300000001</v>
      </c>
      <c r="G55" s="132">
        <f t="shared" si="9"/>
        <v>5645.2758400000002</v>
      </c>
      <c r="H55" s="132">
        <f t="shared" si="9"/>
        <v>4267.0906049999994</v>
      </c>
      <c r="I55" s="132">
        <f t="shared" si="9"/>
        <v>4012.4357814999998</v>
      </c>
      <c r="J55" s="132">
        <f t="shared" si="9"/>
        <v>5286.1173000000008</v>
      </c>
      <c r="K55" s="132">
        <f t="shared" si="9"/>
        <v>3658.9682500000004</v>
      </c>
      <c r="L55" s="132">
        <f t="shared" si="9"/>
        <v>6548.608299999999</v>
      </c>
    </row>
    <row r="56" spans="1:12">
      <c r="A56" s="136" t="s">
        <v>392</v>
      </c>
      <c r="B56" s="132"/>
      <c r="C56" s="132"/>
      <c r="D56" s="132"/>
      <c r="E56" s="132"/>
      <c r="F56" s="132"/>
      <c r="G56" s="132"/>
      <c r="H56" s="132"/>
      <c r="I56" s="132"/>
      <c r="J56" s="132"/>
      <c r="K56" s="132"/>
      <c r="L56" s="132"/>
    </row>
    <row r="57" spans="1:12">
      <c r="A57" s="129" t="s">
        <v>385</v>
      </c>
      <c r="B57" s="132">
        <v>0</v>
      </c>
      <c r="C57" s="132">
        <v>0</v>
      </c>
      <c r="D57" s="132">
        <v>0</v>
      </c>
      <c r="E57" s="132">
        <v>0</v>
      </c>
      <c r="F57" s="132">
        <v>1.4</v>
      </c>
      <c r="G57" s="132">
        <v>37.54</v>
      </c>
      <c r="H57" s="132">
        <v>26.35435</v>
      </c>
      <c r="I57" s="132">
        <v>16.393388999999999</v>
      </c>
      <c r="J57" s="132">
        <v>2.8541800000000004</v>
      </c>
      <c r="K57" s="132">
        <v>2.4383100000000004</v>
      </c>
      <c r="L57" s="132">
        <v>0</v>
      </c>
    </row>
    <row r="58" spans="1:12">
      <c r="A58" s="129" t="s">
        <v>386</v>
      </c>
      <c r="B58" s="132">
        <v>0</v>
      </c>
      <c r="C58" s="132">
        <v>0</v>
      </c>
      <c r="D58" s="132">
        <v>0</v>
      </c>
      <c r="E58" s="132">
        <v>0</v>
      </c>
      <c r="F58" s="132">
        <v>3.76213</v>
      </c>
      <c r="G58" s="132">
        <v>90.27461000000001</v>
      </c>
      <c r="H58" s="132">
        <v>86.766539999999992</v>
      </c>
      <c r="I58" s="132">
        <v>101.44745</v>
      </c>
      <c r="J58" s="132">
        <v>32.20102</v>
      </c>
      <c r="K58" s="132">
        <v>47.269559999999998</v>
      </c>
      <c r="L58" s="132">
        <v>0</v>
      </c>
    </row>
    <row r="59" spans="1:12">
      <c r="A59" s="137" t="s">
        <v>393</v>
      </c>
      <c r="B59" s="132"/>
      <c r="C59" s="132"/>
      <c r="D59" s="132"/>
      <c r="E59" s="132"/>
      <c r="F59" s="132"/>
      <c r="G59" s="132"/>
      <c r="H59" s="132"/>
      <c r="I59" s="132"/>
      <c r="J59" s="132"/>
      <c r="K59" s="132"/>
      <c r="L59" s="132"/>
    </row>
    <row r="60" spans="1:12">
      <c r="A60" s="129" t="s">
        <v>385</v>
      </c>
      <c r="B60" s="132">
        <v>79.948999999999998</v>
      </c>
      <c r="C60" s="132">
        <v>62.251800000000003</v>
      </c>
      <c r="D60" s="132">
        <v>38.505000000000003</v>
      </c>
      <c r="E60" s="132">
        <v>58.67257</v>
      </c>
      <c r="F60" s="132">
        <v>99.85333</v>
      </c>
      <c r="G60" s="132">
        <v>256.88499999999999</v>
      </c>
      <c r="H60" s="132">
        <v>447.42899999999997</v>
      </c>
      <c r="I60" s="132">
        <v>3.1585700000000001</v>
      </c>
      <c r="J60" s="132">
        <v>3.8875600000000001</v>
      </c>
      <c r="K60" s="132">
        <v>7.1507900000000006</v>
      </c>
      <c r="L60" s="132">
        <v>5.3947900000000004</v>
      </c>
    </row>
    <row r="61" spans="1:12">
      <c r="A61" s="129" t="s">
        <v>386</v>
      </c>
      <c r="B61" s="132">
        <v>238.911</v>
      </c>
      <c r="C61" s="132">
        <v>239.99098999999998</v>
      </c>
      <c r="D61" s="132">
        <v>165.66945000000001</v>
      </c>
      <c r="E61" s="132">
        <v>232.83289000000002</v>
      </c>
      <c r="F61" s="132">
        <v>565.61189000000002</v>
      </c>
      <c r="G61" s="132">
        <v>620.72415000000001</v>
      </c>
      <c r="H61" s="132">
        <v>472.21629000000013</v>
      </c>
      <c r="I61" s="132">
        <v>28.11741</v>
      </c>
      <c r="J61" s="132">
        <v>29.65446</v>
      </c>
      <c r="K61" s="132">
        <v>269.38960000000003</v>
      </c>
      <c r="L61" s="132">
        <v>235.80225000000002</v>
      </c>
    </row>
    <row r="62" spans="1:12">
      <c r="A62" s="123" t="s">
        <v>394</v>
      </c>
      <c r="B62" s="132"/>
      <c r="C62" s="132"/>
      <c r="D62" s="132"/>
      <c r="E62" s="132"/>
      <c r="F62" s="132"/>
      <c r="G62" s="132"/>
      <c r="H62" s="132"/>
      <c r="I62" s="132"/>
      <c r="J62" s="132"/>
      <c r="K62" s="132"/>
      <c r="L62" s="132"/>
    </row>
    <row r="63" spans="1:12">
      <c r="A63" s="138" t="s">
        <v>395</v>
      </c>
      <c r="B63" s="295">
        <f>SUM(B60,B57,B53,B49,B45,B41,B37)</f>
        <v>4059.8720000000003</v>
      </c>
      <c r="C63" s="295">
        <f>SUM(C60,C57,C53,C49,C45,C41,C37)</f>
        <v>3199.2189400000002</v>
      </c>
      <c r="D63" s="295">
        <f>SUM(D60,D57,D53,D49,D45,D41,D37)</f>
        <v>2149.6081800000002</v>
      </c>
      <c r="E63" s="295">
        <f>SUM(E60,E57,E53,E49,E45,E41,E37)</f>
        <v>2334.549</v>
      </c>
      <c r="F63" s="295">
        <f>SUM(F60,F57,F53,F49,F45,F41,F37)</f>
        <v>2434.0301800000002</v>
      </c>
      <c r="G63" s="295">
        <f>SUM(G60,G57,G53,G49,G45,G41,G37)</f>
        <v>2430.2721000000001</v>
      </c>
      <c r="H63" s="295">
        <f>SUM(H60,H57,H53,H49,H45,H41,H37)</f>
        <v>2083.9726500000002</v>
      </c>
      <c r="I63" s="295">
        <f>SUM(I60,I57,I53,I49,I45,I41,I37)</f>
        <v>2396.6752390000001</v>
      </c>
      <c r="J63" s="295">
        <f>SUM(J60,J57,J53,J49,J45,J41,J37)</f>
        <v>2003.8011100000001</v>
      </c>
      <c r="K63" s="295">
        <f>SUM(K60,K57,K53,K49,K45,K41,K37)</f>
        <v>1843.42776</v>
      </c>
      <c r="L63" s="295">
        <f>SUM(L60,L57,L53,L49,L45,L41,L37)</f>
        <v>1864.3659600000003</v>
      </c>
    </row>
    <row r="64" spans="1:12">
      <c r="A64" s="140" t="s">
        <v>678</v>
      </c>
      <c r="B64" s="295">
        <f>SUM(B61,B58,B54,B50,B46,B42,B38)</f>
        <v>26172.947999999997</v>
      </c>
      <c r="C64" s="295">
        <f>SUM(C61,C58,C54,C50,C46,C42,C38)</f>
        <v>23137.992160000002</v>
      </c>
      <c r="D64" s="295">
        <f>SUM(D61,D58,D54,D50,D46,D42,D38)</f>
        <v>21787.569029999999</v>
      </c>
      <c r="E64" s="295">
        <f>SUM(E61,E58,E54,E50,E46,E42,E38)</f>
        <v>29454.31525</v>
      </c>
      <c r="F64" s="295">
        <f>SUM(F61,F58,F54,F50,F46,F42,F38)</f>
        <v>29608.50459</v>
      </c>
      <c r="G64" s="295">
        <f>SUM(G61,G58,G54,G50,G46,G42,G38)</f>
        <v>28894.654200000001</v>
      </c>
      <c r="H64" s="295">
        <f>SUM(H61,H58,H54,H50,H46,H42,H38)</f>
        <v>25264.97841</v>
      </c>
      <c r="I64" s="295">
        <f>SUM(I61,I58,I54,I50,I46,I42,I38)</f>
        <v>28481.021696000003</v>
      </c>
      <c r="J64" s="295">
        <f>SUM(J61,J58,J54,J50,J46,J42,J38)</f>
        <v>29293.848333000002</v>
      </c>
      <c r="K64" s="295">
        <f>SUM(K61,K58,K54,K50,K46,K42,K38)</f>
        <v>31233.049660000001</v>
      </c>
      <c r="L64" s="295">
        <f>SUM(L61,L58,L54,L50,L46,L42,L38)</f>
        <v>37253.796211000001</v>
      </c>
    </row>
    <row r="65" spans="1:12">
      <c r="A65" s="140" t="s">
        <v>679</v>
      </c>
      <c r="B65" s="296">
        <f>B64/2</f>
        <v>13086.473999999998</v>
      </c>
      <c r="C65" s="296">
        <f t="shared" ref="C65:L65" si="10">C64/2</f>
        <v>11568.996080000001</v>
      </c>
      <c r="D65" s="296">
        <f t="shared" si="10"/>
        <v>10893.784514999999</v>
      </c>
      <c r="E65" s="296">
        <f t="shared" si="10"/>
        <v>14727.157625</v>
      </c>
      <c r="F65" s="296">
        <f t="shared" si="10"/>
        <v>14804.252295</v>
      </c>
      <c r="G65" s="296">
        <f t="shared" si="10"/>
        <v>14447.3271</v>
      </c>
      <c r="H65" s="296">
        <f t="shared" si="10"/>
        <v>12632.489205</v>
      </c>
      <c r="I65" s="296">
        <f t="shared" si="10"/>
        <v>14240.510848000002</v>
      </c>
      <c r="J65" s="296">
        <f t="shared" si="10"/>
        <v>14646.924166500001</v>
      </c>
      <c r="K65" s="296">
        <f t="shared" si="10"/>
        <v>15616.52483</v>
      </c>
      <c r="L65" s="296">
        <f t="shared" si="10"/>
        <v>18626.8981055</v>
      </c>
    </row>
    <row r="66" spans="1:12">
      <c r="B66" s="297"/>
      <c r="C66" s="297"/>
      <c r="D66" s="297"/>
      <c r="E66" s="297"/>
      <c r="F66" s="297"/>
      <c r="G66" s="297"/>
      <c r="H66" s="297"/>
      <c r="I66" s="297"/>
      <c r="J66" s="297"/>
      <c r="K66" s="297"/>
      <c r="L66" s="297"/>
    </row>
    <row r="68" spans="1:12">
      <c r="A68" s="293" t="s">
        <v>680</v>
      </c>
    </row>
    <row r="69" spans="1:12">
      <c r="A69" s="294"/>
      <c r="K69" s="142" t="s">
        <v>386</v>
      </c>
      <c r="L69" s="142" t="s">
        <v>674</v>
      </c>
    </row>
    <row r="70" spans="1:12">
      <c r="A70" s="125"/>
      <c r="B70" s="126">
        <v>2008</v>
      </c>
      <c r="C70" s="126">
        <v>2009</v>
      </c>
      <c r="D70" s="126">
        <v>2010</v>
      </c>
      <c r="E70" s="126">
        <v>2011</v>
      </c>
      <c r="F70" s="126">
        <v>2012</v>
      </c>
      <c r="G70" s="127">
        <v>2013</v>
      </c>
      <c r="H70" s="127">
        <v>2014</v>
      </c>
      <c r="I70" s="127">
        <v>2015</v>
      </c>
      <c r="J70" s="127">
        <v>2016</v>
      </c>
      <c r="K70" s="127">
        <v>2017</v>
      </c>
      <c r="L70" s="127">
        <v>2018</v>
      </c>
    </row>
    <row r="71" spans="1:12">
      <c r="A71" s="128" t="s">
        <v>384</v>
      </c>
    </row>
    <row r="72" spans="1:12">
      <c r="A72" s="129" t="s">
        <v>385</v>
      </c>
      <c r="B72" s="130">
        <v>2852.3589999999999</v>
      </c>
      <c r="C72" s="130">
        <v>1857.8248500000002</v>
      </c>
      <c r="D72" s="130">
        <v>989.86552999999992</v>
      </c>
      <c r="E72" s="130">
        <v>809.51143000000002</v>
      </c>
      <c r="F72" s="130">
        <v>488.86725999999999</v>
      </c>
      <c r="G72" s="130">
        <v>651.88489000000004</v>
      </c>
      <c r="H72" s="130">
        <v>276.70600000000002</v>
      </c>
      <c r="I72" s="130">
        <v>915.31404000000009</v>
      </c>
      <c r="J72" s="130">
        <v>284.39997</v>
      </c>
      <c r="K72" s="130">
        <v>194.80418</v>
      </c>
      <c r="L72" s="130">
        <v>21.17</v>
      </c>
    </row>
    <row r="73" spans="1:12">
      <c r="A73" s="129" t="s">
        <v>386</v>
      </c>
      <c r="B73" s="130">
        <v>4353.9830000000002</v>
      </c>
      <c r="C73" s="130">
        <v>2103.7710999999999</v>
      </c>
      <c r="D73" s="130">
        <v>2565.1128899999999</v>
      </c>
      <c r="E73" s="130">
        <v>2723.3846200000003</v>
      </c>
      <c r="F73" s="130">
        <v>1489.2554599999999</v>
      </c>
      <c r="G73" s="130">
        <v>2764.5312800000002</v>
      </c>
      <c r="H73" s="130">
        <v>558.19385</v>
      </c>
      <c r="I73" s="130">
        <v>853.27926000000002</v>
      </c>
      <c r="J73" s="130">
        <v>400.10959999999994</v>
      </c>
      <c r="K73" s="130">
        <v>249.28874000000002</v>
      </c>
      <c r="L73" s="130">
        <v>42.710480000000004</v>
      </c>
    </row>
    <row r="74" spans="1:12">
      <c r="A74" s="131" t="s">
        <v>387</v>
      </c>
      <c r="B74" s="130"/>
      <c r="C74" s="130"/>
      <c r="D74" s="130"/>
      <c r="E74" s="130"/>
      <c r="F74" s="130"/>
      <c r="G74" s="130"/>
      <c r="H74" s="130"/>
      <c r="I74" s="130"/>
      <c r="J74" s="132"/>
      <c r="K74" s="130"/>
      <c r="L74" s="132"/>
    </row>
    <row r="75" spans="1:12">
      <c r="A75" s="129" t="s">
        <v>385</v>
      </c>
      <c r="B75" s="130">
        <v>55.304000000000002</v>
      </c>
      <c r="C75" s="130">
        <v>60.292290000000001</v>
      </c>
      <c r="D75" s="130">
        <v>2.2531500000000002</v>
      </c>
      <c r="E75" s="130">
        <v>0</v>
      </c>
      <c r="F75" s="130">
        <v>0</v>
      </c>
      <c r="G75" s="130">
        <v>0.63121000000000005</v>
      </c>
      <c r="H75" s="130">
        <v>0</v>
      </c>
      <c r="I75" s="130">
        <v>22.48</v>
      </c>
      <c r="J75" s="130">
        <v>0.03</v>
      </c>
      <c r="K75" s="130">
        <v>0</v>
      </c>
      <c r="L75" s="130">
        <v>0.68</v>
      </c>
    </row>
    <row r="76" spans="1:12">
      <c r="A76" s="129" t="s">
        <v>386</v>
      </c>
      <c r="B76" s="130">
        <v>363.29599999999999</v>
      </c>
      <c r="C76" s="130">
        <v>240.13727</v>
      </c>
      <c r="D76" s="130">
        <v>9.2225599999999996</v>
      </c>
      <c r="E76" s="130">
        <v>0</v>
      </c>
      <c r="F76" s="130">
        <v>0</v>
      </c>
      <c r="G76" s="130">
        <v>7.5061899999999993</v>
      </c>
      <c r="H76" s="130">
        <v>0</v>
      </c>
      <c r="I76" s="130">
        <v>127.87596000000001</v>
      </c>
      <c r="J76" s="130">
        <v>0.27235999999999999</v>
      </c>
      <c r="K76" s="130">
        <v>0</v>
      </c>
      <c r="L76" s="130">
        <v>10.975200000000001</v>
      </c>
    </row>
    <row r="77" spans="1:12">
      <c r="A77" s="133" t="s">
        <v>681</v>
      </c>
      <c r="B77" s="130"/>
      <c r="C77" s="130"/>
      <c r="D77" s="130"/>
      <c r="E77" s="130"/>
      <c r="F77" s="130"/>
      <c r="G77" s="130"/>
      <c r="H77" s="130"/>
      <c r="I77" s="130"/>
      <c r="J77" s="132"/>
      <c r="K77" s="130"/>
      <c r="L77" s="132"/>
    </row>
    <row r="78" spans="1:12">
      <c r="A78" s="129" t="s">
        <v>385</v>
      </c>
      <c r="B78" s="130">
        <v>206.53</v>
      </c>
      <c r="C78" s="130">
        <v>505</v>
      </c>
      <c r="D78" s="130">
        <v>499.03449999999998</v>
      </c>
      <c r="E78" s="130">
        <v>632.41499999999996</v>
      </c>
      <c r="F78" s="130">
        <v>519.18600000000004</v>
      </c>
      <c r="G78" s="130">
        <v>493.005</v>
      </c>
      <c r="H78" s="130">
        <v>452.66199999999998</v>
      </c>
      <c r="I78" s="130">
        <v>486.57</v>
      </c>
      <c r="J78" s="130">
        <v>432.87739999999997</v>
      </c>
      <c r="K78" s="130">
        <v>521.21799999999996</v>
      </c>
      <c r="L78" s="130">
        <v>512.94501000000002</v>
      </c>
    </row>
    <row r="79" spans="1:12">
      <c r="A79" s="129" t="s">
        <v>389</v>
      </c>
      <c r="B79" s="130">
        <v>6987.3339999999998</v>
      </c>
      <c r="C79" s="130">
        <v>12693.10613</v>
      </c>
      <c r="D79" s="130">
        <v>12526.202160000001</v>
      </c>
      <c r="E79" s="130">
        <v>17588.757539999999</v>
      </c>
      <c r="F79" s="130">
        <v>14993.418250000001</v>
      </c>
      <c r="G79" s="130">
        <v>14070.598530000001</v>
      </c>
      <c r="H79" s="130">
        <v>13998.781850000001</v>
      </c>
      <c r="I79" s="130">
        <v>15309.855673</v>
      </c>
      <c r="J79" s="130">
        <v>12536.687104999999</v>
      </c>
      <c r="K79" s="130">
        <v>15398.989579999999</v>
      </c>
      <c r="L79" s="130">
        <v>16703.640026000001</v>
      </c>
    </row>
    <row r="80" spans="1:12">
      <c r="A80" s="134" t="s">
        <v>682</v>
      </c>
      <c r="B80" s="130"/>
      <c r="C80" s="130"/>
      <c r="D80" s="130"/>
      <c r="E80" s="130"/>
      <c r="F80" s="130"/>
      <c r="G80" s="130"/>
      <c r="H80" s="130"/>
      <c r="I80" s="130"/>
      <c r="J80" s="132"/>
      <c r="K80" s="130"/>
      <c r="L80" s="132"/>
    </row>
    <row r="81" spans="1:12">
      <c r="A81" s="129" t="s">
        <v>385</v>
      </c>
      <c r="B81" s="130">
        <v>242.58</v>
      </c>
      <c r="C81" s="130">
        <v>0</v>
      </c>
      <c r="D81" s="130">
        <v>44</v>
      </c>
      <c r="E81" s="130">
        <v>32.65</v>
      </c>
      <c r="F81" s="130">
        <v>205.67358999999999</v>
      </c>
      <c r="G81" s="130">
        <v>3.49</v>
      </c>
      <c r="H81" s="130">
        <v>122.3503</v>
      </c>
      <c r="I81" s="130">
        <v>255.82524000000001</v>
      </c>
      <c r="J81" s="130">
        <v>390.31200000000001</v>
      </c>
      <c r="K81" s="130">
        <v>522.63148000000001</v>
      </c>
      <c r="L81" s="130">
        <v>441.22615999999999</v>
      </c>
    </row>
    <row r="82" spans="1:12">
      <c r="A82" s="129" t="s">
        <v>390</v>
      </c>
      <c r="B82" s="130">
        <v>7821.308</v>
      </c>
      <c r="C82" s="130">
        <v>0</v>
      </c>
      <c r="D82" s="130">
        <v>196.50450000000001</v>
      </c>
      <c r="E82" s="130">
        <v>181.87764000000001</v>
      </c>
      <c r="F82" s="130">
        <v>568.90559999999994</v>
      </c>
      <c r="G82" s="130">
        <v>50.467760000000006</v>
      </c>
      <c r="H82" s="130">
        <v>1614.8386699999999</v>
      </c>
      <c r="I82" s="130">
        <v>4035.5743800000005</v>
      </c>
      <c r="J82" s="130">
        <v>5722.6891880000003</v>
      </c>
      <c r="K82" s="130">
        <v>7950.1756800000012</v>
      </c>
      <c r="L82" s="130">
        <v>7163.4516549999998</v>
      </c>
    </row>
    <row r="83" spans="1:12">
      <c r="A83" s="192" t="s">
        <v>391</v>
      </c>
      <c r="B83" s="130"/>
      <c r="C83" s="130"/>
      <c r="D83" s="130"/>
      <c r="E83" s="130"/>
      <c r="F83" s="130"/>
      <c r="G83" s="130"/>
      <c r="H83" s="130"/>
      <c r="I83" s="130"/>
      <c r="J83" s="132"/>
      <c r="K83" s="130"/>
      <c r="L83" s="132"/>
    </row>
    <row r="84" spans="1:12">
      <c r="A84" s="129" t="s">
        <v>385</v>
      </c>
      <c r="B84" s="130">
        <v>7452.6450000000004</v>
      </c>
      <c r="C84" s="130">
        <v>10261.04657</v>
      </c>
      <c r="D84" s="130">
        <v>11180.98977</v>
      </c>
      <c r="E84" s="130">
        <v>10071.64956</v>
      </c>
      <c r="F84" s="130">
        <v>10250.768239999999</v>
      </c>
      <c r="G84" s="130">
        <v>14597.76376</v>
      </c>
      <c r="H84" s="130">
        <v>14388.89257</v>
      </c>
      <c r="I84" s="130">
        <v>9283.8122730000014</v>
      </c>
      <c r="J84" s="130">
        <v>1460.8332</v>
      </c>
      <c r="K84" s="130">
        <v>1191.2893699999997</v>
      </c>
      <c r="L84" s="130">
        <v>1191.2893699999997</v>
      </c>
    </row>
    <row r="85" spans="1:12">
      <c r="A85" s="129" t="s">
        <v>386</v>
      </c>
      <c r="B85" s="130">
        <v>21010.108</v>
      </c>
      <c r="C85" s="130">
        <v>28628.34405</v>
      </c>
      <c r="D85" s="130">
        <v>31116.991610000001</v>
      </c>
      <c r="E85" s="130">
        <v>20994.222300000001</v>
      </c>
      <c r="F85" s="130">
        <v>28409.52259</v>
      </c>
      <c r="G85" s="130">
        <v>84069.897830000016</v>
      </c>
      <c r="H85" s="130">
        <v>88466.471581999998</v>
      </c>
      <c r="I85" s="130">
        <v>59672.633934999998</v>
      </c>
      <c r="J85" s="130">
        <v>12682.622309999999</v>
      </c>
      <c r="K85" s="130">
        <v>9137.6352600000009</v>
      </c>
      <c r="L85" s="130">
        <v>5371.7116350000006</v>
      </c>
    </row>
    <row r="86" spans="1:12">
      <c r="A86" s="135" t="s">
        <v>357</v>
      </c>
      <c r="B86" s="130"/>
      <c r="C86" s="130"/>
      <c r="D86" s="130"/>
      <c r="E86" s="130"/>
      <c r="F86" s="130"/>
      <c r="G86" s="130"/>
      <c r="H86" s="130"/>
      <c r="I86" s="130"/>
      <c r="J86" s="132"/>
      <c r="K86" s="130"/>
      <c r="L86" s="132"/>
    </row>
    <row r="87" spans="1:12">
      <c r="A87" s="129" t="s">
        <v>385</v>
      </c>
      <c r="B87" s="130">
        <v>623.15</v>
      </c>
      <c r="C87" s="130">
        <v>713.85</v>
      </c>
      <c r="D87" s="130">
        <v>575.95000000000005</v>
      </c>
      <c r="E87" s="130">
        <v>801.3</v>
      </c>
      <c r="F87" s="130">
        <v>1119.05</v>
      </c>
      <c r="G87" s="130">
        <v>986.83600000000001</v>
      </c>
      <c r="H87" s="130">
        <v>758.471</v>
      </c>
      <c r="I87" s="130">
        <v>696.93400000000008</v>
      </c>
      <c r="J87" s="130">
        <v>889.44</v>
      </c>
      <c r="K87" s="130">
        <v>595.18499999999995</v>
      </c>
      <c r="L87" s="130">
        <v>882.95</v>
      </c>
    </row>
    <row r="88" spans="1:12">
      <c r="A88" s="129" t="s">
        <v>386</v>
      </c>
      <c r="B88" s="130">
        <v>6408.116</v>
      </c>
      <c r="C88" s="130">
        <v>7860.9866700000002</v>
      </c>
      <c r="D88" s="130">
        <v>6324.8574699999999</v>
      </c>
      <c r="E88" s="130">
        <v>8727.4625599999999</v>
      </c>
      <c r="F88" s="130">
        <v>11987.55126</v>
      </c>
      <c r="G88" s="130">
        <v>11290.55168</v>
      </c>
      <c r="H88" s="130">
        <v>8534.1812099999988</v>
      </c>
      <c r="I88" s="130">
        <v>8024.8715629999997</v>
      </c>
      <c r="J88" s="130">
        <v>10572.234600000002</v>
      </c>
      <c r="K88" s="130">
        <v>7317.9365000000007</v>
      </c>
      <c r="L88" s="130">
        <v>13097.216599999998</v>
      </c>
    </row>
    <row r="89" spans="1:12">
      <c r="A89" s="136" t="s">
        <v>392</v>
      </c>
      <c r="B89" s="130"/>
      <c r="C89" s="130"/>
      <c r="D89" s="130"/>
      <c r="E89" s="130"/>
      <c r="F89" s="130"/>
      <c r="G89" s="130"/>
      <c r="H89" s="130"/>
      <c r="I89" s="130"/>
      <c r="J89" s="132"/>
      <c r="K89" s="130"/>
      <c r="L89" s="132"/>
    </row>
    <row r="90" spans="1:12">
      <c r="A90" s="129" t="s">
        <v>385</v>
      </c>
      <c r="B90" s="130">
        <v>0</v>
      </c>
      <c r="C90" s="130">
        <v>0</v>
      </c>
      <c r="D90" s="130">
        <v>0</v>
      </c>
      <c r="E90" s="130">
        <v>0</v>
      </c>
      <c r="F90" s="130">
        <v>1.4</v>
      </c>
      <c r="G90" s="130">
        <v>37.54</v>
      </c>
      <c r="H90" s="130">
        <v>26.35435</v>
      </c>
      <c r="I90" s="130">
        <v>16.393388999999999</v>
      </c>
      <c r="J90" s="130">
        <v>2.8541800000000004</v>
      </c>
      <c r="K90" s="130">
        <v>2.4383100000000004</v>
      </c>
      <c r="L90" s="130">
        <v>0</v>
      </c>
    </row>
    <row r="91" spans="1:12">
      <c r="A91" s="129" t="s">
        <v>386</v>
      </c>
      <c r="B91" s="130">
        <v>0</v>
      </c>
      <c r="C91" s="130">
        <v>0</v>
      </c>
      <c r="D91" s="130">
        <v>0</v>
      </c>
      <c r="E91" s="130">
        <v>0</v>
      </c>
      <c r="F91" s="130">
        <v>3.76213</v>
      </c>
      <c r="G91" s="130">
        <v>90.27461000000001</v>
      </c>
      <c r="H91" s="130">
        <v>86.766539999999992</v>
      </c>
      <c r="I91" s="130">
        <v>101.44745</v>
      </c>
      <c r="J91" s="130">
        <v>32.20102</v>
      </c>
      <c r="K91" s="130">
        <v>47.269559999999998</v>
      </c>
      <c r="L91" s="130">
        <v>0</v>
      </c>
    </row>
    <row r="92" spans="1:12">
      <c r="A92" s="137" t="s">
        <v>393</v>
      </c>
      <c r="B92" s="130"/>
      <c r="C92" s="130"/>
      <c r="D92" s="130"/>
      <c r="E92" s="130"/>
      <c r="F92" s="130"/>
      <c r="G92" s="130"/>
      <c r="H92" s="130"/>
      <c r="I92" s="130"/>
      <c r="J92" s="132"/>
      <c r="K92" s="130"/>
      <c r="L92" s="132"/>
    </row>
    <row r="93" spans="1:12">
      <c r="A93" s="129" t="s">
        <v>385</v>
      </c>
      <c r="B93" s="130">
        <v>79.948999999999998</v>
      </c>
      <c r="C93" s="130">
        <v>62.251800000000003</v>
      </c>
      <c r="D93" s="130">
        <v>38.505000000000003</v>
      </c>
      <c r="E93" s="130">
        <v>58.67257</v>
      </c>
      <c r="F93" s="130">
        <v>99.85333</v>
      </c>
      <c r="G93" s="130">
        <v>256.88499999999999</v>
      </c>
      <c r="H93" s="130">
        <v>447.42899999999997</v>
      </c>
      <c r="I93" s="130">
        <v>3.1585700000000001</v>
      </c>
      <c r="J93" s="130">
        <v>3.8875600000000001</v>
      </c>
      <c r="K93" s="130">
        <v>7.1507900000000006</v>
      </c>
      <c r="L93" s="130">
        <v>5.3947900000000004</v>
      </c>
    </row>
    <row r="94" spans="1:12">
      <c r="A94" s="129" t="s">
        <v>386</v>
      </c>
      <c r="B94" s="130">
        <v>238.911</v>
      </c>
      <c r="C94" s="130">
        <v>239.99098999999998</v>
      </c>
      <c r="D94" s="130">
        <v>165.66945000000001</v>
      </c>
      <c r="E94" s="130">
        <v>232.83289000000002</v>
      </c>
      <c r="F94" s="130">
        <v>565.61189000000002</v>
      </c>
      <c r="G94" s="130">
        <v>620.72415000000001</v>
      </c>
      <c r="H94" s="130">
        <v>472.21629000000013</v>
      </c>
      <c r="I94" s="130">
        <v>28.11741</v>
      </c>
      <c r="J94" s="130">
        <v>29.65446</v>
      </c>
      <c r="K94" s="130">
        <v>269.38960000000003</v>
      </c>
      <c r="L94" s="130">
        <v>235.80225000000002</v>
      </c>
    </row>
    <row r="95" spans="1:12">
      <c r="A95" s="123" t="s">
        <v>394</v>
      </c>
      <c r="B95" s="130"/>
      <c r="C95" s="130"/>
      <c r="D95" s="130"/>
      <c r="E95" s="130"/>
      <c r="F95" s="130"/>
      <c r="G95" s="130"/>
      <c r="H95" s="130"/>
      <c r="I95" s="130"/>
      <c r="J95" s="132"/>
      <c r="K95" s="130"/>
      <c r="L95" s="132"/>
    </row>
    <row r="96" spans="1:12">
      <c r="A96" s="138" t="s">
        <v>395</v>
      </c>
      <c r="B96" s="139">
        <v>11432.567999999999</v>
      </c>
      <c r="C96" s="139">
        <v>13398.013710000001</v>
      </c>
      <c r="D96" s="139">
        <v>13292.092949999998</v>
      </c>
      <c r="E96" s="139">
        <v>12347.52599</v>
      </c>
      <c r="F96" s="139">
        <v>12584.945089999999</v>
      </c>
      <c r="G96" s="139">
        <v>16771.150859999998</v>
      </c>
      <c r="H96" s="139">
        <v>16025.43622</v>
      </c>
      <c r="I96" s="139">
        <v>11677.328942</v>
      </c>
      <c r="J96" s="139">
        <v>3460.7467500000002</v>
      </c>
      <c r="K96" s="139">
        <v>2996.9565399999997</v>
      </c>
      <c r="L96" s="139">
        <v>3050.2605399999998</v>
      </c>
    </row>
    <row r="97" spans="1:12">
      <c r="A97" s="140" t="s">
        <v>396</v>
      </c>
      <c r="B97" s="141">
        <v>46944.144999999997</v>
      </c>
      <c r="C97" s="141">
        <v>51526.345219999996</v>
      </c>
      <c r="D97" s="141">
        <v>52738.891189999995</v>
      </c>
      <c r="E97" s="141">
        <v>50215.704660000003</v>
      </c>
      <c r="F97" s="141">
        <v>57452.415290000004</v>
      </c>
      <c r="G97" s="141">
        <v>112343.82788000001</v>
      </c>
      <c r="H97" s="141">
        <v>113259.23370200001</v>
      </c>
      <c r="I97" s="141">
        <v>88125.538220999981</v>
      </c>
      <c r="J97" s="141">
        <v>41946.816183000003</v>
      </c>
      <c r="K97" s="141">
        <v>40101.295319999997</v>
      </c>
      <c r="L97" s="141">
        <v>42389.705596</v>
      </c>
    </row>
  </sheetData>
  <mergeCells count="4">
    <mergeCell ref="A1:L1"/>
    <mergeCell ref="A3:A4"/>
    <mergeCell ref="A33:A34"/>
    <mergeCell ref="A68:A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5E0F7-F35F-4600-A8DD-40DCE3135BB3}">
  <dimension ref="A1:G301"/>
  <sheetViews>
    <sheetView zoomScale="85" zoomScaleNormal="85" workbookViewId="0">
      <pane ySplit="2" topLeftCell="A66" activePane="bottomLeft" state="frozen"/>
      <selection pane="bottomLeft" activeCell="C292" sqref="C292"/>
    </sheetView>
  </sheetViews>
  <sheetFormatPr defaultRowHeight="12.75"/>
  <cols>
    <col min="1" max="1" width="9.28515625" style="89" bestFit="1" customWidth="1"/>
    <col min="2" max="2" width="11.28515625" style="89" bestFit="1" customWidth="1"/>
    <col min="3" max="3" width="75.7109375" style="90" customWidth="1"/>
    <col min="4" max="4" width="13.85546875" style="89" bestFit="1" customWidth="1"/>
    <col min="5" max="5" width="15.140625" style="89" bestFit="1" customWidth="1"/>
    <col min="6" max="7" width="9.140625" style="89"/>
    <col min="8" max="16384" width="9.140625" style="81"/>
  </cols>
  <sheetData>
    <row r="1" spans="1:5" s="89" customFormat="1" ht="26.25" customHeight="1">
      <c r="A1" s="255" t="s">
        <v>289</v>
      </c>
      <c r="B1" s="256"/>
      <c r="C1" s="256"/>
      <c r="D1" s="256"/>
      <c r="E1" s="256"/>
    </row>
    <row r="2" spans="1:5" s="89" customFormat="1">
      <c r="A2" s="201" t="s">
        <v>290</v>
      </c>
      <c r="B2" s="201" t="s">
        <v>291</v>
      </c>
      <c r="C2" s="202" t="s">
        <v>292</v>
      </c>
      <c r="D2" s="201" t="s">
        <v>293</v>
      </c>
      <c r="E2" s="201" t="s">
        <v>294</v>
      </c>
    </row>
    <row r="3" spans="1:5" s="89" customFormat="1">
      <c r="A3" s="89">
        <v>2003</v>
      </c>
      <c r="B3" s="89">
        <v>301109000</v>
      </c>
      <c r="C3" s="90" t="s">
        <v>295</v>
      </c>
      <c r="D3" s="91">
        <v>56025</v>
      </c>
      <c r="E3" s="92">
        <v>87432</v>
      </c>
    </row>
    <row r="4" spans="1:5" s="89" customFormat="1">
      <c r="A4" s="89">
        <v>2003</v>
      </c>
      <c r="B4" s="89">
        <v>304900000</v>
      </c>
      <c r="C4" s="90" t="s">
        <v>296</v>
      </c>
      <c r="D4" s="91">
        <v>55</v>
      </c>
      <c r="E4" s="92">
        <v>404</v>
      </c>
    </row>
    <row r="5" spans="1:5" s="89" customFormat="1">
      <c r="A5" s="89">
        <v>2003</v>
      </c>
      <c r="B5" s="89">
        <v>305591000</v>
      </c>
      <c r="C5" s="90" t="s">
        <v>297</v>
      </c>
      <c r="D5" s="91">
        <v>3000</v>
      </c>
      <c r="E5" s="92">
        <v>3750</v>
      </c>
    </row>
    <row r="6" spans="1:5" s="89" customFormat="1">
      <c r="A6" s="89">
        <v>2003</v>
      </c>
      <c r="B6" s="89">
        <v>305599000</v>
      </c>
      <c r="C6" s="90" t="s">
        <v>298</v>
      </c>
      <c r="D6" s="91">
        <v>20700</v>
      </c>
      <c r="E6" s="92">
        <v>25876</v>
      </c>
    </row>
    <row r="7" spans="1:5" s="89" customFormat="1" ht="25.5">
      <c r="A7" s="89">
        <v>2003</v>
      </c>
      <c r="B7" s="89">
        <v>306110000</v>
      </c>
      <c r="C7" s="90" t="s">
        <v>299</v>
      </c>
      <c r="D7" s="91">
        <v>325460</v>
      </c>
      <c r="E7" s="92">
        <v>8692442</v>
      </c>
    </row>
    <row r="8" spans="1:5" s="89" customFormat="1">
      <c r="A8" s="89">
        <v>2003</v>
      </c>
      <c r="B8" s="89">
        <v>306120000</v>
      </c>
      <c r="C8" s="90" t="s">
        <v>300</v>
      </c>
      <c r="D8" s="91">
        <v>210840</v>
      </c>
      <c r="E8" s="92">
        <v>4905512</v>
      </c>
    </row>
    <row r="9" spans="1:5" s="89" customFormat="1">
      <c r="A9" s="89">
        <v>2003</v>
      </c>
      <c r="B9" s="89">
        <v>306130000</v>
      </c>
      <c r="C9" s="90" t="s">
        <v>301</v>
      </c>
      <c r="D9" s="91">
        <v>16051762</v>
      </c>
      <c r="E9" s="92">
        <v>92762309</v>
      </c>
    </row>
    <row r="10" spans="1:5" s="89" customFormat="1">
      <c r="A10" s="89">
        <v>2003</v>
      </c>
      <c r="B10" s="89">
        <v>306140000</v>
      </c>
      <c r="C10" s="90" t="s">
        <v>302</v>
      </c>
      <c r="D10" s="91">
        <v>1455</v>
      </c>
      <c r="E10" s="92">
        <v>25774</v>
      </c>
    </row>
    <row r="11" spans="1:5" s="89" customFormat="1">
      <c r="A11" s="89">
        <v>2003</v>
      </c>
      <c r="B11" s="89">
        <v>306191000</v>
      </c>
      <c r="C11" s="90" t="s">
        <v>303</v>
      </c>
      <c r="D11" s="91">
        <v>449705</v>
      </c>
      <c r="E11" s="92">
        <v>3740709</v>
      </c>
    </row>
    <row r="12" spans="1:5" s="89" customFormat="1">
      <c r="A12" s="89">
        <v>2003</v>
      </c>
      <c r="B12" s="89">
        <v>306231000</v>
      </c>
      <c r="C12" s="90" t="s">
        <v>304</v>
      </c>
      <c r="D12" s="91">
        <v>2692</v>
      </c>
      <c r="E12" s="92">
        <v>11449</v>
      </c>
    </row>
    <row r="13" spans="1:5" s="89" customFormat="1">
      <c r="A13" s="89">
        <v>2004</v>
      </c>
      <c r="B13" s="89">
        <v>301109000</v>
      </c>
      <c r="C13" s="90" t="s">
        <v>295</v>
      </c>
      <c r="D13" s="91">
        <v>117600.13</v>
      </c>
      <c r="E13" s="92">
        <v>180367.03</v>
      </c>
    </row>
    <row r="14" spans="1:5" s="89" customFormat="1">
      <c r="A14" s="89">
        <v>2004</v>
      </c>
      <c r="B14" s="89">
        <v>304109000</v>
      </c>
      <c r="C14" s="90" t="s">
        <v>305</v>
      </c>
      <c r="D14" s="91">
        <v>540</v>
      </c>
      <c r="E14" s="92">
        <v>1985.22</v>
      </c>
    </row>
    <row r="15" spans="1:5" s="89" customFormat="1">
      <c r="A15" s="89">
        <v>2004</v>
      </c>
      <c r="B15" s="89">
        <v>304209000</v>
      </c>
      <c r="C15" s="90" t="s">
        <v>306</v>
      </c>
      <c r="D15" s="91">
        <v>34596</v>
      </c>
      <c r="E15" s="92">
        <v>160539.81</v>
      </c>
    </row>
    <row r="16" spans="1:5" s="89" customFormat="1">
      <c r="A16" s="89">
        <v>2004</v>
      </c>
      <c r="B16" s="89">
        <v>304900000</v>
      </c>
      <c r="C16" s="90" t="s">
        <v>296</v>
      </c>
      <c r="D16" s="91">
        <v>222425.60000000001</v>
      </c>
      <c r="E16" s="92">
        <v>1039209.63</v>
      </c>
    </row>
    <row r="17" spans="1:5" s="89" customFormat="1">
      <c r="A17" s="89">
        <v>2004</v>
      </c>
      <c r="B17" s="89">
        <v>305599000</v>
      </c>
      <c r="C17" s="90" t="s">
        <v>298</v>
      </c>
      <c r="D17" s="91">
        <v>9900</v>
      </c>
      <c r="E17" s="92">
        <v>12375</v>
      </c>
    </row>
    <row r="18" spans="1:5" s="89" customFormat="1" ht="25.5">
      <c r="A18" s="89">
        <v>2004</v>
      </c>
      <c r="B18" s="89">
        <v>306110000</v>
      </c>
      <c r="C18" s="90" t="s">
        <v>299</v>
      </c>
      <c r="D18" s="91">
        <v>265097</v>
      </c>
      <c r="E18" s="92">
        <v>7377508.4299999997</v>
      </c>
    </row>
    <row r="19" spans="1:5" s="89" customFormat="1">
      <c r="A19" s="89">
        <v>2004</v>
      </c>
      <c r="B19" s="89">
        <v>306120000</v>
      </c>
      <c r="C19" s="90" t="s">
        <v>300</v>
      </c>
      <c r="D19" s="91">
        <v>272850</v>
      </c>
      <c r="E19" s="92">
        <v>7764857.1699999999</v>
      </c>
    </row>
    <row r="20" spans="1:5" s="89" customFormat="1">
      <c r="A20" s="89">
        <v>2004</v>
      </c>
      <c r="B20" s="89">
        <v>306130000</v>
      </c>
      <c r="C20" s="90" t="s">
        <v>301</v>
      </c>
      <c r="D20" s="91">
        <v>17180058.32</v>
      </c>
      <c r="E20" s="92">
        <v>85402161.420000002</v>
      </c>
    </row>
    <row r="21" spans="1:5" s="89" customFormat="1">
      <c r="A21" s="89">
        <v>2004</v>
      </c>
      <c r="B21" s="89">
        <v>306140000</v>
      </c>
      <c r="C21" s="90" t="s">
        <v>302</v>
      </c>
      <c r="D21" s="91">
        <v>2760</v>
      </c>
      <c r="E21" s="92">
        <v>37848.300000000003</v>
      </c>
    </row>
    <row r="22" spans="1:5" s="89" customFormat="1">
      <c r="A22" s="89">
        <v>2004</v>
      </c>
      <c r="B22" s="89">
        <v>306191000</v>
      </c>
      <c r="C22" s="90" t="s">
        <v>303</v>
      </c>
      <c r="D22" s="91">
        <v>596093</v>
      </c>
      <c r="E22" s="92">
        <v>5810204.3499999996</v>
      </c>
    </row>
    <row r="23" spans="1:5" s="89" customFormat="1">
      <c r="A23" s="89">
        <v>2005</v>
      </c>
      <c r="B23" s="89">
        <v>301109000</v>
      </c>
      <c r="C23" s="90" t="s">
        <v>295</v>
      </c>
      <c r="D23" s="91">
        <v>240588</v>
      </c>
      <c r="E23" s="92">
        <v>216157</v>
      </c>
    </row>
    <row r="24" spans="1:5" s="89" customFormat="1">
      <c r="A24" s="89">
        <v>2005</v>
      </c>
      <c r="B24" s="89">
        <v>304109000</v>
      </c>
      <c r="C24" s="90" t="s">
        <v>305</v>
      </c>
      <c r="D24" s="91">
        <v>212022</v>
      </c>
      <c r="E24" s="92">
        <v>785548</v>
      </c>
    </row>
    <row r="25" spans="1:5" s="89" customFormat="1">
      <c r="A25" s="89">
        <v>2005</v>
      </c>
      <c r="B25" s="89">
        <v>304900000</v>
      </c>
      <c r="C25" s="90" t="s">
        <v>296</v>
      </c>
      <c r="D25" s="91">
        <v>86934</v>
      </c>
      <c r="E25" s="92">
        <v>411538</v>
      </c>
    </row>
    <row r="26" spans="1:5" s="89" customFormat="1">
      <c r="A26" s="89">
        <v>2005</v>
      </c>
      <c r="B26" s="89">
        <v>305599000</v>
      </c>
      <c r="C26" s="90" t="s">
        <v>298</v>
      </c>
      <c r="D26" s="91">
        <v>7500</v>
      </c>
      <c r="E26" s="92">
        <v>9375</v>
      </c>
    </row>
    <row r="27" spans="1:5" s="89" customFormat="1" ht="25.5">
      <c r="A27" s="89">
        <v>2005</v>
      </c>
      <c r="B27" s="89">
        <v>306110000</v>
      </c>
      <c r="C27" s="90" t="s">
        <v>299</v>
      </c>
      <c r="D27" s="91">
        <v>183280</v>
      </c>
      <c r="E27" s="92">
        <v>5301759</v>
      </c>
    </row>
    <row r="28" spans="1:5" s="89" customFormat="1">
      <c r="A28" s="89">
        <v>2005</v>
      </c>
      <c r="B28" s="89">
        <v>306120000</v>
      </c>
      <c r="C28" s="90" t="s">
        <v>300</v>
      </c>
      <c r="D28" s="91">
        <v>338120</v>
      </c>
      <c r="E28" s="92">
        <v>9526986</v>
      </c>
    </row>
    <row r="29" spans="1:5" s="89" customFormat="1">
      <c r="A29" s="89">
        <v>2005</v>
      </c>
      <c r="B29" s="89">
        <v>306130000</v>
      </c>
      <c r="C29" s="90" t="s">
        <v>301</v>
      </c>
      <c r="D29" s="91">
        <v>19021236</v>
      </c>
      <c r="E29" s="92">
        <v>74529680</v>
      </c>
    </row>
    <row r="30" spans="1:5" s="89" customFormat="1">
      <c r="A30" s="89">
        <v>2005</v>
      </c>
      <c r="B30" s="89">
        <v>306140000</v>
      </c>
      <c r="C30" s="90" t="s">
        <v>302</v>
      </c>
      <c r="D30" s="91">
        <v>4400</v>
      </c>
      <c r="E30" s="92">
        <v>55198</v>
      </c>
    </row>
    <row r="31" spans="1:5" s="89" customFormat="1">
      <c r="A31" s="89">
        <v>2005</v>
      </c>
      <c r="B31" s="89">
        <v>306191000</v>
      </c>
      <c r="C31" s="90" t="s">
        <v>303</v>
      </c>
      <c r="D31" s="91">
        <v>546650</v>
      </c>
      <c r="E31" s="92">
        <v>7500839</v>
      </c>
    </row>
    <row r="32" spans="1:5" s="89" customFormat="1">
      <c r="A32" s="89">
        <v>2006</v>
      </c>
      <c r="B32" s="89">
        <v>301101000</v>
      </c>
      <c r="C32" s="90" t="s">
        <v>307</v>
      </c>
      <c r="D32" s="91">
        <v>450</v>
      </c>
      <c r="E32" s="92">
        <v>985</v>
      </c>
    </row>
    <row r="33" spans="1:5" s="89" customFormat="1">
      <c r="A33" s="89">
        <v>2006</v>
      </c>
      <c r="B33" s="89">
        <v>301109000</v>
      </c>
      <c r="C33" s="90" t="s">
        <v>295</v>
      </c>
      <c r="D33" s="91">
        <v>126523.51</v>
      </c>
      <c r="E33" s="92">
        <v>101800</v>
      </c>
    </row>
    <row r="34" spans="1:5" s="89" customFormat="1">
      <c r="A34" s="89">
        <v>2006</v>
      </c>
      <c r="B34" s="89">
        <v>302699000</v>
      </c>
      <c r="C34" s="90" t="s">
        <v>308</v>
      </c>
      <c r="D34" s="91">
        <v>2</v>
      </c>
      <c r="E34" s="92">
        <v>15</v>
      </c>
    </row>
    <row r="35" spans="1:5" s="89" customFormat="1">
      <c r="A35" s="89">
        <v>2006</v>
      </c>
      <c r="B35" s="89">
        <v>303390000</v>
      </c>
      <c r="C35" s="90" t="s">
        <v>309</v>
      </c>
      <c r="D35" s="91">
        <v>392324</v>
      </c>
      <c r="E35" s="92">
        <v>277022</v>
      </c>
    </row>
    <row r="36" spans="1:5" s="89" customFormat="1">
      <c r="A36" s="89">
        <v>2006</v>
      </c>
      <c r="B36" s="89">
        <v>304109000</v>
      </c>
      <c r="C36" s="90" t="s">
        <v>305</v>
      </c>
      <c r="D36" s="91">
        <v>148016.9</v>
      </c>
      <c r="E36" s="92">
        <v>932658</v>
      </c>
    </row>
    <row r="37" spans="1:5" s="89" customFormat="1">
      <c r="A37" s="89">
        <v>2006</v>
      </c>
      <c r="B37" s="89">
        <v>304900000</v>
      </c>
      <c r="C37" s="90" t="s">
        <v>296</v>
      </c>
      <c r="D37" s="91">
        <v>50</v>
      </c>
      <c r="E37" s="92">
        <v>4</v>
      </c>
    </row>
    <row r="38" spans="1:5" s="89" customFormat="1">
      <c r="A38" s="89">
        <v>2006</v>
      </c>
      <c r="B38" s="89">
        <v>305599000</v>
      </c>
      <c r="C38" s="90" t="s">
        <v>298</v>
      </c>
      <c r="D38" s="91">
        <v>17000</v>
      </c>
      <c r="E38" s="92">
        <v>21250</v>
      </c>
    </row>
    <row r="39" spans="1:5" s="89" customFormat="1" ht="25.5">
      <c r="A39" s="89">
        <v>2006</v>
      </c>
      <c r="B39" s="89">
        <v>306110000</v>
      </c>
      <c r="C39" s="90" t="s">
        <v>299</v>
      </c>
      <c r="D39" s="91">
        <v>165720</v>
      </c>
      <c r="E39" s="92">
        <v>5601399</v>
      </c>
    </row>
    <row r="40" spans="1:5" s="89" customFormat="1">
      <c r="A40" s="89">
        <v>2006</v>
      </c>
      <c r="B40" s="89">
        <v>306120000</v>
      </c>
      <c r="C40" s="90" t="s">
        <v>300</v>
      </c>
      <c r="D40" s="91">
        <v>232470</v>
      </c>
      <c r="E40" s="92">
        <v>8325524</v>
      </c>
    </row>
    <row r="41" spans="1:5" s="89" customFormat="1">
      <c r="A41" s="89">
        <v>2006</v>
      </c>
      <c r="B41" s="89">
        <v>306130000</v>
      </c>
      <c r="C41" s="90" t="s">
        <v>301</v>
      </c>
      <c r="D41" s="91">
        <v>15922324.800000001</v>
      </c>
      <c r="E41" s="92">
        <v>62519720</v>
      </c>
    </row>
    <row r="42" spans="1:5" s="89" customFormat="1">
      <c r="A42" s="89">
        <v>2006</v>
      </c>
      <c r="B42" s="89">
        <v>306191000</v>
      </c>
      <c r="C42" s="90" t="s">
        <v>303</v>
      </c>
      <c r="D42" s="91">
        <v>731950</v>
      </c>
      <c r="E42" s="92">
        <v>8359082</v>
      </c>
    </row>
    <row r="43" spans="1:5" s="89" customFormat="1" ht="25.5">
      <c r="A43" s="89">
        <v>2006</v>
      </c>
      <c r="B43" s="89">
        <v>306299000</v>
      </c>
      <c r="C43" s="90" t="s">
        <v>310</v>
      </c>
      <c r="D43" s="91">
        <v>2875.07</v>
      </c>
      <c r="E43" s="92">
        <v>2108</v>
      </c>
    </row>
    <row r="44" spans="1:5" s="89" customFormat="1">
      <c r="A44" s="89">
        <v>2007</v>
      </c>
      <c r="B44" s="89">
        <v>301100000</v>
      </c>
      <c r="C44" s="90" t="s">
        <v>311</v>
      </c>
      <c r="D44" s="91">
        <v>720</v>
      </c>
      <c r="E44" s="92">
        <v>2118</v>
      </c>
    </row>
    <row r="45" spans="1:5" s="89" customFormat="1">
      <c r="A45" s="89">
        <v>2007</v>
      </c>
      <c r="B45" s="89">
        <v>301109000</v>
      </c>
      <c r="C45" s="90" t="s">
        <v>295</v>
      </c>
      <c r="D45" s="91">
        <v>87500</v>
      </c>
      <c r="E45" s="92">
        <v>230317</v>
      </c>
    </row>
    <row r="46" spans="1:5" s="89" customFormat="1">
      <c r="A46" s="89">
        <v>2007</v>
      </c>
      <c r="B46" s="89">
        <v>303290000</v>
      </c>
      <c r="C46" s="90" t="s">
        <v>312</v>
      </c>
      <c r="D46" s="91">
        <v>91627</v>
      </c>
      <c r="E46" s="92">
        <v>67873</v>
      </c>
    </row>
    <row r="47" spans="1:5" s="89" customFormat="1">
      <c r="A47" s="89">
        <v>2007</v>
      </c>
      <c r="B47" s="89">
        <v>303390000</v>
      </c>
      <c r="C47" s="90" t="s">
        <v>309</v>
      </c>
      <c r="D47" s="91">
        <v>317781</v>
      </c>
      <c r="E47" s="92">
        <v>620419</v>
      </c>
    </row>
    <row r="48" spans="1:5" s="89" customFormat="1">
      <c r="A48" s="89">
        <v>2007</v>
      </c>
      <c r="B48" s="89">
        <v>304109000</v>
      </c>
      <c r="C48" s="90" t="s">
        <v>305</v>
      </c>
      <c r="D48" s="91">
        <v>86966</v>
      </c>
      <c r="E48" s="92">
        <v>380430</v>
      </c>
    </row>
    <row r="49" spans="1:5" s="89" customFormat="1">
      <c r="A49" s="89">
        <v>2007</v>
      </c>
      <c r="B49" s="89">
        <v>304209000</v>
      </c>
      <c r="C49" s="90" t="s">
        <v>306</v>
      </c>
      <c r="D49" s="91">
        <v>2000</v>
      </c>
      <c r="E49" s="92">
        <v>20175</v>
      </c>
    </row>
    <row r="50" spans="1:5" s="89" customFormat="1">
      <c r="A50" s="89">
        <v>2007</v>
      </c>
      <c r="B50" s="89">
        <v>305599000</v>
      </c>
      <c r="C50" s="90" t="s">
        <v>298</v>
      </c>
      <c r="D50" s="91">
        <v>1600</v>
      </c>
      <c r="E50" s="92">
        <v>2000</v>
      </c>
    </row>
    <row r="51" spans="1:5" s="89" customFormat="1" ht="25.5">
      <c r="A51" s="89">
        <v>2007</v>
      </c>
      <c r="B51" s="89">
        <v>306110000</v>
      </c>
      <c r="C51" s="90" t="s">
        <v>299</v>
      </c>
      <c r="D51" s="91">
        <v>170915</v>
      </c>
      <c r="E51" s="92">
        <v>6058222</v>
      </c>
    </row>
    <row r="52" spans="1:5" s="89" customFormat="1">
      <c r="A52" s="89">
        <v>2007</v>
      </c>
      <c r="B52" s="89">
        <v>306120000</v>
      </c>
      <c r="C52" s="90" t="s">
        <v>300</v>
      </c>
      <c r="D52" s="91">
        <v>287750</v>
      </c>
      <c r="E52" s="92">
        <v>9386640</v>
      </c>
    </row>
    <row r="53" spans="1:5" s="89" customFormat="1">
      <c r="A53" s="89">
        <v>2007</v>
      </c>
      <c r="B53" s="89">
        <v>306130000</v>
      </c>
      <c r="C53" s="90" t="s">
        <v>301</v>
      </c>
      <c r="D53" s="91">
        <v>6332122</v>
      </c>
      <c r="E53" s="92">
        <v>20647496</v>
      </c>
    </row>
    <row r="54" spans="1:5" s="89" customFormat="1">
      <c r="A54" s="89">
        <v>2007</v>
      </c>
      <c r="B54" s="89">
        <v>306140000</v>
      </c>
      <c r="C54" s="90" t="s">
        <v>302</v>
      </c>
      <c r="D54" s="91">
        <v>2530</v>
      </c>
      <c r="E54" s="92">
        <v>19907</v>
      </c>
    </row>
    <row r="55" spans="1:5" s="89" customFormat="1">
      <c r="A55" s="89">
        <v>2007</v>
      </c>
      <c r="B55" s="89">
        <v>306191000</v>
      </c>
      <c r="C55" s="90" t="s">
        <v>303</v>
      </c>
      <c r="D55" s="91">
        <v>526205</v>
      </c>
      <c r="E55" s="92">
        <v>5389113</v>
      </c>
    </row>
    <row r="56" spans="1:5" s="89" customFormat="1">
      <c r="A56" s="89">
        <v>2007</v>
      </c>
      <c r="B56" s="89">
        <v>306290000</v>
      </c>
      <c r="C56" s="90" t="s">
        <v>313</v>
      </c>
      <c r="D56" s="91">
        <v>927</v>
      </c>
      <c r="E56" s="92">
        <v>32</v>
      </c>
    </row>
    <row r="57" spans="1:5" s="89" customFormat="1">
      <c r="A57" s="89">
        <v>2007</v>
      </c>
      <c r="B57" s="89">
        <v>306291000</v>
      </c>
      <c r="C57" s="90" t="s">
        <v>314</v>
      </c>
      <c r="D57" s="91">
        <v>478</v>
      </c>
      <c r="E57" s="92">
        <v>785</v>
      </c>
    </row>
    <row r="58" spans="1:5" s="89" customFormat="1" ht="25.5">
      <c r="A58" s="89">
        <v>2007</v>
      </c>
      <c r="B58" s="89">
        <v>306299000</v>
      </c>
      <c r="C58" s="90" t="s">
        <v>310</v>
      </c>
      <c r="D58" s="91">
        <v>17956</v>
      </c>
      <c r="E58" s="92">
        <v>15697</v>
      </c>
    </row>
    <row r="59" spans="1:5" s="89" customFormat="1" ht="25.5">
      <c r="A59" s="89">
        <v>2007</v>
      </c>
      <c r="B59" s="89">
        <v>307919000</v>
      </c>
      <c r="C59" s="90" t="s">
        <v>315</v>
      </c>
      <c r="D59" s="91">
        <v>431</v>
      </c>
      <c r="E59" s="92">
        <v>421</v>
      </c>
    </row>
    <row r="60" spans="1:5" s="89" customFormat="1" ht="38.25">
      <c r="A60" s="89">
        <v>2007</v>
      </c>
      <c r="B60" s="89">
        <v>307999000</v>
      </c>
      <c r="C60" s="90" t="s">
        <v>316</v>
      </c>
      <c r="D60" s="91">
        <v>22235</v>
      </c>
      <c r="E60" s="92">
        <v>27042</v>
      </c>
    </row>
    <row r="61" spans="1:5" s="89" customFormat="1">
      <c r="A61" s="89">
        <v>2008</v>
      </c>
      <c r="B61" s="89">
        <v>301100000</v>
      </c>
      <c r="C61" s="90" t="s">
        <v>311</v>
      </c>
      <c r="D61" s="91">
        <v>3800</v>
      </c>
      <c r="E61" s="92">
        <v>10041</v>
      </c>
    </row>
    <row r="62" spans="1:5" s="89" customFormat="1">
      <c r="A62" s="89">
        <v>2008</v>
      </c>
      <c r="B62" s="89">
        <v>301109000</v>
      </c>
      <c r="C62" s="90" t="s">
        <v>295</v>
      </c>
      <c r="D62" s="91">
        <v>76149</v>
      </c>
      <c r="E62" s="92">
        <v>228870</v>
      </c>
    </row>
    <row r="63" spans="1:5" s="89" customFormat="1">
      <c r="A63" s="89">
        <v>2008</v>
      </c>
      <c r="B63" s="89">
        <v>303390000</v>
      </c>
      <c r="C63" s="90" t="s">
        <v>309</v>
      </c>
      <c r="D63" s="91">
        <v>2693005</v>
      </c>
      <c r="E63" s="92">
        <v>4009093</v>
      </c>
    </row>
    <row r="64" spans="1:5" s="89" customFormat="1">
      <c r="A64" s="89">
        <v>2008</v>
      </c>
      <c r="B64" s="89">
        <v>303770000</v>
      </c>
      <c r="C64" s="90" t="s">
        <v>317</v>
      </c>
      <c r="D64" s="91">
        <v>400</v>
      </c>
      <c r="E64" s="92">
        <v>202</v>
      </c>
    </row>
    <row r="65" spans="1:5" s="89" customFormat="1">
      <c r="A65" s="89">
        <v>2008</v>
      </c>
      <c r="B65" s="89">
        <v>303799000</v>
      </c>
      <c r="C65" s="90" t="s">
        <v>318</v>
      </c>
      <c r="D65" s="91">
        <v>31500</v>
      </c>
      <c r="E65" s="92">
        <v>70500</v>
      </c>
    </row>
    <row r="66" spans="1:5" s="89" customFormat="1">
      <c r="A66" s="89">
        <v>2008</v>
      </c>
      <c r="B66" s="89">
        <v>304109000</v>
      </c>
      <c r="C66" s="90" t="s">
        <v>305</v>
      </c>
      <c r="D66" s="91">
        <v>55304</v>
      </c>
      <c r="E66" s="92">
        <v>363296</v>
      </c>
    </row>
    <row r="67" spans="1:5" s="89" customFormat="1">
      <c r="A67" s="89">
        <v>2008</v>
      </c>
      <c r="B67" s="89">
        <v>305591000</v>
      </c>
      <c r="C67" s="90" t="s">
        <v>297</v>
      </c>
      <c r="D67" s="91">
        <v>2000</v>
      </c>
      <c r="E67" s="92">
        <v>2500</v>
      </c>
    </row>
    <row r="68" spans="1:5" s="89" customFormat="1">
      <c r="A68" s="89">
        <v>2008</v>
      </c>
      <c r="B68" s="89">
        <v>305599000</v>
      </c>
      <c r="C68" s="90" t="s">
        <v>298</v>
      </c>
      <c r="D68" s="91">
        <v>13900</v>
      </c>
      <c r="E68" s="92">
        <v>17375</v>
      </c>
    </row>
    <row r="69" spans="1:5" s="89" customFormat="1" ht="25.5">
      <c r="A69" s="89">
        <v>2008</v>
      </c>
      <c r="B69" s="89">
        <v>306110000</v>
      </c>
      <c r="C69" s="90" t="s">
        <v>299</v>
      </c>
      <c r="D69" s="91">
        <v>206530</v>
      </c>
      <c r="E69" s="92">
        <v>6987334</v>
      </c>
    </row>
    <row r="70" spans="1:5" s="89" customFormat="1">
      <c r="A70" s="89">
        <v>2008</v>
      </c>
      <c r="B70" s="89">
        <v>306120000</v>
      </c>
      <c r="C70" s="90" t="s">
        <v>300</v>
      </c>
      <c r="D70" s="91">
        <v>242580</v>
      </c>
      <c r="E70" s="92">
        <v>7821308</v>
      </c>
    </row>
    <row r="71" spans="1:5" s="89" customFormat="1">
      <c r="A71" s="89">
        <v>2008</v>
      </c>
      <c r="B71" s="89">
        <v>306130000</v>
      </c>
      <c r="C71" s="90" t="s">
        <v>301</v>
      </c>
      <c r="D71" s="91">
        <v>7449285</v>
      </c>
      <c r="E71" s="92">
        <v>20976214</v>
      </c>
    </row>
    <row r="72" spans="1:5" s="89" customFormat="1" ht="25.5">
      <c r="A72" s="89">
        <v>2008</v>
      </c>
      <c r="B72" s="89">
        <v>306190000</v>
      </c>
      <c r="C72" s="90" t="s">
        <v>319</v>
      </c>
      <c r="D72" s="91">
        <v>23000</v>
      </c>
      <c r="E72" s="92">
        <v>232012</v>
      </c>
    </row>
    <row r="73" spans="1:5" s="89" customFormat="1">
      <c r="A73" s="89">
        <v>2008</v>
      </c>
      <c r="B73" s="89">
        <v>306191000</v>
      </c>
      <c r="C73" s="90" t="s">
        <v>303</v>
      </c>
      <c r="D73" s="91">
        <v>623150</v>
      </c>
      <c r="E73" s="92">
        <v>6408116</v>
      </c>
    </row>
    <row r="74" spans="1:5" s="89" customFormat="1">
      <c r="A74" s="89">
        <v>2008</v>
      </c>
      <c r="B74" s="89">
        <v>306232000</v>
      </c>
      <c r="C74" s="90" t="s">
        <v>320</v>
      </c>
      <c r="D74" s="91">
        <v>3360</v>
      </c>
      <c r="E74" s="92">
        <v>33894</v>
      </c>
    </row>
    <row r="75" spans="1:5" s="89" customFormat="1">
      <c r="A75" s="89">
        <v>2008</v>
      </c>
      <c r="B75" s="89">
        <v>306290000</v>
      </c>
      <c r="C75" s="90" t="s">
        <v>313</v>
      </c>
      <c r="D75" s="91">
        <v>3150</v>
      </c>
      <c r="E75" s="92">
        <v>235</v>
      </c>
    </row>
    <row r="76" spans="1:5" s="89" customFormat="1" ht="25.5">
      <c r="A76" s="89">
        <v>2008</v>
      </c>
      <c r="B76" s="89">
        <v>306299000</v>
      </c>
      <c r="C76" s="90" t="s">
        <v>310</v>
      </c>
      <c r="D76" s="91">
        <v>15993</v>
      </c>
      <c r="E76" s="92">
        <v>2153</v>
      </c>
    </row>
    <row r="77" spans="1:5" s="89" customFormat="1">
      <c r="A77" s="89">
        <v>2008</v>
      </c>
      <c r="B77" s="89">
        <v>307109000</v>
      </c>
      <c r="C77" s="90" t="s">
        <v>321</v>
      </c>
      <c r="D77" s="91">
        <v>150</v>
      </c>
      <c r="E77" s="92">
        <v>363</v>
      </c>
    </row>
    <row r="78" spans="1:5" s="89" customFormat="1" ht="25.5">
      <c r="A78" s="89">
        <v>2008</v>
      </c>
      <c r="B78" s="89">
        <v>307911000</v>
      </c>
      <c r="C78" s="90" t="s">
        <v>322</v>
      </c>
      <c r="D78" s="91">
        <v>500</v>
      </c>
      <c r="E78" s="92">
        <v>69</v>
      </c>
    </row>
    <row r="79" spans="1:5" s="89" customFormat="1">
      <c r="A79" s="89">
        <v>2008</v>
      </c>
      <c r="B79" s="89">
        <v>307990000</v>
      </c>
      <c r="C79" s="90" t="s">
        <v>323</v>
      </c>
      <c r="D79" s="91">
        <v>1000</v>
      </c>
      <c r="E79" s="92">
        <v>363</v>
      </c>
    </row>
    <row r="80" spans="1:5" s="89" customFormat="1" ht="38.25">
      <c r="A80" s="89">
        <v>2008</v>
      </c>
      <c r="B80" s="89">
        <v>307999000</v>
      </c>
      <c r="C80" s="90" t="s">
        <v>316</v>
      </c>
      <c r="D80" s="91">
        <v>67761</v>
      </c>
      <c r="E80" s="92">
        <v>19118</v>
      </c>
    </row>
    <row r="81" spans="1:5" s="89" customFormat="1">
      <c r="A81" s="89">
        <v>2009</v>
      </c>
      <c r="B81" s="89">
        <v>301109000</v>
      </c>
      <c r="C81" s="90" t="s">
        <v>295</v>
      </c>
      <c r="D81" s="91">
        <v>61791.8</v>
      </c>
      <c r="E81" s="92">
        <v>237990.99</v>
      </c>
    </row>
    <row r="82" spans="1:5" s="89" customFormat="1">
      <c r="A82" s="89">
        <v>2009</v>
      </c>
      <c r="B82" s="89">
        <v>301991000</v>
      </c>
      <c r="C82" s="90" t="s">
        <v>324</v>
      </c>
      <c r="D82" s="91">
        <v>160</v>
      </c>
      <c r="E82" s="92">
        <v>1000</v>
      </c>
    </row>
    <row r="83" spans="1:5" s="89" customFormat="1">
      <c r="A83" s="89">
        <v>2009</v>
      </c>
      <c r="B83" s="89">
        <v>301999000</v>
      </c>
      <c r="C83" s="90" t="s">
        <v>325</v>
      </c>
      <c r="D83" s="91">
        <v>300</v>
      </c>
      <c r="E83" s="92">
        <v>1000</v>
      </c>
    </row>
    <row r="84" spans="1:5" s="89" customFormat="1">
      <c r="A84" s="89">
        <v>2009</v>
      </c>
      <c r="B84" s="89">
        <v>302699000</v>
      </c>
      <c r="C84" s="90" t="s">
        <v>308</v>
      </c>
      <c r="D84" s="91">
        <v>118738</v>
      </c>
      <c r="E84" s="92">
        <v>83907.42</v>
      </c>
    </row>
    <row r="85" spans="1:5" s="89" customFormat="1">
      <c r="A85" s="89">
        <v>2009</v>
      </c>
      <c r="B85" s="89">
        <v>303290000</v>
      </c>
      <c r="C85" s="90" t="s">
        <v>312</v>
      </c>
      <c r="D85" s="91">
        <v>267510.48</v>
      </c>
      <c r="E85" s="92">
        <v>250115.74</v>
      </c>
    </row>
    <row r="86" spans="1:5" s="89" customFormat="1">
      <c r="A86" s="89">
        <v>2009</v>
      </c>
      <c r="B86" s="89">
        <v>303390000</v>
      </c>
      <c r="C86" s="90" t="s">
        <v>309</v>
      </c>
      <c r="D86" s="91">
        <v>1368533.37</v>
      </c>
      <c r="E86" s="92">
        <v>1655530.68</v>
      </c>
    </row>
    <row r="87" spans="1:5" s="89" customFormat="1">
      <c r="A87" s="89">
        <v>2009</v>
      </c>
      <c r="B87" s="89">
        <v>303770000</v>
      </c>
      <c r="C87" s="90" t="s">
        <v>317</v>
      </c>
      <c r="D87" s="91">
        <v>2035</v>
      </c>
      <c r="E87" s="92">
        <v>466.55</v>
      </c>
    </row>
    <row r="88" spans="1:5" s="89" customFormat="1">
      <c r="A88" s="89">
        <v>2009</v>
      </c>
      <c r="B88" s="89">
        <v>303799000</v>
      </c>
      <c r="C88" s="90" t="s">
        <v>318</v>
      </c>
      <c r="D88" s="91">
        <v>45000</v>
      </c>
      <c r="E88" s="92">
        <v>70612.5</v>
      </c>
    </row>
    <row r="89" spans="1:5" s="89" customFormat="1">
      <c r="A89" s="89">
        <v>2009</v>
      </c>
      <c r="B89" s="89">
        <v>304109000</v>
      </c>
      <c r="C89" s="90" t="s">
        <v>305</v>
      </c>
      <c r="D89" s="91">
        <v>60292.29</v>
      </c>
      <c r="E89" s="92">
        <v>240137.27</v>
      </c>
    </row>
    <row r="90" spans="1:5" s="89" customFormat="1">
      <c r="A90" s="89">
        <v>2009</v>
      </c>
      <c r="B90" s="89">
        <v>305599000</v>
      </c>
      <c r="C90" s="90" t="s">
        <v>298</v>
      </c>
      <c r="D90" s="91">
        <v>9806</v>
      </c>
      <c r="E90" s="92">
        <v>12450</v>
      </c>
    </row>
    <row r="91" spans="1:5" s="89" customFormat="1" ht="25.5">
      <c r="A91" s="89">
        <v>2009</v>
      </c>
      <c r="B91" s="89">
        <v>306110000</v>
      </c>
      <c r="C91" s="90" t="s">
        <v>299</v>
      </c>
      <c r="D91" s="91">
        <v>505000</v>
      </c>
      <c r="E91" s="92">
        <v>12693106.130000001</v>
      </c>
    </row>
    <row r="92" spans="1:5" s="89" customFormat="1">
      <c r="A92" s="89">
        <v>2009</v>
      </c>
      <c r="B92" s="89">
        <v>306130000</v>
      </c>
      <c r="C92" s="90" t="s">
        <v>301</v>
      </c>
      <c r="D92" s="91">
        <v>10261046.57</v>
      </c>
      <c r="E92" s="92">
        <v>28628344.050000001</v>
      </c>
    </row>
    <row r="93" spans="1:5" s="89" customFormat="1">
      <c r="A93" s="89">
        <v>2009</v>
      </c>
      <c r="B93" s="89">
        <v>306191000</v>
      </c>
      <c r="C93" s="90" t="s">
        <v>303</v>
      </c>
      <c r="D93" s="91">
        <v>713850</v>
      </c>
      <c r="E93" s="92">
        <v>7860986.6699999999</v>
      </c>
    </row>
    <row r="94" spans="1:5" s="89" customFormat="1" ht="25.5">
      <c r="A94" s="89">
        <v>2009</v>
      </c>
      <c r="B94" s="89">
        <v>306299000</v>
      </c>
      <c r="C94" s="90" t="s">
        <v>310</v>
      </c>
      <c r="D94" s="91">
        <v>2</v>
      </c>
      <c r="E94" s="92">
        <v>100.88</v>
      </c>
    </row>
    <row r="95" spans="1:5" s="89" customFormat="1" ht="25.5">
      <c r="A95" s="89">
        <v>2009</v>
      </c>
      <c r="B95" s="89">
        <v>307911000</v>
      </c>
      <c r="C95" s="90" t="s">
        <v>322</v>
      </c>
      <c r="D95" s="91">
        <v>6600</v>
      </c>
      <c r="E95" s="92">
        <v>3141.25</v>
      </c>
    </row>
    <row r="96" spans="1:5" s="89" customFormat="1">
      <c r="A96" s="89">
        <v>2009</v>
      </c>
      <c r="B96" s="89">
        <v>307990000</v>
      </c>
      <c r="C96" s="90" t="s">
        <v>323</v>
      </c>
      <c r="D96" s="91">
        <v>1000</v>
      </c>
      <c r="E96" s="92">
        <v>484.2</v>
      </c>
    </row>
    <row r="97" spans="1:5" s="89" customFormat="1" ht="38.25">
      <c r="A97" s="89">
        <v>2009</v>
      </c>
      <c r="B97" s="89">
        <v>307999000</v>
      </c>
      <c r="C97" s="90" t="s">
        <v>316</v>
      </c>
      <c r="D97" s="91">
        <v>38600</v>
      </c>
      <c r="E97" s="92">
        <v>26961.88</v>
      </c>
    </row>
    <row r="98" spans="1:5" s="89" customFormat="1">
      <c r="A98" s="89">
        <v>2010</v>
      </c>
      <c r="B98" s="89">
        <v>301109000</v>
      </c>
      <c r="C98" s="90" t="s">
        <v>295</v>
      </c>
      <c r="D98" s="91">
        <v>38505</v>
      </c>
      <c r="E98" s="92">
        <v>165669.45000000001</v>
      </c>
    </row>
    <row r="99" spans="1:5" s="89" customFormat="1">
      <c r="A99" s="89">
        <v>2010</v>
      </c>
      <c r="B99" s="89">
        <v>303290000</v>
      </c>
      <c r="C99" s="90" t="s">
        <v>312</v>
      </c>
      <c r="D99" s="91">
        <v>44908.52</v>
      </c>
      <c r="E99" s="92">
        <v>180690.45</v>
      </c>
    </row>
    <row r="100" spans="1:5" s="89" customFormat="1">
      <c r="A100" s="89">
        <v>2010</v>
      </c>
      <c r="B100" s="89">
        <v>303390000</v>
      </c>
      <c r="C100" s="90" t="s">
        <v>309</v>
      </c>
      <c r="D100" s="91">
        <v>597823.02</v>
      </c>
      <c r="E100" s="92">
        <v>546995.66</v>
      </c>
    </row>
    <row r="101" spans="1:5" s="89" customFormat="1">
      <c r="A101" s="89">
        <v>2010</v>
      </c>
      <c r="B101" s="89">
        <v>303770000</v>
      </c>
      <c r="C101" s="90" t="s">
        <v>317</v>
      </c>
      <c r="D101" s="91">
        <v>2763</v>
      </c>
      <c r="E101" s="92">
        <v>633.5</v>
      </c>
    </row>
    <row r="102" spans="1:5" s="89" customFormat="1">
      <c r="A102" s="89">
        <v>2010</v>
      </c>
      <c r="B102" s="89">
        <v>303799000</v>
      </c>
      <c r="C102" s="90" t="s">
        <v>318</v>
      </c>
      <c r="D102" s="91">
        <v>137742.53</v>
      </c>
      <c r="E102" s="92">
        <v>254029.61</v>
      </c>
    </row>
    <row r="103" spans="1:5" s="89" customFormat="1">
      <c r="A103" s="89">
        <v>2010</v>
      </c>
      <c r="B103" s="89">
        <v>304990000</v>
      </c>
      <c r="C103" s="90" t="s">
        <v>326</v>
      </c>
      <c r="D103" s="91">
        <v>2253.15</v>
      </c>
      <c r="E103" s="92">
        <v>9222.56</v>
      </c>
    </row>
    <row r="104" spans="1:5" s="89" customFormat="1">
      <c r="A104" s="89">
        <v>2010</v>
      </c>
      <c r="B104" s="89">
        <v>305591000</v>
      </c>
      <c r="C104" s="90" t="s">
        <v>297</v>
      </c>
      <c r="D104" s="91">
        <v>15600</v>
      </c>
      <c r="E104" s="92">
        <v>19500</v>
      </c>
    </row>
    <row r="105" spans="1:5" s="89" customFormat="1">
      <c r="A105" s="89">
        <v>2010</v>
      </c>
      <c r="B105" s="89">
        <v>305599000</v>
      </c>
      <c r="C105" s="90" t="s">
        <v>298</v>
      </c>
      <c r="D105" s="91">
        <v>9000</v>
      </c>
      <c r="E105" s="92">
        <v>11250</v>
      </c>
    </row>
    <row r="106" spans="1:5" s="89" customFormat="1" ht="25.5">
      <c r="A106" s="89">
        <v>2010</v>
      </c>
      <c r="B106" s="89">
        <v>306110000</v>
      </c>
      <c r="C106" s="90" t="s">
        <v>299</v>
      </c>
      <c r="D106" s="91">
        <v>499034.5</v>
      </c>
      <c r="E106" s="92">
        <v>12526202.16</v>
      </c>
    </row>
    <row r="107" spans="1:5" s="89" customFormat="1">
      <c r="A107" s="89">
        <v>2010</v>
      </c>
      <c r="B107" s="89">
        <v>306120000</v>
      </c>
      <c r="C107" s="90" t="s">
        <v>300</v>
      </c>
      <c r="D107" s="91">
        <v>44000</v>
      </c>
      <c r="E107" s="92">
        <v>196504.5</v>
      </c>
    </row>
    <row r="108" spans="1:5" s="89" customFormat="1">
      <c r="A108" s="89">
        <v>2010</v>
      </c>
      <c r="B108" s="89">
        <v>306130000</v>
      </c>
      <c r="C108" s="90" t="s">
        <v>301</v>
      </c>
      <c r="D108" s="91">
        <v>10505514.77</v>
      </c>
      <c r="E108" s="92">
        <v>29731813.370000001</v>
      </c>
    </row>
    <row r="109" spans="1:5" s="89" customFormat="1">
      <c r="A109" s="89">
        <v>2010</v>
      </c>
      <c r="B109" s="89">
        <v>306191000</v>
      </c>
      <c r="C109" s="90" t="s">
        <v>303</v>
      </c>
      <c r="D109" s="91">
        <v>575950</v>
      </c>
      <c r="E109" s="92">
        <v>6324857.4699999997</v>
      </c>
    </row>
    <row r="110" spans="1:5" s="89" customFormat="1">
      <c r="A110" s="89">
        <v>2010</v>
      </c>
      <c r="B110" s="89">
        <v>306232000</v>
      </c>
      <c r="C110" s="90" t="s">
        <v>320</v>
      </c>
      <c r="D110" s="91">
        <v>675475</v>
      </c>
      <c r="E110" s="92">
        <v>1385178.24</v>
      </c>
    </row>
    <row r="111" spans="1:5" s="89" customFormat="1">
      <c r="A111" s="89">
        <v>2010</v>
      </c>
      <c r="B111" s="89">
        <v>306233000</v>
      </c>
      <c r="C111" s="90" t="s">
        <v>327</v>
      </c>
      <c r="D111" s="91">
        <v>6624.46</v>
      </c>
      <c r="E111" s="92">
        <v>27115.200000000001</v>
      </c>
    </row>
    <row r="112" spans="1:5" s="89" customFormat="1" ht="25.5">
      <c r="A112" s="89">
        <v>2010</v>
      </c>
      <c r="B112" s="89">
        <v>306299000</v>
      </c>
      <c r="C112" s="90" t="s">
        <v>310</v>
      </c>
      <c r="D112" s="91">
        <v>50</v>
      </c>
      <c r="E112" s="92">
        <v>1008.75</v>
      </c>
    </row>
    <row r="113" spans="1:5" s="89" customFormat="1" ht="25.5">
      <c r="A113" s="89">
        <v>2010</v>
      </c>
      <c r="B113" s="89">
        <v>307911000</v>
      </c>
      <c r="C113" s="90" t="s">
        <v>322</v>
      </c>
      <c r="D113" s="91">
        <v>22025</v>
      </c>
      <c r="E113" s="92">
        <v>8752.08</v>
      </c>
    </row>
    <row r="114" spans="1:5" s="89" customFormat="1" ht="38.25">
      <c r="A114" s="89">
        <v>2010</v>
      </c>
      <c r="B114" s="89">
        <v>307999000</v>
      </c>
      <c r="C114" s="90" t="s">
        <v>316</v>
      </c>
      <c r="D114" s="91">
        <v>153329</v>
      </c>
      <c r="E114" s="92">
        <v>1515137.64</v>
      </c>
    </row>
    <row r="115" spans="1:5" s="89" customFormat="1">
      <c r="A115" s="89">
        <v>2011</v>
      </c>
      <c r="B115" s="89">
        <v>301109000</v>
      </c>
      <c r="C115" s="90" t="s">
        <v>295</v>
      </c>
      <c r="D115" s="91">
        <v>58400.31</v>
      </c>
      <c r="E115" s="92">
        <v>230008.39</v>
      </c>
    </row>
    <row r="116" spans="1:5" s="89" customFormat="1">
      <c r="A116" s="89">
        <v>2011</v>
      </c>
      <c r="B116" s="89">
        <v>301999000</v>
      </c>
      <c r="C116" s="90" t="s">
        <v>325</v>
      </c>
      <c r="D116" s="91">
        <v>272.26</v>
      </c>
      <c r="E116" s="92">
        <v>2824.5</v>
      </c>
    </row>
    <row r="117" spans="1:5" s="89" customFormat="1">
      <c r="A117" s="89">
        <v>2011</v>
      </c>
      <c r="B117" s="89">
        <v>302692000</v>
      </c>
      <c r="C117" s="90" t="s">
        <v>328</v>
      </c>
      <c r="D117" s="91">
        <v>10830.9</v>
      </c>
      <c r="E117" s="92">
        <v>65554.03</v>
      </c>
    </row>
    <row r="118" spans="1:5" s="89" customFormat="1">
      <c r="A118" s="89">
        <v>2011</v>
      </c>
      <c r="B118" s="89">
        <v>303290000</v>
      </c>
      <c r="C118" s="90" t="s">
        <v>312</v>
      </c>
      <c r="D118" s="91">
        <v>144204.45000000001</v>
      </c>
      <c r="E118" s="92">
        <v>616563.23</v>
      </c>
    </row>
    <row r="119" spans="1:5" s="89" customFormat="1">
      <c r="A119" s="89">
        <v>2011</v>
      </c>
      <c r="B119" s="89">
        <v>303390000</v>
      </c>
      <c r="C119" s="90" t="s">
        <v>309</v>
      </c>
      <c r="D119" s="91">
        <v>30000</v>
      </c>
      <c r="E119" s="92">
        <v>13113.76</v>
      </c>
    </row>
    <row r="120" spans="1:5" s="89" customFormat="1">
      <c r="A120" s="89">
        <v>2011</v>
      </c>
      <c r="B120" s="89">
        <v>303792000</v>
      </c>
      <c r="C120" s="90" t="s">
        <v>329</v>
      </c>
      <c r="D120" s="91">
        <v>52114.559999999998</v>
      </c>
      <c r="E120" s="92">
        <v>177027.15</v>
      </c>
    </row>
    <row r="121" spans="1:5" s="89" customFormat="1">
      <c r="A121" s="89">
        <v>2011</v>
      </c>
      <c r="B121" s="89">
        <v>303799000</v>
      </c>
      <c r="C121" s="90" t="s">
        <v>318</v>
      </c>
      <c r="D121" s="91">
        <v>469207.12</v>
      </c>
      <c r="E121" s="92">
        <v>857841.02</v>
      </c>
    </row>
    <row r="122" spans="1:5" s="89" customFormat="1">
      <c r="A122" s="89">
        <v>2011</v>
      </c>
      <c r="B122" s="89">
        <v>305591000</v>
      </c>
      <c r="C122" s="90" t="s">
        <v>297</v>
      </c>
      <c r="D122" s="91">
        <v>0</v>
      </c>
      <c r="E122" s="92">
        <v>7500</v>
      </c>
    </row>
    <row r="123" spans="1:5" s="89" customFormat="1">
      <c r="A123" s="89">
        <v>2011</v>
      </c>
      <c r="B123" s="89">
        <v>305599000</v>
      </c>
      <c r="C123" s="90" t="s">
        <v>298</v>
      </c>
      <c r="D123" s="91">
        <v>0</v>
      </c>
      <c r="E123" s="92">
        <v>11250</v>
      </c>
    </row>
    <row r="124" spans="1:5" s="89" customFormat="1" ht="25.5">
      <c r="A124" s="89">
        <v>2011</v>
      </c>
      <c r="B124" s="89">
        <v>306110000</v>
      </c>
      <c r="C124" s="90" t="s">
        <v>299</v>
      </c>
      <c r="D124" s="91">
        <v>632415</v>
      </c>
      <c r="E124" s="92">
        <v>17588757.539999999</v>
      </c>
    </row>
    <row r="125" spans="1:5" s="89" customFormat="1">
      <c r="A125" s="89">
        <v>2011</v>
      </c>
      <c r="B125" s="89">
        <v>306120000</v>
      </c>
      <c r="C125" s="90" t="s">
        <v>300</v>
      </c>
      <c r="D125" s="91">
        <v>32650</v>
      </c>
      <c r="E125" s="92">
        <v>181877.64</v>
      </c>
    </row>
    <row r="126" spans="1:5" s="89" customFormat="1">
      <c r="A126" s="89">
        <v>2011</v>
      </c>
      <c r="B126" s="89">
        <v>306130000</v>
      </c>
      <c r="C126" s="90" t="s">
        <v>301</v>
      </c>
      <c r="D126" s="91">
        <v>10071649.560000001</v>
      </c>
      <c r="E126" s="92">
        <v>20994222.300000001</v>
      </c>
    </row>
    <row r="127" spans="1:5" s="89" customFormat="1">
      <c r="A127" s="89">
        <v>2011</v>
      </c>
      <c r="B127" s="89">
        <v>306191000</v>
      </c>
      <c r="C127" s="90" t="s">
        <v>303</v>
      </c>
      <c r="D127" s="91">
        <v>801300</v>
      </c>
      <c r="E127" s="92">
        <v>8727462.5600000005</v>
      </c>
    </row>
    <row r="128" spans="1:5" s="89" customFormat="1" ht="25.5">
      <c r="A128" s="89">
        <v>2011</v>
      </c>
      <c r="B128" s="89">
        <v>307911000</v>
      </c>
      <c r="C128" s="90" t="s">
        <v>322</v>
      </c>
      <c r="D128" s="91">
        <v>11400</v>
      </c>
      <c r="E128" s="92">
        <v>3707.82</v>
      </c>
    </row>
    <row r="129" spans="1:5" s="89" customFormat="1">
      <c r="A129" s="89">
        <v>2011</v>
      </c>
      <c r="B129" s="89">
        <v>307990000</v>
      </c>
      <c r="C129" s="90" t="s">
        <v>323</v>
      </c>
      <c r="D129" s="91">
        <v>13907</v>
      </c>
      <c r="E129" s="92">
        <v>171090.88</v>
      </c>
    </row>
    <row r="130" spans="1:5" s="89" customFormat="1" ht="38.25">
      <c r="A130" s="89">
        <v>2011</v>
      </c>
      <c r="B130" s="89">
        <v>307999000</v>
      </c>
      <c r="C130" s="90" t="s">
        <v>316</v>
      </c>
      <c r="D130" s="91">
        <v>77847.399999999994</v>
      </c>
      <c r="E130" s="92">
        <v>799736.73</v>
      </c>
    </row>
    <row r="131" spans="1:5" s="89" customFormat="1">
      <c r="A131" s="89">
        <v>2012</v>
      </c>
      <c r="B131" s="89">
        <v>301109000</v>
      </c>
      <c r="C131" s="90" t="s">
        <v>295</v>
      </c>
      <c r="D131" s="91">
        <v>99853.33</v>
      </c>
      <c r="E131" s="92">
        <v>565611.89</v>
      </c>
    </row>
    <row r="132" spans="1:5" s="89" customFormat="1" ht="25.5">
      <c r="A132" s="89">
        <v>2012</v>
      </c>
      <c r="B132" s="89">
        <v>302649000</v>
      </c>
      <c r="C132" s="90" t="s">
        <v>330</v>
      </c>
      <c r="D132" s="91">
        <v>400</v>
      </c>
      <c r="E132" s="92">
        <v>1815.75</v>
      </c>
    </row>
    <row r="133" spans="1:5" s="89" customFormat="1">
      <c r="A133" s="89">
        <v>2012</v>
      </c>
      <c r="B133" s="89">
        <v>302692000</v>
      </c>
      <c r="C133" s="90" t="s">
        <v>328</v>
      </c>
      <c r="D133" s="91">
        <v>3148</v>
      </c>
      <c r="E133" s="92">
        <v>19255.02</v>
      </c>
    </row>
    <row r="134" spans="1:5" s="89" customFormat="1">
      <c r="A134" s="89">
        <v>2012</v>
      </c>
      <c r="B134" s="89">
        <v>302699000</v>
      </c>
      <c r="C134" s="90" t="s">
        <v>308</v>
      </c>
      <c r="D134" s="91">
        <v>760</v>
      </c>
      <c r="E134" s="92">
        <v>4599.8999999999996</v>
      </c>
    </row>
    <row r="135" spans="1:5" s="89" customFormat="1">
      <c r="A135" s="89">
        <v>2012</v>
      </c>
      <c r="B135" s="89">
        <v>303792000</v>
      </c>
      <c r="C135" s="90" t="s">
        <v>329</v>
      </c>
      <c r="D135" s="91">
        <v>50793.31</v>
      </c>
      <c r="E135" s="92">
        <v>181178.56</v>
      </c>
    </row>
    <row r="136" spans="1:5" s="89" customFormat="1">
      <c r="A136" s="89">
        <v>2012</v>
      </c>
      <c r="B136" s="89">
        <v>303799000</v>
      </c>
      <c r="C136" s="90" t="s">
        <v>318</v>
      </c>
      <c r="D136" s="91">
        <v>342463.77</v>
      </c>
      <c r="E136" s="92">
        <v>688068.41</v>
      </c>
    </row>
    <row r="137" spans="1:5" s="89" customFormat="1">
      <c r="A137" s="89">
        <v>2012</v>
      </c>
      <c r="B137" s="89">
        <v>305499000</v>
      </c>
      <c r="C137" s="90" t="s">
        <v>331</v>
      </c>
      <c r="D137" s="91">
        <v>2000</v>
      </c>
      <c r="E137" s="92">
        <v>4000</v>
      </c>
    </row>
    <row r="138" spans="1:5" s="89" customFormat="1">
      <c r="A138" s="89">
        <v>2012</v>
      </c>
      <c r="B138" s="89">
        <v>305599000</v>
      </c>
      <c r="C138" s="90" t="s">
        <v>298</v>
      </c>
      <c r="D138" s="91">
        <v>1930</v>
      </c>
      <c r="E138" s="92">
        <v>5359.99</v>
      </c>
    </row>
    <row r="139" spans="1:5" s="89" customFormat="1" ht="25.5">
      <c r="A139" s="89">
        <v>2012</v>
      </c>
      <c r="B139" s="89">
        <v>306110000</v>
      </c>
      <c r="C139" s="90" t="s">
        <v>299</v>
      </c>
      <c r="D139" s="91">
        <v>516090</v>
      </c>
      <c r="E139" s="92">
        <v>14913293.24</v>
      </c>
    </row>
    <row r="140" spans="1:5" s="89" customFormat="1">
      <c r="A140" s="89">
        <v>2012</v>
      </c>
      <c r="B140" s="89">
        <v>306120000</v>
      </c>
      <c r="C140" s="90" t="s">
        <v>300</v>
      </c>
      <c r="D140" s="91">
        <v>205673.59</v>
      </c>
      <c r="E140" s="92">
        <v>568905.6</v>
      </c>
    </row>
    <row r="141" spans="1:5" s="89" customFormat="1">
      <c r="A141" s="89">
        <v>2012</v>
      </c>
      <c r="B141" s="89">
        <v>306130000</v>
      </c>
      <c r="C141" s="90" t="s">
        <v>301</v>
      </c>
      <c r="D141" s="91">
        <v>10098640.83</v>
      </c>
      <c r="E141" s="92">
        <v>28271408.579999998</v>
      </c>
    </row>
    <row r="142" spans="1:5" s="89" customFormat="1">
      <c r="A142" s="89">
        <v>2012</v>
      </c>
      <c r="B142" s="89">
        <v>306140000</v>
      </c>
      <c r="C142" s="90" t="s">
        <v>302</v>
      </c>
      <c r="D142" s="91">
        <v>800</v>
      </c>
      <c r="E142" s="92">
        <v>3470.1</v>
      </c>
    </row>
    <row r="143" spans="1:5" s="89" customFormat="1">
      <c r="A143" s="89">
        <v>2012</v>
      </c>
      <c r="B143" s="89">
        <v>306191000</v>
      </c>
      <c r="C143" s="90" t="s">
        <v>303</v>
      </c>
      <c r="D143" s="91">
        <v>1119050</v>
      </c>
      <c r="E143" s="92">
        <v>11987551.26</v>
      </c>
    </row>
    <row r="144" spans="1:5" s="89" customFormat="1">
      <c r="A144" s="89">
        <v>2012</v>
      </c>
      <c r="B144" s="89">
        <v>306219000</v>
      </c>
      <c r="C144" s="90" t="s">
        <v>332</v>
      </c>
      <c r="D144" s="91">
        <v>596</v>
      </c>
      <c r="E144" s="92">
        <v>10521.26</v>
      </c>
    </row>
    <row r="145" spans="1:5" s="89" customFormat="1">
      <c r="A145" s="89">
        <v>2012</v>
      </c>
      <c r="B145" s="89">
        <v>306229000</v>
      </c>
      <c r="C145" s="90" t="s">
        <v>333</v>
      </c>
      <c r="D145" s="91">
        <v>2500</v>
      </c>
      <c r="E145" s="92">
        <v>69603.75</v>
      </c>
    </row>
    <row r="146" spans="1:5" s="89" customFormat="1">
      <c r="A146" s="89">
        <v>2012</v>
      </c>
      <c r="B146" s="89">
        <v>306232000</v>
      </c>
      <c r="C146" s="90" t="s">
        <v>320</v>
      </c>
      <c r="D146" s="91">
        <v>152127.41</v>
      </c>
      <c r="E146" s="92">
        <v>138114.01</v>
      </c>
    </row>
    <row r="147" spans="1:5" s="89" customFormat="1">
      <c r="A147" s="89">
        <v>2012</v>
      </c>
      <c r="B147" s="89">
        <v>306240000</v>
      </c>
      <c r="C147" s="90" t="s">
        <v>334</v>
      </c>
      <c r="D147" s="91">
        <v>600</v>
      </c>
      <c r="E147" s="92">
        <v>292.02999999999997</v>
      </c>
    </row>
    <row r="148" spans="1:5" s="89" customFormat="1" ht="25.5">
      <c r="A148" s="89">
        <v>2012</v>
      </c>
      <c r="B148" s="89">
        <v>307919000</v>
      </c>
      <c r="C148" s="90" t="s">
        <v>315</v>
      </c>
      <c r="D148" s="91">
        <v>6226.67</v>
      </c>
      <c r="E148" s="92">
        <v>45135.19</v>
      </c>
    </row>
    <row r="149" spans="1:5" s="89" customFormat="1" ht="38.25">
      <c r="A149" s="89">
        <v>2012</v>
      </c>
      <c r="B149" s="89">
        <v>307999000</v>
      </c>
      <c r="C149" s="90" t="s">
        <v>316</v>
      </c>
      <c r="D149" s="91">
        <v>81145.509999999995</v>
      </c>
      <c r="E149" s="92">
        <v>539842.64</v>
      </c>
    </row>
    <row r="150" spans="1:5" s="89" customFormat="1">
      <c r="A150" s="89">
        <v>2013</v>
      </c>
      <c r="B150" s="89">
        <v>301109000</v>
      </c>
      <c r="C150" s="90" t="s">
        <v>295</v>
      </c>
      <c r="D150" s="91">
        <v>60317</v>
      </c>
      <c r="E150" s="92">
        <v>414939.15</v>
      </c>
    </row>
    <row r="151" spans="1:5" s="89" customFormat="1">
      <c r="A151" s="89">
        <v>2013</v>
      </c>
      <c r="B151" s="89">
        <v>301999000</v>
      </c>
      <c r="C151" s="90" t="s">
        <v>325</v>
      </c>
      <c r="D151" s="91">
        <v>39200</v>
      </c>
      <c r="E151" s="92">
        <v>205785</v>
      </c>
    </row>
    <row r="152" spans="1:5" s="89" customFormat="1">
      <c r="A152" s="89">
        <v>2013</v>
      </c>
      <c r="B152" s="89">
        <v>302692000</v>
      </c>
      <c r="C152" s="90" t="s">
        <v>328</v>
      </c>
      <c r="D152" s="91">
        <v>200</v>
      </c>
      <c r="E152" s="92">
        <v>1210.5</v>
      </c>
    </row>
    <row r="153" spans="1:5" s="89" customFormat="1">
      <c r="A153" s="89">
        <v>2013</v>
      </c>
      <c r="B153" s="89">
        <v>302699000</v>
      </c>
      <c r="C153" s="90" t="s">
        <v>308</v>
      </c>
      <c r="D153" s="91">
        <v>40</v>
      </c>
      <c r="E153" s="92">
        <v>242.1</v>
      </c>
    </row>
    <row r="154" spans="1:5" s="89" customFormat="1">
      <c r="A154" s="89">
        <v>2013</v>
      </c>
      <c r="B154" s="89">
        <v>303749000</v>
      </c>
      <c r="C154" s="90" t="s">
        <v>335</v>
      </c>
      <c r="D154" s="91">
        <v>475</v>
      </c>
      <c r="E154" s="92">
        <v>983.54</v>
      </c>
    </row>
    <row r="155" spans="1:5" s="89" customFormat="1">
      <c r="A155" s="89">
        <v>2013</v>
      </c>
      <c r="B155" s="89">
        <v>303792000</v>
      </c>
      <c r="C155" s="90" t="s">
        <v>329</v>
      </c>
      <c r="D155" s="91">
        <v>35605.050000000003</v>
      </c>
      <c r="E155" s="92">
        <v>136574.66</v>
      </c>
    </row>
    <row r="156" spans="1:5" s="89" customFormat="1">
      <c r="A156" s="89">
        <v>2013</v>
      </c>
      <c r="B156" s="89">
        <v>303799000</v>
      </c>
      <c r="C156" s="90" t="s">
        <v>318</v>
      </c>
      <c r="D156" s="91">
        <v>467754.05</v>
      </c>
      <c r="E156" s="92">
        <v>921876.45</v>
      </c>
    </row>
    <row r="157" spans="1:5" s="89" customFormat="1">
      <c r="A157" s="89">
        <v>2013</v>
      </c>
      <c r="B157" s="89">
        <v>304299000</v>
      </c>
      <c r="C157" s="90" t="s">
        <v>336</v>
      </c>
      <c r="D157" s="91">
        <v>217</v>
      </c>
      <c r="E157" s="92">
        <v>3219</v>
      </c>
    </row>
    <row r="158" spans="1:5" s="89" customFormat="1">
      <c r="A158" s="89">
        <v>2013</v>
      </c>
      <c r="B158" s="89">
        <v>304990000</v>
      </c>
      <c r="C158" s="90" t="s">
        <v>326</v>
      </c>
      <c r="D158" s="91">
        <v>414.21</v>
      </c>
      <c r="E158" s="92">
        <v>4287.1899999999996</v>
      </c>
    </row>
    <row r="159" spans="1:5" s="89" customFormat="1">
      <c r="A159" s="89">
        <v>2013</v>
      </c>
      <c r="B159" s="89">
        <v>305591000</v>
      </c>
      <c r="C159" s="90" t="s">
        <v>297</v>
      </c>
      <c r="D159" s="91">
        <v>1000</v>
      </c>
      <c r="E159" s="92">
        <v>2000</v>
      </c>
    </row>
    <row r="160" spans="1:5" s="89" customFormat="1">
      <c r="A160" s="89">
        <v>2013</v>
      </c>
      <c r="B160" s="89">
        <v>305599000</v>
      </c>
      <c r="C160" s="90" t="s">
        <v>298</v>
      </c>
      <c r="D160" s="91">
        <v>1000</v>
      </c>
      <c r="E160" s="92">
        <v>2000</v>
      </c>
    </row>
    <row r="161" spans="1:5" s="89" customFormat="1">
      <c r="A161" s="89">
        <v>2013</v>
      </c>
      <c r="B161" s="89">
        <v>305699000</v>
      </c>
      <c r="C161" s="90" t="s">
        <v>337</v>
      </c>
      <c r="D161" s="91">
        <v>7000</v>
      </c>
      <c r="E161" s="92">
        <v>14000</v>
      </c>
    </row>
    <row r="162" spans="1:5" s="89" customFormat="1" ht="25.5">
      <c r="A162" s="89">
        <v>2013</v>
      </c>
      <c r="B162" s="89">
        <v>306110000</v>
      </c>
      <c r="C162" s="90" t="s">
        <v>299</v>
      </c>
      <c r="D162" s="91">
        <v>490505</v>
      </c>
      <c r="E162" s="92">
        <v>14051684.465</v>
      </c>
    </row>
    <row r="163" spans="1:5" s="89" customFormat="1">
      <c r="A163" s="89">
        <v>2013</v>
      </c>
      <c r="B163" s="89">
        <v>306120000</v>
      </c>
      <c r="C163" s="90" t="s">
        <v>300</v>
      </c>
      <c r="D163" s="91">
        <v>8490</v>
      </c>
      <c r="E163" s="92">
        <v>99644.323000000004</v>
      </c>
    </row>
    <row r="164" spans="1:5" s="89" customFormat="1">
      <c r="A164" s="89">
        <v>2013</v>
      </c>
      <c r="B164" s="89">
        <v>306130000</v>
      </c>
      <c r="C164" s="90" t="s">
        <v>301</v>
      </c>
      <c r="D164" s="91">
        <v>14597763.75</v>
      </c>
      <c r="E164" s="92">
        <v>84069897.819999993</v>
      </c>
    </row>
    <row r="165" spans="1:5" s="89" customFormat="1">
      <c r="A165" s="89">
        <v>2013</v>
      </c>
      <c r="B165" s="89">
        <v>306140000</v>
      </c>
      <c r="C165" s="90" t="s">
        <v>302</v>
      </c>
      <c r="D165" s="91">
        <v>5197</v>
      </c>
      <c r="E165" s="92">
        <v>28438.91</v>
      </c>
    </row>
    <row r="166" spans="1:5" s="89" customFormat="1">
      <c r="A166" s="89">
        <v>2013</v>
      </c>
      <c r="B166" s="89">
        <v>306191000</v>
      </c>
      <c r="C166" s="90" t="s">
        <v>303</v>
      </c>
      <c r="D166" s="91">
        <v>986636</v>
      </c>
      <c r="E166" s="92">
        <v>11288051.68</v>
      </c>
    </row>
    <row r="167" spans="1:5" s="89" customFormat="1">
      <c r="A167" s="89">
        <v>2013</v>
      </c>
      <c r="B167" s="89">
        <v>306231000</v>
      </c>
      <c r="C167" s="90" t="s">
        <v>304</v>
      </c>
      <c r="D167" s="91">
        <v>811.3</v>
      </c>
      <c r="E167" s="92">
        <v>2227.3200000000002</v>
      </c>
    </row>
    <row r="168" spans="1:5" s="89" customFormat="1">
      <c r="A168" s="89">
        <v>2013</v>
      </c>
      <c r="B168" s="89">
        <v>306240000</v>
      </c>
      <c r="C168" s="90" t="s">
        <v>334</v>
      </c>
      <c r="D168" s="91">
        <v>32343</v>
      </c>
      <c r="E168" s="92">
        <v>61835.7</v>
      </c>
    </row>
    <row r="169" spans="1:5" s="89" customFormat="1">
      <c r="A169" s="89">
        <v>2013</v>
      </c>
      <c r="B169" s="89">
        <v>306292000</v>
      </c>
      <c r="C169" s="90" t="s">
        <v>338</v>
      </c>
      <c r="D169" s="91">
        <v>200</v>
      </c>
      <c r="E169" s="92">
        <v>2500</v>
      </c>
    </row>
    <row r="170" spans="1:5" s="89" customFormat="1" ht="25.5">
      <c r="A170" s="89">
        <v>2013</v>
      </c>
      <c r="B170" s="89">
        <v>306299000</v>
      </c>
      <c r="C170" s="90" t="s">
        <v>310</v>
      </c>
      <c r="D170" s="91">
        <v>121.83</v>
      </c>
      <c r="E170" s="92">
        <v>1614</v>
      </c>
    </row>
    <row r="171" spans="1:5" s="89" customFormat="1" ht="25.5">
      <c r="A171" s="89">
        <v>2013</v>
      </c>
      <c r="B171" s="89">
        <v>307210000</v>
      </c>
      <c r="C171" s="90" t="s">
        <v>339</v>
      </c>
      <c r="D171" s="91">
        <v>60</v>
      </c>
      <c r="E171" s="92">
        <v>1425</v>
      </c>
    </row>
    <row r="172" spans="1:5" s="89" customFormat="1">
      <c r="A172" s="89">
        <v>2013</v>
      </c>
      <c r="B172" s="89">
        <v>307510000</v>
      </c>
      <c r="C172" s="90" t="s">
        <v>340</v>
      </c>
      <c r="D172" s="91">
        <v>50</v>
      </c>
      <c r="E172" s="92">
        <v>450</v>
      </c>
    </row>
    <row r="173" spans="1:5" s="89" customFormat="1" ht="25.5">
      <c r="A173" s="89">
        <v>2013</v>
      </c>
      <c r="B173" s="89">
        <v>307919000</v>
      </c>
      <c r="C173" s="90" t="s">
        <v>315</v>
      </c>
      <c r="D173" s="91">
        <v>30030.65</v>
      </c>
      <c r="E173" s="92">
        <v>161168.54999999999</v>
      </c>
    </row>
    <row r="174" spans="1:5" s="89" customFormat="1" ht="38.25">
      <c r="A174" s="89">
        <v>2013</v>
      </c>
      <c r="B174" s="89">
        <v>307999000</v>
      </c>
      <c r="C174" s="90" t="s">
        <v>316</v>
      </c>
      <c r="D174" s="91">
        <v>107737.01</v>
      </c>
      <c r="E174" s="92">
        <v>1518759.16</v>
      </c>
    </row>
    <row r="175" spans="1:5" s="89" customFormat="1">
      <c r="A175" s="89">
        <v>2014</v>
      </c>
      <c r="B175" s="89">
        <v>301119000</v>
      </c>
      <c r="C175" s="90" t="s">
        <v>341</v>
      </c>
      <c r="D175" s="91">
        <v>14632.29</v>
      </c>
      <c r="E175" s="92">
        <v>148979.4</v>
      </c>
    </row>
    <row r="176" spans="1:5" s="89" customFormat="1">
      <c r="A176" s="89">
        <v>2014</v>
      </c>
      <c r="B176" s="89">
        <v>301199000</v>
      </c>
      <c r="C176" s="90" t="s">
        <v>341</v>
      </c>
      <c r="D176" s="91">
        <v>7960</v>
      </c>
      <c r="E176" s="92">
        <v>135050.04</v>
      </c>
    </row>
    <row r="177" spans="1:5" s="89" customFormat="1">
      <c r="A177" s="89">
        <v>2014</v>
      </c>
      <c r="B177" s="89">
        <v>301999000</v>
      </c>
      <c r="C177" s="90" t="s">
        <v>325</v>
      </c>
      <c r="D177" s="91">
        <v>125637.5</v>
      </c>
      <c r="E177" s="92">
        <v>188186.85</v>
      </c>
    </row>
    <row r="178" spans="1:5" s="89" customFormat="1">
      <c r="A178" s="89">
        <v>2014</v>
      </c>
      <c r="B178" s="89">
        <v>303550000</v>
      </c>
      <c r="C178" s="90" t="s">
        <v>342</v>
      </c>
      <c r="D178" s="91">
        <v>1530</v>
      </c>
      <c r="E178" s="92">
        <v>1603.91</v>
      </c>
    </row>
    <row r="179" spans="1:5" s="89" customFormat="1">
      <c r="A179" s="89">
        <v>2014</v>
      </c>
      <c r="B179" s="89">
        <v>303839000</v>
      </c>
      <c r="C179" s="90" t="s">
        <v>343</v>
      </c>
      <c r="D179" s="91">
        <v>14050</v>
      </c>
      <c r="E179" s="92">
        <v>28345.88</v>
      </c>
    </row>
    <row r="180" spans="1:5" s="89" customFormat="1">
      <c r="A180" s="89">
        <v>2014</v>
      </c>
      <c r="B180" s="89">
        <v>303892000</v>
      </c>
      <c r="C180" s="90" t="s">
        <v>344</v>
      </c>
      <c r="D180" s="91">
        <v>1873</v>
      </c>
      <c r="E180" s="92">
        <v>7315.46</v>
      </c>
    </row>
    <row r="181" spans="1:5" s="89" customFormat="1">
      <c r="A181" s="89">
        <v>2014</v>
      </c>
      <c r="B181" s="89">
        <v>303899000</v>
      </c>
      <c r="C181" s="90" t="s">
        <v>345</v>
      </c>
      <c r="D181" s="91">
        <v>259253</v>
      </c>
      <c r="E181" s="92">
        <v>520928.6</v>
      </c>
    </row>
    <row r="182" spans="1:5" s="89" customFormat="1">
      <c r="A182" s="89">
        <v>2014</v>
      </c>
      <c r="B182" s="89">
        <v>305691000</v>
      </c>
      <c r="C182" s="90" t="s">
        <v>346</v>
      </c>
      <c r="D182" s="91">
        <v>1500</v>
      </c>
      <c r="E182" s="92">
        <v>3000</v>
      </c>
    </row>
    <row r="183" spans="1:5" s="89" customFormat="1">
      <c r="A183" s="89">
        <v>2014</v>
      </c>
      <c r="B183" s="89">
        <v>305699000</v>
      </c>
      <c r="C183" s="90" t="s">
        <v>337</v>
      </c>
      <c r="D183" s="91">
        <v>12500</v>
      </c>
      <c r="E183" s="92">
        <v>24500</v>
      </c>
    </row>
    <row r="184" spans="1:5" s="89" customFormat="1" ht="25.5">
      <c r="A184" s="89">
        <v>2014</v>
      </c>
      <c r="B184" s="89">
        <v>306110000</v>
      </c>
      <c r="C184" s="90" t="s">
        <v>299</v>
      </c>
      <c r="D184" s="91">
        <v>452662</v>
      </c>
      <c r="E184" s="92">
        <v>13998781.85</v>
      </c>
    </row>
    <row r="185" spans="1:5" s="89" customFormat="1">
      <c r="A185" s="89">
        <v>2014</v>
      </c>
      <c r="B185" s="89">
        <v>306120000</v>
      </c>
      <c r="C185" s="90" t="s">
        <v>300</v>
      </c>
      <c r="D185" s="91">
        <v>122350.3</v>
      </c>
      <c r="E185" s="92">
        <v>1614838.67</v>
      </c>
    </row>
    <row r="186" spans="1:5" s="89" customFormat="1">
      <c r="A186" s="89">
        <v>2014</v>
      </c>
      <c r="B186" s="89">
        <v>306140000</v>
      </c>
      <c r="C186" s="90" t="s">
        <v>302</v>
      </c>
      <c r="D186" s="91">
        <v>368</v>
      </c>
      <c r="E186" s="92">
        <v>2542.0500000000002</v>
      </c>
    </row>
    <row r="187" spans="1:5" s="89" customFormat="1">
      <c r="A187" s="89">
        <v>2014</v>
      </c>
      <c r="B187" s="89">
        <v>306160000</v>
      </c>
      <c r="C187" s="90" t="s">
        <v>347</v>
      </c>
      <c r="D187" s="91">
        <v>1047431.287</v>
      </c>
      <c r="E187" s="92">
        <v>6321815.8949999996</v>
      </c>
    </row>
    <row r="188" spans="1:5" s="89" customFormat="1">
      <c r="A188" s="89">
        <v>2014</v>
      </c>
      <c r="B188" s="89">
        <v>306170000</v>
      </c>
      <c r="C188" s="90" t="s">
        <v>348</v>
      </c>
      <c r="D188" s="91">
        <v>12495931.696</v>
      </c>
      <c r="E188" s="92">
        <v>77221232.399000004</v>
      </c>
    </row>
    <row r="189" spans="1:5" s="89" customFormat="1">
      <c r="A189" s="89">
        <v>2014</v>
      </c>
      <c r="B189" s="89">
        <v>306240000</v>
      </c>
      <c r="C189" s="90" t="s">
        <v>334</v>
      </c>
      <c r="D189" s="91">
        <v>25986.35</v>
      </c>
      <c r="E189" s="92">
        <v>84224.49</v>
      </c>
    </row>
    <row r="190" spans="1:5" s="89" customFormat="1">
      <c r="A190" s="89">
        <v>2014</v>
      </c>
      <c r="B190" s="89">
        <v>306271000</v>
      </c>
      <c r="C190" s="90" t="s">
        <v>349</v>
      </c>
      <c r="D190" s="91">
        <v>46.073</v>
      </c>
      <c r="E190" s="92">
        <v>250.898</v>
      </c>
    </row>
    <row r="191" spans="1:5" s="89" customFormat="1">
      <c r="A191" s="89">
        <v>2014</v>
      </c>
      <c r="B191" s="89">
        <v>306272000</v>
      </c>
      <c r="C191" s="90" t="s">
        <v>350</v>
      </c>
      <c r="D191" s="91">
        <v>845405.16799999995</v>
      </c>
      <c r="E191" s="92">
        <v>4922683.4050000003</v>
      </c>
    </row>
    <row r="192" spans="1:5" s="89" customFormat="1">
      <c r="A192" s="89">
        <v>2014</v>
      </c>
      <c r="B192" s="89">
        <v>306273000</v>
      </c>
      <c r="C192" s="90" t="s">
        <v>351</v>
      </c>
      <c r="D192" s="91">
        <v>78.346000000000004</v>
      </c>
      <c r="E192" s="92">
        <v>488.98399999999998</v>
      </c>
    </row>
    <row r="193" spans="1:5" s="89" customFormat="1" ht="25.5">
      <c r="A193" s="89">
        <v>2014</v>
      </c>
      <c r="B193" s="89">
        <v>306299000</v>
      </c>
      <c r="C193" s="90" t="s">
        <v>310</v>
      </c>
      <c r="D193" s="91">
        <v>880</v>
      </c>
      <c r="E193" s="92">
        <v>2227.3200000000002</v>
      </c>
    </row>
    <row r="194" spans="1:5" s="89" customFormat="1">
      <c r="A194" s="89">
        <v>2014</v>
      </c>
      <c r="B194" s="89">
        <v>307119000</v>
      </c>
      <c r="C194" s="90" t="s">
        <v>352</v>
      </c>
      <c r="D194" s="91">
        <v>4636.34</v>
      </c>
      <c r="E194" s="92">
        <v>1911.58</v>
      </c>
    </row>
    <row r="195" spans="1:5" s="89" customFormat="1">
      <c r="A195" s="89">
        <v>2014</v>
      </c>
      <c r="B195" s="89">
        <v>307390000</v>
      </c>
      <c r="C195" s="90" t="s">
        <v>353</v>
      </c>
      <c r="D195" s="91">
        <v>6900</v>
      </c>
      <c r="E195" s="92">
        <v>2505.77</v>
      </c>
    </row>
    <row r="196" spans="1:5" s="89" customFormat="1">
      <c r="A196" s="89">
        <v>2014</v>
      </c>
      <c r="B196" s="89">
        <v>307600000</v>
      </c>
      <c r="C196" s="90" t="s">
        <v>354</v>
      </c>
      <c r="D196" s="91">
        <v>53.77</v>
      </c>
      <c r="E196" s="92">
        <v>484.2</v>
      </c>
    </row>
    <row r="197" spans="1:5" s="89" customFormat="1">
      <c r="A197" s="89">
        <v>2014</v>
      </c>
      <c r="B197" s="89">
        <v>307710000</v>
      </c>
      <c r="C197" s="90" t="s">
        <v>355</v>
      </c>
      <c r="D197" s="91">
        <v>75</v>
      </c>
      <c r="E197" s="92">
        <v>566.22</v>
      </c>
    </row>
    <row r="198" spans="1:5" s="89" customFormat="1" ht="25.5">
      <c r="A198" s="89">
        <v>2014</v>
      </c>
      <c r="B198" s="89">
        <v>307911000</v>
      </c>
      <c r="C198" s="90" t="s">
        <v>322</v>
      </c>
      <c r="D198" s="91">
        <v>376300</v>
      </c>
      <c r="E198" s="92">
        <v>4353480.2</v>
      </c>
    </row>
    <row r="199" spans="1:5" s="89" customFormat="1">
      <c r="A199" s="89">
        <v>2014</v>
      </c>
      <c r="B199" s="89">
        <v>307912900</v>
      </c>
      <c r="C199" s="90" t="s">
        <v>356</v>
      </c>
      <c r="D199" s="91">
        <v>44332.95</v>
      </c>
      <c r="E199" s="92">
        <v>273286.68</v>
      </c>
    </row>
    <row r="200" spans="1:5" s="89" customFormat="1">
      <c r="A200" s="89">
        <v>2014</v>
      </c>
      <c r="B200" s="89">
        <v>307992000</v>
      </c>
      <c r="C200" s="90" t="s">
        <v>357</v>
      </c>
      <c r="D200" s="91">
        <v>382171</v>
      </c>
      <c r="E200" s="92">
        <v>4180701.01</v>
      </c>
    </row>
    <row r="201" spans="1:5" s="89" customFormat="1" ht="38.25">
      <c r="A201" s="89">
        <v>2014</v>
      </c>
      <c r="B201" s="89">
        <v>307999000</v>
      </c>
      <c r="C201" s="90" t="s">
        <v>316</v>
      </c>
      <c r="D201" s="91">
        <v>3615</v>
      </c>
      <c r="E201" s="92">
        <v>10115.950000000001</v>
      </c>
    </row>
    <row r="202" spans="1:5" s="89" customFormat="1">
      <c r="A202" s="89">
        <v>2014</v>
      </c>
      <c r="B202" s="89">
        <v>308190000</v>
      </c>
      <c r="C202" s="90" t="s">
        <v>358</v>
      </c>
      <c r="D202" s="91">
        <v>49363.68</v>
      </c>
      <c r="E202" s="92">
        <v>529393</v>
      </c>
    </row>
    <row r="203" spans="1:5" s="89" customFormat="1">
      <c r="A203" s="89">
        <v>2014</v>
      </c>
      <c r="B203" s="89">
        <v>308210000</v>
      </c>
      <c r="C203" s="90" t="s">
        <v>355</v>
      </c>
      <c r="D203" s="91">
        <v>130</v>
      </c>
      <c r="E203" s="92">
        <v>342.75</v>
      </c>
    </row>
    <row r="204" spans="1:5" s="89" customFormat="1">
      <c r="A204" s="89">
        <v>2014</v>
      </c>
      <c r="B204" s="89">
        <v>308900000</v>
      </c>
      <c r="C204" s="90" t="s">
        <v>359</v>
      </c>
      <c r="D204" s="91">
        <v>8565</v>
      </c>
      <c r="E204" s="92">
        <v>16450.41</v>
      </c>
    </row>
    <row r="205" spans="1:5" s="89" customFormat="1">
      <c r="A205" s="89">
        <v>2015</v>
      </c>
      <c r="B205" s="89">
        <v>301119000</v>
      </c>
      <c r="C205" s="90" t="s">
        <v>341</v>
      </c>
      <c r="D205" s="91">
        <v>2660.07</v>
      </c>
      <c r="E205" s="92">
        <v>24438.47</v>
      </c>
    </row>
    <row r="206" spans="1:5" s="89" customFormat="1">
      <c r="A206" s="89">
        <v>2015</v>
      </c>
      <c r="B206" s="89">
        <v>301999000</v>
      </c>
      <c r="C206" s="90" t="s">
        <v>325</v>
      </c>
      <c r="D206" s="91">
        <v>498.5</v>
      </c>
      <c r="E206" s="92">
        <v>3678.94</v>
      </c>
    </row>
    <row r="207" spans="1:5" s="89" customFormat="1">
      <c r="A207" s="89">
        <v>2015</v>
      </c>
      <c r="B207" s="89">
        <v>302710000</v>
      </c>
      <c r="C207" s="90" t="s">
        <v>360</v>
      </c>
      <c r="D207" s="91">
        <v>760817.04</v>
      </c>
      <c r="E207" s="92">
        <v>542180.75</v>
      </c>
    </row>
    <row r="208" spans="1:5" s="89" customFormat="1">
      <c r="A208" s="89">
        <v>2015</v>
      </c>
      <c r="B208" s="89">
        <v>303899000</v>
      </c>
      <c r="C208" s="90" t="s">
        <v>345</v>
      </c>
      <c r="D208" s="91">
        <v>154497</v>
      </c>
      <c r="E208" s="92">
        <v>311098.51</v>
      </c>
    </row>
    <row r="209" spans="1:5" s="89" customFormat="1">
      <c r="A209" s="89">
        <v>2015</v>
      </c>
      <c r="B209" s="89">
        <v>304310000</v>
      </c>
      <c r="C209" s="90" t="s">
        <v>360</v>
      </c>
      <c r="D209" s="91">
        <v>22420</v>
      </c>
      <c r="E209" s="92">
        <v>127376.88</v>
      </c>
    </row>
    <row r="210" spans="1:5" s="89" customFormat="1">
      <c r="A210" s="89">
        <v>2015</v>
      </c>
      <c r="B210" s="89">
        <v>304990000</v>
      </c>
      <c r="C210" s="90" t="s">
        <v>326</v>
      </c>
      <c r="D210" s="91">
        <v>60</v>
      </c>
      <c r="E210" s="92">
        <v>499.08</v>
      </c>
    </row>
    <row r="211" spans="1:5" s="89" customFormat="1">
      <c r="A211" s="89">
        <v>2015</v>
      </c>
      <c r="B211" s="89">
        <v>305440000</v>
      </c>
      <c r="C211" s="90" t="s">
        <v>361</v>
      </c>
      <c r="D211" s="91">
        <v>121306</v>
      </c>
      <c r="E211" s="92">
        <v>86787.3</v>
      </c>
    </row>
    <row r="212" spans="1:5" s="89" customFormat="1">
      <c r="A212" s="89">
        <v>2015</v>
      </c>
      <c r="B212" s="89">
        <v>305691000</v>
      </c>
      <c r="C212" s="90" t="s">
        <v>346</v>
      </c>
      <c r="D212" s="91">
        <v>500</v>
      </c>
      <c r="E212" s="92">
        <v>1000</v>
      </c>
    </row>
    <row r="213" spans="1:5" s="89" customFormat="1">
      <c r="A213" s="89">
        <v>2015</v>
      </c>
      <c r="B213" s="89">
        <v>305699000</v>
      </c>
      <c r="C213" s="90" t="s">
        <v>337</v>
      </c>
      <c r="D213" s="91">
        <v>18743</v>
      </c>
      <c r="E213" s="92">
        <v>37486</v>
      </c>
    </row>
    <row r="214" spans="1:5" s="89" customFormat="1" ht="25.5">
      <c r="A214" s="89">
        <v>2015</v>
      </c>
      <c r="B214" s="89">
        <v>306110000</v>
      </c>
      <c r="C214" s="90" t="s">
        <v>299</v>
      </c>
      <c r="D214" s="91">
        <v>486570</v>
      </c>
      <c r="E214" s="92">
        <v>15309855.672</v>
      </c>
    </row>
    <row r="215" spans="1:5" s="89" customFormat="1">
      <c r="A215" s="89">
        <v>2015</v>
      </c>
      <c r="B215" s="89">
        <v>306120000</v>
      </c>
      <c r="C215" s="90" t="s">
        <v>300</v>
      </c>
      <c r="D215" s="91">
        <v>255825.24</v>
      </c>
      <c r="E215" s="92">
        <v>4035574.375</v>
      </c>
    </row>
    <row r="216" spans="1:5" s="89" customFormat="1">
      <c r="A216" s="89">
        <v>2015</v>
      </c>
      <c r="B216" s="89">
        <v>306160000</v>
      </c>
      <c r="C216" s="90" t="s">
        <v>347</v>
      </c>
      <c r="D216" s="91">
        <v>654810.81499999994</v>
      </c>
      <c r="E216" s="92">
        <v>3624382.1949999998</v>
      </c>
    </row>
    <row r="217" spans="1:5" s="89" customFormat="1">
      <c r="A217" s="89">
        <v>2015</v>
      </c>
      <c r="B217" s="89">
        <v>306170000</v>
      </c>
      <c r="C217" s="90" t="s">
        <v>348</v>
      </c>
      <c r="D217" s="91">
        <v>8133151.4119999995</v>
      </c>
      <c r="E217" s="92">
        <v>53089539.276000001</v>
      </c>
    </row>
    <row r="218" spans="1:5" s="89" customFormat="1">
      <c r="A218" s="89">
        <v>2015</v>
      </c>
      <c r="B218" s="89">
        <v>306240000</v>
      </c>
      <c r="C218" s="90" t="s">
        <v>334</v>
      </c>
      <c r="D218" s="91">
        <v>16393.388999999999</v>
      </c>
      <c r="E218" s="92">
        <v>101447.45</v>
      </c>
    </row>
    <row r="219" spans="1:5" s="89" customFormat="1">
      <c r="A219" s="89">
        <v>2015</v>
      </c>
      <c r="B219" s="89">
        <v>306271000</v>
      </c>
      <c r="C219" s="90" t="s">
        <v>349</v>
      </c>
      <c r="D219" s="91">
        <v>2178</v>
      </c>
      <c r="E219" s="92">
        <v>11014.54</v>
      </c>
    </row>
    <row r="220" spans="1:5" s="89" customFormat="1">
      <c r="A220" s="89">
        <v>2015</v>
      </c>
      <c r="B220" s="89">
        <v>306272000</v>
      </c>
      <c r="C220" s="90" t="s">
        <v>350</v>
      </c>
      <c r="D220" s="91">
        <v>493595.01</v>
      </c>
      <c r="E220" s="92">
        <v>2947265.3250000002</v>
      </c>
    </row>
    <row r="221" spans="1:5" s="89" customFormat="1">
      <c r="A221" s="89">
        <v>2015</v>
      </c>
      <c r="B221" s="89">
        <v>306273000</v>
      </c>
      <c r="C221" s="90" t="s">
        <v>351</v>
      </c>
      <c r="D221" s="91">
        <v>77.036000000000001</v>
      </c>
      <c r="E221" s="92">
        <v>432.60300000000001</v>
      </c>
    </row>
    <row r="222" spans="1:5" s="89" customFormat="1">
      <c r="A222" s="89">
        <v>2015</v>
      </c>
      <c r="B222" s="89">
        <v>307119000</v>
      </c>
      <c r="C222" s="90" t="s">
        <v>352</v>
      </c>
      <c r="D222" s="91">
        <v>538.61</v>
      </c>
      <c r="E222" s="92">
        <v>5468.95</v>
      </c>
    </row>
    <row r="223" spans="1:5" s="89" customFormat="1">
      <c r="A223" s="89">
        <v>2015</v>
      </c>
      <c r="B223" s="89">
        <v>307390000</v>
      </c>
      <c r="C223" s="90" t="s">
        <v>353</v>
      </c>
      <c r="D223" s="91">
        <v>6300</v>
      </c>
      <c r="E223" s="92">
        <v>2324.19</v>
      </c>
    </row>
    <row r="224" spans="1:5" s="89" customFormat="1">
      <c r="A224" s="89">
        <v>2015</v>
      </c>
      <c r="B224" s="89">
        <v>307790000</v>
      </c>
      <c r="C224" s="90" t="s">
        <v>362</v>
      </c>
      <c r="D224" s="91">
        <v>390</v>
      </c>
      <c r="E224" s="92">
        <v>867.52</v>
      </c>
    </row>
    <row r="225" spans="1:5" s="89" customFormat="1" ht="25.5">
      <c r="A225" s="89">
        <v>2015</v>
      </c>
      <c r="B225" s="89">
        <v>307911000</v>
      </c>
      <c r="C225" s="90" t="s">
        <v>322</v>
      </c>
      <c r="D225" s="91">
        <v>143050</v>
      </c>
      <c r="E225" s="92">
        <v>1811775.523</v>
      </c>
    </row>
    <row r="226" spans="1:5" s="89" customFormat="1">
      <c r="A226" s="89">
        <v>2015</v>
      </c>
      <c r="B226" s="89">
        <v>307912900</v>
      </c>
      <c r="C226" s="90" t="s">
        <v>356</v>
      </c>
      <c r="D226" s="91">
        <v>1699.6</v>
      </c>
      <c r="E226" s="92">
        <v>40789.5</v>
      </c>
    </row>
    <row r="227" spans="1:5" s="89" customFormat="1">
      <c r="A227" s="89">
        <v>2015</v>
      </c>
      <c r="B227" s="89">
        <v>307992000</v>
      </c>
      <c r="C227" s="90" t="s">
        <v>357</v>
      </c>
      <c r="D227" s="91">
        <v>553884</v>
      </c>
      <c r="E227" s="92">
        <v>6213096.04</v>
      </c>
    </row>
    <row r="228" spans="1:5" s="89" customFormat="1" ht="38.25">
      <c r="A228" s="89">
        <v>2015</v>
      </c>
      <c r="B228" s="89">
        <v>307999000</v>
      </c>
      <c r="C228" s="90" t="s">
        <v>316</v>
      </c>
      <c r="D228" s="91">
        <v>22660</v>
      </c>
      <c r="E228" s="92">
        <v>146726.72</v>
      </c>
    </row>
    <row r="229" spans="1:5" s="89" customFormat="1">
      <c r="A229" s="89">
        <v>2015</v>
      </c>
      <c r="B229" s="89">
        <v>308190000</v>
      </c>
      <c r="C229" s="90" t="s">
        <v>358</v>
      </c>
      <c r="D229" s="91">
        <v>35168.46</v>
      </c>
      <c r="E229" s="92">
        <v>596830.88</v>
      </c>
    </row>
    <row r="230" spans="1:5" s="89" customFormat="1">
      <c r="A230" s="89">
        <v>2015</v>
      </c>
      <c r="B230" s="89">
        <v>308900000</v>
      </c>
      <c r="C230" s="90" t="s">
        <v>359</v>
      </c>
      <c r="D230" s="91">
        <v>600</v>
      </c>
      <c r="E230" s="92">
        <v>585.08000000000004</v>
      </c>
    </row>
    <row r="231" spans="1:5" s="89" customFormat="1">
      <c r="A231" s="89">
        <v>2016</v>
      </c>
      <c r="B231" s="89">
        <v>301119000</v>
      </c>
      <c r="C231" s="90" t="s">
        <v>341</v>
      </c>
      <c r="D231" s="91">
        <v>846.59</v>
      </c>
      <c r="E231" s="92">
        <v>9134.5499999999993</v>
      </c>
    </row>
    <row r="232" spans="1:5" s="89" customFormat="1">
      <c r="A232" s="89">
        <v>2016</v>
      </c>
      <c r="B232" s="89">
        <v>301199000</v>
      </c>
      <c r="C232" s="90" t="s">
        <v>341</v>
      </c>
      <c r="D232" s="91">
        <v>1066</v>
      </c>
      <c r="E232" s="92">
        <v>8618.2199999999993</v>
      </c>
    </row>
    <row r="233" spans="1:5" s="89" customFormat="1">
      <c r="A233" s="89">
        <v>2016</v>
      </c>
      <c r="B233" s="89">
        <v>301999000</v>
      </c>
      <c r="C233" s="90" t="s">
        <v>325</v>
      </c>
      <c r="D233" s="91">
        <v>1974.97</v>
      </c>
      <c r="E233" s="92">
        <v>11901.69</v>
      </c>
    </row>
    <row r="234" spans="1:5" s="89" customFormat="1">
      <c r="A234" s="89">
        <v>2016</v>
      </c>
      <c r="B234" s="89">
        <v>302710000</v>
      </c>
      <c r="C234" s="90" t="s">
        <v>360</v>
      </c>
      <c r="D234" s="91">
        <v>163241.5</v>
      </c>
      <c r="E234" s="92">
        <v>115268.87</v>
      </c>
    </row>
    <row r="235" spans="1:5" s="89" customFormat="1">
      <c r="A235" s="89">
        <v>2016</v>
      </c>
      <c r="B235" s="89">
        <v>303892000</v>
      </c>
      <c r="C235" s="90" t="s">
        <v>344</v>
      </c>
      <c r="D235" s="91">
        <v>62058.47</v>
      </c>
      <c r="E235" s="92">
        <v>165606.49</v>
      </c>
    </row>
    <row r="236" spans="1:5" s="89" customFormat="1">
      <c r="A236" s="89">
        <v>2016</v>
      </c>
      <c r="B236" s="89">
        <v>303899000</v>
      </c>
      <c r="C236" s="90" t="s">
        <v>345</v>
      </c>
      <c r="D236" s="91">
        <v>59100</v>
      </c>
      <c r="E236" s="92">
        <v>119234.24000000001</v>
      </c>
    </row>
    <row r="237" spans="1:5" s="89" customFormat="1">
      <c r="A237" s="89">
        <v>2016</v>
      </c>
      <c r="B237" s="89">
        <v>304310000</v>
      </c>
      <c r="C237" s="90" t="s">
        <v>360</v>
      </c>
      <c r="D237" s="91">
        <v>30</v>
      </c>
      <c r="E237" s="92">
        <v>272.36</v>
      </c>
    </row>
    <row r="238" spans="1:5" s="89" customFormat="1">
      <c r="A238" s="89">
        <v>2016</v>
      </c>
      <c r="B238" s="89">
        <v>305691000</v>
      </c>
      <c r="C238" s="90" t="s">
        <v>346</v>
      </c>
      <c r="D238" s="91">
        <v>1500</v>
      </c>
      <c r="E238" s="92">
        <v>3000</v>
      </c>
    </row>
    <row r="239" spans="1:5" s="89" customFormat="1">
      <c r="A239" s="89">
        <v>2016</v>
      </c>
      <c r="B239" s="89">
        <v>305699000</v>
      </c>
      <c r="C239" s="90" t="s">
        <v>337</v>
      </c>
      <c r="D239" s="91">
        <v>29800</v>
      </c>
      <c r="E239" s="92">
        <v>59600</v>
      </c>
    </row>
    <row r="240" spans="1:5" s="89" customFormat="1" ht="25.5">
      <c r="A240" s="89">
        <v>2016</v>
      </c>
      <c r="B240" s="89">
        <v>306110000</v>
      </c>
      <c r="C240" s="90" t="s">
        <v>299</v>
      </c>
      <c r="D240" s="91">
        <v>432877.4</v>
      </c>
      <c r="E240" s="92">
        <v>12536687.105</v>
      </c>
    </row>
    <row r="241" spans="1:5" s="89" customFormat="1">
      <c r="A241" s="89">
        <v>2016</v>
      </c>
      <c r="B241" s="89">
        <v>306120000</v>
      </c>
      <c r="C241" s="90" t="s">
        <v>300</v>
      </c>
      <c r="D241" s="91">
        <v>390312</v>
      </c>
      <c r="E241" s="92">
        <v>5722689.1880000001</v>
      </c>
    </row>
    <row r="242" spans="1:5" s="89" customFormat="1">
      <c r="A242" s="89">
        <v>2016</v>
      </c>
      <c r="B242" s="89">
        <v>306160000</v>
      </c>
      <c r="C242" s="90" t="s">
        <v>347</v>
      </c>
      <c r="D242" s="91">
        <v>52500</v>
      </c>
      <c r="E242" s="92">
        <v>105918.76</v>
      </c>
    </row>
    <row r="243" spans="1:5" s="89" customFormat="1">
      <c r="A243" s="89">
        <v>2016</v>
      </c>
      <c r="B243" s="89">
        <v>306170000</v>
      </c>
      <c r="C243" s="90" t="s">
        <v>348</v>
      </c>
      <c r="D243" s="91">
        <v>1408333.2</v>
      </c>
      <c r="E243" s="92">
        <v>12576703.550000001</v>
      </c>
    </row>
    <row r="244" spans="1:5" s="89" customFormat="1">
      <c r="A244" s="89">
        <v>2016</v>
      </c>
      <c r="B244" s="89">
        <v>306240000</v>
      </c>
      <c r="C244" s="90" t="s">
        <v>334</v>
      </c>
      <c r="D244" s="91">
        <v>3989.22</v>
      </c>
      <c r="E244" s="92">
        <v>51919.07</v>
      </c>
    </row>
    <row r="245" spans="1:5" s="89" customFormat="1">
      <c r="A245" s="89">
        <v>2016</v>
      </c>
      <c r="B245" s="89">
        <v>307119000</v>
      </c>
      <c r="C245" s="90" t="s">
        <v>352</v>
      </c>
      <c r="D245" s="91">
        <v>667.82</v>
      </c>
      <c r="E245" s="92">
        <v>6958.9</v>
      </c>
    </row>
    <row r="246" spans="1:5" s="89" customFormat="1">
      <c r="A246" s="89">
        <v>2016</v>
      </c>
      <c r="B246" s="89">
        <v>307390000</v>
      </c>
      <c r="C246" s="90" t="s">
        <v>353</v>
      </c>
      <c r="D246" s="91">
        <v>71236.95</v>
      </c>
      <c r="E246" s="92">
        <v>295184.99</v>
      </c>
    </row>
    <row r="247" spans="1:5" s="89" customFormat="1">
      <c r="A247" s="89">
        <v>2016</v>
      </c>
      <c r="B247" s="89">
        <v>307890000</v>
      </c>
      <c r="C247" s="90" t="s">
        <v>362</v>
      </c>
      <c r="D247" s="91">
        <v>24600</v>
      </c>
      <c r="E247" s="92">
        <v>9334.7800000000007</v>
      </c>
    </row>
    <row r="248" spans="1:5" s="89" customFormat="1" ht="25.5">
      <c r="A248" s="89">
        <v>2016</v>
      </c>
      <c r="B248" s="89">
        <v>307911000</v>
      </c>
      <c r="C248" s="90" t="s">
        <v>322</v>
      </c>
      <c r="D248" s="91">
        <v>218250</v>
      </c>
      <c r="E248" s="92">
        <v>2902118.27</v>
      </c>
    </row>
    <row r="249" spans="1:5" s="89" customFormat="1">
      <c r="A249" s="89">
        <v>2016</v>
      </c>
      <c r="B249" s="89">
        <v>307912900</v>
      </c>
      <c r="C249" s="90" t="s">
        <v>356</v>
      </c>
      <c r="D249" s="91">
        <v>2630.45</v>
      </c>
      <c r="E249" s="92">
        <v>48732.68</v>
      </c>
    </row>
    <row r="250" spans="1:5" s="89" customFormat="1">
      <c r="A250" s="89">
        <v>2016</v>
      </c>
      <c r="B250" s="89">
        <v>307992000</v>
      </c>
      <c r="C250" s="90" t="s">
        <v>357</v>
      </c>
      <c r="D250" s="91">
        <v>671190</v>
      </c>
      <c r="E250" s="92">
        <v>7670116.3300000001</v>
      </c>
    </row>
    <row r="251" spans="1:5" s="89" customFormat="1" ht="38.25">
      <c r="A251" s="89">
        <v>2016</v>
      </c>
      <c r="B251" s="89">
        <v>307999000</v>
      </c>
      <c r="C251" s="90" t="s">
        <v>316</v>
      </c>
      <c r="D251" s="91">
        <v>5444.75</v>
      </c>
      <c r="E251" s="92">
        <v>57300.13</v>
      </c>
    </row>
    <row r="252" spans="1:5" s="89" customFormat="1">
      <c r="A252" s="89">
        <v>2016</v>
      </c>
      <c r="B252" s="89">
        <v>308190000</v>
      </c>
      <c r="C252" s="90" t="s">
        <v>358</v>
      </c>
      <c r="D252" s="91">
        <v>40700.080000000002</v>
      </c>
      <c r="E252" s="92">
        <v>438491.68</v>
      </c>
    </row>
    <row r="253" spans="1:5" s="89" customFormat="1">
      <c r="A253" s="89">
        <v>2017</v>
      </c>
      <c r="B253" s="89">
        <v>301119000</v>
      </c>
      <c r="C253" s="90" t="s">
        <v>341</v>
      </c>
      <c r="D253" s="91">
        <v>865.69</v>
      </c>
      <c r="E253" s="92">
        <v>14708.59</v>
      </c>
    </row>
    <row r="254" spans="1:5" s="89" customFormat="1">
      <c r="A254" s="89">
        <v>2017</v>
      </c>
      <c r="B254" s="89">
        <v>301999000</v>
      </c>
      <c r="C254" s="90" t="s">
        <v>325</v>
      </c>
      <c r="D254" s="91">
        <v>6285.1</v>
      </c>
      <c r="E254" s="92">
        <v>254681.01</v>
      </c>
    </row>
    <row r="255" spans="1:5" s="89" customFormat="1">
      <c r="A255" s="89">
        <v>2017</v>
      </c>
      <c r="B255" s="89">
        <v>302710000</v>
      </c>
      <c r="C255" s="90" t="s">
        <v>360</v>
      </c>
      <c r="D255" s="91">
        <v>126134.18</v>
      </c>
      <c r="E255" s="92">
        <v>110747.02</v>
      </c>
    </row>
    <row r="256" spans="1:5" s="89" customFormat="1">
      <c r="A256" s="89">
        <v>2017</v>
      </c>
      <c r="B256" s="89">
        <v>303892000</v>
      </c>
      <c r="C256" s="90" t="s">
        <v>344</v>
      </c>
      <c r="D256" s="91">
        <v>68670</v>
      </c>
      <c r="E256" s="92">
        <v>138541.72</v>
      </c>
    </row>
    <row r="257" spans="1:5" s="89" customFormat="1">
      <c r="A257" s="89">
        <v>2017</v>
      </c>
      <c r="B257" s="89">
        <v>305691000</v>
      </c>
      <c r="C257" s="90" t="s">
        <v>346</v>
      </c>
      <c r="D257" s="91">
        <v>3150</v>
      </c>
      <c r="E257" s="92">
        <v>6300</v>
      </c>
    </row>
    <row r="258" spans="1:5" s="89" customFormat="1">
      <c r="A258" s="89">
        <v>2017</v>
      </c>
      <c r="B258" s="89">
        <v>305699000</v>
      </c>
      <c r="C258" s="90" t="s">
        <v>337</v>
      </c>
      <c r="D258" s="91">
        <v>45650</v>
      </c>
      <c r="E258" s="92">
        <v>91300</v>
      </c>
    </row>
    <row r="259" spans="1:5" s="89" customFormat="1" ht="25.5">
      <c r="A259" s="89">
        <v>2017</v>
      </c>
      <c r="B259" s="89">
        <v>306110000</v>
      </c>
      <c r="C259" s="90" t="s">
        <v>299</v>
      </c>
      <c r="D259" s="91">
        <v>521218</v>
      </c>
      <c r="E259" s="92">
        <v>15398989.58</v>
      </c>
    </row>
    <row r="260" spans="1:5" s="89" customFormat="1">
      <c r="A260" s="89">
        <v>2017</v>
      </c>
      <c r="B260" s="89">
        <v>306120000</v>
      </c>
      <c r="C260" s="90" t="s">
        <v>300</v>
      </c>
      <c r="D260" s="91">
        <v>446551.48</v>
      </c>
      <c r="E260" s="92">
        <v>6254386.2400000002</v>
      </c>
    </row>
    <row r="261" spans="1:5" s="89" customFormat="1">
      <c r="A261" s="89">
        <v>2017</v>
      </c>
      <c r="B261" s="89">
        <v>306140000</v>
      </c>
      <c r="C261" s="90" t="s">
        <v>302</v>
      </c>
      <c r="D261" s="91">
        <v>4588.8</v>
      </c>
      <c r="E261" s="92">
        <v>46289.52</v>
      </c>
    </row>
    <row r="262" spans="1:5" s="89" customFormat="1">
      <c r="A262" s="89">
        <v>2017</v>
      </c>
      <c r="B262" s="89">
        <v>306160000</v>
      </c>
      <c r="C262" s="90" t="s">
        <v>347</v>
      </c>
      <c r="D262" s="91">
        <v>75635</v>
      </c>
      <c r="E262" s="92">
        <v>256167.52</v>
      </c>
    </row>
    <row r="263" spans="1:5" s="89" customFormat="1">
      <c r="A263" s="89">
        <v>2017</v>
      </c>
      <c r="B263" s="89">
        <v>306170000</v>
      </c>
      <c r="C263" s="90" t="s">
        <v>348</v>
      </c>
      <c r="D263" s="91">
        <v>1117444.57</v>
      </c>
      <c r="E263" s="92">
        <v>8881467.7400000002</v>
      </c>
    </row>
    <row r="264" spans="1:5" s="89" customFormat="1">
      <c r="A264" s="89">
        <v>2017</v>
      </c>
      <c r="B264" s="89">
        <v>306219000</v>
      </c>
      <c r="C264" s="90" t="s">
        <v>332</v>
      </c>
      <c r="D264" s="91">
        <v>76080</v>
      </c>
      <c r="E264" s="92">
        <v>1695789.44</v>
      </c>
    </row>
    <row r="265" spans="1:5" s="89" customFormat="1">
      <c r="A265" s="89">
        <v>2017</v>
      </c>
      <c r="B265" s="89">
        <v>306240000</v>
      </c>
      <c r="C265" s="90" t="s">
        <v>334</v>
      </c>
      <c r="D265" s="91">
        <v>3295.03</v>
      </c>
      <c r="E265" s="92">
        <v>94392.67</v>
      </c>
    </row>
    <row r="266" spans="1:5" s="89" customFormat="1">
      <c r="A266" s="89">
        <v>2017</v>
      </c>
      <c r="B266" s="89">
        <v>307119000</v>
      </c>
      <c r="C266" s="90" t="s">
        <v>352</v>
      </c>
      <c r="D266" s="91">
        <v>728.54</v>
      </c>
      <c r="E266" s="92">
        <v>11899.25</v>
      </c>
    </row>
    <row r="267" spans="1:5" s="89" customFormat="1">
      <c r="A267" s="89">
        <v>2017</v>
      </c>
      <c r="B267" s="89">
        <v>307390000</v>
      </c>
      <c r="C267" s="90" t="s">
        <v>353</v>
      </c>
      <c r="D267" s="91">
        <v>81382.5</v>
      </c>
      <c r="E267" s="92">
        <v>29475.88</v>
      </c>
    </row>
    <row r="268" spans="1:5" s="89" customFormat="1" ht="25.5">
      <c r="A268" s="89">
        <v>2017</v>
      </c>
      <c r="B268" s="89">
        <v>307911000</v>
      </c>
      <c r="C268" s="90" t="s">
        <v>322</v>
      </c>
      <c r="D268" s="91">
        <v>168300</v>
      </c>
      <c r="E268" s="92">
        <v>2325718.52</v>
      </c>
    </row>
    <row r="269" spans="1:5" s="89" customFormat="1">
      <c r="A269" s="89">
        <v>2017</v>
      </c>
      <c r="B269" s="89">
        <v>307912900</v>
      </c>
      <c r="C269" s="90" t="s">
        <v>356</v>
      </c>
      <c r="D269" s="91">
        <v>3146.55</v>
      </c>
      <c r="E269" s="92">
        <v>184705.33</v>
      </c>
    </row>
    <row r="270" spans="1:5" s="89" customFormat="1">
      <c r="A270" s="89">
        <v>2017</v>
      </c>
      <c r="B270" s="89">
        <v>307992000</v>
      </c>
      <c r="C270" s="90" t="s">
        <v>357</v>
      </c>
      <c r="D270" s="91">
        <v>426885</v>
      </c>
      <c r="E270" s="92">
        <v>4992217.9800000004</v>
      </c>
    </row>
    <row r="271" spans="1:5" s="89" customFormat="1">
      <c r="A271" s="89">
        <v>2017</v>
      </c>
      <c r="B271" s="89">
        <v>308190000</v>
      </c>
      <c r="C271" s="90" t="s">
        <v>358</v>
      </c>
      <c r="D271" s="91">
        <v>2771.71</v>
      </c>
      <c r="E271" s="92">
        <v>44353.74</v>
      </c>
    </row>
    <row r="272" spans="1:5" s="89" customFormat="1">
      <c r="A272" s="89">
        <v>2018</v>
      </c>
      <c r="B272" s="89">
        <v>301119000</v>
      </c>
      <c r="C272" s="90" t="s">
        <v>341</v>
      </c>
      <c r="D272" s="91">
        <v>475.93</v>
      </c>
      <c r="E272" s="92">
        <v>7850.1</v>
      </c>
    </row>
    <row r="273" spans="1:5" s="89" customFormat="1">
      <c r="A273" s="89">
        <v>2018</v>
      </c>
      <c r="B273" s="89">
        <v>301999000</v>
      </c>
      <c r="C273" s="90" t="s">
        <v>325</v>
      </c>
      <c r="D273" s="91">
        <v>4918.8599999999997</v>
      </c>
      <c r="E273" s="92">
        <v>227952.15</v>
      </c>
    </row>
    <row r="274" spans="1:5" s="89" customFormat="1">
      <c r="A274" s="89">
        <v>2018</v>
      </c>
      <c r="B274" s="89">
        <v>303892000</v>
      </c>
      <c r="C274" s="90" t="s">
        <v>344</v>
      </c>
      <c r="D274" s="91">
        <v>21170</v>
      </c>
      <c r="E274" s="92">
        <v>42710.48</v>
      </c>
    </row>
    <row r="275" spans="1:5" s="89" customFormat="1">
      <c r="A275" s="89">
        <v>2018</v>
      </c>
      <c r="B275" s="89">
        <v>304990000</v>
      </c>
      <c r="C275" s="90" t="s">
        <v>326</v>
      </c>
      <c r="D275" s="91">
        <v>680</v>
      </c>
      <c r="E275" s="92">
        <v>10975.2</v>
      </c>
    </row>
    <row r="276" spans="1:5" s="89" customFormat="1">
      <c r="A276" s="89">
        <v>2018</v>
      </c>
      <c r="B276" s="89">
        <v>305691000</v>
      </c>
      <c r="C276" s="90" t="s">
        <v>346</v>
      </c>
      <c r="D276" s="91">
        <v>8500</v>
      </c>
      <c r="E276" s="92">
        <v>25600</v>
      </c>
    </row>
    <row r="277" spans="1:5" s="89" customFormat="1">
      <c r="A277" s="89">
        <v>2018</v>
      </c>
      <c r="B277" s="89">
        <v>305699000</v>
      </c>
      <c r="C277" s="90" t="s">
        <v>337</v>
      </c>
      <c r="D277" s="91">
        <v>55200</v>
      </c>
      <c r="E277" s="92">
        <v>195800</v>
      </c>
    </row>
    <row r="278" spans="1:5" s="89" customFormat="1">
      <c r="A278" s="89">
        <v>2018</v>
      </c>
      <c r="B278" s="89">
        <v>305710000</v>
      </c>
      <c r="C278" s="90" t="s">
        <v>363</v>
      </c>
      <c r="D278" s="91">
        <v>250</v>
      </c>
      <c r="E278" s="92">
        <v>1000</v>
      </c>
    </row>
    <row r="279" spans="1:5" s="89" customFormat="1" ht="25.5">
      <c r="A279" s="89">
        <v>2018</v>
      </c>
      <c r="B279" s="89">
        <v>306110000</v>
      </c>
      <c r="C279" s="90" t="s">
        <v>299</v>
      </c>
      <c r="D279" s="91">
        <v>512945.01</v>
      </c>
      <c r="E279" s="92">
        <v>16703640.026000001</v>
      </c>
    </row>
    <row r="280" spans="1:5" s="89" customFormat="1">
      <c r="A280" s="89">
        <v>2018</v>
      </c>
      <c r="B280" s="89">
        <v>306120000</v>
      </c>
      <c r="C280" s="90" t="s">
        <v>300</v>
      </c>
      <c r="D280" s="91">
        <v>366814.66</v>
      </c>
      <c r="E280" s="92">
        <v>5722354.2149999999</v>
      </c>
    </row>
    <row r="281" spans="1:5" s="89" customFormat="1">
      <c r="A281" s="89">
        <v>2018</v>
      </c>
      <c r="B281" s="89">
        <v>306140000</v>
      </c>
      <c r="C281" s="90" t="s">
        <v>302</v>
      </c>
      <c r="D281" s="91">
        <v>423.85</v>
      </c>
      <c r="E281" s="92">
        <v>55820.31</v>
      </c>
    </row>
    <row r="282" spans="1:5" s="89" customFormat="1">
      <c r="A282" s="89">
        <v>2018</v>
      </c>
      <c r="B282" s="89">
        <v>306160000</v>
      </c>
      <c r="C282" s="90" t="s">
        <v>347</v>
      </c>
      <c r="D282" s="91">
        <v>378460</v>
      </c>
      <c r="E282" s="92">
        <v>2277232.9649999999</v>
      </c>
    </row>
    <row r="283" spans="1:5" s="89" customFormat="1">
      <c r="A283" s="89">
        <v>2018</v>
      </c>
      <c r="B283" s="89">
        <v>306170000</v>
      </c>
      <c r="C283" s="90" t="s">
        <v>348</v>
      </c>
      <c r="D283" s="91">
        <v>812829.37</v>
      </c>
      <c r="E283" s="92">
        <v>3094478.67</v>
      </c>
    </row>
    <row r="284" spans="1:5" s="89" customFormat="1">
      <c r="A284" s="89">
        <v>2018</v>
      </c>
      <c r="B284" s="89">
        <v>306219000</v>
      </c>
      <c r="C284" s="90" t="s">
        <v>332</v>
      </c>
      <c r="D284" s="91">
        <v>13486.47</v>
      </c>
      <c r="E284" s="92">
        <v>289123.89</v>
      </c>
    </row>
    <row r="285" spans="1:5" s="89" customFormat="1">
      <c r="A285" s="89">
        <v>2018</v>
      </c>
      <c r="B285" s="89">
        <v>306240000</v>
      </c>
      <c r="C285" s="90" t="s">
        <v>334</v>
      </c>
      <c r="D285" s="91">
        <v>746.47</v>
      </c>
      <c r="E285" s="92">
        <v>17424.66</v>
      </c>
    </row>
    <row r="286" spans="1:5" s="89" customFormat="1">
      <c r="A286" s="89">
        <v>2018</v>
      </c>
      <c r="B286" s="89">
        <v>306319000</v>
      </c>
      <c r="C286" s="90" t="s">
        <v>364</v>
      </c>
      <c r="D286" s="91">
        <v>51325.03</v>
      </c>
      <c r="E286" s="92">
        <v>975911.15</v>
      </c>
    </row>
    <row r="287" spans="1:5" s="89" customFormat="1">
      <c r="A287" s="89">
        <v>2018</v>
      </c>
      <c r="B287" s="89">
        <v>306329000</v>
      </c>
      <c r="C287" s="90" t="s">
        <v>365</v>
      </c>
      <c r="D287" s="91">
        <v>9600</v>
      </c>
      <c r="E287" s="92">
        <v>176062.4</v>
      </c>
    </row>
    <row r="288" spans="1:5" s="89" customFormat="1">
      <c r="A288" s="89">
        <v>2018</v>
      </c>
      <c r="B288" s="89">
        <v>306330000</v>
      </c>
      <c r="C288" s="90" t="s">
        <v>366</v>
      </c>
      <c r="D288" s="91">
        <v>1029.76</v>
      </c>
      <c r="E288" s="92">
        <v>9558.93</v>
      </c>
    </row>
    <row r="289" spans="1:5" s="89" customFormat="1">
      <c r="A289" s="89">
        <v>2018</v>
      </c>
      <c r="B289" s="89">
        <v>307119000</v>
      </c>
      <c r="C289" s="90" t="s">
        <v>352</v>
      </c>
      <c r="D289" s="91">
        <v>916.9</v>
      </c>
      <c r="E289" s="92">
        <v>12243.2</v>
      </c>
    </row>
    <row r="290" spans="1:5" s="89" customFormat="1">
      <c r="A290" s="89">
        <v>2018</v>
      </c>
      <c r="B290" s="89">
        <v>307390000</v>
      </c>
      <c r="C290" s="90" t="s">
        <v>353</v>
      </c>
      <c r="D290" s="91">
        <v>825.95</v>
      </c>
      <c r="E290" s="92">
        <v>1815.74</v>
      </c>
    </row>
    <row r="291" spans="1:5" s="89" customFormat="1">
      <c r="A291" s="89">
        <v>2018</v>
      </c>
      <c r="B291" s="89">
        <v>307590000</v>
      </c>
      <c r="C291" s="90" t="s">
        <v>367</v>
      </c>
      <c r="D291" s="91">
        <v>14</v>
      </c>
      <c r="E291" s="92">
        <v>10.09</v>
      </c>
    </row>
    <row r="292" spans="1:5" s="89" customFormat="1" ht="25.5">
      <c r="A292" s="89">
        <v>2018</v>
      </c>
      <c r="B292" s="89">
        <v>307911000</v>
      </c>
      <c r="C292" s="90" t="s">
        <v>322</v>
      </c>
      <c r="D292" s="91">
        <v>308350</v>
      </c>
      <c r="E292" s="92">
        <v>4919391.3099999996</v>
      </c>
    </row>
    <row r="293" spans="1:5" s="89" customFormat="1">
      <c r="A293" s="89">
        <v>2018</v>
      </c>
      <c r="B293" s="89">
        <v>307912900</v>
      </c>
      <c r="C293" s="90" t="s">
        <v>356</v>
      </c>
      <c r="D293" s="91">
        <v>2079.71</v>
      </c>
      <c r="E293" s="92">
        <v>87232.44</v>
      </c>
    </row>
    <row r="294" spans="1:5" s="89" customFormat="1">
      <c r="A294" s="89">
        <v>2018</v>
      </c>
      <c r="B294" s="89">
        <v>307992000</v>
      </c>
      <c r="C294" s="90" t="s">
        <v>357</v>
      </c>
      <c r="D294" s="91">
        <v>574600</v>
      </c>
      <c r="E294" s="92">
        <v>8177825.29</v>
      </c>
    </row>
    <row r="295" spans="1:5" s="89" customFormat="1" ht="38.25">
      <c r="A295" s="89">
        <v>2018</v>
      </c>
      <c r="B295" s="89">
        <v>307999000</v>
      </c>
      <c r="C295" s="90" t="s">
        <v>316</v>
      </c>
      <c r="D295" s="91">
        <v>12193.89</v>
      </c>
      <c r="E295" s="92">
        <v>5389.36</v>
      </c>
    </row>
    <row r="296" spans="1:5" s="89" customFormat="1">
      <c r="A296" s="203">
        <v>2018</v>
      </c>
      <c r="B296" s="203">
        <v>308190000</v>
      </c>
      <c r="C296" s="204" t="s">
        <v>358</v>
      </c>
      <c r="D296" s="205">
        <v>2688.74</v>
      </c>
      <c r="E296" s="206">
        <v>35151.94</v>
      </c>
    </row>
    <row r="297" spans="1:5" s="89" customFormat="1">
      <c r="A297" s="89" t="s">
        <v>368</v>
      </c>
      <c r="C297" s="90"/>
    </row>
    <row r="298" spans="1:5" s="89" customFormat="1">
      <c r="C298" s="90"/>
    </row>
    <row r="299" spans="1:5" s="89" customFormat="1">
      <c r="C299" s="90"/>
    </row>
    <row r="300" spans="1:5" s="89" customFormat="1">
      <c r="C300" s="90"/>
    </row>
    <row r="301" spans="1:5" s="89" customFormat="1">
      <c r="C301" s="90"/>
    </row>
  </sheetData>
  <autoFilter ref="A2:E297" xr:uid="{80AEE71F-05AA-4888-A295-4DA122EA82FD}"/>
  <mergeCells count="1">
    <mergeCell ref="A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4AE19-39E8-452F-96F0-8CDF2292AB77}">
  <sheetPr filterMode="1"/>
  <dimension ref="A1:F243"/>
  <sheetViews>
    <sheetView zoomScale="85" zoomScaleNormal="85" workbookViewId="0">
      <pane ySplit="2" topLeftCell="A217" activePane="bottomLeft" state="frozen"/>
      <selection pane="bottomLeft" activeCell="E214" activeCellId="1" sqref="E226:E238 E214:E223"/>
    </sheetView>
  </sheetViews>
  <sheetFormatPr defaultRowHeight="12.75"/>
  <cols>
    <col min="1" max="1" width="9.28515625" style="81" bestFit="1" customWidth="1"/>
    <col min="2" max="2" width="11.28515625" style="81" bestFit="1" customWidth="1"/>
    <col min="3" max="3" width="74.5703125" style="84" bestFit="1" customWidth="1"/>
    <col min="4" max="4" width="13.85546875" style="81" bestFit="1" customWidth="1"/>
    <col min="5" max="5" width="15.140625" style="81" bestFit="1" customWidth="1"/>
    <col min="6" max="16384" width="9.140625" style="81"/>
  </cols>
  <sheetData>
    <row r="1" spans="1:5" ht="26.25" customHeight="1">
      <c r="A1" s="257" t="s">
        <v>289</v>
      </c>
      <c r="B1" s="258"/>
      <c r="C1" s="258"/>
      <c r="D1" s="258"/>
      <c r="E1" s="258"/>
    </row>
    <row r="2" spans="1:5">
      <c r="A2" s="82" t="s">
        <v>290</v>
      </c>
      <c r="B2" s="82" t="s">
        <v>291</v>
      </c>
      <c r="C2" s="83" t="s">
        <v>292</v>
      </c>
      <c r="D2" s="82" t="s">
        <v>293</v>
      </c>
      <c r="E2" s="82" t="s">
        <v>294</v>
      </c>
    </row>
    <row r="3" spans="1:5" s="106" customFormat="1" hidden="1">
      <c r="A3" s="106">
        <v>2008</v>
      </c>
      <c r="B3" s="106">
        <v>301100000</v>
      </c>
      <c r="C3" s="107" t="s">
        <v>311</v>
      </c>
      <c r="D3" s="105">
        <v>3800</v>
      </c>
      <c r="E3" s="108">
        <v>10041</v>
      </c>
    </row>
    <row r="4" spans="1:5" s="106" customFormat="1" hidden="1">
      <c r="A4" s="106">
        <v>2008</v>
      </c>
      <c r="B4" s="106">
        <v>301109000</v>
      </c>
      <c r="C4" s="107" t="s">
        <v>295</v>
      </c>
      <c r="D4" s="105">
        <v>76149</v>
      </c>
      <c r="E4" s="108">
        <v>228870</v>
      </c>
    </row>
    <row r="5" spans="1:5" s="97" customFormat="1" hidden="1">
      <c r="A5" s="97">
        <v>2008</v>
      </c>
      <c r="B5" s="97">
        <v>303390000</v>
      </c>
      <c r="C5" s="98" t="s">
        <v>309</v>
      </c>
      <c r="D5" s="99">
        <v>2693005</v>
      </c>
      <c r="E5" s="100">
        <v>4009093</v>
      </c>
    </row>
    <row r="6" spans="1:5" s="97" customFormat="1" hidden="1">
      <c r="A6" s="97">
        <v>2008</v>
      </c>
      <c r="B6" s="97">
        <v>303770000</v>
      </c>
      <c r="C6" s="98" t="s">
        <v>317</v>
      </c>
      <c r="D6" s="99">
        <v>400</v>
      </c>
      <c r="E6" s="100">
        <v>202</v>
      </c>
    </row>
    <row r="7" spans="1:5" s="97" customFormat="1" hidden="1">
      <c r="A7" s="97">
        <v>2008</v>
      </c>
      <c r="B7" s="97">
        <v>303799000</v>
      </c>
      <c r="C7" s="98" t="s">
        <v>318</v>
      </c>
      <c r="D7" s="99">
        <v>31500</v>
      </c>
      <c r="E7" s="100">
        <v>70500</v>
      </c>
    </row>
    <row r="8" spans="1:5" s="93" customFormat="1" hidden="1">
      <c r="A8" s="93">
        <v>2008</v>
      </c>
      <c r="B8" s="93">
        <v>304109000</v>
      </c>
      <c r="C8" s="94" t="s">
        <v>305</v>
      </c>
      <c r="D8" s="95">
        <v>55304</v>
      </c>
      <c r="E8" s="96">
        <v>363296</v>
      </c>
    </row>
    <row r="9" spans="1:5" s="97" customFormat="1" hidden="1">
      <c r="A9" s="97">
        <v>2008</v>
      </c>
      <c r="B9" s="97">
        <v>305591000</v>
      </c>
      <c r="C9" s="98" t="s">
        <v>297</v>
      </c>
      <c r="D9" s="99">
        <v>2000</v>
      </c>
      <c r="E9" s="100">
        <v>2500</v>
      </c>
    </row>
    <row r="10" spans="1:5" s="97" customFormat="1" hidden="1">
      <c r="A10" s="97">
        <v>2008</v>
      </c>
      <c r="B10" s="97">
        <v>305599000</v>
      </c>
      <c r="C10" s="98" t="s">
        <v>298</v>
      </c>
      <c r="D10" s="99">
        <v>13900</v>
      </c>
      <c r="E10" s="100">
        <v>17375</v>
      </c>
    </row>
    <row r="11" spans="1:5" s="109" customFormat="1" ht="25.5" hidden="1">
      <c r="A11" s="109">
        <v>2008</v>
      </c>
      <c r="B11" s="109">
        <v>306110000</v>
      </c>
      <c r="C11" s="110" t="s">
        <v>299</v>
      </c>
      <c r="D11" s="111">
        <v>206530</v>
      </c>
      <c r="E11" s="112">
        <v>6987334</v>
      </c>
    </row>
    <row r="12" spans="1:5" s="113" customFormat="1" hidden="1">
      <c r="A12" s="113">
        <v>2008</v>
      </c>
      <c r="B12" s="113">
        <v>306120000</v>
      </c>
      <c r="C12" s="114" t="s">
        <v>300</v>
      </c>
      <c r="D12" s="115">
        <v>242580</v>
      </c>
      <c r="E12" s="116">
        <v>7821308</v>
      </c>
    </row>
    <row r="13" spans="1:5" s="85" customFormat="1" hidden="1">
      <c r="A13" s="85">
        <v>2008</v>
      </c>
      <c r="B13" s="85">
        <v>306130000</v>
      </c>
      <c r="C13" s="86" t="s">
        <v>301</v>
      </c>
      <c r="D13" s="87">
        <v>7449285</v>
      </c>
      <c r="E13" s="88">
        <v>20976214</v>
      </c>
    </row>
    <row r="14" spans="1:5" s="143" customFormat="1" ht="25.5" hidden="1">
      <c r="A14" s="143">
        <v>2008</v>
      </c>
      <c r="B14" s="143">
        <v>306190000</v>
      </c>
      <c r="C14" s="144" t="s">
        <v>319</v>
      </c>
      <c r="D14" s="145">
        <v>23000</v>
      </c>
      <c r="E14" s="146">
        <v>232012</v>
      </c>
    </row>
    <row r="15" spans="1:5" s="102" customFormat="1" hidden="1">
      <c r="A15" s="102">
        <v>2008</v>
      </c>
      <c r="B15" s="102">
        <v>306191000</v>
      </c>
      <c r="C15" s="103" t="s">
        <v>303</v>
      </c>
      <c r="D15" s="101">
        <v>623150</v>
      </c>
      <c r="E15" s="104">
        <v>6408116</v>
      </c>
    </row>
    <row r="16" spans="1:5" s="85" customFormat="1" hidden="1">
      <c r="A16" s="85">
        <v>2008</v>
      </c>
      <c r="B16" s="85">
        <v>306232000</v>
      </c>
      <c r="C16" s="86" t="s">
        <v>320</v>
      </c>
      <c r="D16" s="87">
        <v>3360</v>
      </c>
      <c r="E16" s="88">
        <v>33894</v>
      </c>
    </row>
    <row r="17" spans="1:5" s="143" customFormat="1" hidden="1">
      <c r="A17" s="143">
        <v>2008</v>
      </c>
      <c r="B17" s="143">
        <v>306290000</v>
      </c>
      <c r="C17" s="144" t="s">
        <v>313</v>
      </c>
      <c r="D17" s="145">
        <v>3150</v>
      </c>
      <c r="E17" s="146">
        <v>235</v>
      </c>
    </row>
    <row r="18" spans="1:5" s="143" customFormat="1" ht="25.5" hidden="1">
      <c r="A18" s="143">
        <v>2008</v>
      </c>
      <c r="B18" s="143">
        <v>306299000</v>
      </c>
      <c r="C18" s="144" t="s">
        <v>310</v>
      </c>
      <c r="D18" s="145">
        <v>15993</v>
      </c>
      <c r="E18" s="146">
        <v>2153</v>
      </c>
    </row>
    <row r="19" spans="1:5" s="143" customFormat="1" hidden="1">
      <c r="A19" s="143">
        <v>2008</v>
      </c>
      <c r="B19" s="143">
        <v>307109000</v>
      </c>
      <c r="C19" s="144" t="s">
        <v>321</v>
      </c>
      <c r="D19" s="145">
        <v>150</v>
      </c>
      <c r="E19" s="146">
        <v>363</v>
      </c>
    </row>
    <row r="20" spans="1:5" s="143" customFormat="1" ht="25.5" hidden="1">
      <c r="A20" s="143">
        <v>2008</v>
      </c>
      <c r="B20" s="143">
        <v>307911000</v>
      </c>
      <c r="C20" s="144" t="s">
        <v>322</v>
      </c>
      <c r="D20" s="145">
        <v>500</v>
      </c>
      <c r="E20" s="146">
        <v>69</v>
      </c>
    </row>
    <row r="21" spans="1:5" s="143" customFormat="1" hidden="1">
      <c r="A21" s="143">
        <v>2008</v>
      </c>
      <c r="B21" s="143">
        <v>307990000</v>
      </c>
      <c r="C21" s="144" t="s">
        <v>323</v>
      </c>
      <c r="D21" s="145">
        <v>1000</v>
      </c>
      <c r="E21" s="146">
        <v>363</v>
      </c>
    </row>
    <row r="22" spans="1:5" s="143" customFormat="1" ht="38.25" hidden="1">
      <c r="A22" s="143">
        <v>2008</v>
      </c>
      <c r="B22" s="143">
        <v>307999000</v>
      </c>
      <c r="C22" s="144" t="s">
        <v>316</v>
      </c>
      <c r="D22" s="145">
        <v>67761</v>
      </c>
      <c r="E22" s="146">
        <v>19118</v>
      </c>
    </row>
    <row r="23" spans="1:5" s="106" customFormat="1" hidden="1">
      <c r="A23" s="106">
        <v>2009</v>
      </c>
      <c r="B23" s="106">
        <v>301109000</v>
      </c>
      <c r="C23" s="107" t="s">
        <v>295</v>
      </c>
      <c r="D23" s="105">
        <v>61791.8</v>
      </c>
      <c r="E23" s="108">
        <v>237990.99</v>
      </c>
    </row>
    <row r="24" spans="1:5" s="106" customFormat="1" hidden="1">
      <c r="A24" s="106">
        <v>2009</v>
      </c>
      <c r="B24" s="106">
        <v>301991000</v>
      </c>
      <c r="C24" s="107" t="s">
        <v>324</v>
      </c>
      <c r="D24" s="105">
        <v>160</v>
      </c>
      <c r="E24" s="108">
        <v>1000</v>
      </c>
    </row>
    <row r="25" spans="1:5" s="106" customFormat="1" hidden="1">
      <c r="A25" s="106">
        <v>2009</v>
      </c>
      <c r="B25" s="106">
        <v>301999000</v>
      </c>
      <c r="C25" s="107" t="s">
        <v>325</v>
      </c>
      <c r="D25" s="105">
        <v>300</v>
      </c>
      <c r="E25" s="108">
        <v>1000</v>
      </c>
    </row>
    <row r="26" spans="1:5" s="97" customFormat="1" hidden="1">
      <c r="A26" s="97">
        <v>2009</v>
      </c>
      <c r="B26" s="97">
        <v>302699000</v>
      </c>
      <c r="C26" s="98" t="s">
        <v>308</v>
      </c>
      <c r="D26" s="99">
        <v>118738</v>
      </c>
      <c r="E26" s="100">
        <v>83907.42</v>
      </c>
    </row>
    <row r="27" spans="1:5" s="97" customFormat="1" hidden="1">
      <c r="A27" s="97">
        <v>2009</v>
      </c>
      <c r="B27" s="97">
        <v>303290000</v>
      </c>
      <c r="C27" s="98" t="s">
        <v>312</v>
      </c>
      <c r="D27" s="99">
        <v>267510.48</v>
      </c>
      <c r="E27" s="100">
        <v>250115.74</v>
      </c>
    </row>
    <row r="28" spans="1:5" s="97" customFormat="1" hidden="1">
      <c r="A28" s="97">
        <v>2009</v>
      </c>
      <c r="B28" s="97">
        <v>303390000</v>
      </c>
      <c r="C28" s="98" t="s">
        <v>309</v>
      </c>
      <c r="D28" s="99">
        <v>1368533.37</v>
      </c>
      <c r="E28" s="100">
        <v>1655530.68</v>
      </c>
    </row>
    <row r="29" spans="1:5" s="97" customFormat="1" hidden="1">
      <c r="A29" s="97">
        <v>2009</v>
      </c>
      <c r="B29" s="97">
        <v>303770000</v>
      </c>
      <c r="C29" s="98" t="s">
        <v>317</v>
      </c>
      <c r="D29" s="99">
        <v>2035</v>
      </c>
      <c r="E29" s="100">
        <v>466.55</v>
      </c>
    </row>
    <row r="30" spans="1:5" s="97" customFormat="1" hidden="1">
      <c r="A30" s="97">
        <v>2009</v>
      </c>
      <c r="B30" s="97">
        <v>303799000</v>
      </c>
      <c r="C30" s="98" t="s">
        <v>318</v>
      </c>
      <c r="D30" s="99">
        <v>45000</v>
      </c>
      <c r="E30" s="100">
        <v>70612.5</v>
      </c>
    </row>
    <row r="31" spans="1:5" s="93" customFormat="1" hidden="1">
      <c r="A31" s="93">
        <v>2009</v>
      </c>
      <c r="B31" s="93">
        <v>304109000</v>
      </c>
      <c r="C31" s="94" t="s">
        <v>305</v>
      </c>
      <c r="D31" s="95">
        <v>60292.29</v>
      </c>
      <c r="E31" s="96">
        <v>240137.27</v>
      </c>
    </row>
    <row r="32" spans="1:5" s="97" customFormat="1" hidden="1">
      <c r="A32" s="97">
        <v>2009</v>
      </c>
      <c r="B32" s="97">
        <v>305599000</v>
      </c>
      <c r="C32" s="98" t="s">
        <v>298</v>
      </c>
      <c r="D32" s="99">
        <v>9806</v>
      </c>
      <c r="E32" s="100">
        <v>12450</v>
      </c>
    </row>
    <row r="33" spans="1:5" s="109" customFormat="1" ht="25.5" hidden="1">
      <c r="A33" s="109">
        <v>2009</v>
      </c>
      <c r="B33" s="109">
        <v>306110000</v>
      </c>
      <c r="C33" s="110" t="s">
        <v>299</v>
      </c>
      <c r="D33" s="111">
        <v>505000</v>
      </c>
      <c r="E33" s="112">
        <v>12693106.130000001</v>
      </c>
    </row>
    <row r="34" spans="1:5" s="85" customFormat="1" hidden="1">
      <c r="A34" s="85">
        <v>2009</v>
      </c>
      <c r="B34" s="85">
        <v>306130000</v>
      </c>
      <c r="C34" s="86" t="s">
        <v>301</v>
      </c>
      <c r="D34" s="87">
        <v>10261046.57</v>
      </c>
      <c r="E34" s="88">
        <v>28628344.050000001</v>
      </c>
    </row>
    <row r="35" spans="1:5" s="102" customFormat="1" hidden="1">
      <c r="A35" s="102">
        <v>2009</v>
      </c>
      <c r="B35" s="102">
        <v>306191000</v>
      </c>
      <c r="C35" s="103" t="s">
        <v>303</v>
      </c>
      <c r="D35" s="101">
        <v>713850</v>
      </c>
      <c r="E35" s="104">
        <v>7860986.6699999999</v>
      </c>
    </row>
    <row r="36" spans="1:5" s="143" customFormat="1" ht="25.5" hidden="1">
      <c r="A36" s="143">
        <v>2009</v>
      </c>
      <c r="B36" s="143">
        <v>306299000</v>
      </c>
      <c r="C36" s="144" t="s">
        <v>310</v>
      </c>
      <c r="D36" s="145">
        <v>2</v>
      </c>
      <c r="E36" s="146">
        <v>100.88</v>
      </c>
    </row>
    <row r="37" spans="1:5" s="143" customFormat="1" ht="25.5" hidden="1">
      <c r="A37" s="143">
        <v>2009</v>
      </c>
      <c r="B37" s="143">
        <v>307911000</v>
      </c>
      <c r="C37" s="144" t="s">
        <v>322</v>
      </c>
      <c r="D37" s="145">
        <v>6600</v>
      </c>
      <c r="E37" s="146">
        <v>3141.25</v>
      </c>
    </row>
    <row r="38" spans="1:5" s="143" customFormat="1" hidden="1">
      <c r="A38" s="143">
        <v>2009</v>
      </c>
      <c r="B38" s="143">
        <v>307990000</v>
      </c>
      <c r="C38" s="144" t="s">
        <v>323</v>
      </c>
      <c r="D38" s="145">
        <v>1000</v>
      </c>
      <c r="E38" s="146">
        <v>484.2</v>
      </c>
    </row>
    <row r="39" spans="1:5" s="143" customFormat="1" ht="38.25" hidden="1">
      <c r="A39" s="143">
        <v>2009</v>
      </c>
      <c r="B39" s="143">
        <v>307999000</v>
      </c>
      <c r="C39" s="144" t="s">
        <v>316</v>
      </c>
      <c r="D39" s="145">
        <v>38600</v>
      </c>
      <c r="E39" s="146">
        <v>26961.88</v>
      </c>
    </row>
    <row r="40" spans="1:5" s="106" customFormat="1" hidden="1">
      <c r="A40" s="106">
        <v>2010</v>
      </c>
      <c r="B40" s="106">
        <v>301109000</v>
      </c>
      <c r="C40" s="107" t="s">
        <v>295</v>
      </c>
      <c r="D40" s="105">
        <v>38505</v>
      </c>
      <c r="E40" s="108">
        <v>165669.45000000001</v>
      </c>
    </row>
    <row r="41" spans="1:5" s="97" customFormat="1" hidden="1">
      <c r="A41" s="97">
        <v>2010</v>
      </c>
      <c r="B41" s="97">
        <v>303290000</v>
      </c>
      <c r="C41" s="98" t="s">
        <v>312</v>
      </c>
      <c r="D41" s="99">
        <v>44908.52</v>
      </c>
      <c r="E41" s="100">
        <v>180690.45</v>
      </c>
    </row>
    <row r="42" spans="1:5" s="97" customFormat="1" hidden="1">
      <c r="A42" s="97">
        <v>2010</v>
      </c>
      <c r="B42" s="97">
        <v>303390000</v>
      </c>
      <c r="C42" s="98" t="s">
        <v>309</v>
      </c>
      <c r="D42" s="99">
        <v>597823.02</v>
      </c>
      <c r="E42" s="100">
        <v>546995.66</v>
      </c>
    </row>
    <row r="43" spans="1:5" s="97" customFormat="1" hidden="1">
      <c r="A43" s="97">
        <v>2010</v>
      </c>
      <c r="B43" s="97">
        <v>303770000</v>
      </c>
      <c r="C43" s="98" t="s">
        <v>317</v>
      </c>
      <c r="D43" s="99">
        <v>2763</v>
      </c>
      <c r="E43" s="100">
        <v>633.5</v>
      </c>
    </row>
    <row r="44" spans="1:5" s="97" customFormat="1" hidden="1">
      <c r="A44" s="97">
        <v>2010</v>
      </c>
      <c r="B44" s="97">
        <v>303799000</v>
      </c>
      <c r="C44" s="98" t="s">
        <v>318</v>
      </c>
      <c r="D44" s="99">
        <v>137742.53</v>
      </c>
      <c r="E44" s="100">
        <v>254029.61</v>
      </c>
    </row>
    <row r="45" spans="1:5" s="93" customFormat="1" hidden="1">
      <c r="A45" s="93">
        <v>2010</v>
      </c>
      <c r="B45" s="93">
        <v>304990000</v>
      </c>
      <c r="C45" s="94" t="s">
        <v>326</v>
      </c>
      <c r="D45" s="95">
        <v>2253.15</v>
      </c>
      <c r="E45" s="96">
        <v>9222.56</v>
      </c>
    </row>
    <row r="46" spans="1:5" s="97" customFormat="1" hidden="1">
      <c r="A46" s="97">
        <v>2010</v>
      </c>
      <c r="B46" s="97">
        <v>305591000</v>
      </c>
      <c r="C46" s="98" t="s">
        <v>297</v>
      </c>
      <c r="D46" s="99">
        <v>15600</v>
      </c>
      <c r="E46" s="100">
        <v>19500</v>
      </c>
    </row>
    <row r="47" spans="1:5" s="97" customFormat="1" hidden="1">
      <c r="A47" s="97">
        <v>2010</v>
      </c>
      <c r="B47" s="97">
        <v>305599000</v>
      </c>
      <c r="C47" s="98" t="s">
        <v>298</v>
      </c>
      <c r="D47" s="99">
        <v>9000</v>
      </c>
      <c r="E47" s="100">
        <v>11250</v>
      </c>
    </row>
    <row r="48" spans="1:5" s="109" customFormat="1" ht="25.5" hidden="1">
      <c r="A48" s="109">
        <v>2010</v>
      </c>
      <c r="B48" s="109">
        <v>306110000</v>
      </c>
      <c r="C48" s="110" t="s">
        <v>299</v>
      </c>
      <c r="D48" s="111">
        <v>499034.5</v>
      </c>
      <c r="E48" s="112">
        <v>12526202.16</v>
      </c>
    </row>
    <row r="49" spans="1:6" s="113" customFormat="1" hidden="1">
      <c r="A49" s="113">
        <v>2010</v>
      </c>
      <c r="B49" s="113">
        <v>306120000</v>
      </c>
      <c r="C49" s="114" t="s">
        <v>300</v>
      </c>
      <c r="D49" s="115">
        <v>44000</v>
      </c>
      <c r="E49" s="116">
        <v>196504.5</v>
      </c>
    </row>
    <row r="50" spans="1:6" s="85" customFormat="1" hidden="1">
      <c r="A50" s="85">
        <v>2010</v>
      </c>
      <c r="B50" s="85">
        <v>306130000</v>
      </c>
      <c r="C50" s="86" t="s">
        <v>301</v>
      </c>
      <c r="D50" s="87">
        <v>10505514.77</v>
      </c>
      <c r="E50" s="88">
        <v>29731813.370000001</v>
      </c>
    </row>
    <row r="51" spans="1:6" s="102" customFormat="1" hidden="1">
      <c r="A51" s="102">
        <v>2010</v>
      </c>
      <c r="B51" s="102">
        <v>306191000</v>
      </c>
      <c r="C51" s="103" t="s">
        <v>303</v>
      </c>
      <c r="D51" s="101">
        <v>575950</v>
      </c>
      <c r="E51" s="104">
        <v>6324857.4699999997</v>
      </c>
    </row>
    <row r="52" spans="1:6" s="85" customFormat="1" hidden="1">
      <c r="A52" s="85">
        <v>2010</v>
      </c>
      <c r="B52" s="85">
        <v>306232000</v>
      </c>
      <c r="C52" s="86" t="s">
        <v>320</v>
      </c>
      <c r="D52" s="87">
        <v>675475</v>
      </c>
      <c r="E52" s="88">
        <v>1385178.24</v>
      </c>
    </row>
    <row r="53" spans="1:6" s="85" customFormat="1" hidden="1">
      <c r="A53" s="85">
        <v>2010</v>
      </c>
      <c r="B53" s="85">
        <v>306233000</v>
      </c>
      <c r="C53" s="86" t="s">
        <v>327</v>
      </c>
      <c r="D53" s="87">
        <v>6624.46</v>
      </c>
      <c r="E53" s="88">
        <v>27115.200000000001</v>
      </c>
      <c r="F53" s="97"/>
    </row>
    <row r="54" spans="1:6" s="143" customFormat="1" ht="25.5" hidden="1">
      <c r="A54" s="143">
        <v>2010</v>
      </c>
      <c r="B54" s="143">
        <v>306299000</v>
      </c>
      <c r="C54" s="144" t="s">
        <v>310</v>
      </c>
      <c r="D54" s="145">
        <v>50</v>
      </c>
      <c r="E54" s="146">
        <v>1008.75</v>
      </c>
    </row>
    <row r="55" spans="1:6" s="143" customFormat="1" ht="25.5" hidden="1">
      <c r="A55" s="143">
        <v>2010</v>
      </c>
      <c r="B55" s="143">
        <v>307911000</v>
      </c>
      <c r="C55" s="144" t="s">
        <v>322</v>
      </c>
      <c r="D55" s="145">
        <v>22025</v>
      </c>
      <c r="E55" s="146">
        <v>8752.08</v>
      </c>
    </row>
    <row r="56" spans="1:6" s="143" customFormat="1" ht="38.25" hidden="1">
      <c r="A56" s="143">
        <v>2010</v>
      </c>
      <c r="B56" s="143">
        <v>307999000</v>
      </c>
      <c r="C56" s="144" t="s">
        <v>316</v>
      </c>
      <c r="D56" s="145">
        <v>153329</v>
      </c>
      <c r="E56" s="146">
        <v>1515137.64</v>
      </c>
    </row>
    <row r="57" spans="1:6" s="106" customFormat="1" hidden="1">
      <c r="A57" s="106">
        <v>2011</v>
      </c>
      <c r="B57" s="106">
        <v>301109000</v>
      </c>
      <c r="C57" s="107" t="s">
        <v>295</v>
      </c>
      <c r="D57" s="105">
        <v>58400.31</v>
      </c>
      <c r="E57" s="108">
        <v>230008.39</v>
      </c>
    </row>
    <row r="58" spans="1:6" s="106" customFormat="1" hidden="1">
      <c r="A58" s="106">
        <v>2011</v>
      </c>
      <c r="B58" s="106">
        <v>301999000</v>
      </c>
      <c r="C58" s="107" t="s">
        <v>325</v>
      </c>
      <c r="D58" s="105">
        <v>272.26</v>
      </c>
      <c r="E58" s="108">
        <v>2824.5</v>
      </c>
    </row>
    <row r="59" spans="1:6" s="97" customFormat="1" hidden="1">
      <c r="A59" s="97">
        <v>2011</v>
      </c>
      <c r="B59" s="97">
        <v>302692000</v>
      </c>
      <c r="C59" s="98" t="s">
        <v>328</v>
      </c>
      <c r="D59" s="99">
        <v>10830.9</v>
      </c>
      <c r="E59" s="100">
        <v>65554.03</v>
      </c>
    </row>
    <row r="60" spans="1:6" s="97" customFormat="1" hidden="1">
      <c r="A60" s="97">
        <v>2011</v>
      </c>
      <c r="B60" s="97">
        <v>303290000</v>
      </c>
      <c r="C60" s="98" t="s">
        <v>312</v>
      </c>
      <c r="D60" s="99">
        <v>144204.45000000001</v>
      </c>
      <c r="E60" s="100">
        <v>616563.23</v>
      </c>
    </row>
    <row r="61" spans="1:6" s="97" customFormat="1" hidden="1">
      <c r="A61" s="97">
        <v>2011</v>
      </c>
      <c r="B61" s="97">
        <v>303390000</v>
      </c>
      <c r="C61" s="98" t="s">
        <v>309</v>
      </c>
      <c r="D61" s="99">
        <v>30000</v>
      </c>
      <c r="E61" s="100">
        <v>13113.76</v>
      </c>
    </row>
    <row r="62" spans="1:6" s="97" customFormat="1" hidden="1">
      <c r="A62" s="97">
        <v>2011</v>
      </c>
      <c r="B62" s="97">
        <v>303792000</v>
      </c>
      <c r="C62" s="98" t="s">
        <v>329</v>
      </c>
      <c r="D62" s="99">
        <v>52114.559999999998</v>
      </c>
      <c r="E62" s="100">
        <v>177027.15</v>
      </c>
    </row>
    <row r="63" spans="1:6" s="97" customFormat="1" hidden="1">
      <c r="A63" s="97">
        <v>2011</v>
      </c>
      <c r="B63" s="97">
        <v>303799000</v>
      </c>
      <c r="C63" s="98" t="s">
        <v>318</v>
      </c>
      <c r="D63" s="99">
        <v>469207.12</v>
      </c>
      <c r="E63" s="100">
        <v>857841.02</v>
      </c>
    </row>
    <row r="64" spans="1:6" s="97" customFormat="1" hidden="1">
      <c r="A64" s="97">
        <v>2011</v>
      </c>
      <c r="B64" s="97">
        <v>305591000</v>
      </c>
      <c r="C64" s="98" t="s">
        <v>297</v>
      </c>
      <c r="D64" s="99">
        <v>0</v>
      </c>
      <c r="E64" s="100">
        <v>7500</v>
      </c>
    </row>
    <row r="65" spans="1:5" s="97" customFormat="1" hidden="1">
      <c r="A65" s="97">
        <v>2011</v>
      </c>
      <c r="B65" s="97">
        <v>305599000</v>
      </c>
      <c r="C65" s="98" t="s">
        <v>298</v>
      </c>
      <c r="D65" s="99">
        <v>0</v>
      </c>
      <c r="E65" s="100">
        <v>11250</v>
      </c>
    </row>
    <row r="66" spans="1:5" s="109" customFormat="1" ht="25.5" hidden="1">
      <c r="A66" s="109">
        <v>2011</v>
      </c>
      <c r="B66" s="109">
        <v>306110000</v>
      </c>
      <c r="C66" s="110" t="s">
        <v>299</v>
      </c>
      <c r="D66" s="111">
        <v>632415</v>
      </c>
      <c r="E66" s="112">
        <v>17588757.539999999</v>
      </c>
    </row>
    <row r="67" spans="1:5" s="113" customFormat="1" hidden="1">
      <c r="A67" s="113">
        <v>2011</v>
      </c>
      <c r="B67" s="113">
        <v>306120000</v>
      </c>
      <c r="C67" s="114" t="s">
        <v>300</v>
      </c>
      <c r="D67" s="115">
        <v>32650</v>
      </c>
      <c r="E67" s="116">
        <v>181877.64</v>
      </c>
    </row>
    <row r="68" spans="1:5" s="85" customFormat="1" hidden="1">
      <c r="A68" s="85">
        <v>2011</v>
      </c>
      <c r="B68" s="85">
        <v>306130000</v>
      </c>
      <c r="C68" s="86" t="s">
        <v>301</v>
      </c>
      <c r="D68" s="87">
        <v>10071649.560000001</v>
      </c>
      <c r="E68" s="88">
        <v>20994222.300000001</v>
      </c>
    </row>
    <row r="69" spans="1:5" s="102" customFormat="1" hidden="1">
      <c r="A69" s="102">
        <v>2011</v>
      </c>
      <c r="B69" s="102">
        <v>306191000</v>
      </c>
      <c r="C69" s="103" t="s">
        <v>303</v>
      </c>
      <c r="D69" s="101">
        <v>801300</v>
      </c>
      <c r="E69" s="104">
        <v>8727462.5600000005</v>
      </c>
    </row>
    <row r="70" spans="1:5" s="143" customFormat="1" ht="25.5" hidden="1">
      <c r="A70" s="143">
        <v>2011</v>
      </c>
      <c r="B70" s="143">
        <v>307911000</v>
      </c>
      <c r="C70" s="144" t="s">
        <v>322</v>
      </c>
      <c r="D70" s="145">
        <v>11400</v>
      </c>
      <c r="E70" s="146">
        <v>3707.82</v>
      </c>
    </row>
    <row r="71" spans="1:5" s="143" customFormat="1" hidden="1">
      <c r="A71" s="143">
        <v>2011</v>
      </c>
      <c r="B71" s="143">
        <v>307990000</v>
      </c>
      <c r="C71" s="144" t="s">
        <v>323</v>
      </c>
      <c r="D71" s="145">
        <v>13907</v>
      </c>
      <c r="E71" s="146">
        <v>171090.88</v>
      </c>
    </row>
    <row r="72" spans="1:5" s="143" customFormat="1" ht="38.25" hidden="1">
      <c r="A72" s="143">
        <v>2011</v>
      </c>
      <c r="B72" s="143">
        <v>307999000</v>
      </c>
      <c r="C72" s="144" t="s">
        <v>316</v>
      </c>
      <c r="D72" s="145">
        <v>77847.399999999994</v>
      </c>
      <c r="E72" s="146">
        <v>799736.73</v>
      </c>
    </row>
    <row r="73" spans="1:5" s="106" customFormat="1" hidden="1">
      <c r="A73" s="106">
        <v>2012</v>
      </c>
      <c r="B73" s="106">
        <v>301109000</v>
      </c>
      <c r="C73" s="107" t="s">
        <v>295</v>
      </c>
      <c r="D73" s="105">
        <v>99853.33</v>
      </c>
      <c r="E73" s="108">
        <v>565611.89</v>
      </c>
    </row>
    <row r="74" spans="1:5" s="97" customFormat="1" ht="25.5" hidden="1">
      <c r="A74" s="97">
        <v>2012</v>
      </c>
      <c r="B74" s="97">
        <v>302649000</v>
      </c>
      <c r="C74" s="98" t="s">
        <v>330</v>
      </c>
      <c r="D74" s="99">
        <v>400</v>
      </c>
      <c r="E74" s="100">
        <v>1815.75</v>
      </c>
    </row>
    <row r="75" spans="1:5" s="97" customFormat="1" hidden="1">
      <c r="A75" s="97">
        <v>2012</v>
      </c>
      <c r="B75" s="97">
        <v>302692000</v>
      </c>
      <c r="C75" s="98" t="s">
        <v>328</v>
      </c>
      <c r="D75" s="99">
        <v>3148</v>
      </c>
      <c r="E75" s="100">
        <v>19255.02</v>
      </c>
    </row>
    <row r="76" spans="1:5" s="97" customFormat="1" hidden="1">
      <c r="A76" s="97">
        <v>2012</v>
      </c>
      <c r="B76" s="97">
        <v>302699000</v>
      </c>
      <c r="C76" s="98" t="s">
        <v>308</v>
      </c>
      <c r="D76" s="99">
        <v>760</v>
      </c>
      <c r="E76" s="100">
        <v>4599.8999999999996</v>
      </c>
    </row>
    <row r="77" spans="1:5" s="97" customFormat="1" hidden="1">
      <c r="A77" s="97">
        <v>2012</v>
      </c>
      <c r="B77" s="97">
        <v>303792000</v>
      </c>
      <c r="C77" s="98" t="s">
        <v>329</v>
      </c>
      <c r="D77" s="99">
        <v>50793.31</v>
      </c>
      <c r="E77" s="100">
        <v>181178.56</v>
      </c>
    </row>
    <row r="78" spans="1:5" s="97" customFormat="1" hidden="1">
      <c r="A78" s="97">
        <v>2012</v>
      </c>
      <c r="B78" s="97">
        <v>303799000</v>
      </c>
      <c r="C78" s="98" t="s">
        <v>318</v>
      </c>
      <c r="D78" s="99">
        <v>342463.77</v>
      </c>
      <c r="E78" s="100">
        <v>688068.41</v>
      </c>
    </row>
    <row r="79" spans="1:5" s="97" customFormat="1" hidden="1">
      <c r="A79" s="97">
        <v>2012</v>
      </c>
      <c r="B79" s="97">
        <v>305499000</v>
      </c>
      <c r="C79" s="98" t="s">
        <v>331</v>
      </c>
      <c r="D79" s="99">
        <v>2000</v>
      </c>
      <c r="E79" s="100">
        <v>4000</v>
      </c>
    </row>
    <row r="80" spans="1:5" s="97" customFormat="1" hidden="1">
      <c r="A80" s="97">
        <v>2012</v>
      </c>
      <c r="B80" s="97">
        <v>305599000</v>
      </c>
      <c r="C80" s="98" t="s">
        <v>298</v>
      </c>
      <c r="D80" s="99">
        <v>1930</v>
      </c>
      <c r="E80" s="100">
        <v>5359.99</v>
      </c>
    </row>
    <row r="81" spans="1:5" s="109" customFormat="1" ht="25.5" hidden="1">
      <c r="A81" s="109">
        <v>2012</v>
      </c>
      <c r="B81" s="109">
        <v>306110000</v>
      </c>
      <c r="C81" s="110" t="s">
        <v>299</v>
      </c>
      <c r="D81" s="111">
        <v>516090</v>
      </c>
      <c r="E81" s="112">
        <v>14913293.24</v>
      </c>
    </row>
    <row r="82" spans="1:5" s="113" customFormat="1" hidden="1">
      <c r="A82" s="113">
        <v>2012</v>
      </c>
      <c r="B82" s="113">
        <v>306120000</v>
      </c>
      <c r="C82" s="114" t="s">
        <v>300</v>
      </c>
      <c r="D82" s="115">
        <v>205673.59</v>
      </c>
      <c r="E82" s="116">
        <v>568905.6</v>
      </c>
    </row>
    <row r="83" spans="1:5" s="85" customFormat="1" hidden="1">
      <c r="A83" s="85">
        <v>2012</v>
      </c>
      <c r="B83" s="85">
        <v>306130000</v>
      </c>
      <c r="C83" s="86" t="s">
        <v>301</v>
      </c>
      <c r="D83" s="87">
        <v>10098640.83</v>
      </c>
      <c r="E83" s="88">
        <v>28271408.579999998</v>
      </c>
    </row>
    <row r="84" spans="1:5" s="118" customFormat="1" hidden="1">
      <c r="A84" s="118">
        <v>2012</v>
      </c>
      <c r="B84" s="118">
        <v>306140000</v>
      </c>
      <c r="C84" s="119" t="s">
        <v>302</v>
      </c>
      <c r="D84" s="117">
        <v>800</v>
      </c>
      <c r="E84" s="120">
        <v>3470.1</v>
      </c>
    </row>
    <row r="85" spans="1:5" s="102" customFormat="1" hidden="1">
      <c r="A85" s="102">
        <v>2012</v>
      </c>
      <c r="B85" s="102">
        <v>306191000</v>
      </c>
      <c r="C85" s="103" t="s">
        <v>303</v>
      </c>
      <c r="D85" s="101">
        <v>1119050</v>
      </c>
      <c r="E85" s="104">
        <v>11987551.26</v>
      </c>
    </row>
    <row r="86" spans="1:5" s="109" customFormat="1" hidden="1">
      <c r="A86" s="109">
        <v>2012</v>
      </c>
      <c r="B86" s="109">
        <v>306219000</v>
      </c>
      <c r="C86" s="110" t="s">
        <v>332</v>
      </c>
      <c r="D86" s="111">
        <v>596</v>
      </c>
      <c r="E86" s="112">
        <v>10521.26</v>
      </c>
    </row>
    <row r="87" spans="1:5" s="109" customFormat="1" hidden="1">
      <c r="A87" s="109">
        <v>2012</v>
      </c>
      <c r="B87" s="109">
        <v>306229000</v>
      </c>
      <c r="C87" s="110" t="s">
        <v>333</v>
      </c>
      <c r="D87" s="111">
        <v>2500</v>
      </c>
      <c r="E87" s="112">
        <v>69603.75</v>
      </c>
    </row>
    <row r="88" spans="1:5" s="85" customFormat="1" hidden="1">
      <c r="A88" s="85">
        <v>2012</v>
      </c>
      <c r="B88" s="85">
        <v>306232000</v>
      </c>
      <c r="C88" s="86" t="s">
        <v>320</v>
      </c>
      <c r="D88" s="87">
        <v>152127.41</v>
      </c>
      <c r="E88" s="88">
        <v>138114.01</v>
      </c>
    </row>
    <row r="89" spans="1:5" s="118" customFormat="1" hidden="1">
      <c r="A89" s="118">
        <v>2012</v>
      </c>
      <c r="B89" s="118">
        <v>306240000</v>
      </c>
      <c r="C89" s="119" t="s">
        <v>334</v>
      </c>
      <c r="D89" s="117">
        <v>600</v>
      </c>
      <c r="E89" s="120">
        <v>292.02999999999997</v>
      </c>
    </row>
    <row r="90" spans="1:5" s="143" customFormat="1" ht="25.5" hidden="1">
      <c r="A90" s="143">
        <v>2012</v>
      </c>
      <c r="B90" s="143">
        <v>307919000</v>
      </c>
      <c r="C90" s="144" t="s">
        <v>315</v>
      </c>
      <c r="D90" s="145">
        <v>6226.67</v>
      </c>
      <c r="E90" s="146">
        <v>45135.19</v>
      </c>
    </row>
    <row r="91" spans="1:5" s="143" customFormat="1" ht="38.25" hidden="1">
      <c r="A91" s="143">
        <v>2012</v>
      </c>
      <c r="B91" s="143">
        <v>307999000</v>
      </c>
      <c r="C91" s="144" t="s">
        <v>316</v>
      </c>
      <c r="D91" s="145">
        <v>81145.509999999995</v>
      </c>
      <c r="E91" s="146">
        <v>539842.64</v>
      </c>
    </row>
    <row r="92" spans="1:5" s="106" customFormat="1" hidden="1">
      <c r="A92" s="106">
        <v>2013</v>
      </c>
      <c r="B92" s="106">
        <v>301109000</v>
      </c>
      <c r="C92" s="107" t="s">
        <v>295</v>
      </c>
      <c r="D92" s="105">
        <v>60317</v>
      </c>
      <c r="E92" s="108">
        <v>414939.15</v>
      </c>
    </row>
    <row r="93" spans="1:5" s="106" customFormat="1" hidden="1">
      <c r="A93" s="106">
        <v>2013</v>
      </c>
      <c r="B93" s="106">
        <v>301999000</v>
      </c>
      <c r="C93" s="107" t="s">
        <v>325</v>
      </c>
      <c r="D93" s="105">
        <v>39200</v>
      </c>
      <c r="E93" s="108">
        <v>205785</v>
      </c>
    </row>
    <row r="94" spans="1:5" s="97" customFormat="1" hidden="1">
      <c r="A94" s="97">
        <v>2013</v>
      </c>
      <c r="B94" s="97">
        <v>302692000</v>
      </c>
      <c r="C94" s="98" t="s">
        <v>328</v>
      </c>
      <c r="D94" s="99">
        <v>200</v>
      </c>
      <c r="E94" s="100">
        <v>1210.5</v>
      </c>
    </row>
    <row r="95" spans="1:5" s="97" customFormat="1" hidden="1">
      <c r="A95" s="97">
        <v>2013</v>
      </c>
      <c r="B95" s="97">
        <v>302699000</v>
      </c>
      <c r="C95" s="98" t="s">
        <v>308</v>
      </c>
      <c r="D95" s="99">
        <v>40</v>
      </c>
      <c r="E95" s="100">
        <v>242.1</v>
      </c>
    </row>
    <row r="96" spans="1:5" s="97" customFormat="1" hidden="1">
      <c r="A96" s="97">
        <v>2013</v>
      </c>
      <c r="B96" s="97">
        <v>303749000</v>
      </c>
      <c r="C96" s="98" t="s">
        <v>335</v>
      </c>
      <c r="D96" s="99">
        <v>475</v>
      </c>
      <c r="E96" s="100">
        <v>983.54</v>
      </c>
    </row>
    <row r="97" spans="1:5" s="97" customFormat="1" hidden="1">
      <c r="A97" s="97">
        <v>2013</v>
      </c>
      <c r="B97" s="97">
        <v>303792000</v>
      </c>
      <c r="C97" s="98" t="s">
        <v>329</v>
      </c>
      <c r="D97" s="99">
        <v>35605.050000000003</v>
      </c>
      <c r="E97" s="100">
        <v>136574.66</v>
      </c>
    </row>
    <row r="98" spans="1:5" s="97" customFormat="1" hidden="1">
      <c r="A98" s="97">
        <v>2013</v>
      </c>
      <c r="B98" s="97">
        <v>303799000</v>
      </c>
      <c r="C98" s="98" t="s">
        <v>318</v>
      </c>
      <c r="D98" s="99">
        <v>467754.05</v>
      </c>
      <c r="E98" s="100">
        <v>921876.45</v>
      </c>
    </row>
    <row r="99" spans="1:5" s="93" customFormat="1" hidden="1">
      <c r="A99" s="93">
        <v>2013</v>
      </c>
      <c r="B99" s="93">
        <v>304299000</v>
      </c>
      <c r="C99" s="94" t="s">
        <v>336</v>
      </c>
      <c r="D99" s="95">
        <v>217</v>
      </c>
      <c r="E99" s="96">
        <v>3219</v>
      </c>
    </row>
    <row r="100" spans="1:5" s="93" customFormat="1" hidden="1">
      <c r="A100" s="93">
        <v>2013</v>
      </c>
      <c r="B100" s="93">
        <v>304990000</v>
      </c>
      <c r="C100" s="94" t="s">
        <v>326</v>
      </c>
      <c r="D100" s="95">
        <v>414.21</v>
      </c>
      <c r="E100" s="96">
        <v>4287.1899999999996</v>
      </c>
    </row>
    <row r="101" spans="1:5" s="97" customFormat="1" hidden="1">
      <c r="A101" s="97">
        <v>2013</v>
      </c>
      <c r="B101" s="97">
        <v>305591000</v>
      </c>
      <c r="C101" s="98" t="s">
        <v>297</v>
      </c>
      <c r="D101" s="99">
        <v>1000</v>
      </c>
      <c r="E101" s="100">
        <v>2000</v>
      </c>
    </row>
    <row r="102" spans="1:5" s="97" customFormat="1" hidden="1">
      <c r="A102" s="97">
        <v>2013</v>
      </c>
      <c r="B102" s="97">
        <v>305599000</v>
      </c>
      <c r="C102" s="98" t="s">
        <v>298</v>
      </c>
      <c r="D102" s="99">
        <v>1000</v>
      </c>
      <c r="E102" s="100">
        <v>2000</v>
      </c>
    </row>
    <row r="103" spans="1:5" s="97" customFormat="1" hidden="1">
      <c r="A103" s="97">
        <v>2013</v>
      </c>
      <c r="B103" s="97">
        <v>305699000</v>
      </c>
      <c r="C103" s="98" t="s">
        <v>337</v>
      </c>
      <c r="D103" s="99">
        <v>7000</v>
      </c>
      <c r="E103" s="100">
        <v>14000</v>
      </c>
    </row>
    <row r="104" spans="1:5" s="109" customFormat="1" ht="25.5" hidden="1">
      <c r="A104" s="109">
        <v>2013</v>
      </c>
      <c r="B104" s="109">
        <v>306110000</v>
      </c>
      <c r="C104" s="110" t="s">
        <v>299</v>
      </c>
      <c r="D104" s="111">
        <v>490505</v>
      </c>
      <c r="E104" s="112">
        <v>14051684.465</v>
      </c>
    </row>
    <row r="105" spans="1:5" s="113" customFormat="1" hidden="1">
      <c r="A105" s="113">
        <v>2013</v>
      </c>
      <c r="B105" s="113">
        <v>306120000</v>
      </c>
      <c r="C105" s="114" t="s">
        <v>300</v>
      </c>
      <c r="D105" s="115">
        <v>8490</v>
      </c>
      <c r="E105" s="116">
        <v>99644.323000000004</v>
      </c>
    </row>
    <row r="106" spans="1:5" s="85" customFormat="1" hidden="1">
      <c r="A106" s="85">
        <v>2013</v>
      </c>
      <c r="B106" s="85">
        <v>306130000</v>
      </c>
      <c r="C106" s="86" t="s">
        <v>301</v>
      </c>
      <c r="D106" s="87">
        <v>14597763.75</v>
      </c>
      <c r="E106" s="88">
        <v>84069897.819999993</v>
      </c>
    </row>
    <row r="107" spans="1:5" s="118" customFormat="1" hidden="1">
      <c r="A107" s="118">
        <v>2013</v>
      </c>
      <c r="B107" s="118">
        <v>306140000</v>
      </c>
      <c r="C107" s="119" t="s">
        <v>302</v>
      </c>
      <c r="D107" s="117">
        <v>5197</v>
      </c>
      <c r="E107" s="120">
        <v>28438.91</v>
      </c>
    </row>
    <row r="108" spans="1:5" s="102" customFormat="1" hidden="1">
      <c r="A108" s="102">
        <v>2013</v>
      </c>
      <c r="B108" s="102">
        <v>306191000</v>
      </c>
      <c r="C108" s="103" t="s">
        <v>303</v>
      </c>
      <c r="D108" s="101">
        <v>986636</v>
      </c>
      <c r="E108" s="104">
        <v>11288051.68</v>
      </c>
    </row>
    <row r="109" spans="1:5" s="85" customFormat="1" hidden="1">
      <c r="A109" s="85">
        <v>2013</v>
      </c>
      <c r="B109" s="85">
        <v>306231000</v>
      </c>
      <c r="C109" s="86" t="s">
        <v>304</v>
      </c>
      <c r="D109" s="87">
        <v>811.3</v>
      </c>
      <c r="E109" s="88">
        <v>2227.3200000000002</v>
      </c>
    </row>
    <row r="110" spans="1:5" s="118" customFormat="1" hidden="1">
      <c r="A110" s="118">
        <v>2013</v>
      </c>
      <c r="B110" s="118">
        <v>306240000</v>
      </c>
      <c r="C110" s="119" t="s">
        <v>334</v>
      </c>
      <c r="D110" s="117">
        <v>32343</v>
      </c>
      <c r="E110" s="120">
        <v>61835.7</v>
      </c>
    </row>
    <row r="111" spans="1:5" s="102" customFormat="1" hidden="1">
      <c r="A111" s="102">
        <v>2013</v>
      </c>
      <c r="B111" s="102">
        <v>306292000</v>
      </c>
      <c r="C111" s="103" t="s">
        <v>338</v>
      </c>
      <c r="D111" s="101">
        <v>200</v>
      </c>
      <c r="E111" s="104">
        <v>2500</v>
      </c>
    </row>
    <row r="112" spans="1:5" s="143" customFormat="1" ht="25.5" hidden="1">
      <c r="A112" s="143">
        <v>2013</v>
      </c>
      <c r="B112" s="143">
        <v>306299000</v>
      </c>
      <c r="C112" s="144" t="s">
        <v>310</v>
      </c>
      <c r="D112" s="145">
        <v>121.83</v>
      </c>
      <c r="E112" s="146">
        <v>1614</v>
      </c>
    </row>
    <row r="113" spans="1:5" s="143" customFormat="1" ht="25.5" hidden="1">
      <c r="A113" s="143">
        <v>2013</v>
      </c>
      <c r="B113" s="143">
        <v>307210000</v>
      </c>
      <c r="C113" s="144" t="s">
        <v>339</v>
      </c>
      <c r="D113" s="145">
        <v>60</v>
      </c>
      <c r="E113" s="146">
        <v>1425</v>
      </c>
    </row>
    <row r="114" spans="1:5" s="143" customFormat="1" hidden="1">
      <c r="A114" s="143">
        <v>2013</v>
      </c>
      <c r="B114" s="143">
        <v>307510000</v>
      </c>
      <c r="C114" s="144" t="s">
        <v>340</v>
      </c>
      <c r="D114" s="145">
        <v>50</v>
      </c>
      <c r="E114" s="146">
        <v>450</v>
      </c>
    </row>
    <row r="115" spans="1:5" s="143" customFormat="1" ht="25.5" hidden="1">
      <c r="A115" s="143">
        <v>2013</v>
      </c>
      <c r="B115" s="143">
        <v>307919000</v>
      </c>
      <c r="C115" s="144" t="s">
        <v>315</v>
      </c>
      <c r="D115" s="145">
        <v>30030.65</v>
      </c>
      <c r="E115" s="146">
        <v>161168.54999999999</v>
      </c>
    </row>
    <row r="116" spans="1:5" s="143" customFormat="1" ht="38.25" hidden="1">
      <c r="A116" s="143">
        <v>2013</v>
      </c>
      <c r="B116" s="143">
        <v>307999000</v>
      </c>
      <c r="C116" s="144" t="s">
        <v>316</v>
      </c>
      <c r="D116" s="145">
        <v>107737.01</v>
      </c>
      <c r="E116" s="146">
        <v>1518759.16</v>
      </c>
    </row>
    <row r="117" spans="1:5" s="106" customFormat="1" hidden="1">
      <c r="A117" s="106">
        <v>2014</v>
      </c>
      <c r="B117" s="106">
        <v>301119000</v>
      </c>
      <c r="C117" s="107" t="s">
        <v>341</v>
      </c>
      <c r="D117" s="105">
        <v>14632.29</v>
      </c>
      <c r="E117" s="108">
        <v>148979.4</v>
      </c>
    </row>
    <row r="118" spans="1:5" s="106" customFormat="1" hidden="1">
      <c r="A118" s="106">
        <v>2014</v>
      </c>
      <c r="B118" s="106">
        <v>301199000</v>
      </c>
      <c r="C118" s="107" t="s">
        <v>341</v>
      </c>
      <c r="D118" s="105">
        <v>7960</v>
      </c>
      <c r="E118" s="108">
        <v>135050.04</v>
      </c>
    </row>
    <row r="119" spans="1:5" s="106" customFormat="1" hidden="1">
      <c r="A119" s="106">
        <v>2014</v>
      </c>
      <c r="B119" s="106">
        <v>301999000</v>
      </c>
      <c r="C119" s="107" t="s">
        <v>325</v>
      </c>
      <c r="D119" s="105">
        <v>125637.5</v>
      </c>
      <c r="E119" s="108">
        <v>188186.85</v>
      </c>
    </row>
    <row r="120" spans="1:5" s="97" customFormat="1" hidden="1">
      <c r="A120" s="97">
        <v>2014</v>
      </c>
      <c r="B120" s="97">
        <v>303550000</v>
      </c>
      <c r="C120" s="98" t="s">
        <v>342</v>
      </c>
      <c r="D120" s="99">
        <v>1530</v>
      </c>
      <c r="E120" s="100">
        <v>1603.91</v>
      </c>
    </row>
    <row r="121" spans="1:5" s="97" customFormat="1" hidden="1">
      <c r="A121" s="97">
        <v>2014</v>
      </c>
      <c r="B121" s="97">
        <v>303839000</v>
      </c>
      <c r="C121" s="98" t="s">
        <v>343</v>
      </c>
      <c r="D121" s="99">
        <v>14050</v>
      </c>
      <c r="E121" s="100">
        <v>28345.88</v>
      </c>
    </row>
    <row r="122" spans="1:5" s="97" customFormat="1" hidden="1">
      <c r="A122" s="97">
        <v>2014</v>
      </c>
      <c r="B122" s="97">
        <v>303892000</v>
      </c>
      <c r="C122" s="98" t="s">
        <v>344</v>
      </c>
      <c r="D122" s="99">
        <v>1873</v>
      </c>
      <c r="E122" s="100">
        <v>7315.46</v>
      </c>
    </row>
    <row r="123" spans="1:5" s="97" customFormat="1" hidden="1">
      <c r="A123" s="97">
        <v>2014</v>
      </c>
      <c r="B123" s="97">
        <v>303899000</v>
      </c>
      <c r="C123" s="98" t="s">
        <v>345</v>
      </c>
      <c r="D123" s="99">
        <v>259253</v>
      </c>
      <c r="E123" s="100">
        <v>520928.6</v>
      </c>
    </row>
    <row r="124" spans="1:5" s="97" customFormat="1" hidden="1">
      <c r="A124" s="97">
        <v>2014</v>
      </c>
      <c r="B124" s="97">
        <v>305691000</v>
      </c>
      <c r="C124" s="98" t="s">
        <v>346</v>
      </c>
      <c r="D124" s="99">
        <v>1500</v>
      </c>
      <c r="E124" s="100">
        <v>3000</v>
      </c>
    </row>
    <row r="125" spans="1:5" s="97" customFormat="1" hidden="1">
      <c r="A125" s="97">
        <v>2014</v>
      </c>
      <c r="B125" s="97">
        <v>305699000</v>
      </c>
      <c r="C125" s="98" t="s">
        <v>337</v>
      </c>
      <c r="D125" s="99">
        <v>12500</v>
      </c>
      <c r="E125" s="100">
        <v>24500</v>
      </c>
    </row>
    <row r="126" spans="1:5" s="109" customFormat="1" ht="25.5" hidden="1">
      <c r="A126" s="109">
        <v>2014</v>
      </c>
      <c r="B126" s="109">
        <v>306110000</v>
      </c>
      <c r="C126" s="110" t="s">
        <v>299</v>
      </c>
      <c r="D126" s="111">
        <v>452662</v>
      </c>
      <c r="E126" s="112">
        <v>13998781.85</v>
      </c>
    </row>
    <row r="127" spans="1:5" s="113" customFormat="1" hidden="1">
      <c r="A127" s="113">
        <v>2014</v>
      </c>
      <c r="B127" s="113">
        <v>306120000</v>
      </c>
      <c r="C127" s="114" t="s">
        <v>300</v>
      </c>
      <c r="D127" s="115">
        <v>122350.3</v>
      </c>
      <c r="E127" s="116">
        <v>1614838.67</v>
      </c>
    </row>
    <row r="128" spans="1:5" s="118" customFormat="1" hidden="1">
      <c r="A128" s="118">
        <v>2014</v>
      </c>
      <c r="B128" s="118">
        <v>306140000</v>
      </c>
      <c r="C128" s="119" t="s">
        <v>302</v>
      </c>
      <c r="D128" s="117">
        <v>368</v>
      </c>
      <c r="E128" s="120">
        <v>2542.0500000000002</v>
      </c>
    </row>
    <row r="129" spans="1:5" s="85" customFormat="1" hidden="1">
      <c r="A129" s="85">
        <v>2014</v>
      </c>
      <c r="B129" s="85">
        <v>306160000</v>
      </c>
      <c r="C129" s="86" t="s">
        <v>347</v>
      </c>
      <c r="D129" s="87">
        <v>1047431.287</v>
      </c>
      <c r="E129" s="88">
        <v>6321815.8949999996</v>
      </c>
    </row>
    <row r="130" spans="1:5" s="85" customFormat="1" hidden="1">
      <c r="A130" s="85">
        <v>2014</v>
      </c>
      <c r="B130" s="85">
        <v>306170000</v>
      </c>
      <c r="C130" s="86" t="s">
        <v>348</v>
      </c>
      <c r="D130" s="87">
        <v>12495931.696</v>
      </c>
      <c r="E130" s="88">
        <v>77221232.399000004</v>
      </c>
    </row>
    <row r="131" spans="1:5" s="118" customFormat="1" hidden="1">
      <c r="A131" s="118">
        <v>2014</v>
      </c>
      <c r="B131" s="118">
        <v>306240000</v>
      </c>
      <c r="C131" s="119" t="s">
        <v>334</v>
      </c>
      <c r="D131" s="117">
        <v>25986.35</v>
      </c>
      <c r="E131" s="120">
        <v>84224.49</v>
      </c>
    </row>
    <row r="132" spans="1:5" s="85" customFormat="1" hidden="1">
      <c r="A132" s="85">
        <v>2014</v>
      </c>
      <c r="B132" s="85">
        <v>306271000</v>
      </c>
      <c r="C132" s="86" t="s">
        <v>349</v>
      </c>
      <c r="D132" s="87">
        <v>46.073</v>
      </c>
      <c r="E132" s="88">
        <v>250.898</v>
      </c>
    </row>
    <row r="133" spans="1:5" s="85" customFormat="1" hidden="1">
      <c r="A133" s="85">
        <v>2014</v>
      </c>
      <c r="B133" s="85">
        <v>306272000</v>
      </c>
      <c r="C133" s="86" t="s">
        <v>350</v>
      </c>
      <c r="D133" s="87">
        <v>845405.16799999995</v>
      </c>
      <c r="E133" s="88">
        <v>4922683.4050000003</v>
      </c>
    </row>
    <row r="134" spans="1:5" s="85" customFormat="1" hidden="1">
      <c r="A134" s="85">
        <v>2014</v>
      </c>
      <c r="B134" s="85">
        <v>306273000</v>
      </c>
      <c r="C134" s="86" t="s">
        <v>351</v>
      </c>
      <c r="D134" s="87">
        <v>78.346000000000004</v>
      </c>
      <c r="E134" s="88">
        <v>488.98399999999998</v>
      </c>
    </row>
    <row r="135" spans="1:5" s="143" customFormat="1" ht="25.5" hidden="1">
      <c r="A135" s="143">
        <v>2014</v>
      </c>
      <c r="B135" s="143">
        <v>306299000</v>
      </c>
      <c r="C135" s="144" t="s">
        <v>310</v>
      </c>
      <c r="D135" s="145">
        <v>880</v>
      </c>
      <c r="E135" s="146">
        <v>2227.3200000000002</v>
      </c>
    </row>
    <row r="136" spans="1:5" s="143" customFormat="1" hidden="1">
      <c r="A136" s="143">
        <v>2014</v>
      </c>
      <c r="B136" s="143">
        <v>307119000</v>
      </c>
      <c r="C136" s="144" t="s">
        <v>352</v>
      </c>
      <c r="D136" s="145">
        <v>4636.34</v>
      </c>
      <c r="E136" s="146">
        <v>1911.58</v>
      </c>
    </row>
    <row r="137" spans="1:5" s="143" customFormat="1" hidden="1">
      <c r="A137" s="143">
        <v>2014</v>
      </c>
      <c r="B137" s="143">
        <v>307390000</v>
      </c>
      <c r="C137" s="144" t="s">
        <v>353</v>
      </c>
      <c r="D137" s="145">
        <v>6900</v>
      </c>
      <c r="E137" s="146">
        <v>2505.77</v>
      </c>
    </row>
    <row r="138" spans="1:5" s="143" customFormat="1" hidden="1">
      <c r="A138" s="143">
        <v>2014</v>
      </c>
      <c r="B138" s="143">
        <v>307600000</v>
      </c>
      <c r="C138" s="144" t="s">
        <v>354</v>
      </c>
      <c r="D138" s="145">
        <v>53.77</v>
      </c>
      <c r="E138" s="146">
        <v>484.2</v>
      </c>
    </row>
    <row r="139" spans="1:5" s="143" customFormat="1" hidden="1">
      <c r="A139" s="143">
        <v>2014</v>
      </c>
      <c r="B139" s="143">
        <v>307710000</v>
      </c>
      <c r="C139" s="144" t="s">
        <v>355</v>
      </c>
      <c r="D139" s="145">
        <v>75</v>
      </c>
      <c r="E139" s="146">
        <v>566.22</v>
      </c>
    </row>
    <row r="140" spans="1:5" s="102" customFormat="1" ht="25.5" hidden="1">
      <c r="A140" s="102">
        <v>2014</v>
      </c>
      <c r="B140" s="102">
        <v>307911000</v>
      </c>
      <c r="C140" s="103" t="s">
        <v>322</v>
      </c>
      <c r="D140" s="101">
        <v>376300</v>
      </c>
      <c r="E140" s="104">
        <v>4353480.2</v>
      </c>
    </row>
    <row r="141" spans="1:5" s="143" customFormat="1" hidden="1">
      <c r="A141" s="143">
        <v>2014</v>
      </c>
      <c r="B141" s="143">
        <v>307912900</v>
      </c>
      <c r="C141" s="144" t="s">
        <v>356</v>
      </c>
      <c r="D141" s="145">
        <v>44332.95</v>
      </c>
      <c r="E141" s="146">
        <v>273286.68</v>
      </c>
    </row>
    <row r="142" spans="1:5" s="102" customFormat="1" hidden="1">
      <c r="A142" s="102">
        <v>2014</v>
      </c>
      <c r="B142" s="102">
        <v>307992000</v>
      </c>
      <c r="C142" s="103" t="s">
        <v>357</v>
      </c>
      <c r="D142" s="101">
        <v>382171</v>
      </c>
      <c r="E142" s="104">
        <v>4180701.01</v>
      </c>
    </row>
    <row r="143" spans="1:5" s="143" customFormat="1" ht="38.25" hidden="1">
      <c r="A143" s="143">
        <v>2014</v>
      </c>
      <c r="B143" s="143">
        <v>307999000</v>
      </c>
      <c r="C143" s="144" t="s">
        <v>316</v>
      </c>
      <c r="D143" s="145">
        <v>3615</v>
      </c>
      <c r="E143" s="146">
        <v>10115.950000000001</v>
      </c>
    </row>
    <row r="144" spans="1:5" s="143" customFormat="1" hidden="1">
      <c r="A144" s="143">
        <v>2014</v>
      </c>
      <c r="B144" s="143">
        <v>308190000</v>
      </c>
      <c r="C144" s="144" t="s">
        <v>358</v>
      </c>
      <c r="D144" s="145">
        <v>49363.68</v>
      </c>
      <c r="E144" s="146">
        <v>529393</v>
      </c>
    </row>
    <row r="145" spans="1:5" s="143" customFormat="1" hidden="1">
      <c r="A145" s="143">
        <v>2014</v>
      </c>
      <c r="B145" s="143">
        <v>308210000</v>
      </c>
      <c r="C145" s="144" t="s">
        <v>355</v>
      </c>
      <c r="D145" s="145">
        <v>130</v>
      </c>
      <c r="E145" s="146">
        <v>342.75</v>
      </c>
    </row>
    <row r="146" spans="1:5" s="143" customFormat="1" hidden="1">
      <c r="A146" s="143">
        <v>2014</v>
      </c>
      <c r="B146" s="143">
        <v>308900000</v>
      </c>
      <c r="C146" s="144" t="s">
        <v>359</v>
      </c>
      <c r="D146" s="145">
        <v>8565</v>
      </c>
      <c r="E146" s="146">
        <v>16450.41</v>
      </c>
    </row>
    <row r="147" spans="1:5" s="106" customFormat="1" hidden="1">
      <c r="A147" s="106">
        <v>2015</v>
      </c>
      <c r="B147" s="106">
        <v>301119000</v>
      </c>
      <c r="C147" s="107" t="s">
        <v>341</v>
      </c>
      <c r="D147" s="105">
        <v>2660.07</v>
      </c>
      <c r="E147" s="108">
        <v>24438.47</v>
      </c>
    </row>
    <row r="148" spans="1:5" s="106" customFormat="1" hidden="1">
      <c r="A148" s="106">
        <v>2015</v>
      </c>
      <c r="B148" s="106">
        <v>301999000</v>
      </c>
      <c r="C148" s="107" t="s">
        <v>325</v>
      </c>
      <c r="D148" s="105">
        <v>498.5</v>
      </c>
      <c r="E148" s="108">
        <v>3678.94</v>
      </c>
    </row>
    <row r="149" spans="1:5" s="85" customFormat="1" hidden="1">
      <c r="A149" s="85">
        <v>2015</v>
      </c>
      <c r="B149" s="85">
        <v>302710000</v>
      </c>
      <c r="C149" s="86" t="s">
        <v>360</v>
      </c>
      <c r="D149" s="87">
        <v>760817.04</v>
      </c>
      <c r="E149" s="88">
        <v>542180.75</v>
      </c>
    </row>
    <row r="150" spans="1:5" s="97" customFormat="1" hidden="1">
      <c r="A150" s="97">
        <v>2015</v>
      </c>
      <c r="B150" s="97">
        <v>303899000</v>
      </c>
      <c r="C150" s="98" t="s">
        <v>345</v>
      </c>
      <c r="D150" s="99">
        <v>154497</v>
      </c>
      <c r="E150" s="100">
        <v>311098.51</v>
      </c>
    </row>
    <row r="151" spans="1:5" s="85" customFormat="1" hidden="1">
      <c r="A151" s="85">
        <v>2015</v>
      </c>
      <c r="B151" s="85">
        <v>304310000</v>
      </c>
      <c r="C151" s="86" t="s">
        <v>360</v>
      </c>
      <c r="D151" s="87">
        <v>22420</v>
      </c>
      <c r="E151" s="88">
        <v>127376.88</v>
      </c>
    </row>
    <row r="152" spans="1:5" s="93" customFormat="1" hidden="1">
      <c r="A152" s="93">
        <v>2015</v>
      </c>
      <c r="B152" s="93">
        <v>304990000</v>
      </c>
      <c r="C152" s="94" t="s">
        <v>326</v>
      </c>
      <c r="D152" s="95">
        <v>60</v>
      </c>
      <c r="E152" s="96">
        <v>499.08</v>
      </c>
    </row>
    <row r="153" spans="1:5" s="85" customFormat="1" hidden="1">
      <c r="A153" s="85">
        <v>2015</v>
      </c>
      <c r="B153" s="85">
        <v>305440000</v>
      </c>
      <c r="C153" s="86" t="s">
        <v>361</v>
      </c>
      <c r="D153" s="87">
        <v>121306</v>
      </c>
      <c r="E153" s="88">
        <v>86787.3</v>
      </c>
    </row>
    <row r="154" spans="1:5" s="97" customFormat="1" hidden="1">
      <c r="A154" s="97">
        <v>2015</v>
      </c>
      <c r="B154" s="97">
        <v>305691000</v>
      </c>
      <c r="C154" s="98" t="s">
        <v>346</v>
      </c>
      <c r="D154" s="99">
        <v>500</v>
      </c>
      <c r="E154" s="100">
        <v>1000</v>
      </c>
    </row>
    <row r="155" spans="1:5" s="97" customFormat="1" hidden="1">
      <c r="A155" s="97">
        <v>2015</v>
      </c>
      <c r="B155" s="97">
        <v>305699000</v>
      </c>
      <c r="C155" s="98" t="s">
        <v>337</v>
      </c>
      <c r="D155" s="99">
        <v>18743</v>
      </c>
      <c r="E155" s="100">
        <v>37486</v>
      </c>
    </row>
    <row r="156" spans="1:5" s="109" customFormat="1" ht="25.5" hidden="1">
      <c r="A156" s="109">
        <v>2015</v>
      </c>
      <c r="B156" s="109">
        <v>306110000</v>
      </c>
      <c r="C156" s="110" t="s">
        <v>299</v>
      </c>
      <c r="D156" s="111">
        <v>486570</v>
      </c>
      <c r="E156" s="112">
        <v>15309855.672</v>
      </c>
    </row>
    <row r="157" spans="1:5" s="113" customFormat="1" hidden="1">
      <c r="A157" s="113">
        <v>2015</v>
      </c>
      <c r="B157" s="113">
        <v>306120000</v>
      </c>
      <c r="C157" s="114" t="s">
        <v>300</v>
      </c>
      <c r="D157" s="115">
        <v>255825.24</v>
      </c>
      <c r="E157" s="116">
        <v>4035574.375</v>
      </c>
    </row>
    <row r="158" spans="1:5" s="85" customFormat="1" hidden="1">
      <c r="A158" s="85">
        <v>2015</v>
      </c>
      <c r="B158" s="85">
        <v>306160000</v>
      </c>
      <c r="C158" s="86" t="s">
        <v>347</v>
      </c>
      <c r="D158" s="87">
        <v>654810.81499999994</v>
      </c>
      <c r="E158" s="88">
        <v>3624382.1949999998</v>
      </c>
    </row>
    <row r="159" spans="1:5" s="85" customFormat="1" hidden="1">
      <c r="A159" s="85">
        <v>2015</v>
      </c>
      <c r="B159" s="85">
        <v>306170000</v>
      </c>
      <c r="C159" s="86" t="s">
        <v>348</v>
      </c>
      <c r="D159" s="87">
        <v>8133151.4119999995</v>
      </c>
      <c r="E159" s="88">
        <v>53089539.276000001</v>
      </c>
    </row>
    <row r="160" spans="1:5" s="118" customFormat="1" hidden="1">
      <c r="A160" s="118">
        <v>2015</v>
      </c>
      <c r="B160" s="118">
        <v>306240000</v>
      </c>
      <c r="C160" s="119" t="s">
        <v>334</v>
      </c>
      <c r="D160" s="117">
        <v>16393.388999999999</v>
      </c>
      <c r="E160" s="120">
        <v>101447.45</v>
      </c>
    </row>
    <row r="161" spans="1:5" s="85" customFormat="1" hidden="1">
      <c r="A161" s="85">
        <v>2015</v>
      </c>
      <c r="B161" s="85">
        <v>306271000</v>
      </c>
      <c r="C161" s="86" t="s">
        <v>349</v>
      </c>
      <c r="D161" s="87">
        <v>2178</v>
      </c>
      <c r="E161" s="88">
        <v>11014.54</v>
      </c>
    </row>
    <row r="162" spans="1:5" s="85" customFormat="1" hidden="1">
      <c r="A162" s="85">
        <v>2015</v>
      </c>
      <c r="B162" s="85">
        <v>306272000</v>
      </c>
      <c r="C162" s="86" t="s">
        <v>350</v>
      </c>
      <c r="D162" s="87">
        <v>493595.01</v>
      </c>
      <c r="E162" s="88">
        <v>2947265.3250000002</v>
      </c>
    </row>
    <row r="163" spans="1:5" s="85" customFormat="1" hidden="1">
      <c r="A163" s="85">
        <v>2015</v>
      </c>
      <c r="B163" s="85">
        <v>306273000</v>
      </c>
      <c r="C163" s="86" t="s">
        <v>351</v>
      </c>
      <c r="D163" s="87">
        <v>77.036000000000001</v>
      </c>
      <c r="E163" s="88">
        <v>432.60300000000001</v>
      </c>
    </row>
    <row r="164" spans="1:5" s="143" customFormat="1" hidden="1">
      <c r="A164" s="143">
        <v>2015</v>
      </c>
      <c r="B164" s="143">
        <v>307119000</v>
      </c>
      <c r="C164" s="144" t="s">
        <v>352</v>
      </c>
      <c r="D164" s="145">
        <v>538.61</v>
      </c>
      <c r="E164" s="146">
        <v>5468.95</v>
      </c>
    </row>
    <row r="165" spans="1:5" s="143" customFormat="1" hidden="1">
      <c r="A165" s="143">
        <v>2015</v>
      </c>
      <c r="B165" s="143">
        <v>307390000</v>
      </c>
      <c r="C165" s="144" t="s">
        <v>353</v>
      </c>
      <c r="D165" s="145">
        <v>6300</v>
      </c>
      <c r="E165" s="146">
        <v>2324.19</v>
      </c>
    </row>
    <row r="166" spans="1:5" s="143" customFormat="1" hidden="1">
      <c r="A166" s="143">
        <v>2015</v>
      </c>
      <c r="B166" s="143">
        <v>307790000</v>
      </c>
      <c r="C166" s="144" t="s">
        <v>362</v>
      </c>
      <c r="D166" s="145">
        <v>390</v>
      </c>
      <c r="E166" s="146">
        <v>867.52</v>
      </c>
    </row>
    <row r="167" spans="1:5" s="102" customFormat="1" ht="25.5" hidden="1">
      <c r="A167" s="102">
        <v>2015</v>
      </c>
      <c r="B167" s="102">
        <v>307911000</v>
      </c>
      <c r="C167" s="103" t="s">
        <v>322</v>
      </c>
      <c r="D167" s="101">
        <v>143050</v>
      </c>
      <c r="E167" s="104">
        <v>1811775.523</v>
      </c>
    </row>
    <row r="168" spans="1:5" s="143" customFormat="1" hidden="1">
      <c r="A168" s="143">
        <v>2015</v>
      </c>
      <c r="B168" s="143">
        <v>307912900</v>
      </c>
      <c r="C168" s="144" t="s">
        <v>356</v>
      </c>
      <c r="D168" s="145">
        <v>1699.6</v>
      </c>
      <c r="E168" s="146">
        <v>40789.5</v>
      </c>
    </row>
    <row r="169" spans="1:5" s="102" customFormat="1" hidden="1">
      <c r="A169" s="102">
        <v>2015</v>
      </c>
      <c r="B169" s="102">
        <v>307992000</v>
      </c>
      <c r="C169" s="103" t="s">
        <v>357</v>
      </c>
      <c r="D169" s="101">
        <v>553884</v>
      </c>
      <c r="E169" s="104">
        <v>6213096.04</v>
      </c>
    </row>
    <row r="170" spans="1:5" s="143" customFormat="1" ht="38.25" hidden="1">
      <c r="A170" s="143">
        <v>2015</v>
      </c>
      <c r="B170" s="143">
        <v>307999000</v>
      </c>
      <c r="C170" s="144" t="s">
        <v>316</v>
      </c>
      <c r="D170" s="145">
        <v>22660</v>
      </c>
      <c r="E170" s="146">
        <v>146726.72</v>
      </c>
    </row>
    <row r="171" spans="1:5" s="143" customFormat="1" hidden="1">
      <c r="A171" s="143">
        <v>2015</v>
      </c>
      <c r="B171" s="143">
        <v>308190000</v>
      </c>
      <c r="C171" s="144" t="s">
        <v>358</v>
      </c>
      <c r="D171" s="145">
        <v>35168.46</v>
      </c>
      <c r="E171" s="146">
        <v>596830.88</v>
      </c>
    </row>
    <row r="172" spans="1:5" s="143" customFormat="1" hidden="1">
      <c r="A172" s="143">
        <v>2015</v>
      </c>
      <c r="B172" s="143">
        <v>308900000</v>
      </c>
      <c r="C172" s="144" t="s">
        <v>359</v>
      </c>
      <c r="D172" s="145">
        <v>600</v>
      </c>
      <c r="E172" s="146">
        <v>585.08000000000004</v>
      </c>
    </row>
    <row r="173" spans="1:5" s="106" customFormat="1" hidden="1">
      <c r="A173" s="106">
        <v>2016</v>
      </c>
      <c r="B173" s="106">
        <v>301119000</v>
      </c>
      <c r="C173" s="107" t="s">
        <v>341</v>
      </c>
      <c r="D173" s="105">
        <v>846.59</v>
      </c>
      <c r="E173" s="108">
        <v>9134.5499999999993</v>
      </c>
    </row>
    <row r="174" spans="1:5" s="106" customFormat="1" hidden="1">
      <c r="A174" s="106">
        <v>2016</v>
      </c>
      <c r="B174" s="106">
        <v>301199000</v>
      </c>
      <c r="C174" s="107" t="s">
        <v>341</v>
      </c>
      <c r="D174" s="105">
        <v>1066</v>
      </c>
      <c r="E174" s="108">
        <v>8618.2199999999993</v>
      </c>
    </row>
    <row r="175" spans="1:5" s="106" customFormat="1" hidden="1">
      <c r="A175" s="106">
        <v>2016</v>
      </c>
      <c r="B175" s="106">
        <v>301999000</v>
      </c>
      <c r="C175" s="107" t="s">
        <v>325</v>
      </c>
      <c r="D175" s="105">
        <v>1974.97</v>
      </c>
      <c r="E175" s="108">
        <v>11901.69</v>
      </c>
    </row>
    <row r="176" spans="1:5" s="85" customFormat="1" hidden="1">
      <c r="A176" s="85">
        <v>2016</v>
      </c>
      <c r="B176" s="85">
        <v>302710000</v>
      </c>
      <c r="C176" s="86" t="s">
        <v>360</v>
      </c>
      <c r="D176" s="87">
        <v>163241.5</v>
      </c>
      <c r="E176" s="88">
        <v>115268.87</v>
      </c>
    </row>
    <row r="177" spans="1:5" s="97" customFormat="1" hidden="1">
      <c r="A177" s="97">
        <v>2016</v>
      </c>
      <c r="B177" s="97">
        <v>303892000</v>
      </c>
      <c r="C177" s="98" t="s">
        <v>344</v>
      </c>
      <c r="D177" s="99">
        <v>62058.47</v>
      </c>
      <c r="E177" s="100">
        <v>165606.49</v>
      </c>
    </row>
    <row r="178" spans="1:5" s="97" customFormat="1" hidden="1">
      <c r="A178" s="97">
        <v>2016</v>
      </c>
      <c r="B178" s="97">
        <v>303899000</v>
      </c>
      <c r="C178" s="98" t="s">
        <v>345</v>
      </c>
      <c r="D178" s="99">
        <v>59100</v>
      </c>
      <c r="E178" s="100">
        <v>119234.24000000001</v>
      </c>
    </row>
    <row r="179" spans="1:5" s="85" customFormat="1" hidden="1">
      <c r="A179" s="85">
        <v>2016</v>
      </c>
      <c r="B179" s="85">
        <v>304310000</v>
      </c>
      <c r="C179" s="86" t="s">
        <v>360</v>
      </c>
      <c r="D179" s="87">
        <v>30</v>
      </c>
      <c r="E179" s="88">
        <v>272.36</v>
      </c>
    </row>
    <row r="180" spans="1:5" s="97" customFormat="1" hidden="1">
      <c r="A180" s="97">
        <v>2016</v>
      </c>
      <c r="B180" s="97">
        <v>305691000</v>
      </c>
      <c r="C180" s="98" t="s">
        <v>346</v>
      </c>
      <c r="D180" s="99">
        <v>1500</v>
      </c>
      <c r="E180" s="100">
        <v>3000</v>
      </c>
    </row>
    <row r="181" spans="1:5" s="97" customFormat="1" hidden="1">
      <c r="A181" s="97">
        <v>2016</v>
      </c>
      <c r="B181" s="97">
        <v>305699000</v>
      </c>
      <c r="C181" s="98" t="s">
        <v>337</v>
      </c>
      <c r="D181" s="99">
        <v>29800</v>
      </c>
      <c r="E181" s="100">
        <v>59600</v>
      </c>
    </row>
    <row r="182" spans="1:5" s="109" customFormat="1" ht="25.5" hidden="1">
      <c r="A182" s="109">
        <v>2016</v>
      </c>
      <c r="B182" s="109">
        <v>306110000</v>
      </c>
      <c r="C182" s="110" t="s">
        <v>299</v>
      </c>
      <c r="D182" s="111">
        <v>432877.4</v>
      </c>
      <c r="E182" s="112">
        <v>12536687.105</v>
      </c>
    </row>
    <row r="183" spans="1:5" s="113" customFormat="1" hidden="1">
      <c r="A183" s="113">
        <v>2016</v>
      </c>
      <c r="B183" s="113">
        <v>306120000</v>
      </c>
      <c r="C183" s="114" t="s">
        <v>300</v>
      </c>
      <c r="D183" s="115">
        <v>390312</v>
      </c>
      <c r="E183" s="116">
        <v>5722689.1880000001</v>
      </c>
    </row>
    <row r="184" spans="1:5" s="85" customFormat="1" hidden="1">
      <c r="A184" s="85">
        <v>2016</v>
      </c>
      <c r="B184" s="85">
        <v>306160000</v>
      </c>
      <c r="C184" s="86" t="s">
        <v>347</v>
      </c>
      <c r="D184" s="87">
        <v>52500</v>
      </c>
      <c r="E184" s="88">
        <v>105918.76</v>
      </c>
    </row>
    <row r="185" spans="1:5" s="85" customFormat="1" hidden="1">
      <c r="A185" s="85">
        <v>2016</v>
      </c>
      <c r="B185" s="85">
        <v>306170000</v>
      </c>
      <c r="C185" s="86" t="s">
        <v>348</v>
      </c>
      <c r="D185" s="87">
        <v>1408333.2</v>
      </c>
      <c r="E185" s="88">
        <v>12576703.550000001</v>
      </c>
    </row>
    <row r="186" spans="1:5" s="118" customFormat="1" hidden="1">
      <c r="A186" s="118">
        <v>2016</v>
      </c>
      <c r="B186" s="118">
        <v>306240000</v>
      </c>
      <c r="C186" s="119" t="s">
        <v>334</v>
      </c>
      <c r="D186" s="117">
        <v>3989.22</v>
      </c>
      <c r="E186" s="120">
        <v>51919.07</v>
      </c>
    </row>
    <row r="187" spans="1:5" s="143" customFormat="1" hidden="1">
      <c r="A187" s="143">
        <v>2016</v>
      </c>
      <c r="B187" s="143">
        <v>307119000</v>
      </c>
      <c r="C187" s="144" t="s">
        <v>352</v>
      </c>
      <c r="D187" s="145">
        <v>667.82</v>
      </c>
      <c r="E187" s="146">
        <v>6958.9</v>
      </c>
    </row>
    <row r="188" spans="1:5" s="143" customFormat="1" hidden="1">
      <c r="A188" s="143">
        <v>2016</v>
      </c>
      <c r="B188" s="143">
        <v>307390000</v>
      </c>
      <c r="C188" s="144" t="s">
        <v>353</v>
      </c>
      <c r="D188" s="145">
        <v>71236.95</v>
      </c>
      <c r="E188" s="146">
        <v>295184.99</v>
      </c>
    </row>
    <row r="189" spans="1:5" s="143" customFormat="1" hidden="1">
      <c r="A189" s="143">
        <v>2016</v>
      </c>
      <c r="B189" s="143">
        <v>307890000</v>
      </c>
      <c r="C189" s="144" t="s">
        <v>362</v>
      </c>
      <c r="D189" s="145">
        <v>24600</v>
      </c>
      <c r="E189" s="146">
        <v>9334.7800000000007</v>
      </c>
    </row>
    <row r="190" spans="1:5" s="102" customFormat="1" ht="25.5" hidden="1">
      <c r="A190" s="102">
        <v>2016</v>
      </c>
      <c r="B190" s="102">
        <v>307911000</v>
      </c>
      <c r="C190" s="103" t="s">
        <v>322</v>
      </c>
      <c r="D190" s="101">
        <v>218250</v>
      </c>
      <c r="E190" s="104">
        <v>2902118.27</v>
      </c>
    </row>
    <row r="191" spans="1:5" s="143" customFormat="1" hidden="1">
      <c r="A191" s="143">
        <v>2016</v>
      </c>
      <c r="B191" s="143">
        <v>307912900</v>
      </c>
      <c r="C191" s="144" t="s">
        <v>356</v>
      </c>
      <c r="D191" s="145">
        <v>2630.45</v>
      </c>
      <c r="E191" s="146">
        <v>48732.68</v>
      </c>
    </row>
    <row r="192" spans="1:5" s="102" customFormat="1" hidden="1">
      <c r="A192" s="102">
        <v>2016</v>
      </c>
      <c r="B192" s="102">
        <v>307992000</v>
      </c>
      <c r="C192" s="103" t="s">
        <v>357</v>
      </c>
      <c r="D192" s="101">
        <v>671190</v>
      </c>
      <c r="E192" s="104">
        <v>7670116.3300000001</v>
      </c>
    </row>
    <row r="193" spans="1:5" s="143" customFormat="1" ht="38.25" hidden="1">
      <c r="A193" s="143">
        <v>2016</v>
      </c>
      <c r="B193" s="143">
        <v>307999000</v>
      </c>
      <c r="C193" s="144" t="s">
        <v>316</v>
      </c>
      <c r="D193" s="145">
        <v>5444.75</v>
      </c>
      <c r="E193" s="146">
        <v>57300.13</v>
      </c>
    </row>
    <row r="194" spans="1:5" s="143" customFormat="1" hidden="1">
      <c r="A194" s="143">
        <v>2016</v>
      </c>
      <c r="B194" s="143">
        <v>308190000</v>
      </c>
      <c r="C194" s="144" t="s">
        <v>358</v>
      </c>
      <c r="D194" s="145">
        <v>40700.080000000002</v>
      </c>
      <c r="E194" s="146">
        <v>438491.68</v>
      </c>
    </row>
    <row r="195" spans="1:5" s="106" customFormat="1" hidden="1">
      <c r="A195" s="106">
        <v>2017</v>
      </c>
      <c r="B195" s="106">
        <v>301119000</v>
      </c>
      <c r="C195" s="107" t="s">
        <v>341</v>
      </c>
      <c r="D195" s="105">
        <v>865.69</v>
      </c>
      <c r="E195" s="108">
        <v>14708.59</v>
      </c>
    </row>
    <row r="196" spans="1:5" s="106" customFormat="1" hidden="1">
      <c r="A196" s="106">
        <v>2017</v>
      </c>
      <c r="B196" s="106">
        <v>301999000</v>
      </c>
      <c r="C196" s="107" t="s">
        <v>325</v>
      </c>
      <c r="D196" s="105">
        <v>6285.1</v>
      </c>
      <c r="E196" s="108">
        <v>254681.01</v>
      </c>
    </row>
    <row r="197" spans="1:5" s="85" customFormat="1" hidden="1">
      <c r="A197" s="85">
        <v>2017</v>
      </c>
      <c r="B197" s="85">
        <v>302710000</v>
      </c>
      <c r="C197" s="86" t="s">
        <v>360</v>
      </c>
      <c r="D197" s="87">
        <v>126134.18</v>
      </c>
      <c r="E197" s="88">
        <v>110747.02</v>
      </c>
    </row>
    <row r="198" spans="1:5" s="97" customFormat="1" hidden="1">
      <c r="A198" s="97">
        <v>2017</v>
      </c>
      <c r="B198" s="97">
        <v>303892000</v>
      </c>
      <c r="C198" s="98" t="s">
        <v>344</v>
      </c>
      <c r="D198" s="99">
        <v>68670</v>
      </c>
      <c r="E198" s="100">
        <v>138541.72</v>
      </c>
    </row>
    <row r="199" spans="1:5" s="97" customFormat="1" hidden="1">
      <c r="A199" s="97">
        <v>2017</v>
      </c>
      <c r="B199" s="97">
        <v>305691000</v>
      </c>
      <c r="C199" s="98" t="s">
        <v>346</v>
      </c>
      <c r="D199" s="99">
        <v>3150</v>
      </c>
      <c r="E199" s="100">
        <v>6300</v>
      </c>
    </row>
    <row r="200" spans="1:5" s="97" customFormat="1" hidden="1">
      <c r="A200" s="97">
        <v>2017</v>
      </c>
      <c r="B200" s="97">
        <v>305699000</v>
      </c>
      <c r="C200" s="98" t="s">
        <v>337</v>
      </c>
      <c r="D200" s="99">
        <v>45650</v>
      </c>
      <c r="E200" s="100">
        <v>91300</v>
      </c>
    </row>
    <row r="201" spans="1:5" s="109" customFormat="1" ht="25.5" hidden="1">
      <c r="A201" s="109">
        <v>2017</v>
      </c>
      <c r="B201" s="109">
        <v>306110000</v>
      </c>
      <c r="C201" s="110" t="s">
        <v>299</v>
      </c>
      <c r="D201" s="111">
        <v>521218</v>
      </c>
      <c r="E201" s="112">
        <v>15398989.58</v>
      </c>
    </row>
    <row r="202" spans="1:5" s="113" customFormat="1" hidden="1">
      <c r="A202" s="113">
        <v>2017</v>
      </c>
      <c r="B202" s="113">
        <v>306120000</v>
      </c>
      <c r="C202" s="114" t="s">
        <v>300</v>
      </c>
      <c r="D202" s="115">
        <v>446551.48</v>
      </c>
      <c r="E202" s="116">
        <v>6254386.2400000002</v>
      </c>
    </row>
    <row r="203" spans="1:5" s="118" customFormat="1" hidden="1">
      <c r="A203" s="118">
        <v>2017</v>
      </c>
      <c r="B203" s="118">
        <v>306140000</v>
      </c>
      <c r="C203" s="119" t="s">
        <v>302</v>
      </c>
      <c r="D203" s="117">
        <v>4588.8</v>
      </c>
      <c r="E203" s="120">
        <v>46289.52</v>
      </c>
    </row>
    <row r="204" spans="1:5" s="85" customFormat="1" hidden="1">
      <c r="A204" s="85">
        <v>2017</v>
      </c>
      <c r="B204" s="85">
        <v>306160000</v>
      </c>
      <c r="C204" s="86" t="s">
        <v>347</v>
      </c>
      <c r="D204" s="87">
        <v>75635</v>
      </c>
      <c r="E204" s="88">
        <v>256167.52</v>
      </c>
    </row>
    <row r="205" spans="1:5" s="85" customFormat="1" hidden="1">
      <c r="A205" s="85">
        <v>2017</v>
      </c>
      <c r="B205" s="85">
        <v>306170000</v>
      </c>
      <c r="C205" s="86" t="s">
        <v>348</v>
      </c>
      <c r="D205" s="87">
        <v>1117444.57</v>
      </c>
      <c r="E205" s="88">
        <v>8881467.7400000002</v>
      </c>
    </row>
    <row r="206" spans="1:5" s="113" customFormat="1" hidden="1">
      <c r="A206" s="113">
        <v>2017</v>
      </c>
      <c r="B206" s="113">
        <v>306219000</v>
      </c>
      <c r="C206" s="114" t="s">
        <v>332</v>
      </c>
      <c r="D206" s="115">
        <v>76080</v>
      </c>
      <c r="E206" s="116">
        <v>1695789.44</v>
      </c>
    </row>
    <row r="207" spans="1:5" s="118" customFormat="1" hidden="1">
      <c r="A207" s="118">
        <v>2017</v>
      </c>
      <c r="B207" s="118">
        <v>306240000</v>
      </c>
      <c r="C207" s="119" t="s">
        <v>334</v>
      </c>
      <c r="D207" s="117">
        <v>3295.03</v>
      </c>
      <c r="E207" s="120">
        <v>94392.67</v>
      </c>
    </row>
    <row r="208" spans="1:5" s="143" customFormat="1" hidden="1">
      <c r="A208" s="143">
        <v>2017</v>
      </c>
      <c r="B208" s="143">
        <v>307119000</v>
      </c>
      <c r="C208" s="144" t="s">
        <v>352</v>
      </c>
      <c r="D208" s="145">
        <v>728.54</v>
      </c>
      <c r="E208" s="146">
        <v>11899.25</v>
      </c>
    </row>
    <row r="209" spans="1:5" s="143" customFormat="1" hidden="1">
      <c r="A209" s="143">
        <v>2017</v>
      </c>
      <c r="B209" s="143">
        <v>307390000</v>
      </c>
      <c r="C209" s="144" t="s">
        <v>353</v>
      </c>
      <c r="D209" s="145">
        <v>81382.5</v>
      </c>
      <c r="E209" s="146">
        <v>29475.88</v>
      </c>
    </row>
    <row r="210" spans="1:5" s="102" customFormat="1" ht="25.5" hidden="1">
      <c r="A210" s="102">
        <v>2017</v>
      </c>
      <c r="B210" s="102">
        <v>307911000</v>
      </c>
      <c r="C210" s="103" t="s">
        <v>322</v>
      </c>
      <c r="D210" s="101">
        <v>168300</v>
      </c>
      <c r="E210" s="104">
        <v>2325718.52</v>
      </c>
    </row>
    <row r="211" spans="1:5" s="143" customFormat="1" hidden="1">
      <c r="A211" s="143">
        <v>2017</v>
      </c>
      <c r="B211" s="143">
        <v>307912900</v>
      </c>
      <c r="C211" s="144" t="s">
        <v>356</v>
      </c>
      <c r="D211" s="145">
        <v>3146.55</v>
      </c>
      <c r="E211" s="146">
        <v>184705.33</v>
      </c>
    </row>
    <row r="212" spans="1:5" s="102" customFormat="1" hidden="1">
      <c r="A212" s="102">
        <v>2017</v>
      </c>
      <c r="B212" s="102">
        <v>307992000</v>
      </c>
      <c r="C212" s="103" t="s">
        <v>357</v>
      </c>
      <c r="D212" s="101">
        <v>426885</v>
      </c>
      <c r="E212" s="104">
        <v>4992217.9800000004</v>
      </c>
    </row>
    <row r="213" spans="1:5" s="143" customFormat="1" hidden="1">
      <c r="A213" s="143">
        <v>2017</v>
      </c>
      <c r="B213" s="143">
        <v>308190000</v>
      </c>
      <c r="C213" s="144" t="s">
        <v>358</v>
      </c>
      <c r="D213" s="145">
        <v>2771.71</v>
      </c>
      <c r="E213" s="146">
        <v>44353.74</v>
      </c>
    </row>
    <row r="214" spans="1:5" s="106" customFormat="1">
      <c r="A214" s="106">
        <v>2018</v>
      </c>
      <c r="B214" s="106">
        <v>301119000</v>
      </c>
      <c r="C214" s="107" t="s">
        <v>341</v>
      </c>
      <c r="D214" s="105">
        <v>475.93</v>
      </c>
      <c r="E214" s="108">
        <v>7850.1</v>
      </c>
    </row>
    <row r="215" spans="1:5" s="106" customFormat="1">
      <c r="A215" s="106">
        <v>2018</v>
      </c>
      <c r="B215" s="106">
        <v>301999000</v>
      </c>
      <c r="C215" s="107" t="s">
        <v>325</v>
      </c>
      <c r="D215" s="105">
        <v>4918.8599999999997</v>
      </c>
      <c r="E215" s="108">
        <v>227952.15</v>
      </c>
    </row>
    <row r="216" spans="1:5" s="97" customFormat="1">
      <c r="A216" s="97">
        <v>2018</v>
      </c>
      <c r="B216" s="97">
        <v>303892000</v>
      </c>
      <c r="C216" s="98" t="s">
        <v>344</v>
      </c>
      <c r="D216" s="99">
        <v>21170</v>
      </c>
      <c r="E216" s="100">
        <v>42710.48</v>
      </c>
    </row>
    <row r="217" spans="1:5" s="93" customFormat="1">
      <c r="A217" s="93">
        <v>2018</v>
      </c>
      <c r="B217" s="93">
        <v>304990000</v>
      </c>
      <c r="C217" s="94" t="s">
        <v>326</v>
      </c>
      <c r="D217" s="95">
        <v>680</v>
      </c>
      <c r="E217" s="96">
        <v>10975.2</v>
      </c>
    </row>
    <row r="218" spans="1:5" s="97" customFormat="1">
      <c r="A218" s="97">
        <v>2018</v>
      </c>
      <c r="B218" s="97">
        <v>305691000</v>
      </c>
      <c r="C218" s="98" t="s">
        <v>346</v>
      </c>
      <c r="D218" s="99">
        <v>8500</v>
      </c>
      <c r="E218" s="100">
        <v>25600</v>
      </c>
    </row>
    <row r="219" spans="1:5" s="97" customFormat="1">
      <c r="A219" s="97">
        <v>2018</v>
      </c>
      <c r="B219" s="97">
        <v>305699000</v>
      </c>
      <c r="C219" s="98" t="s">
        <v>337</v>
      </c>
      <c r="D219" s="99">
        <v>55200</v>
      </c>
      <c r="E219" s="100">
        <v>195800</v>
      </c>
    </row>
    <row r="220" spans="1:5" s="97" customFormat="1">
      <c r="A220" s="97">
        <v>2018</v>
      </c>
      <c r="B220" s="97">
        <v>305710000</v>
      </c>
      <c r="C220" s="98" t="s">
        <v>363</v>
      </c>
      <c r="D220" s="99">
        <v>250</v>
      </c>
      <c r="E220" s="100">
        <v>1000</v>
      </c>
    </row>
    <row r="221" spans="1:5" s="109" customFormat="1" ht="25.5">
      <c r="A221" s="109">
        <v>2018</v>
      </c>
      <c r="B221" s="109">
        <v>306110000</v>
      </c>
      <c r="C221" s="110" t="s">
        <v>299</v>
      </c>
      <c r="D221" s="111">
        <v>512945.01</v>
      </c>
      <c r="E221" s="112">
        <v>16703640.026000001</v>
      </c>
    </row>
    <row r="222" spans="1:5" s="113" customFormat="1">
      <c r="A222" s="113">
        <v>2018</v>
      </c>
      <c r="B222" s="113">
        <v>306120000</v>
      </c>
      <c r="C222" s="114" t="s">
        <v>300</v>
      </c>
      <c r="D222" s="115">
        <v>366814.66</v>
      </c>
      <c r="E222" s="116">
        <v>5722354.2149999999</v>
      </c>
    </row>
    <row r="223" spans="1:5" s="118" customFormat="1">
      <c r="A223" s="118">
        <v>2018</v>
      </c>
      <c r="B223" s="118">
        <v>306140000</v>
      </c>
      <c r="C223" s="119" t="s">
        <v>302</v>
      </c>
      <c r="D223" s="117">
        <v>423.85</v>
      </c>
      <c r="E223" s="120">
        <v>55820.31</v>
      </c>
    </row>
    <row r="224" spans="1:5" s="85" customFormat="1">
      <c r="A224" s="85">
        <v>2018</v>
      </c>
      <c r="B224" s="85">
        <v>306160000</v>
      </c>
      <c r="C224" s="86" t="s">
        <v>347</v>
      </c>
      <c r="D224" s="87">
        <v>378460</v>
      </c>
      <c r="E224" s="88">
        <v>2277232.9649999999</v>
      </c>
    </row>
    <row r="225" spans="1:5" s="85" customFormat="1">
      <c r="A225" s="85">
        <v>2018</v>
      </c>
      <c r="B225" s="85">
        <v>306170000</v>
      </c>
      <c r="C225" s="86" t="s">
        <v>348</v>
      </c>
      <c r="D225" s="87">
        <v>812829.37</v>
      </c>
      <c r="E225" s="88">
        <v>3094478.67</v>
      </c>
    </row>
    <row r="226" spans="1:5" s="113" customFormat="1">
      <c r="A226" s="113">
        <v>2018</v>
      </c>
      <c r="B226" s="113">
        <v>306219000</v>
      </c>
      <c r="C226" s="114" t="s">
        <v>332</v>
      </c>
      <c r="D226" s="115">
        <v>13486.47</v>
      </c>
      <c r="E226" s="116">
        <v>289123.89</v>
      </c>
    </row>
    <row r="227" spans="1:5" s="118" customFormat="1">
      <c r="A227" s="118">
        <v>2018</v>
      </c>
      <c r="B227" s="118">
        <v>306240000</v>
      </c>
      <c r="C227" s="119" t="s">
        <v>334</v>
      </c>
      <c r="D227" s="117">
        <v>746.47</v>
      </c>
      <c r="E227" s="120">
        <v>17424.66</v>
      </c>
    </row>
    <row r="228" spans="1:5" s="113" customFormat="1">
      <c r="A228" s="113">
        <v>2018</v>
      </c>
      <c r="B228" s="113">
        <v>306319000</v>
      </c>
      <c r="C228" s="114" t="s">
        <v>364</v>
      </c>
      <c r="D228" s="115">
        <v>51325.03</v>
      </c>
      <c r="E228" s="116">
        <v>975911.15</v>
      </c>
    </row>
    <row r="229" spans="1:5" s="113" customFormat="1">
      <c r="A229" s="113">
        <v>2018</v>
      </c>
      <c r="B229" s="113">
        <v>306329000</v>
      </c>
      <c r="C229" s="114" t="s">
        <v>365</v>
      </c>
      <c r="D229" s="115">
        <v>9600</v>
      </c>
      <c r="E229" s="116">
        <v>176062.4</v>
      </c>
    </row>
    <row r="230" spans="1:5" s="118" customFormat="1">
      <c r="A230" s="118">
        <v>2018</v>
      </c>
      <c r="B230" s="118">
        <v>306330000</v>
      </c>
      <c r="C230" s="119" t="s">
        <v>366</v>
      </c>
      <c r="D230" s="117">
        <v>1029.76</v>
      </c>
      <c r="E230" s="120">
        <v>9558.93</v>
      </c>
    </row>
    <row r="231" spans="1:5" s="143" customFormat="1">
      <c r="A231" s="143">
        <v>2018</v>
      </c>
      <c r="B231" s="143">
        <v>307119000</v>
      </c>
      <c r="C231" s="144" t="s">
        <v>352</v>
      </c>
      <c r="D231" s="145">
        <v>916.9</v>
      </c>
      <c r="E231" s="146">
        <v>12243.2</v>
      </c>
    </row>
    <row r="232" spans="1:5" s="143" customFormat="1">
      <c r="A232" s="143">
        <v>2018</v>
      </c>
      <c r="B232" s="143">
        <v>307390000</v>
      </c>
      <c r="C232" s="144" t="s">
        <v>353</v>
      </c>
      <c r="D232" s="145">
        <v>825.95</v>
      </c>
      <c r="E232" s="146">
        <v>1815.74</v>
      </c>
    </row>
    <row r="233" spans="1:5" s="143" customFormat="1">
      <c r="A233" s="143">
        <v>2018</v>
      </c>
      <c r="B233" s="143">
        <v>307590000</v>
      </c>
      <c r="C233" s="144" t="s">
        <v>367</v>
      </c>
      <c r="D233" s="145">
        <v>14</v>
      </c>
      <c r="E233" s="146">
        <v>10.09</v>
      </c>
    </row>
    <row r="234" spans="1:5" s="102" customFormat="1" ht="25.5">
      <c r="A234" s="102">
        <v>2018</v>
      </c>
      <c r="B234" s="102">
        <v>307911000</v>
      </c>
      <c r="C234" s="103" t="s">
        <v>322</v>
      </c>
      <c r="D234" s="101">
        <v>308350</v>
      </c>
      <c r="E234" s="104">
        <v>4919391.3099999996</v>
      </c>
    </row>
    <row r="235" spans="1:5" s="143" customFormat="1">
      <c r="A235" s="143">
        <v>2018</v>
      </c>
      <c r="B235" s="143">
        <v>307912900</v>
      </c>
      <c r="C235" s="144" t="s">
        <v>356</v>
      </c>
      <c r="D235" s="145">
        <v>2079.71</v>
      </c>
      <c r="E235" s="146">
        <v>87232.44</v>
      </c>
    </row>
    <row r="236" spans="1:5" s="102" customFormat="1">
      <c r="A236" s="102">
        <v>2018</v>
      </c>
      <c r="B236" s="102">
        <v>307992000</v>
      </c>
      <c r="C236" s="103" t="s">
        <v>357</v>
      </c>
      <c r="D236" s="101">
        <v>574600</v>
      </c>
      <c r="E236" s="104">
        <v>8177825.29</v>
      </c>
    </row>
    <row r="237" spans="1:5" s="143" customFormat="1" ht="38.25">
      <c r="A237" s="143">
        <v>2018</v>
      </c>
      <c r="B237" s="143">
        <v>307999000</v>
      </c>
      <c r="C237" s="144" t="s">
        <v>316</v>
      </c>
      <c r="D237" s="145">
        <v>12193.89</v>
      </c>
      <c r="E237" s="146">
        <v>5389.36</v>
      </c>
    </row>
    <row r="238" spans="1:5" s="143" customFormat="1">
      <c r="A238" s="147">
        <v>2018</v>
      </c>
      <c r="B238" s="147">
        <v>308190000</v>
      </c>
      <c r="C238" s="148" t="s">
        <v>358</v>
      </c>
      <c r="D238" s="149">
        <v>2688.74</v>
      </c>
      <c r="E238" s="150">
        <v>35151.94</v>
      </c>
    </row>
    <row r="239" spans="1:5" hidden="1">
      <c r="A239" s="81" t="s">
        <v>368</v>
      </c>
    </row>
    <row r="240" spans="1:5" s="89" customFormat="1">
      <c r="C240" s="90"/>
    </row>
    <row r="241" spans="3:3" s="89" customFormat="1">
      <c r="C241" s="90"/>
    </row>
    <row r="242" spans="3:3" s="89" customFormat="1">
      <c r="C242" s="90"/>
    </row>
    <row r="243" spans="3:3" s="89" customFormat="1">
      <c r="C243" s="90"/>
    </row>
  </sheetData>
  <autoFilter ref="A2:E239" xr:uid="{80AEE71F-05AA-4888-A295-4DA122EA82FD}">
    <filterColumn colId="0">
      <filters>
        <filter val="2018"/>
      </filters>
    </filterColumn>
    <sortState xmlns:xlrd2="http://schemas.microsoft.com/office/spreadsheetml/2017/richdata2" ref="A5:E220">
      <sortCondition sortBy="cellColor" ref="B2:B239" dxfId="0"/>
    </sortState>
  </autoFilter>
  <mergeCells count="1">
    <mergeCell ref="A1:E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389E4-55D8-43C7-9138-D85E96C2701D}">
  <dimension ref="A2:Y67"/>
  <sheetViews>
    <sheetView zoomScale="62" zoomScaleNormal="62" workbookViewId="0">
      <pane ySplit="16" topLeftCell="A20" activePane="bottomLeft" state="frozen"/>
      <selection pane="bottomLeft" activeCell="M43" sqref="M43"/>
    </sheetView>
  </sheetViews>
  <sheetFormatPr defaultRowHeight="15"/>
  <cols>
    <col min="1" max="1" width="15.42578125" bestFit="1" customWidth="1"/>
    <col min="2" max="2" width="14.85546875" bestFit="1" customWidth="1"/>
    <col min="3" max="3" width="19.140625" customWidth="1"/>
    <col min="4" max="5" width="14.7109375" bestFit="1" customWidth="1"/>
    <col min="6" max="6" width="14.42578125" bestFit="1" customWidth="1"/>
    <col min="7" max="7" width="15.140625" bestFit="1" customWidth="1"/>
    <col min="8" max="8" width="14" bestFit="1" customWidth="1"/>
    <col min="9" max="9" width="13.85546875" bestFit="1" customWidth="1"/>
    <col min="10" max="10" width="14.42578125" bestFit="1" customWidth="1"/>
    <col min="11" max="11" width="15.140625" bestFit="1" customWidth="1"/>
    <col min="12" max="12" width="13.5703125" bestFit="1" customWidth="1"/>
    <col min="13" max="13" width="15.140625" bestFit="1" customWidth="1"/>
    <col min="14" max="14" width="14.42578125" bestFit="1" customWidth="1"/>
    <col min="15" max="15" width="15.140625" bestFit="1" customWidth="1"/>
    <col min="16" max="16" width="14" bestFit="1" customWidth="1"/>
    <col min="17" max="17" width="16" bestFit="1" customWidth="1"/>
    <col min="18" max="18" width="14.28515625" bestFit="1" customWidth="1"/>
    <col min="19" max="19" width="15.140625" bestFit="1" customWidth="1"/>
    <col min="20" max="20" width="13.5703125" bestFit="1" customWidth="1"/>
    <col min="21" max="21" width="13.85546875" bestFit="1" customWidth="1"/>
    <col min="22" max="22" width="14.7109375" bestFit="1" customWidth="1"/>
    <col min="23" max="23" width="16" bestFit="1" customWidth="1"/>
    <col min="24" max="24" width="16.5703125" bestFit="1" customWidth="1"/>
  </cols>
  <sheetData>
    <row r="2" spans="1:23">
      <c r="A2" t="s">
        <v>290</v>
      </c>
      <c r="B2" s="259">
        <v>2008</v>
      </c>
      <c r="C2" s="259"/>
      <c r="D2" s="259">
        <v>2009</v>
      </c>
      <c r="E2" s="259"/>
      <c r="F2" s="259">
        <v>2010</v>
      </c>
      <c r="G2" s="259"/>
      <c r="H2" s="259">
        <v>2011</v>
      </c>
      <c r="I2" s="259"/>
      <c r="J2" s="259">
        <v>2012</v>
      </c>
      <c r="K2" s="259"/>
      <c r="L2" s="259">
        <v>2013</v>
      </c>
      <c r="M2" s="259"/>
      <c r="N2" s="259">
        <v>2014</v>
      </c>
      <c r="O2" s="259"/>
      <c r="P2" s="259">
        <v>2015</v>
      </c>
      <c r="Q2" s="259"/>
      <c r="R2" s="259">
        <v>2016</v>
      </c>
      <c r="S2" s="259"/>
      <c r="T2" s="259">
        <v>2017</v>
      </c>
      <c r="U2" s="259"/>
      <c r="V2" s="259">
        <v>2018</v>
      </c>
      <c r="W2" s="259"/>
    </row>
    <row r="3" spans="1:23">
      <c r="A3" s="151"/>
      <c r="B3" s="151" t="s">
        <v>405</v>
      </c>
      <c r="C3" s="151" t="s">
        <v>406</v>
      </c>
      <c r="D3" s="151" t="s">
        <v>402</v>
      </c>
      <c r="E3" s="151" t="s">
        <v>403</v>
      </c>
      <c r="F3" s="151" t="s">
        <v>402</v>
      </c>
      <c r="G3" s="151" t="s">
        <v>403</v>
      </c>
      <c r="H3" s="151" t="s">
        <v>402</v>
      </c>
      <c r="I3" s="151" t="s">
        <v>403</v>
      </c>
      <c r="J3" s="151" t="s">
        <v>402</v>
      </c>
      <c r="K3" s="151" t="s">
        <v>403</v>
      </c>
      <c r="L3" s="151" t="s">
        <v>402</v>
      </c>
      <c r="M3" s="151" t="s">
        <v>403</v>
      </c>
      <c r="N3" s="151" t="s">
        <v>402</v>
      </c>
      <c r="O3" s="151" t="s">
        <v>403</v>
      </c>
      <c r="P3" s="151" t="s">
        <v>402</v>
      </c>
      <c r="Q3" s="151" t="s">
        <v>403</v>
      </c>
      <c r="R3" s="151" t="s">
        <v>402</v>
      </c>
      <c r="S3" s="151" t="s">
        <v>403</v>
      </c>
      <c r="T3" s="151" t="s">
        <v>402</v>
      </c>
      <c r="U3" s="151" t="s">
        <v>403</v>
      </c>
      <c r="V3" s="151" t="s">
        <v>402</v>
      </c>
      <c r="W3" s="151" t="s">
        <v>403</v>
      </c>
    </row>
    <row r="4" spans="1:23">
      <c r="A4" t="s">
        <v>537</v>
      </c>
      <c r="B4" s="153">
        <v>7452645</v>
      </c>
      <c r="C4" s="154">
        <v>21010108</v>
      </c>
      <c r="D4">
        <v>10261046.57</v>
      </c>
      <c r="E4">
        <v>28628344.050000001</v>
      </c>
      <c r="F4" s="153">
        <v>11187614.23</v>
      </c>
      <c r="G4" s="154">
        <v>31144106.809999999</v>
      </c>
      <c r="H4">
        <v>10071649.560000001</v>
      </c>
      <c r="I4">
        <v>20994222.300000001</v>
      </c>
      <c r="J4" s="153">
        <v>10250768.24</v>
      </c>
      <c r="K4" s="154">
        <v>28409522.59</v>
      </c>
      <c r="L4" s="153">
        <v>14598575.050000001</v>
      </c>
      <c r="M4" s="154">
        <v>84072125.139999986</v>
      </c>
      <c r="N4" s="153">
        <v>14388892.570000002</v>
      </c>
      <c r="O4" s="154">
        <v>88466471.581</v>
      </c>
      <c r="P4" s="153">
        <v>10188355.312999999</v>
      </c>
      <c r="Q4" s="154">
        <v>60428978.869000003</v>
      </c>
      <c r="R4" s="153">
        <v>1624104.7</v>
      </c>
      <c r="S4" s="154">
        <v>12798163.540000001</v>
      </c>
      <c r="T4" s="153">
        <v>1319213.75</v>
      </c>
      <c r="U4" s="154">
        <v>9248382.2799999993</v>
      </c>
      <c r="V4" s="153">
        <v>1191289.3700000001</v>
      </c>
      <c r="W4" s="154">
        <v>5371711.6349999998</v>
      </c>
    </row>
    <row r="5" spans="1:23">
      <c r="A5" t="s">
        <v>398</v>
      </c>
      <c r="B5" s="153">
        <v>2740805</v>
      </c>
      <c r="C5" s="154">
        <v>4099670</v>
      </c>
      <c r="D5" s="153">
        <v>1811622.85</v>
      </c>
      <c r="E5" s="154">
        <v>2073082.89</v>
      </c>
      <c r="F5" s="153">
        <v>807837.07000000007</v>
      </c>
      <c r="G5" s="154">
        <v>1013099.2200000001</v>
      </c>
      <c r="H5" s="153">
        <v>706357.03</v>
      </c>
      <c r="I5" s="154">
        <v>1748849.19</v>
      </c>
      <c r="J5" s="153">
        <v>401495.08</v>
      </c>
      <c r="K5" s="154">
        <v>904277.63</v>
      </c>
      <c r="L5" s="153">
        <v>513074.1</v>
      </c>
      <c r="M5" s="154">
        <v>1078887.25</v>
      </c>
      <c r="N5" s="153">
        <v>290706</v>
      </c>
      <c r="O5" s="154">
        <v>585693.85</v>
      </c>
      <c r="P5" s="153">
        <v>173740</v>
      </c>
      <c r="Q5" s="154">
        <v>349584.51</v>
      </c>
      <c r="R5" s="153">
        <v>152458.47</v>
      </c>
      <c r="S5" s="154">
        <v>347440.73</v>
      </c>
      <c r="T5" s="153">
        <v>117470</v>
      </c>
      <c r="U5" s="154">
        <v>236141.72</v>
      </c>
      <c r="V5" s="153">
        <v>85120</v>
      </c>
      <c r="W5" s="154">
        <v>265110.48</v>
      </c>
    </row>
    <row r="6" spans="1:23">
      <c r="A6" t="s">
        <v>407</v>
      </c>
      <c r="B6">
        <v>55304</v>
      </c>
      <c r="C6">
        <v>363296</v>
      </c>
      <c r="D6">
        <v>60292.29</v>
      </c>
      <c r="E6">
        <v>240137.27</v>
      </c>
      <c r="F6">
        <v>2253.15</v>
      </c>
      <c r="G6">
        <v>9222.56</v>
      </c>
      <c r="L6" s="153">
        <v>631.21</v>
      </c>
      <c r="M6" s="154">
        <v>7506.19</v>
      </c>
      <c r="P6">
        <v>60</v>
      </c>
      <c r="Q6">
        <v>499.08</v>
      </c>
      <c r="V6">
        <v>680</v>
      </c>
      <c r="W6">
        <v>10975.2</v>
      </c>
    </row>
    <row r="7" spans="1:23">
      <c r="A7" t="s">
        <v>399</v>
      </c>
      <c r="B7">
        <v>206530</v>
      </c>
      <c r="C7">
        <v>6987334</v>
      </c>
      <c r="D7">
        <v>505000</v>
      </c>
      <c r="E7">
        <v>12693106.130000001</v>
      </c>
      <c r="F7">
        <v>499034.5</v>
      </c>
      <c r="G7">
        <v>12526202.16</v>
      </c>
      <c r="H7">
        <v>632415</v>
      </c>
      <c r="I7">
        <v>17588757.539999999</v>
      </c>
      <c r="J7" s="153">
        <v>519186</v>
      </c>
      <c r="K7" s="154">
        <v>14993418.25</v>
      </c>
      <c r="L7">
        <v>490505</v>
      </c>
      <c r="M7">
        <v>14051684.465</v>
      </c>
      <c r="N7">
        <v>452662</v>
      </c>
      <c r="O7">
        <v>13998781.85</v>
      </c>
      <c r="P7">
        <v>486570</v>
      </c>
      <c r="Q7">
        <v>15309855.672</v>
      </c>
      <c r="R7">
        <v>432877.4</v>
      </c>
      <c r="S7">
        <v>12536687.105</v>
      </c>
      <c r="T7">
        <v>521218</v>
      </c>
      <c r="U7">
        <v>15398989.58</v>
      </c>
      <c r="V7">
        <v>512945.01</v>
      </c>
      <c r="W7">
        <v>16703640.026000001</v>
      </c>
    </row>
    <row r="8" spans="1:23">
      <c r="A8" t="s">
        <v>400</v>
      </c>
      <c r="B8">
        <v>242580</v>
      </c>
      <c r="C8">
        <v>7821308</v>
      </c>
      <c r="F8">
        <v>44000</v>
      </c>
      <c r="G8">
        <v>196504.5</v>
      </c>
      <c r="H8">
        <v>32650</v>
      </c>
      <c r="I8">
        <v>181877.64</v>
      </c>
      <c r="J8">
        <v>205673.59</v>
      </c>
      <c r="K8">
        <v>568905.6</v>
      </c>
      <c r="L8">
        <v>8490</v>
      </c>
      <c r="M8">
        <v>99644.323000000004</v>
      </c>
      <c r="N8">
        <v>122350.3</v>
      </c>
      <c r="O8">
        <v>1614838.67</v>
      </c>
      <c r="P8">
        <v>255825.24</v>
      </c>
      <c r="Q8">
        <v>4035574.375</v>
      </c>
      <c r="R8">
        <v>390312</v>
      </c>
      <c r="S8">
        <v>5722689.1880000001</v>
      </c>
      <c r="T8" s="153">
        <v>522631.48</v>
      </c>
      <c r="U8" s="154">
        <v>7950175.6799999997</v>
      </c>
      <c r="V8" s="153">
        <v>441226.15999999992</v>
      </c>
      <c r="W8" s="154">
        <v>1441097.44</v>
      </c>
    </row>
    <row r="9" spans="1:23">
      <c r="A9" t="s">
        <v>357</v>
      </c>
      <c r="B9">
        <v>623150</v>
      </c>
      <c r="C9">
        <v>6408116</v>
      </c>
      <c r="D9">
        <v>713850</v>
      </c>
      <c r="E9">
        <v>7860986.6699999999</v>
      </c>
      <c r="F9">
        <v>575950</v>
      </c>
      <c r="G9">
        <v>6324857.4699999997</v>
      </c>
      <c r="H9">
        <v>801300</v>
      </c>
      <c r="I9">
        <v>8727462.5600000005</v>
      </c>
      <c r="J9">
        <v>1119050</v>
      </c>
      <c r="K9">
        <v>11987551.26</v>
      </c>
      <c r="L9" s="153">
        <v>986836</v>
      </c>
      <c r="M9" s="154">
        <v>11290551.68</v>
      </c>
      <c r="N9" s="153">
        <v>758471</v>
      </c>
      <c r="O9" s="154">
        <v>8534181.2100000009</v>
      </c>
      <c r="P9" s="153">
        <v>696934</v>
      </c>
      <c r="Q9" s="154">
        <v>8024871.5630000001</v>
      </c>
      <c r="R9" s="153">
        <v>889440</v>
      </c>
      <c r="S9" s="154">
        <v>10572234.6</v>
      </c>
      <c r="T9" s="153">
        <v>595185</v>
      </c>
      <c r="U9" s="154">
        <v>7317936.5</v>
      </c>
      <c r="V9" s="153">
        <v>882950</v>
      </c>
      <c r="W9" s="154">
        <v>13097216.6</v>
      </c>
    </row>
    <row r="10" spans="1:23">
      <c r="A10" t="s">
        <v>401</v>
      </c>
      <c r="B10" s="153">
        <v>79949</v>
      </c>
      <c r="C10" s="154">
        <v>238911</v>
      </c>
      <c r="D10" s="153">
        <v>62251.8</v>
      </c>
      <c r="E10" s="154">
        <v>239990.99</v>
      </c>
      <c r="F10">
        <v>38505</v>
      </c>
      <c r="G10">
        <v>165669.45000000001</v>
      </c>
      <c r="H10" s="153">
        <v>58672.57</v>
      </c>
      <c r="I10" s="154">
        <v>232832.89</v>
      </c>
      <c r="J10">
        <v>99853.33</v>
      </c>
      <c r="K10">
        <v>565611.89</v>
      </c>
      <c r="L10" s="153">
        <v>99517</v>
      </c>
      <c r="M10" s="154">
        <v>620724.15</v>
      </c>
      <c r="N10" s="153">
        <v>148229.79</v>
      </c>
      <c r="O10" s="154">
        <v>472216.29000000004</v>
      </c>
      <c r="P10" s="153">
        <v>3158.57</v>
      </c>
      <c r="Q10" s="154">
        <v>28117.41</v>
      </c>
      <c r="R10" s="153">
        <v>3887.5600000000004</v>
      </c>
      <c r="S10" s="154">
        <v>29654.46</v>
      </c>
      <c r="T10" s="153">
        <v>7150.7900000000009</v>
      </c>
      <c r="U10" s="154">
        <v>269389.60000000003</v>
      </c>
      <c r="V10" s="153">
        <v>5394.79</v>
      </c>
      <c r="W10" s="154">
        <v>235802.25</v>
      </c>
    </row>
    <row r="11" spans="1:23">
      <c r="A11" t="s">
        <v>371</v>
      </c>
      <c r="B11" s="153">
        <v>111554</v>
      </c>
      <c r="C11" s="154">
        <v>254313</v>
      </c>
      <c r="D11" s="153">
        <v>46202</v>
      </c>
      <c r="E11" s="154">
        <v>30688.21</v>
      </c>
      <c r="F11" s="153">
        <v>175404</v>
      </c>
      <c r="G11" s="154">
        <v>1524898.47</v>
      </c>
      <c r="H11" s="153">
        <v>103154.4</v>
      </c>
      <c r="I11" s="154">
        <v>974535.42999999993</v>
      </c>
      <c r="J11" s="153">
        <v>87372.18</v>
      </c>
      <c r="K11" s="154">
        <v>584977.83000000007</v>
      </c>
      <c r="L11" s="153">
        <v>137999.49</v>
      </c>
      <c r="M11" s="154">
        <v>1683416.71</v>
      </c>
      <c r="N11" s="153">
        <v>118551.73999999999</v>
      </c>
      <c r="O11" s="154">
        <v>837283.88</v>
      </c>
      <c r="P11" s="153">
        <v>67356.67</v>
      </c>
      <c r="Q11" s="154">
        <v>793592.84</v>
      </c>
      <c r="R11" s="153">
        <v>145280.04999999999</v>
      </c>
      <c r="S11" s="154">
        <v>856003.16</v>
      </c>
      <c r="T11" s="153">
        <v>88029.3</v>
      </c>
      <c r="U11" s="154">
        <v>270434.2</v>
      </c>
      <c r="V11" s="153">
        <v>18719.189999999999</v>
      </c>
      <c r="W11" s="154">
        <v>141842.77000000002</v>
      </c>
    </row>
    <row r="12" spans="1:23">
      <c r="B12" s="153"/>
      <c r="C12" s="154"/>
      <c r="D12" s="153"/>
      <c r="E12" s="154"/>
      <c r="F12" s="153"/>
      <c r="G12" s="154"/>
      <c r="H12" s="153"/>
      <c r="I12" s="154"/>
      <c r="J12" s="153"/>
      <c r="K12" s="154"/>
      <c r="L12" s="153"/>
      <c r="M12" s="154"/>
      <c r="N12" s="153"/>
      <c r="O12" s="154"/>
      <c r="P12" s="153"/>
      <c r="Q12" s="154"/>
      <c r="R12" s="153"/>
      <c r="S12" s="154"/>
      <c r="T12" s="153"/>
      <c r="U12" s="154"/>
      <c r="V12" s="153"/>
      <c r="W12" s="154"/>
    </row>
    <row r="13" spans="1:23" s="155" customFormat="1">
      <c r="A13" s="155" t="s">
        <v>287</v>
      </c>
      <c r="B13" s="156">
        <f>SUM(B4:B11)</f>
        <v>11512517</v>
      </c>
      <c r="C13" s="156">
        <f t="shared" ref="C13:W13" si="0">SUM(C4:C11)</f>
        <v>47183056</v>
      </c>
      <c r="D13" s="156">
        <f t="shared" si="0"/>
        <v>13460265.51</v>
      </c>
      <c r="E13" s="156">
        <f t="shared" si="0"/>
        <v>51766336.210000008</v>
      </c>
      <c r="F13" s="156">
        <f t="shared" si="0"/>
        <v>13330597.950000001</v>
      </c>
      <c r="G13" s="156">
        <f t="shared" si="0"/>
        <v>52904560.640000001</v>
      </c>
      <c r="H13" s="156">
        <f t="shared" si="0"/>
        <v>12406198.560000001</v>
      </c>
      <c r="I13" s="156">
        <f t="shared" si="0"/>
        <v>50448537.550000004</v>
      </c>
      <c r="J13" s="156">
        <f t="shared" si="0"/>
        <v>12683398.42</v>
      </c>
      <c r="K13" s="156">
        <f t="shared" si="0"/>
        <v>58014265.049999997</v>
      </c>
      <c r="L13" s="156">
        <f t="shared" si="0"/>
        <v>16835627.850000001</v>
      </c>
      <c r="M13" s="156">
        <f t="shared" si="0"/>
        <v>112904539.90799998</v>
      </c>
      <c r="N13" s="156">
        <f t="shared" si="0"/>
        <v>16279863.400000002</v>
      </c>
      <c r="O13" s="156">
        <f t="shared" si="0"/>
        <v>114509467.33099999</v>
      </c>
      <c r="P13" s="156">
        <f t="shared" si="0"/>
        <v>11871999.793</v>
      </c>
      <c r="Q13" s="156">
        <f t="shared" si="0"/>
        <v>88971074.318999991</v>
      </c>
      <c r="R13" s="156">
        <f t="shared" si="0"/>
        <v>3638360.1799999997</v>
      </c>
      <c r="S13" s="156">
        <f t="shared" si="0"/>
        <v>42862872.783</v>
      </c>
      <c r="T13" s="156">
        <f t="shared" si="0"/>
        <v>3170898.32</v>
      </c>
      <c r="U13" s="156">
        <f t="shared" si="0"/>
        <v>40691449.560000002</v>
      </c>
      <c r="V13" s="156">
        <f t="shared" si="0"/>
        <v>3138324.52</v>
      </c>
      <c r="W13" s="156">
        <f t="shared" si="0"/>
        <v>37267396.401000008</v>
      </c>
    </row>
    <row r="14" spans="1:23">
      <c r="A14" s="157" t="s">
        <v>408</v>
      </c>
      <c r="B14" s="153">
        <f>B13-B4</f>
        <v>4059872</v>
      </c>
      <c r="C14" s="153">
        <f t="shared" ref="C14:W14" si="1">C13-C4</f>
        <v>26172948</v>
      </c>
      <c r="D14" s="153">
        <f t="shared" si="1"/>
        <v>3199218.9399999995</v>
      </c>
      <c r="E14" s="153">
        <f t="shared" si="1"/>
        <v>23137992.160000008</v>
      </c>
      <c r="F14" s="153">
        <f t="shared" si="1"/>
        <v>2142983.7200000007</v>
      </c>
      <c r="G14" s="153">
        <f t="shared" si="1"/>
        <v>21760453.830000002</v>
      </c>
      <c r="H14" s="153">
        <f t="shared" si="1"/>
        <v>2334549</v>
      </c>
      <c r="I14" s="153">
        <f t="shared" si="1"/>
        <v>29454315.250000004</v>
      </c>
      <c r="J14" s="153">
        <f t="shared" si="1"/>
        <v>2432630.1799999997</v>
      </c>
      <c r="K14" s="153">
        <f t="shared" si="1"/>
        <v>29604742.459999997</v>
      </c>
      <c r="L14" s="153">
        <f t="shared" si="1"/>
        <v>2237052.8000000007</v>
      </c>
      <c r="M14" s="153">
        <f t="shared" si="1"/>
        <v>28832414.767999992</v>
      </c>
      <c r="N14" s="153">
        <f t="shared" si="1"/>
        <v>1890970.83</v>
      </c>
      <c r="O14" s="153">
        <f t="shared" si="1"/>
        <v>26042995.749999985</v>
      </c>
      <c r="P14" s="153">
        <f t="shared" si="1"/>
        <v>1683644.4800000004</v>
      </c>
      <c r="Q14" s="153">
        <f t="shared" si="1"/>
        <v>28542095.449999988</v>
      </c>
      <c r="R14" s="153">
        <f t="shared" si="1"/>
        <v>2014255.4799999997</v>
      </c>
      <c r="S14" s="153">
        <f t="shared" si="1"/>
        <v>30064709.243000001</v>
      </c>
      <c r="T14" s="153">
        <f t="shared" si="1"/>
        <v>1851684.5699999998</v>
      </c>
      <c r="U14" s="153">
        <f t="shared" si="1"/>
        <v>31443067.280000001</v>
      </c>
      <c r="V14" s="153">
        <f t="shared" si="1"/>
        <v>1947035.15</v>
      </c>
      <c r="W14" s="153">
        <f t="shared" si="1"/>
        <v>31895684.76600001</v>
      </c>
    </row>
    <row r="16" spans="1:23">
      <c r="A16" t="s">
        <v>404</v>
      </c>
      <c r="B16" s="139">
        <v>11432.567999999999</v>
      </c>
      <c r="C16" s="141">
        <v>46944.144999999997</v>
      </c>
      <c r="D16" s="139">
        <v>13398.013710000001</v>
      </c>
      <c r="E16" s="141">
        <v>51526.345219999996</v>
      </c>
      <c r="F16" s="139">
        <v>13292.092949999998</v>
      </c>
      <c r="G16" s="141">
        <v>52738.891189999995</v>
      </c>
      <c r="H16" s="139">
        <v>12347.52599</v>
      </c>
      <c r="I16" s="141">
        <v>50215.704660000003</v>
      </c>
      <c r="J16" s="139">
        <v>12584.945089999999</v>
      </c>
      <c r="K16" s="141">
        <v>57452.415290000004</v>
      </c>
      <c r="L16" s="139">
        <v>16771.150859999998</v>
      </c>
      <c r="M16" s="141">
        <v>112343.82788000001</v>
      </c>
      <c r="N16" s="139">
        <v>16025.43622</v>
      </c>
      <c r="O16" s="141">
        <v>113259.23370200001</v>
      </c>
      <c r="P16" s="139">
        <v>11677.328942</v>
      </c>
      <c r="Q16" s="141">
        <v>88125.538220999981</v>
      </c>
      <c r="R16" s="139">
        <v>3460.7467500000002</v>
      </c>
      <c r="S16" s="141">
        <v>41946.816183000003</v>
      </c>
      <c r="T16" s="139">
        <v>2996.9565399999997</v>
      </c>
      <c r="U16" s="141">
        <v>40101.295319999997</v>
      </c>
      <c r="V16" s="139">
        <v>3050.2605399999998</v>
      </c>
      <c r="W16" s="141">
        <v>42389.705596</v>
      </c>
    </row>
    <row r="17" spans="1:25">
      <c r="A17" t="s">
        <v>523</v>
      </c>
      <c r="B17" s="191">
        <f>B16*1000</f>
        <v>11432568</v>
      </c>
      <c r="C17" s="191">
        <f t="shared" ref="C17:L17" si="2">C16*1000</f>
        <v>46944145</v>
      </c>
      <c r="D17" s="191">
        <f t="shared" si="2"/>
        <v>13398013.710000001</v>
      </c>
      <c r="E17" s="191">
        <f t="shared" si="2"/>
        <v>51526345.219999999</v>
      </c>
      <c r="F17" s="191">
        <f t="shared" si="2"/>
        <v>13292092.949999999</v>
      </c>
      <c r="G17" s="191">
        <f t="shared" si="2"/>
        <v>52738891.189999998</v>
      </c>
      <c r="H17" s="191">
        <f t="shared" si="2"/>
        <v>12347525.99</v>
      </c>
      <c r="I17" s="191">
        <f t="shared" si="2"/>
        <v>50215704.660000004</v>
      </c>
      <c r="J17" s="191">
        <f t="shared" si="2"/>
        <v>12584945.09</v>
      </c>
      <c r="K17" s="191">
        <f t="shared" si="2"/>
        <v>57452415.290000007</v>
      </c>
      <c r="L17" s="191">
        <f t="shared" si="2"/>
        <v>16771150.859999998</v>
      </c>
      <c r="M17" s="191">
        <f t="shared" ref="M17" si="3">M16*1000</f>
        <v>112343827.88000001</v>
      </c>
      <c r="N17" s="191">
        <f t="shared" ref="N17" si="4">N16*1000</f>
        <v>16025436.219999999</v>
      </c>
      <c r="O17" s="191">
        <f t="shared" ref="O17" si="5">O16*1000</f>
        <v>113259233.70200001</v>
      </c>
      <c r="P17" s="191">
        <f t="shared" ref="P17" si="6">P16*1000</f>
        <v>11677328.942</v>
      </c>
      <c r="Q17" s="191">
        <f t="shared" ref="Q17" si="7">Q16*1000</f>
        <v>88125538.220999986</v>
      </c>
      <c r="R17" s="191">
        <f t="shared" ref="R17" si="8">R16*1000</f>
        <v>3460746.7500000005</v>
      </c>
      <c r="S17" s="191">
        <f t="shared" ref="S17" si="9">S16*1000</f>
        <v>41946816.183000006</v>
      </c>
      <c r="T17" s="191">
        <f t="shared" ref="T17" si="10">T16*1000</f>
        <v>2996956.5399999996</v>
      </c>
      <c r="U17" s="191">
        <f t="shared" ref="U17" si="11">U16*1000</f>
        <v>40101295.32</v>
      </c>
      <c r="V17" s="191">
        <f t="shared" ref="V17" si="12">V16*1000</f>
        <v>3050260.5399999996</v>
      </c>
      <c r="W17" s="191">
        <f t="shared" ref="W17" si="13">W16*1000</f>
        <v>42389705.596000001</v>
      </c>
    </row>
    <row r="18" spans="1:25">
      <c r="A18" s="259" t="s">
        <v>410</v>
      </c>
      <c r="B18" s="259"/>
      <c r="C18" s="259"/>
    </row>
    <row r="19" spans="1:25">
      <c r="A19" t="s">
        <v>290</v>
      </c>
      <c r="B19" t="s">
        <v>409</v>
      </c>
      <c r="C19" t="s">
        <v>294</v>
      </c>
    </row>
    <row r="20" spans="1:25">
      <c r="A20">
        <v>2008</v>
      </c>
      <c r="B20">
        <v>4059872</v>
      </c>
      <c r="C20">
        <v>26172948</v>
      </c>
      <c r="D20">
        <f>C20/1000000</f>
        <v>26.172948000000002</v>
      </c>
      <c r="M20" t="s">
        <v>531</v>
      </c>
      <c r="N20" t="s">
        <v>530</v>
      </c>
    </row>
    <row r="21" spans="1:25">
      <c r="A21">
        <v>2009</v>
      </c>
      <c r="B21">
        <v>3199218.9399999995</v>
      </c>
      <c r="C21">
        <v>23137992.160000008</v>
      </c>
      <c r="D21">
        <f t="shared" ref="D21:D30" si="14">C21/1000000</f>
        <v>23.137992160000007</v>
      </c>
      <c r="M21">
        <f>B20/1000000</f>
        <v>4.0598720000000004</v>
      </c>
      <c r="N21">
        <f>C20/1000000</f>
        <v>26.172948000000002</v>
      </c>
      <c r="Q21" s="153" t="s">
        <v>411</v>
      </c>
      <c r="R21" s="153" t="s">
        <v>294</v>
      </c>
      <c r="S21" s="153"/>
      <c r="T21" s="153"/>
    </row>
    <row r="22" spans="1:25">
      <c r="A22">
        <v>2010</v>
      </c>
      <c r="B22">
        <v>2142983.7200000007</v>
      </c>
      <c r="C22">
        <v>21760453.830000002</v>
      </c>
      <c r="D22">
        <f t="shared" si="14"/>
        <v>21.760453830000003</v>
      </c>
      <c r="M22">
        <f t="shared" ref="M22:M31" si="15">B21/1000000</f>
        <v>3.1992189399999993</v>
      </c>
      <c r="N22">
        <f t="shared" ref="N22:N31" si="16">C21/1000000</f>
        <v>23.137992160000007</v>
      </c>
      <c r="P22">
        <v>2015</v>
      </c>
      <c r="Q22" s="153">
        <v>173740</v>
      </c>
      <c r="R22">
        <v>349584.51</v>
      </c>
    </row>
    <row r="23" spans="1:25">
      <c r="A23">
        <v>2011</v>
      </c>
      <c r="B23">
        <v>2334549</v>
      </c>
      <c r="C23">
        <v>29454315.250000004</v>
      </c>
      <c r="D23">
        <f t="shared" si="14"/>
        <v>29.454315250000004</v>
      </c>
      <c r="M23">
        <f t="shared" si="15"/>
        <v>2.1429837200000006</v>
      </c>
      <c r="N23">
        <f t="shared" si="16"/>
        <v>21.760453830000003</v>
      </c>
      <c r="P23">
        <v>2016</v>
      </c>
      <c r="Q23" s="153">
        <v>152458.47</v>
      </c>
      <c r="R23">
        <v>347440.73</v>
      </c>
      <c r="W23" s="259" t="s">
        <v>541</v>
      </c>
      <c r="X23" s="259"/>
      <c r="Y23" s="259"/>
    </row>
    <row r="24" spans="1:25">
      <c r="A24">
        <v>2012</v>
      </c>
      <c r="B24">
        <v>2432630.1799999997</v>
      </c>
      <c r="C24">
        <v>29604742.459999997</v>
      </c>
      <c r="D24">
        <f t="shared" si="14"/>
        <v>29.604742459999997</v>
      </c>
      <c r="M24">
        <f t="shared" si="15"/>
        <v>2.334549</v>
      </c>
      <c r="N24">
        <f t="shared" si="16"/>
        <v>29.454315250000004</v>
      </c>
      <c r="P24">
        <v>2017</v>
      </c>
      <c r="Q24" s="153">
        <v>117470</v>
      </c>
      <c r="R24">
        <v>236141.72</v>
      </c>
      <c r="W24" t="s">
        <v>538</v>
      </c>
      <c r="X24" s="200">
        <v>18144737.469999999</v>
      </c>
      <c r="Y24">
        <f>((X24/X28)*100)</f>
        <v>56.887750215176048</v>
      </c>
    </row>
    <row r="25" spans="1:25">
      <c r="A25">
        <v>2013</v>
      </c>
      <c r="B25">
        <v>2237052.8000000007</v>
      </c>
      <c r="C25">
        <v>28832414.767999992</v>
      </c>
      <c r="D25">
        <f t="shared" si="14"/>
        <v>28.832414767999992</v>
      </c>
      <c r="M25">
        <f t="shared" si="15"/>
        <v>2.4326301799999999</v>
      </c>
      <c r="N25">
        <f t="shared" si="16"/>
        <v>29.604742459999997</v>
      </c>
      <c r="P25">
        <v>2018</v>
      </c>
      <c r="Q25" s="153">
        <v>85120</v>
      </c>
      <c r="R25">
        <v>265110.48</v>
      </c>
      <c r="W25" t="s">
        <v>539</v>
      </c>
      <c r="X25" s="200">
        <v>13097216.6</v>
      </c>
      <c r="Y25">
        <f>((X25/X28)*100)</f>
        <v>41.062660051529384</v>
      </c>
    </row>
    <row r="26" spans="1:25">
      <c r="A26">
        <v>2014</v>
      </c>
      <c r="B26">
        <v>1890970.83</v>
      </c>
      <c r="C26">
        <v>26042995.749999985</v>
      </c>
      <c r="D26">
        <f t="shared" si="14"/>
        <v>26.042995749999985</v>
      </c>
      <c r="M26">
        <f t="shared" si="15"/>
        <v>2.2370528000000007</v>
      </c>
      <c r="N26">
        <f t="shared" si="16"/>
        <v>28.832414767999992</v>
      </c>
      <c r="W26" t="s">
        <v>398</v>
      </c>
      <c r="X26" s="200">
        <v>276085.68</v>
      </c>
      <c r="Y26">
        <f>((X26/X28)*100)</f>
        <v>0.86558944309856833</v>
      </c>
    </row>
    <row r="27" spans="1:25">
      <c r="A27">
        <v>2015</v>
      </c>
      <c r="B27">
        <v>1683644.4800000004</v>
      </c>
      <c r="C27">
        <v>28542095.449999988</v>
      </c>
      <c r="D27">
        <f t="shared" si="14"/>
        <v>28.542095449999987</v>
      </c>
      <c r="M27">
        <f t="shared" si="15"/>
        <v>1.8909708300000001</v>
      </c>
      <c r="N27">
        <f t="shared" si="16"/>
        <v>26.042995749999985</v>
      </c>
      <c r="W27" t="s">
        <v>540</v>
      </c>
      <c r="X27" s="200">
        <v>377645</v>
      </c>
      <c r="Y27">
        <f>((X27/X28)*100)</f>
        <v>1.1840002901959958</v>
      </c>
    </row>
    <row r="28" spans="1:25">
      <c r="A28">
        <v>2016</v>
      </c>
      <c r="B28">
        <v>2014255.4799999997</v>
      </c>
      <c r="C28">
        <v>30064709.243000001</v>
      </c>
      <c r="D28">
        <f t="shared" si="14"/>
        <v>30.064709242999999</v>
      </c>
      <c r="M28">
        <f t="shared" si="15"/>
        <v>1.6836444800000006</v>
      </c>
      <c r="N28">
        <f t="shared" si="16"/>
        <v>28.542095449999987</v>
      </c>
      <c r="X28">
        <v>31895684.75</v>
      </c>
      <c r="Y28">
        <f>SUM(Y24:Y27)</f>
        <v>100</v>
      </c>
    </row>
    <row r="29" spans="1:25">
      <c r="A29">
        <v>2017</v>
      </c>
      <c r="B29">
        <v>1851684.5699999998</v>
      </c>
      <c r="C29">
        <v>31443067.280000001</v>
      </c>
      <c r="D29">
        <f t="shared" si="14"/>
        <v>31.443067280000001</v>
      </c>
      <c r="M29">
        <f t="shared" si="15"/>
        <v>2.0142554799999997</v>
      </c>
      <c r="N29">
        <f t="shared" si="16"/>
        <v>30.064709242999999</v>
      </c>
    </row>
    <row r="30" spans="1:25">
      <c r="A30">
        <v>2018</v>
      </c>
      <c r="B30">
        <v>1947035.15</v>
      </c>
      <c r="C30">
        <v>31895684.76600001</v>
      </c>
      <c r="D30">
        <f t="shared" si="14"/>
        <v>31.895684766000009</v>
      </c>
      <c r="M30">
        <f t="shared" si="15"/>
        <v>1.8516845699999998</v>
      </c>
      <c r="N30">
        <f t="shared" si="16"/>
        <v>31.443067280000001</v>
      </c>
    </row>
    <row r="31" spans="1:25">
      <c r="M31">
        <f t="shared" si="15"/>
        <v>1.9470351499999998</v>
      </c>
      <c r="N31">
        <f t="shared" si="16"/>
        <v>31.895684766000009</v>
      </c>
    </row>
    <row r="40" spans="1:20">
      <c r="A40" t="s">
        <v>290</v>
      </c>
      <c r="B40" t="s">
        <v>409</v>
      </c>
      <c r="C40" t="s">
        <v>294</v>
      </c>
    </row>
    <row r="41" spans="1:20">
      <c r="A41">
        <v>2008</v>
      </c>
      <c r="B41" s="156">
        <v>11512517</v>
      </c>
      <c r="C41" s="156">
        <v>47183056</v>
      </c>
      <c r="D41" s="156"/>
      <c r="E41" s="156"/>
      <c r="F41" s="156"/>
      <c r="G41" s="156"/>
      <c r="H41" s="156"/>
      <c r="I41" s="156"/>
      <c r="J41" s="156"/>
      <c r="K41" s="156"/>
      <c r="L41" s="156"/>
      <c r="M41" s="156"/>
      <c r="N41" s="156"/>
    </row>
    <row r="42" spans="1:20">
      <c r="A42">
        <v>2009</v>
      </c>
      <c r="B42" s="156">
        <v>13460265.51</v>
      </c>
      <c r="C42" s="156">
        <v>51766336.210000008</v>
      </c>
    </row>
    <row r="43" spans="1:20">
      <c r="A43">
        <v>2010</v>
      </c>
      <c r="B43" s="156">
        <v>13330597.950000001</v>
      </c>
      <c r="C43" s="156">
        <v>52904560.640000001</v>
      </c>
    </row>
    <row r="44" spans="1:20">
      <c r="A44">
        <v>2011</v>
      </c>
      <c r="B44" s="156">
        <v>12406198.560000001</v>
      </c>
      <c r="C44" s="156">
        <v>50448537.550000004</v>
      </c>
    </row>
    <row r="45" spans="1:20">
      <c r="A45">
        <v>2012</v>
      </c>
      <c r="B45" s="156">
        <v>12683398.42</v>
      </c>
      <c r="C45" s="156">
        <v>58014265.049999997</v>
      </c>
    </row>
    <row r="46" spans="1:20">
      <c r="A46">
        <v>2013</v>
      </c>
      <c r="B46" s="156">
        <v>16835627.850000001</v>
      </c>
      <c r="C46" s="156">
        <v>112904539.90799998</v>
      </c>
    </row>
    <row r="47" spans="1:20">
      <c r="A47">
        <v>2014</v>
      </c>
      <c r="B47" s="156">
        <v>16279863.400000002</v>
      </c>
      <c r="C47" s="156">
        <v>114509467.33099999</v>
      </c>
    </row>
    <row r="48" spans="1:20">
      <c r="A48">
        <v>2015</v>
      </c>
      <c r="B48" s="156">
        <v>11871999.793</v>
      </c>
      <c r="C48" s="156">
        <v>88971074.318999991</v>
      </c>
      <c r="P48" t="s">
        <v>290</v>
      </c>
      <c r="Q48" t="s">
        <v>531</v>
      </c>
      <c r="R48" t="s">
        <v>532</v>
      </c>
      <c r="S48" t="s">
        <v>530</v>
      </c>
      <c r="T48" t="s">
        <v>532</v>
      </c>
    </row>
    <row r="49" spans="1:20">
      <c r="A49">
        <v>2016</v>
      </c>
      <c r="B49" s="156">
        <v>3638360.1799999997</v>
      </c>
      <c r="C49" s="156">
        <v>42862872.783</v>
      </c>
      <c r="P49">
        <v>2008</v>
      </c>
      <c r="Q49">
        <v>4.0598720000000004</v>
      </c>
      <c r="R49">
        <f>ROUNDUP(Q49,2)</f>
        <v>4.0599999999999996</v>
      </c>
      <c r="S49">
        <v>26.172948000000002</v>
      </c>
      <c r="T49">
        <f>ROUNDUP(S49,2)</f>
        <v>26.180000000000003</v>
      </c>
    </row>
    <row r="50" spans="1:20">
      <c r="A50">
        <v>2017</v>
      </c>
      <c r="B50" s="156">
        <v>3170898.32</v>
      </c>
      <c r="C50" s="156">
        <v>40691449.560000002</v>
      </c>
      <c r="P50">
        <v>2009</v>
      </c>
      <c r="Q50">
        <v>3.1992189399999993</v>
      </c>
      <c r="R50">
        <f t="shared" ref="R50:R59" si="17">ROUNDUP(Q50,2)</f>
        <v>3.1999999999999997</v>
      </c>
      <c r="S50">
        <v>23.137992160000007</v>
      </c>
      <c r="T50">
        <f t="shared" ref="T50:T59" si="18">ROUNDUP(S50,2)</f>
        <v>23.14</v>
      </c>
    </row>
    <row r="51" spans="1:20">
      <c r="A51">
        <v>2018</v>
      </c>
      <c r="B51" s="156">
        <v>3138324.52</v>
      </c>
      <c r="C51" s="156">
        <v>37267396.401000008</v>
      </c>
      <c r="P51">
        <v>2010</v>
      </c>
      <c r="Q51">
        <v>2.1429837200000006</v>
      </c>
      <c r="R51">
        <f t="shared" si="17"/>
        <v>2.15</v>
      </c>
      <c r="S51">
        <v>21.760453830000003</v>
      </c>
      <c r="T51">
        <f t="shared" si="18"/>
        <v>21.770000000000003</v>
      </c>
    </row>
    <row r="52" spans="1:20">
      <c r="P52">
        <v>2011</v>
      </c>
      <c r="Q52">
        <v>2.334549</v>
      </c>
      <c r="R52">
        <f t="shared" si="17"/>
        <v>2.34</v>
      </c>
      <c r="S52">
        <v>29.454315250000004</v>
      </c>
      <c r="T52">
        <f t="shared" si="18"/>
        <v>29.46</v>
      </c>
    </row>
    <row r="53" spans="1:20">
      <c r="P53">
        <v>2012</v>
      </c>
      <c r="Q53">
        <v>2.4326301799999999</v>
      </c>
      <c r="R53">
        <f t="shared" si="17"/>
        <v>2.44</v>
      </c>
      <c r="S53">
        <v>29.604742459999997</v>
      </c>
      <c r="T53">
        <f t="shared" si="18"/>
        <v>29.610000000000003</v>
      </c>
    </row>
    <row r="54" spans="1:20">
      <c r="P54">
        <v>2013</v>
      </c>
      <c r="Q54">
        <v>2.2370528000000007</v>
      </c>
      <c r="R54">
        <f t="shared" si="17"/>
        <v>2.2399999999999998</v>
      </c>
      <c r="S54">
        <v>28.832414767999992</v>
      </c>
      <c r="T54">
        <f t="shared" si="18"/>
        <v>28.84</v>
      </c>
    </row>
    <row r="55" spans="1:20">
      <c r="P55">
        <v>2014</v>
      </c>
      <c r="Q55">
        <v>1.8909708300000001</v>
      </c>
      <c r="R55">
        <f t="shared" si="17"/>
        <v>1.9</v>
      </c>
      <c r="S55">
        <v>26.042995749999985</v>
      </c>
      <c r="T55">
        <f t="shared" si="18"/>
        <v>26.05</v>
      </c>
    </row>
    <row r="56" spans="1:20">
      <c r="P56">
        <v>2015</v>
      </c>
      <c r="Q56">
        <v>1.6836444800000006</v>
      </c>
      <c r="R56">
        <f t="shared" si="17"/>
        <v>1.69</v>
      </c>
      <c r="S56">
        <v>28.542095449999987</v>
      </c>
      <c r="T56">
        <f t="shared" si="18"/>
        <v>28.55</v>
      </c>
    </row>
    <row r="57" spans="1:20">
      <c r="P57">
        <v>2016</v>
      </c>
      <c r="Q57">
        <v>2.0142554799999997</v>
      </c>
      <c r="R57">
        <f t="shared" si="17"/>
        <v>2.0199999999999996</v>
      </c>
      <c r="S57">
        <v>30.064709242999999</v>
      </c>
      <c r="T57">
        <f t="shared" si="18"/>
        <v>30.07</v>
      </c>
    </row>
    <row r="58" spans="1:20">
      <c r="P58">
        <v>2017</v>
      </c>
      <c r="Q58">
        <v>1.8516845699999998</v>
      </c>
      <c r="R58">
        <f t="shared" si="17"/>
        <v>1.86</v>
      </c>
      <c r="S58">
        <v>31.443067280000001</v>
      </c>
      <c r="T58">
        <f t="shared" si="18"/>
        <v>31.450000000000003</v>
      </c>
    </row>
    <row r="59" spans="1:20">
      <c r="P59">
        <v>2018</v>
      </c>
      <c r="Q59">
        <v>1.9470351499999998</v>
      </c>
      <c r="R59">
        <f t="shared" si="17"/>
        <v>1.95</v>
      </c>
      <c r="S59">
        <v>31.895684766000009</v>
      </c>
      <c r="T59">
        <f t="shared" si="18"/>
        <v>31.900000000000002</v>
      </c>
    </row>
    <row r="64" spans="1:20">
      <c r="F64" s="154"/>
      <c r="G64" s="154"/>
      <c r="H64" s="154"/>
      <c r="I64" s="154"/>
      <c r="J64" s="154"/>
      <c r="K64" s="154"/>
      <c r="L64" s="154"/>
    </row>
    <row r="67" spans="6:11">
      <c r="F67" s="153"/>
      <c r="G67" s="153"/>
      <c r="H67" s="153"/>
      <c r="I67" s="153"/>
      <c r="J67" s="153"/>
      <c r="K67" s="153"/>
    </row>
  </sheetData>
  <mergeCells count="13">
    <mergeCell ref="J2:K2"/>
    <mergeCell ref="L2:M2"/>
    <mergeCell ref="A18:C18"/>
    <mergeCell ref="B2:C2"/>
    <mergeCell ref="D2:E2"/>
    <mergeCell ref="F2:G2"/>
    <mergeCell ref="H2:I2"/>
    <mergeCell ref="W23:Y23"/>
    <mergeCell ref="N2:O2"/>
    <mergeCell ref="P2:Q2"/>
    <mergeCell ref="R2:S2"/>
    <mergeCell ref="T2:U2"/>
    <mergeCell ref="V2:W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BE824-CA54-4B30-86FD-9B8C14EC7B94}">
  <dimension ref="A1:E506"/>
  <sheetViews>
    <sheetView workbookViewId="0">
      <selection activeCell="C17" sqref="C17"/>
    </sheetView>
  </sheetViews>
  <sheetFormatPr defaultRowHeight="12"/>
  <cols>
    <col min="1" max="1" width="5.5703125" style="171" bestFit="1" customWidth="1"/>
    <col min="2" max="2" width="11.28515625" style="171" bestFit="1" customWidth="1"/>
    <col min="3" max="3" width="75.7109375" style="172" customWidth="1"/>
    <col min="4" max="4" width="13.85546875" style="171" bestFit="1" customWidth="1"/>
    <col min="5" max="5" width="12.7109375" style="171" bestFit="1" customWidth="1"/>
    <col min="6" max="16384" width="9.140625" style="171"/>
  </cols>
  <sheetData>
    <row r="1" spans="1:5">
      <c r="A1" s="169" t="s">
        <v>290</v>
      </c>
      <c r="B1" s="169" t="s">
        <v>291</v>
      </c>
      <c r="C1" s="170" t="s">
        <v>292</v>
      </c>
      <c r="D1" s="169" t="s">
        <v>293</v>
      </c>
      <c r="E1" s="169" t="s">
        <v>294</v>
      </c>
    </row>
    <row r="2" spans="1:5" s="183" customFormat="1">
      <c r="A2" s="183">
        <v>2003</v>
      </c>
      <c r="B2" s="183">
        <v>303330000</v>
      </c>
      <c r="C2" s="184" t="s">
        <v>447</v>
      </c>
      <c r="D2" s="185">
        <v>101</v>
      </c>
      <c r="E2" s="186">
        <v>382</v>
      </c>
    </row>
    <row r="3" spans="1:5" s="183" customFormat="1">
      <c r="A3" s="183">
        <v>2003</v>
      </c>
      <c r="B3" s="183">
        <v>303490000</v>
      </c>
      <c r="C3" s="184" t="s">
        <v>448</v>
      </c>
      <c r="D3" s="185">
        <v>671</v>
      </c>
      <c r="E3" s="186">
        <v>11473</v>
      </c>
    </row>
    <row r="4" spans="1:5" s="183" customFormat="1">
      <c r="A4" s="183">
        <v>2003</v>
      </c>
      <c r="B4" s="183">
        <v>303609000</v>
      </c>
      <c r="C4" s="184" t="s">
        <v>449</v>
      </c>
      <c r="D4" s="185">
        <v>83</v>
      </c>
      <c r="E4" s="186">
        <v>311</v>
      </c>
    </row>
    <row r="5" spans="1:5" s="187" customFormat="1">
      <c r="A5" s="187">
        <v>2003</v>
      </c>
      <c r="B5" s="187">
        <v>303760000</v>
      </c>
      <c r="C5" s="188" t="s">
        <v>450</v>
      </c>
      <c r="D5" s="189">
        <v>106</v>
      </c>
      <c r="E5" s="190">
        <v>1735</v>
      </c>
    </row>
    <row r="6" spans="1:5" s="183" customFormat="1">
      <c r="A6" s="183">
        <v>2003</v>
      </c>
      <c r="B6" s="183">
        <v>303792000</v>
      </c>
      <c r="C6" s="184" t="s">
        <v>329</v>
      </c>
      <c r="D6" s="185">
        <v>369</v>
      </c>
      <c r="E6" s="186">
        <v>1524</v>
      </c>
    </row>
    <row r="7" spans="1:5" s="183" customFormat="1">
      <c r="A7" s="183">
        <v>2003</v>
      </c>
      <c r="B7" s="183">
        <v>304109000</v>
      </c>
      <c r="C7" s="184" t="s">
        <v>305</v>
      </c>
      <c r="D7" s="185">
        <v>1112</v>
      </c>
      <c r="E7" s="186">
        <v>9325</v>
      </c>
    </row>
    <row r="8" spans="1:5" s="183" customFormat="1">
      <c r="A8" s="183">
        <v>2003</v>
      </c>
      <c r="B8" s="183">
        <v>304209000</v>
      </c>
      <c r="C8" s="184" t="s">
        <v>306</v>
      </c>
      <c r="D8" s="185">
        <v>2880</v>
      </c>
      <c r="E8" s="186">
        <v>11353</v>
      </c>
    </row>
    <row r="9" spans="1:5" s="183" customFormat="1">
      <c r="A9" s="183">
        <v>2003</v>
      </c>
      <c r="B9" s="183">
        <v>304900000</v>
      </c>
      <c r="C9" s="184" t="s">
        <v>296</v>
      </c>
      <c r="D9" s="185">
        <v>1125</v>
      </c>
      <c r="E9" s="186">
        <v>3512</v>
      </c>
    </row>
    <row r="10" spans="1:5" s="183" customFormat="1" ht="36">
      <c r="A10" s="183">
        <v>2003</v>
      </c>
      <c r="B10" s="183">
        <v>305410000</v>
      </c>
      <c r="C10" s="184" t="s">
        <v>451</v>
      </c>
      <c r="D10" s="185">
        <v>675</v>
      </c>
      <c r="E10" s="186">
        <v>6139</v>
      </c>
    </row>
    <row r="11" spans="1:5" s="183" customFormat="1">
      <c r="A11" s="183">
        <v>2003</v>
      </c>
      <c r="B11" s="183">
        <v>305499000</v>
      </c>
      <c r="C11" s="184" t="s">
        <v>331</v>
      </c>
      <c r="D11" s="185">
        <v>544</v>
      </c>
      <c r="E11" s="186">
        <v>1020</v>
      </c>
    </row>
    <row r="12" spans="1:5" s="183" customFormat="1">
      <c r="A12" s="183">
        <v>2003</v>
      </c>
      <c r="B12" s="183">
        <v>305630000</v>
      </c>
      <c r="C12" s="184" t="s">
        <v>452</v>
      </c>
      <c r="D12" s="185">
        <v>740</v>
      </c>
      <c r="E12" s="186">
        <v>4064</v>
      </c>
    </row>
    <row r="13" spans="1:5">
      <c r="A13" s="171">
        <v>2003</v>
      </c>
      <c r="B13" s="171">
        <v>306120000</v>
      </c>
      <c r="C13" s="172" t="s">
        <v>300</v>
      </c>
      <c r="D13" s="173">
        <v>9</v>
      </c>
      <c r="E13" s="174">
        <v>168</v>
      </c>
    </row>
    <row r="14" spans="1:5">
      <c r="A14" s="171">
        <v>2003</v>
      </c>
      <c r="B14" s="171">
        <v>306140000</v>
      </c>
      <c r="C14" s="172" t="s">
        <v>302</v>
      </c>
      <c r="D14" s="173">
        <v>3988</v>
      </c>
      <c r="E14" s="174">
        <v>26126</v>
      </c>
    </row>
    <row r="15" spans="1:5">
      <c r="A15" s="171">
        <v>2003</v>
      </c>
      <c r="B15" s="171">
        <v>306191000</v>
      </c>
      <c r="C15" s="172" t="s">
        <v>303</v>
      </c>
      <c r="D15" s="173">
        <v>42000</v>
      </c>
      <c r="E15" s="174">
        <v>188141</v>
      </c>
    </row>
    <row r="16" spans="1:5">
      <c r="A16" s="171">
        <v>2003</v>
      </c>
      <c r="B16" s="171">
        <v>306192000</v>
      </c>
      <c r="C16" s="172" t="s">
        <v>453</v>
      </c>
      <c r="D16" s="173">
        <v>513</v>
      </c>
      <c r="E16" s="174">
        <v>533</v>
      </c>
    </row>
    <row r="17" spans="1:5">
      <c r="A17" s="171">
        <v>2003</v>
      </c>
      <c r="B17" s="171">
        <v>306240000</v>
      </c>
      <c r="C17" s="172" t="s">
        <v>334</v>
      </c>
      <c r="D17" s="173">
        <v>84</v>
      </c>
      <c r="E17" s="174">
        <v>169</v>
      </c>
    </row>
    <row r="18" spans="1:5">
      <c r="A18" s="171">
        <v>2003</v>
      </c>
      <c r="B18" s="171">
        <v>307109000</v>
      </c>
      <c r="C18" s="172" t="s">
        <v>321</v>
      </c>
      <c r="D18" s="173">
        <v>284</v>
      </c>
      <c r="E18" s="174">
        <v>1471</v>
      </c>
    </row>
    <row r="19" spans="1:5" ht="24">
      <c r="A19" s="171">
        <v>2003</v>
      </c>
      <c r="B19" s="171">
        <v>307210000</v>
      </c>
      <c r="C19" s="172" t="s">
        <v>339</v>
      </c>
      <c r="D19" s="173">
        <v>960</v>
      </c>
      <c r="E19" s="174">
        <v>12312</v>
      </c>
    </row>
    <row r="20" spans="1:5">
      <c r="A20" s="171">
        <v>2003</v>
      </c>
      <c r="B20" s="171">
        <v>307290000</v>
      </c>
      <c r="C20" s="172" t="s">
        <v>454</v>
      </c>
      <c r="D20" s="173">
        <v>1410</v>
      </c>
      <c r="E20" s="174">
        <v>10230</v>
      </c>
    </row>
    <row r="21" spans="1:5">
      <c r="A21" s="171">
        <v>2003</v>
      </c>
      <c r="B21" s="171">
        <v>307310000</v>
      </c>
      <c r="C21" s="172" t="s">
        <v>455</v>
      </c>
      <c r="D21" s="173">
        <v>1674</v>
      </c>
      <c r="E21" s="174">
        <v>6555</v>
      </c>
    </row>
    <row r="22" spans="1:5">
      <c r="A22" s="171">
        <v>2003</v>
      </c>
      <c r="B22" s="171">
        <v>307390000</v>
      </c>
      <c r="C22" s="172" t="s">
        <v>353</v>
      </c>
      <c r="D22" s="173">
        <v>543</v>
      </c>
      <c r="E22" s="174">
        <v>3321</v>
      </c>
    </row>
    <row r="23" spans="1:5">
      <c r="A23" s="171">
        <v>2003</v>
      </c>
      <c r="B23" s="171">
        <v>307410000</v>
      </c>
      <c r="C23" s="172" t="s">
        <v>456</v>
      </c>
      <c r="D23" s="173">
        <v>2407</v>
      </c>
      <c r="E23" s="174">
        <v>17653</v>
      </c>
    </row>
    <row r="24" spans="1:5">
      <c r="A24" s="171">
        <v>2003</v>
      </c>
      <c r="B24" s="171">
        <v>307490000</v>
      </c>
      <c r="C24" s="172" t="s">
        <v>457</v>
      </c>
      <c r="D24" s="173">
        <v>1122</v>
      </c>
      <c r="E24" s="174">
        <v>4015</v>
      </c>
    </row>
    <row r="25" spans="1:5">
      <c r="A25" s="171">
        <v>2003</v>
      </c>
      <c r="B25" s="171">
        <v>307590000</v>
      </c>
      <c r="C25" s="172" t="s">
        <v>367</v>
      </c>
      <c r="D25" s="173">
        <v>862</v>
      </c>
      <c r="E25" s="174">
        <v>2781</v>
      </c>
    </row>
    <row r="26" spans="1:5">
      <c r="A26" s="171">
        <v>2003</v>
      </c>
      <c r="B26" s="171">
        <v>307600000</v>
      </c>
      <c r="C26" s="172" t="s">
        <v>354</v>
      </c>
      <c r="D26" s="173">
        <v>126</v>
      </c>
      <c r="E26" s="174">
        <v>816</v>
      </c>
    </row>
    <row r="27" spans="1:5" s="183" customFormat="1">
      <c r="A27" s="183">
        <v>2004</v>
      </c>
      <c r="B27" s="183">
        <v>302190000</v>
      </c>
      <c r="C27" s="184" t="s">
        <v>458</v>
      </c>
      <c r="D27" s="185">
        <v>51.04</v>
      </c>
      <c r="E27" s="186">
        <v>154.63999999999999</v>
      </c>
    </row>
    <row r="28" spans="1:5" s="183" customFormat="1" ht="24">
      <c r="A28" s="183">
        <v>2004</v>
      </c>
      <c r="B28" s="183">
        <v>302390000</v>
      </c>
      <c r="C28" s="184" t="s">
        <v>459</v>
      </c>
      <c r="D28" s="185">
        <v>125</v>
      </c>
      <c r="E28" s="186">
        <v>141.1</v>
      </c>
    </row>
    <row r="29" spans="1:5" s="183" customFormat="1" ht="24">
      <c r="A29" s="183">
        <v>2004</v>
      </c>
      <c r="B29" s="183">
        <v>302619000</v>
      </c>
      <c r="C29" s="184" t="s">
        <v>460</v>
      </c>
      <c r="D29" s="185">
        <v>200</v>
      </c>
      <c r="E29" s="186">
        <v>105.24</v>
      </c>
    </row>
    <row r="30" spans="1:5" s="183" customFormat="1">
      <c r="A30" s="183">
        <v>2004</v>
      </c>
      <c r="B30" s="183">
        <v>303220000</v>
      </c>
      <c r="C30" s="184" t="s">
        <v>461</v>
      </c>
      <c r="D30" s="185">
        <v>1327.95</v>
      </c>
      <c r="E30" s="186">
        <v>7521.16</v>
      </c>
    </row>
    <row r="31" spans="1:5" s="183" customFormat="1">
      <c r="A31" s="183">
        <v>2004</v>
      </c>
      <c r="B31" s="183">
        <v>303330000</v>
      </c>
      <c r="C31" s="184" t="s">
        <v>447</v>
      </c>
      <c r="D31" s="185">
        <v>57.38</v>
      </c>
      <c r="E31" s="186">
        <v>334.57</v>
      </c>
    </row>
    <row r="32" spans="1:5" s="183" customFormat="1">
      <c r="A32" s="183">
        <v>2004</v>
      </c>
      <c r="B32" s="183">
        <v>303419000</v>
      </c>
      <c r="C32" s="184" t="s">
        <v>462</v>
      </c>
      <c r="D32" s="185">
        <v>1000</v>
      </c>
      <c r="E32" s="186">
        <v>4463.58</v>
      </c>
    </row>
    <row r="33" spans="1:5" s="183" customFormat="1">
      <c r="A33" s="183">
        <v>2004</v>
      </c>
      <c r="B33" s="183">
        <v>303429000</v>
      </c>
      <c r="C33" s="184" t="s">
        <v>463</v>
      </c>
      <c r="D33" s="185">
        <v>30</v>
      </c>
      <c r="E33" s="186">
        <v>317.37</v>
      </c>
    </row>
    <row r="34" spans="1:5" s="183" customFormat="1">
      <c r="A34" s="183">
        <v>2004</v>
      </c>
      <c r="B34" s="183">
        <v>303490000</v>
      </c>
      <c r="C34" s="184" t="s">
        <v>448</v>
      </c>
      <c r="D34" s="185">
        <v>1201.81</v>
      </c>
      <c r="E34" s="186">
        <v>15051.21</v>
      </c>
    </row>
    <row r="35" spans="1:5" s="187" customFormat="1">
      <c r="A35" s="187">
        <v>2004</v>
      </c>
      <c r="B35" s="187">
        <v>303760000</v>
      </c>
      <c r="C35" s="188" t="s">
        <v>450</v>
      </c>
      <c r="D35" s="189">
        <v>159.19999999999999</v>
      </c>
      <c r="E35" s="190">
        <v>2221.29</v>
      </c>
    </row>
    <row r="36" spans="1:5" s="183" customFormat="1">
      <c r="A36" s="183">
        <v>2004</v>
      </c>
      <c r="B36" s="183">
        <v>303799000</v>
      </c>
      <c r="C36" s="184" t="s">
        <v>318</v>
      </c>
      <c r="D36" s="185">
        <v>500</v>
      </c>
      <c r="E36" s="186">
        <v>2419.0700000000002</v>
      </c>
    </row>
    <row r="37" spans="1:5" s="187" customFormat="1">
      <c r="A37" s="187">
        <v>2004</v>
      </c>
      <c r="B37" s="187">
        <v>303802000</v>
      </c>
      <c r="C37" s="188" t="s">
        <v>464</v>
      </c>
      <c r="D37" s="189">
        <v>3.94</v>
      </c>
      <c r="E37" s="190">
        <v>5.47</v>
      </c>
    </row>
    <row r="38" spans="1:5" s="183" customFormat="1">
      <c r="A38" s="183">
        <v>2004</v>
      </c>
      <c r="B38" s="183">
        <v>304109000</v>
      </c>
      <c r="C38" s="184" t="s">
        <v>305</v>
      </c>
      <c r="D38" s="185">
        <v>1279.42</v>
      </c>
      <c r="E38" s="186">
        <v>10283.85</v>
      </c>
    </row>
    <row r="39" spans="1:5" s="183" customFormat="1">
      <c r="A39" s="183">
        <v>2004</v>
      </c>
      <c r="B39" s="183">
        <v>304209000</v>
      </c>
      <c r="C39" s="184" t="s">
        <v>306</v>
      </c>
      <c r="D39" s="185">
        <v>15498.04</v>
      </c>
      <c r="E39" s="186">
        <v>71743.16</v>
      </c>
    </row>
    <row r="40" spans="1:5" s="183" customFormat="1">
      <c r="A40" s="183">
        <v>2004</v>
      </c>
      <c r="B40" s="183">
        <v>304900000</v>
      </c>
      <c r="C40" s="184" t="s">
        <v>296</v>
      </c>
      <c r="D40" s="185">
        <v>1984</v>
      </c>
      <c r="E40" s="186">
        <v>8040.31</v>
      </c>
    </row>
    <row r="41" spans="1:5" s="183" customFormat="1" ht="36">
      <c r="A41" s="183">
        <v>2004</v>
      </c>
      <c r="B41" s="183">
        <v>305410000</v>
      </c>
      <c r="C41" s="184" t="s">
        <v>451</v>
      </c>
      <c r="D41" s="185">
        <v>1114.92</v>
      </c>
      <c r="E41" s="186">
        <v>9221.41</v>
      </c>
    </row>
    <row r="42" spans="1:5" s="183" customFormat="1">
      <c r="A42" s="183">
        <v>2004</v>
      </c>
      <c r="B42" s="183">
        <v>305599000</v>
      </c>
      <c r="C42" s="184" t="s">
        <v>298</v>
      </c>
      <c r="D42" s="185">
        <v>334</v>
      </c>
      <c r="E42" s="186">
        <v>1474.17</v>
      </c>
    </row>
    <row r="43" spans="1:5" s="183" customFormat="1">
      <c r="A43" s="183">
        <v>2004</v>
      </c>
      <c r="B43" s="183">
        <v>305699000</v>
      </c>
      <c r="C43" s="184" t="s">
        <v>337</v>
      </c>
      <c r="D43" s="185">
        <v>272</v>
      </c>
      <c r="E43" s="186">
        <v>666.51</v>
      </c>
    </row>
    <row r="44" spans="1:5">
      <c r="A44" s="171">
        <v>2004</v>
      </c>
      <c r="B44" s="171">
        <v>306110000</v>
      </c>
      <c r="C44" s="172" t="s">
        <v>299</v>
      </c>
      <c r="D44" s="173">
        <v>24.78</v>
      </c>
      <c r="E44" s="174">
        <v>247.86</v>
      </c>
    </row>
    <row r="45" spans="1:5">
      <c r="A45" s="171">
        <v>2004</v>
      </c>
      <c r="B45" s="171">
        <v>306140000</v>
      </c>
      <c r="C45" s="172" t="s">
        <v>302</v>
      </c>
      <c r="D45" s="173">
        <v>2797.87</v>
      </c>
      <c r="E45" s="174">
        <v>15521.62</v>
      </c>
    </row>
    <row r="46" spans="1:5">
      <c r="A46" s="171">
        <v>2004</v>
      </c>
      <c r="B46" s="171">
        <v>306240000</v>
      </c>
      <c r="C46" s="172" t="s">
        <v>334</v>
      </c>
      <c r="D46" s="173">
        <v>156</v>
      </c>
      <c r="E46" s="174">
        <v>1290.19</v>
      </c>
    </row>
    <row r="47" spans="1:5" ht="24">
      <c r="A47" s="171">
        <v>2004</v>
      </c>
      <c r="B47" s="171">
        <v>306299000</v>
      </c>
      <c r="C47" s="172" t="s">
        <v>310</v>
      </c>
      <c r="D47" s="173">
        <v>527</v>
      </c>
      <c r="E47" s="174">
        <v>839.88</v>
      </c>
    </row>
    <row r="48" spans="1:5">
      <c r="A48" s="171">
        <v>2004</v>
      </c>
      <c r="B48" s="171">
        <v>307109000</v>
      </c>
      <c r="C48" s="172" t="s">
        <v>321</v>
      </c>
      <c r="D48" s="173">
        <v>442.92</v>
      </c>
      <c r="E48" s="174">
        <v>1606.58</v>
      </c>
    </row>
    <row r="49" spans="1:5" ht="24">
      <c r="A49" s="171">
        <v>2004</v>
      </c>
      <c r="B49" s="171">
        <v>307210000</v>
      </c>
      <c r="C49" s="172" t="s">
        <v>339</v>
      </c>
      <c r="D49" s="173">
        <v>582.54</v>
      </c>
      <c r="E49" s="174">
        <v>7417.5</v>
      </c>
    </row>
    <row r="50" spans="1:5">
      <c r="A50" s="171">
        <v>2004</v>
      </c>
      <c r="B50" s="171">
        <v>307290000</v>
      </c>
      <c r="C50" s="172" t="s">
        <v>454</v>
      </c>
      <c r="D50" s="173">
        <v>4615.9399999999996</v>
      </c>
      <c r="E50" s="174">
        <v>42892.42</v>
      </c>
    </row>
    <row r="51" spans="1:5">
      <c r="A51" s="171">
        <v>2004</v>
      </c>
      <c r="B51" s="171">
        <v>307310000</v>
      </c>
      <c r="C51" s="172" t="s">
        <v>455</v>
      </c>
      <c r="D51" s="173">
        <v>3641.52</v>
      </c>
      <c r="E51" s="174">
        <v>11310.83</v>
      </c>
    </row>
    <row r="52" spans="1:5">
      <c r="A52" s="171">
        <v>2004</v>
      </c>
      <c r="B52" s="171">
        <v>307390000</v>
      </c>
      <c r="C52" s="172" t="s">
        <v>353</v>
      </c>
      <c r="D52" s="173">
        <v>599.04999999999995</v>
      </c>
      <c r="E52" s="174">
        <v>2174.85</v>
      </c>
    </row>
    <row r="53" spans="1:5">
      <c r="A53" s="171">
        <v>2004</v>
      </c>
      <c r="B53" s="171">
        <v>307410000</v>
      </c>
      <c r="C53" s="172" t="s">
        <v>456</v>
      </c>
      <c r="D53" s="173">
        <v>789.42</v>
      </c>
      <c r="E53" s="174">
        <v>5976.29</v>
      </c>
    </row>
    <row r="54" spans="1:5">
      <c r="A54" s="171">
        <v>2004</v>
      </c>
      <c r="B54" s="171">
        <v>307490000</v>
      </c>
      <c r="C54" s="172" t="s">
        <v>457</v>
      </c>
      <c r="D54" s="173">
        <v>11252.24</v>
      </c>
      <c r="E54" s="174">
        <v>34560.120000000003</v>
      </c>
    </row>
    <row r="55" spans="1:5">
      <c r="A55" s="171">
        <v>2004</v>
      </c>
      <c r="B55" s="171">
        <v>307590000</v>
      </c>
      <c r="C55" s="172" t="s">
        <v>367</v>
      </c>
      <c r="D55" s="173">
        <v>1435.16</v>
      </c>
      <c r="E55" s="174">
        <v>4836.7700000000004</v>
      </c>
    </row>
    <row r="56" spans="1:5">
      <c r="A56" s="171">
        <v>2004</v>
      </c>
      <c r="B56" s="171">
        <v>307600000</v>
      </c>
      <c r="C56" s="172" t="s">
        <v>354</v>
      </c>
      <c r="D56" s="173">
        <v>95</v>
      </c>
      <c r="E56" s="174">
        <v>617.52</v>
      </c>
    </row>
    <row r="57" spans="1:5" ht="24">
      <c r="A57" s="171">
        <v>2004</v>
      </c>
      <c r="B57" s="171">
        <v>307999000</v>
      </c>
      <c r="C57" s="172" t="s">
        <v>316</v>
      </c>
      <c r="D57" s="173">
        <v>151.19</v>
      </c>
      <c r="E57" s="174">
        <v>342</v>
      </c>
    </row>
    <row r="58" spans="1:5" s="183" customFormat="1">
      <c r="A58" s="183">
        <v>2005</v>
      </c>
      <c r="B58" s="183">
        <v>302290000</v>
      </c>
      <c r="C58" s="184" t="s">
        <v>465</v>
      </c>
      <c r="D58" s="185">
        <v>45</v>
      </c>
      <c r="E58" s="186">
        <v>717</v>
      </c>
    </row>
    <row r="59" spans="1:5" s="183" customFormat="1">
      <c r="A59" s="183">
        <v>2005</v>
      </c>
      <c r="B59" s="183">
        <v>302319000</v>
      </c>
      <c r="C59" s="184" t="s">
        <v>466</v>
      </c>
      <c r="D59" s="185">
        <v>363</v>
      </c>
      <c r="E59" s="186">
        <v>953</v>
      </c>
    </row>
    <row r="60" spans="1:5" s="187" customFormat="1">
      <c r="A60" s="187">
        <v>2005</v>
      </c>
      <c r="B60" s="187">
        <v>302660000</v>
      </c>
      <c r="C60" s="188" t="s">
        <v>467</v>
      </c>
      <c r="D60" s="189">
        <v>59</v>
      </c>
      <c r="E60" s="190">
        <v>57</v>
      </c>
    </row>
    <row r="61" spans="1:5" s="183" customFormat="1">
      <c r="A61" s="183">
        <v>2005</v>
      </c>
      <c r="B61" s="183">
        <v>303110000</v>
      </c>
      <c r="C61" s="184" t="s">
        <v>468</v>
      </c>
      <c r="D61" s="185">
        <v>86</v>
      </c>
      <c r="E61" s="186">
        <v>257</v>
      </c>
    </row>
    <row r="62" spans="1:5" s="183" customFormat="1">
      <c r="A62" s="183">
        <v>2005</v>
      </c>
      <c r="B62" s="183">
        <v>303490000</v>
      </c>
      <c r="C62" s="184" t="s">
        <v>448</v>
      </c>
      <c r="D62" s="185">
        <v>1878</v>
      </c>
      <c r="E62" s="186">
        <v>20501</v>
      </c>
    </row>
    <row r="63" spans="1:5" s="187" customFormat="1">
      <c r="A63" s="187">
        <v>2005</v>
      </c>
      <c r="B63" s="187">
        <v>303760000</v>
      </c>
      <c r="C63" s="188" t="s">
        <v>450</v>
      </c>
      <c r="D63" s="189">
        <v>194</v>
      </c>
      <c r="E63" s="190">
        <v>2730</v>
      </c>
    </row>
    <row r="64" spans="1:5" s="183" customFormat="1">
      <c r="A64" s="183">
        <v>2005</v>
      </c>
      <c r="B64" s="183">
        <v>303792000</v>
      </c>
      <c r="C64" s="184" t="s">
        <v>329</v>
      </c>
      <c r="D64" s="185">
        <v>47</v>
      </c>
      <c r="E64" s="186">
        <v>266</v>
      </c>
    </row>
    <row r="65" spans="1:5" s="187" customFormat="1">
      <c r="A65" s="187">
        <v>2005</v>
      </c>
      <c r="B65" s="187">
        <v>303802000</v>
      </c>
      <c r="C65" s="188" t="s">
        <v>464</v>
      </c>
      <c r="D65" s="189">
        <v>24</v>
      </c>
      <c r="E65" s="190">
        <v>374</v>
      </c>
    </row>
    <row r="66" spans="1:5" s="183" customFormat="1">
      <c r="A66" s="183">
        <v>2005</v>
      </c>
      <c r="B66" s="183">
        <v>304109000</v>
      </c>
      <c r="C66" s="184" t="s">
        <v>305</v>
      </c>
      <c r="D66" s="185">
        <v>1348</v>
      </c>
      <c r="E66" s="186">
        <v>8728</v>
      </c>
    </row>
    <row r="67" spans="1:5" s="183" customFormat="1">
      <c r="A67" s="183">
        <v>2005</v>
      </c>
      <c r="B67" s="183">
        <v>304209000</v>
      </c>
      <c r="C67" s="184" t="s">
        <v>306</v>
      </c>
      <c r="D67" s="185">
        <v>1477</v>
      </c>
      <c r="E67" s="186">
        <v>9996</v>
      </c>
    </row>
    <row r="68" spans="1:5" s="183" customFormat="1">
      <c r="A68" s="183">
        <v>2005</v>
      </c>
      <c r="B68" s="183">
        <v>305300000</v>
      </c>
      <c r="C68" s="184" t="s">
        <v>469</v>
      </c>
      <c r="D68" s="185">
        <v>224</v>
      </c>
      <c r="E68" s="186">
        <v>432</v>
      </c>
    </row>
    <row r="69" spans="1:5" s="183" customFormat="1" ht="36">
      <c r="A69" s="183">
        <v>2005</v>
      </c>
      <c r="B69" s="183">
        <v>305410000</v>
      </c>
      <c r="C69" s="184" t="s">
        <v>451</v>
      </c>
      <c r="D69" s="185">
        <v>903</v>
      </c>
      <c r="E69" s="186">
        <v>5875</v>
      </c>
    </row>
    <row r="70" spans="1:5" s="183" customFormat="1" ht="24">
      <c r="A70" s="183">
        <v>2005</v>
      </c>
      <c r="B70" s="183">
        <v>305592000</v>
      </c>
      <c r="C70" s="184" t="s">
        <v>470</v>
      </c>
      <c r="D70" s="185">
        <v>50</v>
      </c>
      <c r="E70" s="186">
        <v>488</v>
      </c>
    </row>
    <row r="71" spans="1:5" s="183" customFormat="1">
      <c r="A71" s="183">
        <v>2005</v>
      </c>
      <c r="B71" s="183">
        <v>305599000</v>
      </c>
      <c r="C71" s="184" t="s">
        <v>298</v>
      </c>
      <c r="D71" s="185">
        <v>124</v>
      </c>
      <c r="E71" s="186">
        <v>468</v>
      </c>
    </row>
    <row r="72" spans="1:5" s="183" customFormat="1">
      <c r="A72" s="183">
        <v>2005</v>
      </c>
      <c r="B72" s="183">
        <v>305699000</v>
      </c>
      <c r="C72" s="184" t="s">
        <v>337</v>
      </c>
      <c r="D72" s="185">
        <v>84</v>
      </c>
      <c r="E72" s="186">
        <v>265</v>
      </c>
    </row>
    <row r="73" spans="1:5">
      <c r="A73" s="171">
        <v>2005</v>
      </c>
      <c r="B73" s="171">
        <v>306110000</v>
      </c>
      <c r="C73" s="172" t="s">
        <v>299</v>
      </c>
      <c r="D73" s="173">
        <v>24</v>
      </c>
      <c r="E73" s="174">
        <v>264</v>
      </c>
    </row>
    <row r="74" spans="1:5">
      <c r="A74" s="171">
        <v>2005</v>
      </c>
      <c r="B74" s="171">
        <v>306130000</v>
      </c>
      <c r="C74" s="172" t="s">
        <v>301</v>
      </c>
      <c r="D74" s="173">
        <v>32</v>
      </c>
      <c r="E74" s="174">
        <v>237</v>
      </c>
    </row>
    <row r="75" spans="1:5">
      <c r="A75" s="171">
        <v>2005</v>
      </c>
      <c r="B75" s="171">
        <v>306140000</v>
      </c>
      <c r="C75" s="172" t="s">
        <v>302</v>
      </c>
      <c r="D75" s="173">
        <v>1196</v>
      </c>
      <c r="E75" s="174">
        <v>7186</v>
      </c>
    </row>
    <row r="76" spans="1:5">
      <c r="A76" s="171">
        <v>2005</v>
      </c>
      <c r="B76" s="171">
        <v>306192000</v>
      </c>
      <c r="C76" s="172" t="s">
        <v>453</v>
      </c>
      <c r="D76" s="173">
        <v>99</v>
      </c>
      <c r="E76" s="174">
        <v>1193</v>
      </c>
    </row>
    <row r="77" spans="1:5">
      <c r="A77" s="171">
        <v>2005</v>
      </c>
      <c r="B77" s="171">
        <v>306199000</v>
      </c>
      <c r="C77" s="172" t="s">
        <v>471</v>
      </c>
      <c r="D77" s="173">
        <v>15</v>
      </c>
      <c r="E77" s="174">
        <v>121</v>
      </c>
    </row>
    <row r="78" spans="1:5" ht="24">
      <c r="A78" s="171">
        <v>2005</v>
      </c>
      <c r="B78" s="171">
        <v>306299000</v>
      </c>
      <c r="C78" s="172" t="s">
        <v>310</v>
      </c>
      <c r="D78" s="173">
        <v>40</v>
      </c>
      <c r="E78" s="174">
        <v>131</v>
      </c>
    </row>
    <row r="79" spans="1:5">
      <c r="A79" s="171">
        <v>2005</v>
      </c>
      <c r="B79" s="171">
        <v>307109000</v>
      </c>
      <c r="C79" s="172" t="s">
        <v>321</v>
      </c>
      <c r="D79" s="173">
        <v>24181</v>
      </c>
      <c r="E79" s="174">
        <v>1700</v>
      </c>
    </row>
    <row r="80" spans="1:5" ht="24">
      <c r="A80" s="171">
        <v>2005</v>
      </c>
      <c r="B80" s="171">
        <v>307210000</v>
      </c>
      <c r="C80" s="172" t="s">
        <v>339</v>
      </c>
      <c r="D80" s="173">
        <v>240</v>
      </c>
      <c r="E80" s="174">
        <v>1178</v>
      </c>
    </row>
    <row r="81" spans="1:5">
      <c r="A81" s="171">
        <v>2005</v>
      </c>
      <c r="B81" s="171">
        <v>307290000</v>
      </c>
      <c r="C81" s="172" t="s">
        <v>454</v>
      </c>
      <c r="D81" s="173">
        <v>3299</v>
      </c>
      <c r="E81" s="174">
        <v>39843</v>
      </c>
    </row>
    <row r="82" spans="1:5">
      <c r="A82" s="171">
        <v>2005</v>
      </c>
      <c r="B82" s="171">
        <v>307310000</v>
      </c>
      <c r="C82" s="172" t="s">
        <v>455</v>
      </c>
      <c r="D82" s="173">
        <v>3908</v>
      </c>
      <c r="E82" s="174">
        <v>15681</v>
      </c>
    </row>
    <row r="83" spans="1:5">
      <c r="A83" s="171">
        <v>2005</v>
      </c>
      <c r="B83" s="171">
        <v>307390000</v>
      </c>
      <c r="C83" s="172" t="s">
        <v>353</v>
      </c>
      <c r="D83" s="173">
        <v>111</v>
      </c>
      <c r="E83" s="174">
        <v>845</v>
      </c>
    </row>
    <row r="84" spans="1:5">
      <c r="A84" s="171">
        <v>2005</v>
      </c>
      <c r="B84" s="171">
        <v>307490000</v>
      </c>
      <c r="C84" s="172" t="s">
        <v>457</v>
      </c>
      <c r="D84" s="173">
        <v>6259</v>
      </c>
      <c r="E84" s="174">
        <v>28593</v>
      </c>
    </row>
    <row r="85" spans="1:5">
      <c r="A85" s="171">
        <v>2005</v>
      </c>
      <c r="B85" s="171">
        <v>307590000</v>
      </c>
      <c r="C85" s="172" t="s">
        <v>367</v>
      </c>
      <c r="D85" s="173">
        <v>1802</v>
      </c>
      <c r="E85" s="174">
        <v>5949</v>
      </c>
    </row>
    <row r="86" spans="1:5">
      <c r="A86" s="171">
        <v>2005</v>
      </c>
      <c r="B86" s="171">
        <v>307600000</v>
      </c>
      <c r="C86" s="172" t="s">
        <v>354</v>
      </c>
      <c r="D86" s="173">
        <v>62</v>
      </c>
      <c r="E86" s="174">
        <v>698</v>
      </c>
    </row>
    <row r="87" spans="1:5" ht="24">
      <c r="A87" s="171">
        <v>2005</v>
      </c>
      <c r="B87" s="171">
        <v>307919000</v>
      </c>
      <c r="C87" s="172" t="s">
        <v>315</v>
      </c>
      <c r="D87" s="173">
        <v>43</v>
      </c>
      <c r="E87" s="174">
        <v>212</v>
      </c>
    </row>
    <row r="88" spans="1:5" ht="24">
      <c r="A88" s="171">
        <v>2005</v>
      </c>
      <c r="B88" s="171">
        <v>307999000</v>
      </c>
      <c r="C88" s="172" t="s">
        <v>316</v>
      </c>
      <c r="D88" s="173">
        <v>48</v>
      </c>
      <c r="E88" s="174">
        <v>46</v>
      </c>
    </row>
    <row r="89" spans="1:5" s="183" customFormat="1">
      <c r="A89" s="183">
        <v>2006</v>
      </c>
      <c r="B89" s="183">
        <v>302319000</v>
      </c>
      <c r="C89" s="184" t="s">
        <v>466</v>
      </c>
      <c r="D89" s="185">
        <v>225</v>
      </c>
      <c r="E89" s="186">
        <v>438</v>
      </c>
    </row>
    <row r="90" spans="1:5" s="183" customFormat="1" ht="24">
      <c r="A90" s="183">
        <v>2006</v>
      </c>
      <c r="B90" s="183">
        <v>302390000</v>
      </c>
      <c r="C90" s="184" t="s">
        <v>459</v>
      </c>
      <c r="D90" s="185">
        <v>7.77</v>
      </c>
      <c r="E90" s="186">
        <v>71</v>
      </c>
    </row>
    <row r="91" spans="1:5" s="183" customFormat="1">
      <c r="A91" s="183">
        <v>2006</v>
      </c>
      <c r="B91" s="183">
        <v>303290000</v>
      </c>
      <c r="C91" s="184" t="s">
        <v>312</v>
      </c>
      <c r="D91" s="185">
        <v>240</v>
      </c>
      <c r="E91" s="186">
        <v>930</v>
      </c>
    </row>
    <row r="92" spans="1:5" s="183" customFormat="1">
      <c r="A92" s="183">
        <v>2006</v>
      </c>
      <c r="B92" s="183">
        <v>303419000</v>
      </c>
      <c r="C92" s="184" t="s">
        <v>462</v>
      </c>
      <c r="D92" s="185">
        <v>1063.5899999999999</v>
      </c>
      <c r="E92" s="186">
        <v>5291</v>
      </c>
    </row>
    <row r="93" spans="1:5" s="183" customFormat="1">
      <c r="A93" s="183">
        <v>2006</v>
      </c>
      <c r="B93" s="183">
        <v>303490000</v>
      </c>
      <c r="C93" s="184" t="s">
        <v>448</v>
      </c>
      <c r="D93" s="185">
        <v>1063.53</v>
      </c>
      <c r="E93" s="186">
        <v>10232</v>
      </c>
    </row>
    <row r="94" spans="1:5" s="183" customFormat="1">
      <c r="A94" s="183">
        <v>2006</v>
      </c>
      <c r="B94" s="183">
        <v>303509000</v>
      </c>
      <c r="C94" s="184" t="s">
        <v>472</v>
      </c>
      <c r="D94" s="185">
        <v>10246.26</v>
      </c>
      <c r="E94" s="186">
        <v>13943</v>
      </c>
    </row>
    <row r="95" spans="1:5" s="187" customFormat="1">
      <c r="A95" s="187">
        <v>2006</v>
      </c>
      <c r="B95" s="187">
        <v>303760000</v>
      </c>
      <c r="C95" s="188" t="s">
        <v>450</v>
      </c>
      <c r="D95" s="189">
        <v>208.34</v>
      </c>
      <c r="E95" s="190">
        <v>1909</v>
      </c>
    </row>
    <row r="96" spans="1:5" s="183" customFormat="1">
      <c r="A96" s="183">
        <v>2006</v>
      </c>
      <c r="B96" s="183">
        <v>303799000</v>
      </c>
      <c r="C96" s="184" t="s">
        <v>318</v>
      </c>
      <c r="D96" s="185">
        <v>29515.99</v>
      </c>
      <c r="E96" s="186">
        <v>43957</v>
      </c>
    </row>
    <row r="97" spans="1:5" s="187" customFormat="1">
      <c r="A97" s="187">
        <v>2006</v>
      </c>
      <c r="B97" s="187">
        <v>303802000</v>
      </c>
      <c r="C97" s="188" t="s">
        <v>464</v>
      </c>
      <c r="D97" s="189">
        <v>63.49</v>
      </c>
      <c r="E97" s="190">
        <v>96</v>
      </c>
    </row>
    <row r="98" spans="1:5" s="183" customFormat="1">
      <c r="A98" s="183">
        <v>2006</v>
      </c>
      <c r="B98" s="183">
        <v>304109000</v>
      </c>
      <c r="C98" s="184" t="s">
        <v>305</v>
      </c>
      <c r="D98" s="185">
        <v>735.24</v>
      </c>
      <c r="E98" s="186">
        <v>6435</v>
      </c>
    </row>
    <row r="99" spans="1:5" s="183" customFormat="1">
      <c r="A99" s="183">
        <v>2006</v>
      </c>
      <c r="B99" s="183">
        <v>304209000</v>
      </c>
      <c r="C99" s="184" t="s">
        <v>306</v>
      </c>
      <c r="D99" s="185">
        <v>1990.54</v>
      </c>
      <c r="E99" s="186">
        <v>10460</v>
      </c>
    </row>
    <row r="100" spans="1:5" s="183" customFormat="1">
      <c r="A100" s="183">
        <v>2006</v>
      </c>
      <c r="B100" s="183">
        <v>305300000</v>
      </c>
      <c r="C100" s="184" t="s">
        <v>469</v>
      </c>
      <c r="D100" s="185">
        <v>1254.9100000000001</v>
      </c>
      <c r="E100" s="186">
        <v>864</v>
      </c>
    </row>
    <row r="101" spans="1:5" s="183" customFormat="1" ht="36">
      <c r="A101" s="183">
        <v>2006</v>
      </c>
      <c r="B101" s="183">
        <v>305410000</v>
      </c>
      <c r="C101" s="184" t="s">
        <v>451</v>
      </c>
      <c r="D101" s="185">
        <v>509.91</v>
      </c>
      <c r="E101" s="186">
        <v>4252</v>
      </c>
    </row>
    <row r="102" spans="1:5" s="183" customFormat="1" ht="24">
      <c r="A102" s="183">
        <v>2006</v>
      </c>
      <c r="B102" s="183">
        <v>305592000</v>
      </c>
      <c r="C102" s="184" t="s">
        <v>470</v>
      </c>
      <c r="D102" s="185">
        <v>512</v>
      </c>
      <c r="E102" s="186">
        <v>1596</v>
      </c>
    </row>
    <row r="103" spans="1:5" s="183" customFormat="1">
      <c r="A103" s="183">
        <v>2006</v>
      </c>
      <c r="B103" s="183">
        <v>305599000</v>
      </c>
      <c r="C103" s="184" t="s">
        <v>298</v>
      </c>
      <c r="D103" s="185">
        <v>130</v>
      </c>
      <c r="E103" s="186">
        <v>285</v>
      </c>
    </row>
    <row r="104" spans="1:5" s="183" customFormat="1">
      <c r="A104" s="183">
        <v>2006</v>
      </c>
      <c r="B104" s="183">
        <v>305699000</v>
      </c>
      <c r="C104" s="184" t="s">
        <v>337</v>
      </c>
      <c r="D104" s="185">
        <v>201</v>
      </c>
      <c r="E104" s="186">
        <v>496</v>
      </c>
    </row>
    <row r="105" spans="1:5">
      <c r="A105" s="171">
        <v>2006</v>
      </c>
      <c r="B105" s="171">
        <v>306140000</v>
      </c>
      <c r="C105" s="172" t="s">
        <v>302</v>
      </c>
      <c r="D105" s="173">
        <v>562.95000000000005</v>
      </c>
      <c r="E105" s="174">
        <v>1809</v>
      </c>
    </row>
    <row r="106" spans="1:5">
      <c r="A106" s="171">
        <v>2006</v>
      </c>
      <c r="B106" s="171">
        <v>306192000</v>
      </c>
      <c r="C106" s="172" t="s">
        <v>453</v>
      </c>
      <c r="D106" s="173">
        <v>44</v>
      </c>
      <c r="E106" s="174">
        <v>546</v>
      </c>
    </row>
    <row r="107" spans="1:5">
      <c r="A107" s="171">
        <v>2006</v>
      </c>
      <c r="B107" s="171">
        <v>306199000</v>
      </c>
      <c r="C107" s="172" t="s">
        <v>471</v>
      </c>
      <c r="D107" s="173">
        <v>12.7</v>
      </c>
      <c r="E107" s="174">
        <v>71</v>
      </c>
    </row>
    <row r="108" spans="1:5">
      <c r="A108" s="171">
        <v>2006</v>
      </c>
      <c r="B108" s="171">
        <v>306232000</v>
      </c>
      <c r="C108" s="172" t="s">
        <v>320</v>
      </c>
      <c r="D108" s="173">
        <v>106.15</v>
      </c>
      <c r="E108" s="174">
        <v>274</v>
      </c>
    </row>
    <row r="109" spans="1:5" ht="24">
      <c r="A109" s="171">
        <v>2006</v>
      </c>
      <c r="B109" s="171">
        <v>306299000</v>
      </c>
      <c r="C109" s="172" t="s">
        <v>310</v>
      </c>
      <c r="D109" s="173">
        <v>132</v>
      </c>
      <c r="E109" s="174">
        <v>532</v>
      </c>
    </row>
    <row r="110" spans="1:5">
      <c r="A110" s="171">
        <v>2006</v>
      </c>
      <c r="B110" s="171">
        <v>307109000</v>
      </c>
      <c r="C110" s="172" t="s">
        <v>321</v>
      </c>
      <c r="D110" s="173">
        <v>42164.49</v>
      </c>
      <c r="E110" s="174">
        <v>3374</v>
      </c>
    </row>
    <row r="111" spans="1:5">
      <c r="A111" s="171">
        <v>2006</v>
      </c>
      <c r="B111" s="171">
        <v>307290000</v>
      </c>
      <c r="C111" s="172" t="s">
        <v>454</v>
      </c>
      <c r="D111" s="173">
        <v>7259.79</v>
      </c>
      <c r="E111" s="174">
        <v>54136</v>
      </c>
    </row>
    <row r="112" spans="1:5">
      <c r="A112" s="171">
        <v>2006</v>
      </c>
      <c r="B112" s="171">
        <v>307310000</v>
      </c>
      <c r="C112" s="172" t="s">
        <v>455</v>
      </c>
      <c r="D112" s="173">
        <v>3301.74</v>
      </c>
      <c r="E112" s="174">
        <v>12491</v>
      </c>
    </row>
    <row r="113" spans="1:5">
      <c r="A113" s="171">
        <v>2006</v>
      </c>
      <c r="B113" s="171">
        <v>307390000</v>
      </c>
      <c r="C113" s="172" t="s">
        <v>353</v>
      </c>
      <c r="D113" s="173">
        <v>295.20999999999998</v>
      </c>
      <c r="E113" s="174">
        <v>1419</v>
      </c>
    </row>
    <row r="114" spans="1:5">
      <c r="A114" s="171">
        <v>2006</v>
      </c>
      <c r="B114" s="171">
        <v>307490000</v>
      </c>
      <c r="C114" s="172" t="s">
        <v>457</v>
      </c>
      <c r="D114" s="173">
        <v>12396.89</v>
      </c>
      <c r="E114" s="174">
        <v>39308</v>
      </c>
    </row>
    <row r="115" spans="1:5">
      <c r="A115" s="171">
        <v>2006</v>
      </c>
      <c r="B115" s="171">
        <v>307590000</v>
      </c>
      <c r="C115" s="172" t="s">
        <v>367</v>
      </c>
      <c r="D115" s="173">
        <v>3183.99</v>
      </c>
      <c r="E115" s="174">
        <v>12198</v>
      </c>
    </row>
    <row r="116" spans="1:5" ht="24">
      <c r="A116" s="171">
        <v>2006</v>
      </c>
      <c r="B116" s="171">
        <v>307919000</v>
      </c>
      <c r="C116" s="172" t="s">
        <v>315</v>
      </c>
      <c r="D116" s="173">
        <v>34</v>
      </c>
      <c r="E116" s="174">
        <v>69</v>
      </c>
    </row>
    <row r="117" spans="1:5" ht="24">
      <c r="A117" s="171">
        <v>2006</v>
      </c>
      <c r="B117" s="171">
        <v>307999000</v>
      </c>
      <c r="C117" s="172" t="s">
        <v>316</v>
      </c>
      <c r="D117" s="173">
        <v>336.47</v>
      </c>
      <c r="E117" s="174">
        <v>258</v>
      </c>
    </row>
    <row r="118" spans="1:5" s="183" customFormat="1">
      <c r="A118" s="183">
        <v>2007</v>
      </c>
      <c r="B118" s="183">
        <v>303190000</v>
      </c>
      <c r="C118" s="184" t="s">
        <v>473</v>
      </c>
      <c r="D118" s="185">
        <v>517</v>
      </c>
      <c r="E118" s="186">
        <v>1885</v>
      </c>
    </row>
    <row r="119" spans="1:5" s="183" customFormat="1">
      <c r="A119" s="183">
        <v>2007</v>
      </c>
      <c r="B119" s="183">
        <v>303220000</v>
      </c>
      <c r="C119" s="184" t="s">
        <v>461</v>
      </c>
      <c r="D119" s="185">
        <v>137</v>
      </c>
      <c r="E119" s="186">
        <v>901</v>
      </c>
    </row>
    <row r="120" spans="1:5" s="183" customFormat="1">
      <c r="A120" s="183">
        <v>2007</v>
      </c>
      <c r="B120" s="183">
        <v>303290000</v>
      </c>
      <c r="C120" s="184" t="s">
        <v>312</v>
      </c>
      <c r="D120" s="185">
        <v>224</v>
      </c>
      <c r="E120" s="186">
        <v>1273</v>
      </c>
    </row>
    <row r="121" spans="1:5" s="183" customFormat="1" ht="24">
      <c r="A121" s="183">
        <v>2007</v>
      </c>
      <c r="B121" s="183">
        <v>303310000</v>
      </c>
      <c r="C121" s="184" t="s">
        <v>474</v>
      </c>
      <c r="D121" s="185">
        <v>21</v>
      </c>
      <c r="E121" s="186">
        <v>327</v>
      </c>
    </row>
    <row r="122" spans="1:5" s="183" customFormat="1">
      <c r="A122" s="183">
        <v>2007</v>
      </c>
      <c r="B122" s="183">
        <v>303490000</v>
      </c>
      <c r="C122" s="184" t="s">
        <v>448</v>
      </c>
      <c r="D122" s="185">
        <v>1941</v>
      </c>
      <c r="E122" s="186">
        <v>11687</v>
      </c>
    </row>
    <row r="123" spans="1:5" s="183" customFormat="1">
      <c r="A123" s="183">
        <v>2007</v>
      </c>
      <c r="B123" s="183">
        <v>303509000</v>
      </c>
      <c r="C123" s="184" t="s">
        <v>472</v>
      </c>
      <c r="D123" s="185">
        <v>3308</v>
      </c>
      <c r="E123" s="186">
        <v>4687</v>
      </c>
    </row>
    <row r="124" spans="1:5" s="183" customFormat="1">
      <c r="A124" s="183">
        <v>2007</v>
      </c>
      <c r="B124" s="183">
        <v>303609000</v>
      </c>
      <c r="C124" s="184" t="s">
        <v>449</v>
      </c>
      <c r="D124" s="185">
        <v>68</v>
      </c>
      <c r="E124" s="186">
        <v>310</v>
      </c>
    </row>
    <row r="125" spans="1:5" s="187" customFormat="1">
      <c r="A125" s="187">
        <v>2007</v>
      </c>
      <c r="B125" s="187">
        <v>303760000</v>
      </c>
      <c r="C125" s="188" t="s">
        <v>450</v>
      </c>
      <c r="D125" s="189">
        <v>108</v>
      </c>
      <c r="E125" s="190">
        <v>1365</v>
      </c>
    </row>
    <row r="126" spans="1:5" s="183" customFormat="1">
      <c r="A126" s="183">
        <v>2007</v>
      </c>
      <c r="B126" s="183">
        <v>303799000</v>
      </c>
      <c r="C126" s="184" t="s">
        <v>318</v>
      </c>
      <c r="D126" s="185">
        <v>9501</v>
      </c>
      <c r="E126" s="186">
        <v>14904</v>
      </c>
    </row>
    <row r="127" spans="1:5" s="187" customFormat="1">
      <c r="A127" s="187">
        <v>2007</v>
      </c>
      <c r="B127" s="187">
        <v>303802000</v>
      </c>
      <c r="C127" s="188" t="s">
        <v>464</v>
      </c>
      <c r="D127" s="189">
        <v>964</v>
      </c>
      <c r="E127" s="190">
        <v>410</v>
      </c>
    </row>
    <row r="128" spans="1:5" s="183" customFormat="1">
      <c r="A128" s="183">
        <v>2007</v>
      </c>
      <c r="B128" s="183">
        <v>304109000</v>
      </c>
      <c r="C128" s="184" t="s">
        <v>305</v>
      </c>
      <c r="D128" s="185">
        <v>422</v>
      </c>
      <c r="E128" s="186">
        <v>3732</v>
      </c>
    </row>
    <row r="129" spans="1:5" s="183" customFormat="1">
      <c r="A129" s="183">
        <v>2007</v>
      </c>
      <c r="B129" s="183">
        <v>304209000</v>
      </c>
      <c r="C129" s="184" t="s">
        <v>306</v>
      </c>
      <c r="D129" s="185">
        <v>4564</v>
      </c>
      <c r="E129" s="186">
        <v>13450</v>
      </c>
    </row>
    <row r="130" spans="1:5" s="183" customFormat="1">
      <c r="A130" s="183">
        <v>2007</v>
      </c>
      <c r="B130" s="183">
        <v>305300000</v>
      </c>
      <c r="C130" s="184" t="s">
        <v>469</v>
      </c>
      <c r="D130" s="185">
        <v>1783</v>
      </c>
      <c r="E130" s="186">
        <v>1674</v>
      </c>
    </row>
    <row r="131" spans="1:5" s="183" customFormat="1" ht="36">
      <c r="A131" s="183">
        <v>2007</v>
      </c>
      <c r="B131" s="183">
        <v>305410000</v>
      </c>
      <c r="C131" s="184" t="s">
        <v>451</v>
      </c>
      <c r="D131" s="185">
        <v>359</v>
      </c>
      <c r="E131" s="186">
        <v>4149</v>
      </c>
    </row>
    <row r="132" spans="1:5" s="183" customFormat="1" ht="24">
      <c r="A132" s="183">
        <v>2007</v>
      </c>
      <c r="B132" s="183">
        <v>305592000</v>
      </c>
      <c r="C132" s="184" t="s">
        <v>470</v>
      </c>
      <c r="D132" s="185">
        <v>220</v>
      </c>
      <c r="E132" s="186">
        <v>1108</v>
      </c>
    </row>
    <row r="133" spans="1:5" s="183" customFormat="1">
      <c r="A133" s="183">
        <v>2007</v>
      </c>
      <c r="B133" s="183">
        <v>305599000</v>
      </c>
      <c r="C133" s="184" t="s">
        <v>298</v>
      </c>
      <c r="D133" s="185">
        <v>40</v>
      </c>
      <c r="E133" s="186">
        <v>13</v>
      </c>
    </row>
    <row r="134" spans="1:5">
      <c r="A134" s="171">
        <v>2007</v>
      </c>
      <c r="B134" s="171">
        <v>306110000</v>
      </c>
      <c r="C134" s="172" t="s">
        <v>299</v>
      </c>
      <c r="D134" s="173">
        <v>68</v>
      </c>
      <c r="E134" s="174">
        <v>609</v>
      </c>
    </row>
    <row r="135" spans="1:5">
      <c r="A135" s="171">
        <v>2007</v>
      </c>
      <c r="B135" s="171">
        <v>306140000</v>
      </c>
      <c r="C135" s="172" t="s">
        <v>302</v>
      </c>
      <c r="D135" s="173">
        <v>136</v>
      </c>
      <c r="E135" s="174">
        <v>1159</v>
      </c>
    </row>
    <row r="136" spans="1:5">
      <c r="A136" s="171">
        <v>2007</v>
      </c>
      <c r="B136" s="171">
        <v>306232000</v>
      </c>
      <c r="C136" s="172" t="s">
        <v>320</v>
      </c>
      <c r="D136" s="173">
        <v>61</v>
      </c>
      <c r="E136" s="174">
        <v>110</v>
      </c>
    </row>
    <row r="137" spans="1:5" ht="24">
      <c r="A137" s="171">
        <v>2007</v>
      </c>
      <c r="B137" s="171">
        <v>306299000</v>
      </c>
      <c r="C137" s="172" t="s">
        <v>310</v>
      </c>
      <c r="D137" s="173">
        <v>107</v>
      </c>
      <c r="E137" s="174">
        <v>357</v>
      </c>
    </row>
    <row r="138" spans="1:5">
      <c r="A138" s="171">
        <v>2007</v>
      </c>
      <c r="B138" s="171">
        <v>307109000</v>
      </c>
      <c r="C138" s="172" t="s">
        <v>321</v>
      </c>
      <c r="D138" s="173">
        <v>99</v>
      </c>
      <c r="E138" s="174">
        <v>496</v>
      </c>
    </row>
    <row r="139" spans="1:5">
      <c r="A139" s="171">
        <v>2007</v>
      </c>
      <c r="B139" s="171">
        <v>307290000</v>
      </c>
      <c r="C139" s="172" t="s">
        <v>454</v>
      </c>
      <c r="D139" s="173">
        <v>1100</v>
      </c>
      <c r="E139" s="174">
        <v>5401</v>
      </c>
    </row>
    <row r="140" spans="1:5">
      <c r="A140" s="171">
        <v>2007</v>
      </c>
      <c r="B140" s="171">
        <v>307310000</v>
      </c>
      <c r="C140" s="172" t="s">
        <v>455</v>
      </c>
      <c r="D140" s="173">
        <v>3226</v>
      </c>
      <c r="E140" s="174">
        <v>10663</v>
      </c>
    </row>
    <row r="141" spans="1:5">
      <c r="A141" s="171">
        <v>2007</v>
      </c>
      <c r="B141" s="171">
        <v>307390000</v>
      </c>
      <c r="C141" s="172" t="s">
        <v>353</v>
      </c>
      <c r="D141" s="173">
        <v>757</v>
      </c>
      <c r="E141" s="174">
        <v>2484</v>
      </c>
    </row>
    <row r="142" spans="1:5">
      <c r="A142" s="171">
        <v>2007</v>
      </c>
      <c r="B142" s="171">
        <v>307410000</v>
      </c>
      <c r="C142" s="172" t="s">
        <v>456</v>
      </c>
      <c r="D142" s="173">
        <v>14</v>
      </c>
      <c r="E142" s="174">
        <v>906</v>
      </c>
    </row>
    <row r="143" spans="1:5">
      <c r="A143" s="171">
        <v>2007</v>
      </c>
      <c r="B143" s="171">
        <v>307490000</v>
      </c>
      <c r="C143" s="172" t="s">
        <v>457</v>
      </c>
      <c r="D143" s="173">
        <v>8896</v>
      </c>
      <c r="E143" s="174">
        <v>24450</v>
      </c>
    </row>
    <row r="144" spans="1:5">
      <c r="A144" s="171">
        <v>2007</v>
      </c>
      <c r="B144" s="171">
        <v>307590000</v>
      </c>
      <c r="C144" s="172" t="s">
        <v>367</v>
      </c>
      <c r="D144" s="173">
        <v>4936</v>
      </c>
      <c r="E144" s="174">
        <v>8914</v>
      </c>
    </row>
    <row r="145" spans="1:5">
      <c r="A145" s="171">
        <v>2007</v>
      </c>
      <c r="B145" s="171">
        <v>307600000</v>
      </c>
      <c r="C145" s="172" t="s">
        <v>354</v>
      </c>
      <c r="D145" s="173">
        <v>60</v>
      </c>
      <c r="E145" s="174">
        <v>110</v>
      </c>
    </row>
    <row r="146" spans="1:5">
      <c r="A146" s="171">
        <v>2007</v>
      </c>
      <c r="B146" s="171">
        <v>307991000</v>
      </c>
      <c r="C146" s="172" t="s">
        <v>475</v>
      </c>
      <c r="D146" s="173">
        <v>441</v>
      </c>
      <c r="E146" s="174">
        <v>186</v>
      </c>
    </row>
    <row r="147" spans="1:5" ht="24">
      <c r="A147" s="171">
        <v>2007</v>
      </c>
      <c r="B147" s="171">
        <v>307999000</v>
      </c>
      <c r="C147" s="172" t="s">
        <v>316</v>
      </c>
      <c r="D147" s="173">
        <v>511</v>
      </c>
      <c r="E147" s="174">
        <v>1313</v>
      </c>
    </row>
    <row r="148" spans="1:5" s="183" customFormat="1">
      <c r="A148" s="183">
        <v>2008</v>
      </c>
      <c r="B148" s="183">
        <v>302319000</v>
      </c>
      <c r="C148" s="184" t="s">
        <v>466</v>
      </c>
      <c r="D148" s="185">
        <v>580</v>
      </c>
      <c r="E148" s="186">
        <v>969</v>
      </c>
    </row>
    <row r="149" spans="1:5" s="183" customFormat="1">
      <c r="A149" s="183">
        <v>2008</v>
      </c>
      <c r="B149" s="183">
        <v>303190000</v>
      </c>
      <c r="C149" s="184" t="s">
        <v>473</v>
      </c>
      <c r="D149" s="185">
        <v>1154</v>
      </c>
      <c r="E149" s="186">
        <v>2871</v>
      </c>
    </row>
    <row r="150" spans="1:5" s="183" customFormat="1">
      <c r="A150" s="183">
        <v>2008</v>
      </c>
      <c r="B150" s="183">
        <v>303220000</v>
      </c>
      <c r="C150" s="184" t="s">
        <v>461</v>
      </c>
      <c r="D150" s="185">
        <v>6</v>
      </c>
      <c r="E150" s="186">
        <v>1145</v>
      </c>
    </row>
    <row r="151" spans="1:5" s="183" customFormat="1">
      <c r="A151" s="183">
        <v>2008</v>
      </c>
      <c r="B151" s="183">
        <v>303290000</v>
      </c>
      <c r="C151" s="184" t="s">
        <v>312</v>
      </c>
      <c r="D151" s="185">
        <v>100</v>
      </c>
      <c r="E151" s="186">
        <v>503</v>
      </c>
    </row>
    <row r="152" spans="1:5" s="183" customFormat="1">
      <c r="A152" s="183">
        <v>2008</v>
      </c>
      <c r="B152" s="183">
        <v>303490000</v>
      </c>
      <c r="C152" s="184" t="s">
        <v>448</v>
      </c>
      <c r="D152" s="185">
        <v>983</v>
      </c>
      <c r="E152" s="186">
        <v>4921</v>
      </c>
    </row>
    <row r="153" spans="1:5" s="187" customFormat="1">
      <c r="A153" s="187">
        <v>2008</v>
      </c>
      <c r="B153" s="187">
        <v>303760000</v>
      </c>
      <c r="C153" s="188" t="s">
        <v>450</v>
      </c>
      <c r="D153" s="189">
        <v>112</v>
      </c>
      <c r="E153" s="190">
        <v>749</v>
      </c>
    </row>
    <row r="154" spans="1:5" s="183" customFormat="1">
      <c r="A154" s="183">
        <v>2008</v>
      </c>
      <c r="B154" s="183">
        <v>303770000</v>
      </c>
      <c r="C154" s="184" t="s">
        <v>317</v>
      </c>
      <c r="D154" s="185">
        <v>28</v>
      </c>
      <c r="E154" s="186">
        <v>677</v>
      </c>
    </row>
    <row r="155" spans="1:5" s="183" customFormat="1">
      <c r="A155" s="183">
        <v>2008</v>
      </c>
      <c r="B155" s="183">
        <v>303792000</v>
      </c>
      <c r="C155" s="184" t="s">
        <v>329</v>
      </c>
      <c r="D155" s="185">
        <v>66</v>
      </c>
      <c r="E155" s="186">
        <v>218</v>
      </c>
    </row>
    <row r="156" spans="1:5" s="183" customFormat="1">
      <c r="A156" s="183">
        <v>2008</v>
      </c>
      <c r="B156" s="183">
        <v>303799000</v>
      </c>
      <c r="C156" s="184" t="s">
        <v>318</v>
      </c>
      <c r="D156" s="185">
        <v>2464</v>
      </c>
      <c r="E156" s="186">
        <v>2659</v>
      </c>
    </row>
    <row r="157" spans="1:5" s="183" customFormat="1">
      <c r="A157" s="183">
        <v>2008</v>
      </c>
      <c r="B157" s="183">
        <v>304109000</v>
      </c>
      <c r="C157" s="184" t="s">
        <v>305</v>
      </c>
      <c r="D157" s="185">
        <v>112</v>
      </c>
      <c r="E157" s="186">
        <v>587</v>
      </c>
    </row>
    <row r="158" spans="1:5" s="183" customFormat="1">
      <c r="A158" s="183">
        <v>2008</v>
      </c>
      <c r="B158" s="183">
        <v>304209000</v>
      </c>
      <c r="C158" s="184" t="s">
        <v>306</v>
      </c>
      <c r="D158" s="185">
        <v>821</v>
      </c>
      <c r="E158" s="186">
        <v>2588</v>
      </c>
    </row>
    <row r="159" spans="1:5" s="183" customFormat="1">
      <c r="A159" s="183">
        <v>2008</v>
      </c>
      <c r="B159" s="183">
        <v>304900000</v>
      </c>
      <c r="C159" s="184" t="s">
        <v>296</v>
      </c>
      <c r="D159" s="185">
        <v>697</v>
      </c>
      <c r="E159" s="186">
        <v>1731</v>
      </c>
    </row>
    <row r="160" spans="1:5" s="183" customFormat="1">
      <c r="A160" s="183">
        <v>2008</v>
      </c>
      <c r="B160" s="183">
        <v>305300000</v>
      </c>
      <c r="C160" s="184" t="s">
        <v>469</v>
      </c>
      <c r="D160" s="185">
        <v>388</v>
      </c>
      <c r="E160" s="186">
        <v>1141</v>
      </c>
    </row>
    <row r="161" spans="1:5" s="183" customFormat="1" ht="36">
      <c r="A161" s="183">
        <v>2008</v>
      </c>
      <c r="B161" s="183">
        <v>305410000</v>
      </c>
      <c r="C161" s="184" t="s">
        <v>451</v>
      </c>
      <c r="D161" s="185">
        <v>722</v>
      </c>
      <c r="E161" s="186">
        <v>2886</v>
      </c>
    </row>
    <row r="162" spans="1:5" s="183" customFormat="1">
      <c r="A162" s="183">
        <v>2008</v>
      </c>
      <c r="B162" s="183">
        <v>305591000</v>
      </c>
      <c r="C162" s="184" t="s">
        <v>297</v>
      </c>
      <c r="D162" s="185">
        <v>15</v>
      </c>
      <c r="E162" s="186">
        <v>24</v>
      </c>
    </row>
    <row r="163" spans="1:5" s="183" customFormat="1">
      <c r="A163" s="183">
        <v>2008</v>
      </c>
      <c r="B163" s="183">
        <v>305599000</v>
      </c>
      <c r="C163" s="184" t="s">
        <v>298</v>
      </c>
      <c r="D163" s="185">
        <v>71</v>
      </c>
      <c r="E163" s="186">
        <v>153</v>
      </c>
    </row>
    <row r="164" spans="1:5">
      <c r="A164" s="171">
        <v>2008</v>
      </c>
      <c r="B164" s="171">
        <v>306140000</v>
      </c>
      <c r="C164" s="172" t="s">
        <v>302</v>
      </c>
      <c r="D164" s="173">
        <v>466</v>
      </c>
      <c r="E164" s="174">
        <v>3340</v>
      </c>
    </row>
    <row r="165" spans="1:5">
      <c r="A165" s="171">
        <v>2008</v>
      </c>
      <c r="B165" s="171">
        <v>306229000</v>
      </c>
      <c r="C165" s="172" t="s">
        <v>333</v>
      </c>
      <c r="D165" s="173">
        <v>28</v>
      </c>
      <c r="E165" s="174">
        <v>1033</v>
      </c>
    </row>
    <row r="166" spans="1:5" ht="24">
      <c r="A166" s="171">
        <v>2008</v>
      </c>
      <c r="B166" s="171">
        <v>306299000</v>
      </c>
      <c r="C166" s="172" t="s">
        <v>310</v>
      </c>
      <c r="D166" s="173">
        <v>155</v>
      </c>
      <c r="E166" s="174">
        <v>736</v>
      </c>
    </row>
    <row r="167" spans="1:5">
      <c r="A167" s="171">
        <v>2008</v>
      </c>
      <c r="B167" s="171">
        <v>307109000</v>
      </c>
      <c r="C167" s="172" t="s">
        <v>321</v>
      </c>
      <c r="D167" s="173">
        <v>479</v>
      </c>
      <c r="E167" s="174">
        <v>1201</v>
      </c>
    </row>
    <row r="168" spans="1:5">
      <c r="A168" s="171">
        <v>2008</v>
      </c>
      <c r="B168" s="171">
        <v>307290000</v>
      </c>
      <c r="C168" s="172" t="s">
        <v>454</v>
      </c>
      <c r="D168" s="173">
        <v>1663</v>
      </c>
      <c r="E168" s="174">
        <v>9174</v>
      </c>
    </row>
    <row r="169" spans="1:5">
      <c r="A169" s="171">
        <v>2008</v>
      </c>
      <c r="B169" s="171">
        <v>307310000</v>
      </c>
      <c r="C169" s="172" t="s">
        <v>455</v>
      </c>
      <c r="D169" s="173">
        <v>558</v>
      </c>
      <c r="E169" s="174">
        <v>1614</v>
      </c>
    </row>
    <row r="170" spans="1:5">
      <c r="A170" s="171">
        <v>2008</v>
      </c>
      <c r="B170" s="171">
        <v>307390000</v>
      </c>
      <c r="C170" s="172" t="s">
        <v>353</v>
      </c>
      <c r="D170" s="173">
        <v>2357</v>
      </c>
      <c r="E170" s="174">
        <v>4684</v>
      </c>
    </row>
    <row r="171" spans="1:5">
      <c r="A171" s="171">
        <v>2008</v>
      </c>
      <c r="B171" s="171">
        <v>307490000</v>
      </c>
      <c r="C171" s="172" t="s">
        <v>457</v>
      </c>
      <c r="D171" s="173">
        <v>3347</v>
      </c>
      <c r="E171" s="174">
        <v>9571</v>
      </c>
    </row>
    <row r="172" spans="1:5">
      <c r="A172" s="171">
        <v>2008</v>
      </c>
      <c r="B172" s="171">
        <v>307590000</v>
      </c>
      <c r="C172" s="172" t="s">
        <v>367</v>
      </c>
      <c r="D172" s="173">
        <v>2041</v>
      </c>
      <c r="E172" s="174">
        <v>4708</v>
      </c>
    </row>
    <row r="173" spans="1:5" ht="24">
      <c r="A173" s="171">
        <v>2008</v>
      </c>
      <c r="B173" s="171">
        <v>307919000</v>
      </c>
      <c r="C173" s="172" t="s">
        <v>315</v>
      </c>
      <c r="D173" s="173">
        <v>183</v>
      </c>
      <c r="E173" s="174">
        <v>383</v>
      </c>
    </row>
    <row r="174" spans="1:5" ht="24">
      <c r="A174" s="171">
        <v>2008</v>
      </c>
      <c r="B174" s="171">
        <v>307999000</v>
      </c>
      <c r="C174" s="172" t="s">
        <v>316</v>
      </c>
      <c r="D174" s="173">
        <v>2988</v>
      </c>
      <c r="E174" s="174">
        <v>3508</v>
      </c>
    </row>
    <row r="175" spans="1:5" s="183" customFormat="1">
      <c r="A175" s="183">
        <v>2009</v>
      </c>
      <c r="B175" s="183">
        <v>303110000</v>
      </c>
      <c r="C175" s="184" t="s">
        <v>468</v>
      </c>
      <c r="D175" s="185">
        <v>88</v>
      </c>
      <c r="E175" s="186">
        <v>1354.07</v>
      </c>
    </row>
    <row r="176" spans="1:5" s="183" customFormat="1">
      <c r="A176" s="183">
        <v>2009</v>
      </c>
      <c r="B176" s="183">
        <v>303190000</v>
      </c>
      <c r="C176" s="184" t="s">
        <v>473</v>
      </c>
      <c r="D176" s="185">
        <v>672.59</v>
      </c>
      <c r="E176" s="186">
        <v>1248.3900000000001</v>
      </c>
    </row>
    <row r="177" spans="1:5" s="183" customFormat="1">
      <c r="A177" s="183">
        <v>2009</v>
      </c>
      <c r="B177" s="183">
        <v>303220000</v>
      </c>
      <c r="C177" s="184" t="s">
        <v>461</v>
      </c>
      <c r="D177" s="185">
        <v>33</v>
      </c>
      <c r="E177" s="186">
        <v>208.62</v>
      </c>
    </row>
    <row r="178" spans="1:5" s="183" customFormat="1">
      <c r="A178" s="183">
        <v>2009</v>
      </c>
      <c r="B178" s="183">
        <v>303419000</v>
      </c>
      <c r="C178" s="184" t="s">
        <v>462</v>
      </c>
      <c r="D178" s="185">
        <v>88</v>
      </c>
      <c r="E178" s="186">
        <v>930.66</v>
      </c>
    </row>
    <row r="179" spans="1:5" s="183" customFormat="1">
      <c r="A179" s="183">
        <v>2009</v>
      </c>
      <c r="B179" s="183">
        <v>303490000</v>
      </c>
      <c r="C179" s="184" t="s">
        <v>448</v>
      </c>
      <c r="D179" s="185">
        <v>112.72</v>
      </c>
      <c r="E179" s="186">
        <v>1215.8900000000001</v>
      </c>
    </row>
    <row r="180" spans="1:5" s="183" customFormat="1">
      <c r="A180" s="183">
        <v>2009</v>
      </c>
      <c r="B180" s="183">
        <v>303799000</v>
      </c>
      <c r="C180" s="184" t="s">
        <v>318</v>
      </c>
      <c r="D180" s="185">
        <v>209</v>
      </c>
      <c r="E180" s="186">
        <v>511.62</v>
      </c>
    </row>
    <row r="181" spans="1:5" s="183" customFormat="1">
      <c r="A181" s="183">
        <v>2009</v>
      </c>
      <c r="B181" s="183">
        <v>304109000</v>
      </c>
      <c r="C181" s="184" t="s">
        <v>305</v>
      </c>
      <c r="D181" s="185">
        <v>94.69</v>
      </c>
      <c r="E181" s="186">
        <v>1147.3900000000001</v>
      </c>
    </row>
    <row r="182" spans="1:5" s="183" customFormat="1">
      <c r="A182" s="183">
        <v>2009</v>
      </c>
      <c r="B182" s="183">
        <v>304209000</v>
      </c>
      <c r="C182" s="184" t="s">
        <v>306</v>
      </c>
      <c r="D182" s="185">
        <v>570</v>
      </c>
      <c r="E182" s="186">
        <v>3630.99</v>
      </c>
    </row>
    <row r="183" spans="1:5" s="183" customFormat="1">
      <c r="A183" s="183">
        <v>2009</v>
      </c>
      <c r="B183" s="183">
        <v>304900000</v>
      </c>
      <c r="C183" s="184" t="s">
        <v>296</v>
      </c>
      <c r="D183" s="185">
        <v>310</v>
      </c>
      <c r="E183" s="186">
        <v>774.28</v>
      </c>
    </row>
    <row r="184" spans="1:5" s="183" customFormat="1" ht="36">
      <c r="A184" s="183">
        <v>2009</v>
      </c>
      <c r="B184" s="183">
        <v>305410000</v>
      </c>
      <c r="C184" s="184" t="s">
        <v>451</v>
      </c>
      <c r="D184" s="185">
        <v>52.98</v>
      </c>
      <c r="E184" s="186">
        <v>794.71</v>
      </c>
    </row>
    <row r="185" spans="1:5" s="183" customFormat="1">
      <c r="A185" s="183">
        <v>2009</v>
      </c>
      <c r="B185" s="183">
        <v>305591000</v>
      </c>
      <c r="C185" s="184" t="s">
        <v>297</v>
      </c>
      <c r="D185" s="185">
        <v>255.08</v>
      </c>
      <c r="E185" s="186">
        <v>338.85</v>
      </c>
    </row>
    <row r="186" spans="1:5" s="183" customFormat="1">
      <c r="A186" s="183">
        <v>2009</v>
      </c>
      <c r="B186" s="183">
        <v>305599000</v>
      </c>
      <c r="C186" s="184" t="s">
        <v>298</v>
      </c>
      <c r="D186" s="185">
        <v>739.74</v>
      </c>
      <c r="E186" s="186">
        <v>982.66</v>
      </c>
    </row>
    <row r="187" spans="1:5" s="183" customFormat="1">
      <c r="A187" s="183">
        <v>2009</v>
      </c>
      <c r="B187" s="183">
        <v>305630000</v>
      </c>
      <c r="C187" s="184" t="s">
        <v>452</v>
      </c>
      <c r="D187" s="185">
        <v>673.81</v>
      </c>
      <c r="E187" s="186">
        <v>1438.6</v>
      </c>
    </row>
    <row r="188" spans="1:5">
      <c r="A188" s="171">
        <v>2009</v>
      </c>
      <c r="B188" s="171">
        <v>306140000</v>
      </c>
      <c r="C188" s="172" t="s">
        <v>302</v>
      </c>
      <c r="D188" s="173">
        <v>38.54</v>
      </c>
      <c r="E188" s="174">
        <v>1935.58</v>
      </c>
    </row>
    <row r="189" spans="1:5" ht="24">
      <c r="A189" s="171">
        <v>2009</v>
      </c>
      <c r="B189" s="171">
        <v>306299000</v>
      </c>
      <c r="C189" s="172" t="s">
        <v>310</v>
      </c>
      <c r="D189" s="173">
        <v>79</v>
      </c>
      <c r="E189" s="174">
        <v>278.41000000000003</v>
      </c>
    </row>
    <row r="190" spans="1:5" ht="24">
      <c r="A190" s="171">
        <v>2009</v>
      </c>
      <c r="B190" s="171">
        <v>307210000</v>
      </c>
      <c r="C190" s="172" t="s">
        <v>339</v>
      </c>
      <c r="D190" s="173">
        <v>120</v>
      </c>
      <c r="E190" s="174">
        <v>1178.6300000000001</v>
      </c>
    </row>
    <row r="191" spans="1:5">
      <c r="A191" s="171">
        <v>2009</v>
      </c>
      <c r="B191" s="171">
        <v>307290000</v>
      </c>
      <c r="C191" s="172" t="s">
        <v>454</v>
      </c>
      <c r="D191" s="173">
        <v>1072.5999999999999</v>
      </c>
      <c r="E191" s="174">
        <v>4438.03</v>
      </c>
    </row>
    <row r="192" spans="1:5">
      <c r="A192" s="171">
        <v>2009</v>
      </c>
      <c r="B192" s="171">
        <v>307310000</v>
      </c>
      <c r="C192" s="172" t="s">
        <v>455</v>
      </c>
      <c r="D192" s="173">
        <v>234.47</v>
      </c>
      <c r="E192" s="174">
        <v>906.35</v>
      </c>
    </row>
    <row r="193" spans="1:5">
      <c r="A193" s="171">
        <v>2009</v>
      </c>
      <c r="B193" s="171">
        <v>307390000</v>
      </c>
      <c r="C193" s="172" t="s">
        <v>353</v>
      </c>
      <c r="D193" s="173">
        <v>1684.23</v>
      </c>
      <c r="E193" s="174">
        <v>3285.69</v>
      </c>
    </row>
    <row r="194" spans="1:5">
      <c r="A194" s="171">
        <v>2009</v>
      </c>
      <c r="B194" s="171">
        <v>307490000</v>
      </c>
      <c r="C194" s="172" t="s">
        <v>457</v>
      </c>
      <c r="D194" s="173">
        <v>2356.4</v>
      </c>
      <c r="E194" s="174">
        <v>4953.0200000000004</v>
      </c>
    </row>
    <row r="195" spans="1:5">
      <c r="A195" s="171">
        <v>2009</v>
      </c>
      <c r="B195" s="171">
        <v>307590000</v>
      </c>
      <c r="C195" s="172" t="s">
        <v>367</v>
      </c>
      <c r="D195" s="173">
        <v>891.07</v>
      </c>
      <c r="E195" s="174">
        <v>3316.72</v>
      </c>
    </row>
    <row r="196" spans="1:5" ht="24">
      <c r="A196" s="171">
        <v>2009</v>
      </c>
      <c r="B196" s="171">
        <v>307919000</v>
      </c>
      <c r="C196" s="172" t="s">
        <v>315</v>
      </c>
      <c r="D196" s="173">
        <v>66.83</v>
      </c>
      <c r="E196" s="174">
        <v>115.56</v>
      </c>
    </row>
    <row r="197" spans="1:5" ht="24">
      <c r="A197" s="171">
        <v>2009</v>
      </c>
      <c r="B197" s="171">
        <v>307999000</v>
      </c>
      <c r="C197" s="172" t="s">
        <v>316</v>
      </c>
      <c r="D197" s="173">
        <v>522.09</v>
      </c>
      <c r="E197" s="174">
        <v>1588.32</v>
      </c>
    </row>
    <row r="198" spans="1:5" s="183" customFormat="1">
      <c r="A198" s="183">
        <v>2010</v>
      </c>
      <c r="B198" s="183">
        <v>303190000</v>
      </c>
      <c r="C198" s="184" t="s">
        <v>473</v>
      </c>
      <c r="D198" s="185">
        <v>151.44</v>
      </c>
      <c r="E198" s="186">
        <v>334.85</v>
      </c>
    </row>
    <row r="199" spans="1:5" s="183" customFormat="1">
      <c r="A199" s="183">
        <v>2010</v>
      </c>
      <c r="B199" s="183">
        <v>303220000</v>
      </c>
      <c r="C199" s="184" t="s">
        <v>461</v>
      </c>
      <c r="D199" s="185">
        <v>289.7</v>
      </c>
      <c r="E199" s="186">
        <v>1685.24</v>
      </c>
    </row>
    <row r="200" spans="1:5" s="183" customFormat="1">
      <c r="A200" s="183">
        <v>2010</v>
      </c>
      <c r="B200" s="183">
        <v>303330000</v>
      </c>
      <c r="C200" s="184" t="s">
        <v>447</v>
      </c>
      <c r="D200" s="185">
        <v>21.24</v>
      </c>
      <c r="E200" s="186">
        <v>189.9</v>
      </c>
    </row>
    <row r="201" spans="1:5" s="183" customFormat="1">
      <c r="A201" s="183">
        <v>2010</v>
      </c>
      <c r="B201" s="183">
        <v>303490000</v>
      </c>
      <c r="C201" s="184" t="s">
        <v>448</v>
      </c>
      <c r="D201" s="185">
        <v>362.41</v>
      </c>
      <c r="E201" s="186">
        <v>2559.54</v>
      </c>
    </row>
    <row r="202" spans="1:5" s="183" customFormat="1">
      <c r="A202" s="183">
        <v>2010</v>
      </c>
      <c r="B202" s="183">
        <v>303529000</v>
      </c>
      <c r="C202" s="184" t="s">
        <v>476</v>
      </c>
      <c r="D202" s="185">
        <v>53.1</v>
      </c>
      <c r="E202" s="186">
        <v>417.23</v>
      </c>
    </row>
    <row r="203" spans="1:5" s="187" customFormat="1">
      <c r="A203" s="187">
        <v>2010</v>
      </c>
      <c r="B203" s="187">
        <v>303802000</v>
      </c>
      <c r="C203" s="188" t="s">
        <v>464</v>
      </c>
      <c r="D203" s="189">
        <v>24.63</v>
      </c>
      <c r="E203" s="190">
        <v>116.33</v>
      </c>
    </row>
    <row r="204" spans="1:5" s="183" customFormat="1">
      <c r="A204" s="183">
        <v>2010</v>
      </c>
      <c r="B204" s="183">
        <v>304299000</v>
      </c>
      <c r="C204" s="184" t="s">
        <v>336</v>
      </c>
      <c r="D204" s="185">
        <v>257.64999999999998</v>
      </c>
      <c r="E204" s="186">
        <v>429.22</v>
      </c>
    </row>
    <row r="205" spans="1:5" s="183" customFormat="1" ht="36">
      <c r="A205" s="183">
        <v>2010</v>
      </c>
      <c r="B205" s="183">
        <v>305410000</v>
      </c>
      <c r="C205" s="184" t="s">
        <v>451</v>
      </c>
      <c r="D205" s="185">
        <v>57.37</v>
      </c>
      <c r="E205" s="186">
        <v>787.36</v>
      </c>
    </row>
    <row r="206" spans="1:5" s="183" customFormat="1">
      <c r="A206" s="183">
        <v>2010</v>
      </c>
      <c r="B206" s="183">
        <v>305630000</v>
      </c>
      <c r="C206" s="184" t="s">
        <v>452</v>
      </c>
      <c r="D206" s="185">
        <v>271.43</v>
      </c>
      <c r="E206" s="186">
        <v>600.16999999999996</v>
      </c>
    </row>
    <row r="207" spans="1:5">
      <c r="A207" s="171">
        <v>2010</v>
      </c>
      <c r="B207" s="171">
        <v>306130000</v>
      </c>
      <c r="C207" s="172" t="s">
        <v>301</v>
      </c>
      <c r="D207" s="173">
        <v>43</v>
      </c>
      <c r="E207" s="174">
        <v>32.200000000000003</v>
      </c>
    </row>
    <row r="208" spans="1:5">
      <c r="A208" s="171">
        <v>2010</v>
      </c>
      <c r="B208" s="171">
        <v>306140000</v>
      </c>
      <c r="C208" s="172" t="s">
        <v>302</v>
      </c>
      <c r="D208" s="173">
        <v>49.26</v>
      </c>
      <c r="E208" s="174">
        <v>223.26</v>
      </c>
    </row>
    <row r="209" spans="1:5">
      <c r="A209" s="171">
        <v>2010</v>
      </c>
      <c r="B209" s="171">
        <v>306192000</v>
      </c>
      <c r="C209" s="172" t="s">
        <v>453</v>
      </c>
      <c r="D209" s="173">
        <v>74.42</v>
      </c>
      <c r="E209" s="174">
        <v>123.92</v>
      </c>
    </row>
    <row r="210" spans="1:5">
      <c r="A210" s="171">
        <v>2010</v>
      </c>
      <c r="B210" s="171">
        <v>307109000</v>
      </c>
      <c r="C210" s="172" t="s">
        <v>321</v>
      </c>
      <c r="D210" s="173">
        <v>125.53</v>
      </c>
      <c r="E210" s="174">
        <v>203.58</v>
      </c>
    </row>
    <row r="211" spans="1:5">
      <c r="A211" s="171">
        <v>2010</v>
      </c>
      <c r="B211" s="171">
        <v>307290000</v>
      </c>
      <c r="C211" s="172" t="s">
        <v>454</v>
      </c>
      <c r="D211" s="173">
        <v>421.01</v>
      </c>
      <c r="E211" s="174">
        <v>1214.52</v>
      </c>
    </row>
    <row r="212" spans="1:5">
      <c r="A212" s="171">
        <v>2010</v>
      </c>
      <c r="B212" s="171">
        <v>307310000</v>
      </c>
      <c r="C212" s="172" t="s">
        <v>455</v>
      </c>
      <c r="D212" s="173">
        <v>127.45</v>
      </c>
      <c r="E212" s="174">
        <v>592.27</v>
      </c>
    </row>
    <row r="213" spans="1:5">
      <c r="A213" s="171">
        <v>2010</v>
      </c>
      <c r="B213" s="171">
        <v>307390000</v>
      </c>
      <c r="C213" s="172" t="s">
        <v>353</v>
      </c>
      <c r="D213" s="173">
        <v>1859.03</v>
      </c>
      <c r="E213" s="174">
        <v>2482.5</v>
      </c>
    </row>
    <row r="214" spans="1:5">
      <c r="A214" s="171">
        <v>2010</v>
      </c>
      <c r="B214" s="171">
        <v>307490000</v>
      </c>
      <c r="C214" s="172" t="s">
        <v>457</v>
      </c>
      <c r="D214" s="173">
        <v>3404.58</v>
      </c>
      <c r="E214" s="174">
        <v>5263.55</v>
      </c>
    </row>
    <row r="215" spans="1:5">
      <c r="A215" s="171">
        <v>2010</v>
      </c>
      <c r="B215" s="171">
        <v>307590000</v>
      </c>
      <c r="C215" s="172" t="s">
        <v>367</v>
      </c>
      <c r="D215" s="173">
        <v>140.19</v>
      </c>
      <c r="E215" s="174">
        <v>1115.28</v>
      </c>
    </row>
    <row r="216" spans="1:5" ht="24">
      <c r="A216" s="171">
        <v>2010</v>
      </c>
      <c r="B216" s="171">
        <v>307919000</v>
      </c>
      <c r="C216" s="172" t="s">
        <v>315</v>
      </c>
      <c r="D216" s="173">
        <v>49.26</v>
      </c>
      <c r="E216" s="174">
        <v>163.33000000000001</v>
      </c>
    </row>
    <row r="217" spans="1:5" ht="24">
      <c r="A217" s="171">
        <v>2010</v>
      </c>
      <c r="B217" s="171">
        <v>307999000</v>
      </c>
      <c r="C217" s="172" t="s">
        <v>316</v>
      </c>
      <c r="D217" s="173">
        <v>84.97</v>
      </c>
      <c r="E217" s="174">
        <v>274.05</v>
      </c>
    </row>
    <row r="218" spans="1:5" s="179" customFormat="1">
      <c r="A218" s="179">
        <v>2011</v>
      </c>
      <c r="B218" s="179">
        <v>301109000</v>
      </c>
      <c r="C218" s="180" t="s">
        <v>295</v>
      </c>
      <c r="D218" s="181">
        <v>0</v>
      </c>
      <c r="E218" s="182">
        <v>5777.92</v>
      </c>
    </row>
    <row r="219" spans="1:5" s="179" customFormat="1">
      <c r="A219" s="179">
        <v>2011</v>
      </c>
      <c r="B219" s="179">
        <v>301999000</v>
      </c>
      <c r="C219" s="180" t="s">
        <v>325</v>
      </c>
      <c r="D219" s="181">
        <v>59</v>
      </c>
      <c r="E219" s="182">
        <v>625.76</v>
      </c>
    </row>
    <row r="220" spans="1:5" s="183" customFormat="1">
      <c r="A220" s="183">
        <v>2011</v>
      </c>
      <c r="B220" s="183">
        <v>302329000</v>
      </c>
      <c r="C220" s="184" t="s">
        <v>477</v>
      </c>
      <c r="D220" s="185">
        <v>84.22</v>
      </c>
      <c r="E220" s="186">
        <v>523.22</v>
      </c>
    </row>
    <row r="221" spans="1:5" s="183" customFormat="1">
      <c r="A221" s="183">
        <v>2011</v>
      </c>
      <c r="B221" s="183">
        <v>303490000</v>
      </c>
      <c r="C221" s="184" t="s">
        <v>448</v>
      </c>
      <c r="D221" s="185">
        <v>855</v>
      </c>
      <c r="E221" s="186">
        <v>2175.7600000000002</v>
      </c>
    </row>
    <row r="222" spans="1:5" s="183" customFormat="1">
      <c r="A222" s="183">
        <v>2011</v>
      </c>
      <c r="B222" s="183">
        <v>304299000</v>
      </c>
      <c r="C222" s="184" t="s">
        <v>336</v>
      </c>
      <c r="D222" s="185">
        <v>313.37</v>
      </c>
      <c r="E222" s="186">
        <v>204.85</v>
      </c>
    </row>
    <row r="223" spans="1:5" s="183" customFormat="1">
      <c r="A223" s="183">
        <v>2011</v>
      </c>
      <c r="B223" s="183">
        <v>304990000</v>
      </c>
      <c r="C223" s="184" t="s">
        <v>326</v>
      </c>
      <c r="D223" s="185">
        <v>1089.8499999999999</v>
      </c>
      <c r="E223" s="186">
        <v>2432.1799999999998</v>
      </c>
    </row>
    <row r="224" spans="1:5" s="183" customFormat="1" ht="36">
      <c r="A224" s="183">
        <v>2011</v>
      </c>
      <c r="B224" s="183">
        <v>305410000</v>
      </c>
      <c r="C224" s="184" t="s">
        <v>451</v>
      </c>
      <c r="D224" s="185">
        <v>653.20000000000005</v>
      </c>
      <c r="E224" s="186">
        <v>4058.23</v>
      </c>
    </row>
    <row r="225" spans="1:5">
      <c r="A225" s="171">
        <v>2011</v>
      </c>
      <c r="B225" s="171">
        <v>306130000</v>
      </c>
      <c r="C225" s="172" t="s">
        <v>301</v>
      </c>
      <c r="D225" s="173">
        <v>10030</v>
      </c>
      <c r="E225" s="174">
        <v>46573.96</v>
      </c>
    </row>
    <row r="226" spans="1:5">
      <c r="A226" s="171">
        <v>2011</v>
      </c>
      <c r="B226" s="171">
        <v>306232000</v>
      </c>
      <c r="C226" s="172" t="s">
        <v>320</v>
      </c>
      <c r="D226" s="173">
        <v>9.06</v>
      </c>
      <c r="E226" s="174">
        <v>58.87</v>
      </c>
    </row>
    <row r="227" spans="1:5" ht="24">
      <c r="A227" s="171">
        <v>2011</v>
      </c>
      <c r="B227" s="171">
        <v>306299000</v>
      </c>
      <c r="C227" s="172" t="s">
        <v>310</v>
      </c>
      <c r="D227" s="173">
        <v>157.59</v>
      </c>
      <c r="E227" s="174">
        <v>175.82</v>
      </c>
    </row>
    <row r="228" spans="1:5">
      <c r="A228" s="171">
        <v>2011</v>
      </c>
      <c r="B228" s="171">
        <v>307290000</v>
      </c>
      <c r="C228" s="172" t="s">
        <v>454</v>
      </c>
      <c r="D228" s="173">
        <v>1214.83</v>
      </c>
      <c r="E228" s="174">
        <v>2477.29</v>
      </c>
    </row>
    <row r="229" spans="1:5">
      <c r="A229" s="171">
        <v>2011</v>
      </c>
      <c r="B229" s="171">
        <v>307390000</v>
      </c>
      <c r="C229" s="172" t="s">
        <v>353</v>
      </c>
      <c r="D229" s="173">
        <v>3695.9</v>
      </c>
      <c r="E229" s="174">
        <v>2744.84</v>
      </c>
    </row>
    <row r="230" spans="1:5">
      <c r="A230" s="171">
        <v>2011</v>
      </c>
      <c r="B230" s="171">
        <v>307490000</v>
      </c>
      <c r="C230" s="172" t="s">
        <v>457</v>
      </c>
      <c r="D230" s="173">
        <v>4154.24</v>
      </c>
      <c r="E230" s="174">
        <v>4479.4399999999996</v>
      </c>
    </row>
    <row r="231" spans="1:5">
      <c r="A231" s="171">
        <v>2011</v>
      </c>
      <c r="B231" s="171">
        <v>307590000</v>
      </c>
      <c r="C231" s="172" t="s">
        <v>367</v>
      </c>
      <c r="D231" s="173">
        <v>209.07</v>
      </c>
      <c r="E231" s="174">
        <v>284.13</v>
      </c>
    </row>
    <row r="232" spans="1:5">
      <c r="A232" s="171">
        <v>2011</v>
      </c>
      <c r="B232" s="171">
        <v>307600000</v>
      </c>
      <c r="C232" s="172" t="s">
        <v>354</v>
      </c>
      <c r="D232" s="173">
        <v>29.5</v>
      </c>
      <c r="E232" s="174">
        <v>450.95</v>
      </c>
    </row>
    <row r="233" spans="1:5" ht="24">
      <c r="A233" s="171">
        <v>2011</v>
      </c>
      <c r="B233" s="171">
        <v>307999000</v>
      </c>
      <c r="C233" s="172" t="s">
        <v>316</v>
      </c>
      <c r="D233" s="173">
        <v>556</v>
      </c>
      <c r="E233" s="174">
        <v>304.76</v>
      </c>
    </row>
    <row r="234" spans="1:5" s="179" customFormat="1">
      <c r="A234" s="179">
        <v>2012</v>
      </c>
      <c r="B234" s="179">
        <v>301109000</v>
      </c>
      <c r="C234" s="180" t="s">
        <v>295</v>
      </c>
      <c r="D234" s="181">
        <v>112</v>
      </c>
      <c r="E234" s="182">
        <v>1322.91</v>
      </c>
    </row>
    <row r="235" spans="1:5" s="179" customFormat="1" ht="24">
      <c r="A235" s="179">
        <v>2012</v>
      </c>
      <c r="B235" s="179">
        <v>301910000</v>
      </c>
      <c r="C235" s="180" t="s">
        <v>478</v>
      </c>
      <c r="D235" s="181">
        <v>35</v>
      </c>
      <c r="E235" s="182">
        <v>421.42</v>
      </c>
    </row>
    <row r="236" spans="1:5" s="183" customFormat="1">
      <c r="A236" s="183">
        <v>2012</v>
      </c>
      <c r="B236" s="183">
        <v>303190000</v>
      </c>
      <c r="C236" s="184" t="s">
        <v>473</v>
      </c>
      <c r="D236" s="185">
        <v>1335.55</v>
      </c>
      <c r="E236" s="186">
        <v>925.37</v>
      </c>
    </row>
    <row r="237" spans="1:5" s="183" customFormat="1">
      <c r="A237" s="183">
        <v>2012</v>
      </c>
      <c r="B237" s="183">
        <v>303220000</v>
      </c>
      <c r="C237" s="184" t="s">
        <v>461</v>
      </c>
      <c r="D237" s="185">
        <v>13</v>
      </c>
      <c r="E237" s="186">
        <v>121.51</v>
      </c>
    </row>
    <row r="238" spans="1:5" s="183" customFormat="1">
      <c r="A238" s="183">
        <v>2012</v>
      </c>
      <c r="B238" s="183">
        <v>303290000</v>
      </c>
      <c r="C238" s="184" t="s">
        <v>312</v>
      </c>
      <c r="D238" s="185">
        <v>880</v>
      </c>
      <c r="E238" s="186">
        <v>1083.53</v>
      </c>
    </row>
    <row r="239" spans="1:5" s="183" customFormat="1">
      <c r="A239" s="183">
        <v>2012</v>
      </c>
      <c r="B239" s="183">
        <v>303490000</v>
      </c>
      <c r="C239" s="184" t="s">
        <v>448</v>
      </c>
      <c r="D239" s="185">
        <v>100</v>
      </c>
      <c r="E239" s="186">
        <v>90.18</v>
      </c>
    </row>
    <row r="240" spans="1:5" s="183" customFormat="1">
      <c r="A240" s="183">
        <v>2012</v>
      </c>
      <c r="B240" s="183">
        <v>304299000</v>
      </c>
      <c r="C240" s="184" t="s">
        <v>336</v>
      </c>
      <c r="D240" s="185">
        <v>1988.88</v>
      </c>
      <c r="E240" s="186">
        <v>8381.43</v>
      </c>
    </row>
    <row r="241" spans="1:5" s="183" customFormat="1">
      <c r="A241" s="183">
        <v>2012</v>
      </c>
      <c r="B241" s="183">
        <v>304990000</v>
      </c>
      <c r="C241" s="184" t="s">
        <v>326</v>
      </c>
      <c r="D241" s="185">
        <v>6527.95</v>
      </c>
      <c r="E241" s="186">
        <v>29534.37</v>
      </c>
    </row>
    <row r="242" spans="1:5" s="183" customFormat="1" ht="36">
      <c r="A242" s="183">
        <v>2012</v>
      </c>
      <c r="B242" s="183">
        <v>305410000</v>
      </c>
      <c r="C242" s="184" t="s">
        <v>451</v>
      </c>
      <c r="D242" s="185">
        <v>480</v>
      </c>
      <c r="E242" s="186">
        <v>6480.78</v>
      </c>
    </row>
    <row r="243" spans="1:5" s="183" customFormat="1">
      <c r="A243" s="183">
        <v>2012</v>
      </c>
      <c r="B243" s="183">
        <v>305591000</v>
      </c>
      <c r="C243" s="184" t="s">
        <v>297</v>
      </c>
      <c r="D243" s="185">
        <v>11.87</v>
      </c>
      <c r="E243" s="186">
        <v>21.77</v>
      </c>
    </row>
    <row r="244" spans="1:5" s="183" customFormat="1">
      <c r="A244" s="183">
        <v>2012</v>
      </c>
      <c r="B244" s="183">
        <v>305630000</v>
      </c>
      <c r="C244" s="184" t="s">
        <v>452</v>
      </c>
      <c r="D244" s="185">
        <v>1030.23</v>
      </c>
      <c r="E244" s="186">
        <v>2265.85</v>
      </c>
    </row>
    <row r="245" spans="1:5">
      <c r="A245" s="171">
        <v>2012</v>
      </c>
      <c r="B245" s="171">
        <v>306140000</v>
      </c>
      <c r="C245" s="172" t="s">
        <v>302</v>
      </c>
      <c r="D245" s="173">
        <v>685.22</v>
      </c>
      <c r="E245" s="174">
        <v>2603.42</v>
      </c>
    </row>
    <row r="246" spans="1:5" ht="24">
      <c r="A246" s="171">
        <v>2012</v>
      </c>
      <c r="B246" s="171">
        <v>306299000</v>
      </c>
      <c r="C246" s="172" t="s">
        <v>310</v>
      </c>
      <c r="D246" s="173">
        <v>242.92</v>
      </c>
      <c r="E246" s="174">
        <v>414.94</v>
      </c>
    </row>
    <row r="247" spans="1:5" ht="24">
      <c r="A247" s="171">
        <v>2012</v>
      </c>
      <c r="B247" s="171">
        <v>307210000</v>
      </c>
      <c r="C247" s="172" t="s">
        <v>339</v>
      </c>
      <c r="D247" s="173">
        <v>335</v>
      </c>
      <c r="E247" s="174">
        <v>4775.21</v>
      </c>
    </row>
    <row r="248" spans="1:5">
      <c r="A248" s="171">
        <v>2012</v>
      </c>
      <c r="B248" s="171">
        <v>307290000</v>
      </c>
      <c r="C248" s="172" t="s">
        <v>454</v>
      </c>
      <c r="D248" s="173">
        <v>1799.34</v>
      </c>
      <c r="E248" s="174">
        <v>5519.22</v>
      </c>
    </row>
    <row r="249" spans="1:5">
      <c r="A249" s="171">
        <v>2012</v>
      </c>
      <c r="B249" s="171">
        <v>307310000</v>
      </c>
      <c r="C249" s="172" t="s">
        <v>455</v>
      </c>
      <c r="D249" s="173">
        <v>22</v>
      </c>
      <c r="E249" s="174">
        <v>88.37</v>
      </c>
    </row>
    <row r="250" spans="1:5">
      <c r="A250" s="171">
        <v>2012</v>
      </c>
      <c r="B250" s="171">
        <v>307390000</v>
      </c>
      <c r="C250" s="172" t="s">
        <v>353</v>
      </c>
      <c r="D250" s="173">
        <v>8355.31</v>
      </c>
      <c r="E250" s="174">
        <v>6351.1</v>
      </c>
    </row>
    <row r="251" spans="1:5">
      <c r="A251" s="171">
        <v>2012</v>
      </c>
      <c r="B251" s="171">
        <v>307490000</v>
      </c>
      <c r="C251" s="172" t="s">
        <v>457</v>
      </c>
      <c r="D251" s="173">
        <v>8014.11</v>
      </c>
      <c r="E251" s="174">
        <v>14894.37</v>
      </c>
    </row>
    <row r="252" spans="1:5">
      <c r="A252" s="171">
        <v>2012</v>
      </c>
      <c r="B252" s="171">
        <v>307590000</v>
      </c>
      <c r="C252" s="172" t="s">
        <v>367</v>
      </c>
      <c r="D252" s="173">
        <v>2045.75</v>
      </c>
      <c r="E252" s="174">
        <v>1993.74</v>
      </c>
    </row>
    <row r="253" spans="1:5">
      <c r="A253" s="171">
        <v>2012</v>
      </c>
      <c r="B253" s="171">
        <v>307600000</v>
      </c>
      <c r="C253" s="172" t="s">
        <v>354</v>
      </c>
      <c r="D253" s="173">
        <v>6.35</v>
      </c>
      <c r="E253" s="174">
        <v>480.27</v>
      </c>
    </row>
    <row r="254" spans="1:5" ht="24">
      <c r="A254" s="171">
        <v>2012</v>
      </c>
      <c r="B254" s="171">
        <v>307919000</v>
      </c>
      <c r="C254" s="172" t="s">
        <v>315</v>
      </c>
      <c r="D254" s="173">
        <v>319</v>
      </c>
      <c r="E254" s="174">
        <v>1833.26</v>
      </c>
    </row>
    <row r="255" spans="1:5" ht="24">
      <c r="A255" s="171">
        <v>2012</v>
      </c>
      <c r="B255" s="171">
        <v>307999000</v>
      </c>
      <c r="C255" s="172" t="s">
        <v>316</v>
      </c>
      <c r="D255" s="173">
        <v>1163.3900000000001</v>
      </c>
      <c r="E255" s="174">
        <v>3328.57</v>
      </c>
    </row>
    <row r="256" spans="1:5" s="179" customFormat="1">
      <c r="A256" s="179">
        <v>2013</v>
      </c>
      <c r="B256" s="179">
        <v>301109000</v>
      </c>
      <c r="C256" s="180" t="s">
        <v>295</v>
      </c>
      <c r="D256" s="181">
        <v>25.91</v>
      </c>
      <c r="E256" s="182">
        <v>108.94</v>
      </c>
    </row>
    <row r="257" spans="1:5" s="179" customFormat="1">
      <c r="A257" s="179">
        <v>2013</v>
      </c>
      <c r="B257" s="179">
        <v>301999000</v>
      </c>
      <c r="C257" s="180" t="s">
        <v>325</v>
      </c>
      <c r="D257" s="181">
        <v>0</v>
      </c>
      <c r="E257" s="182">
        <v>1000.71</v>
      </c>
    </row>
    <row r="258" spans="1:5" s="183" customFormat="1" ht="36">
      <c r="A258" s="183">
        <v>2013</v>
      </c>
      <c r="B258" s="183">
        <v>302120000</v>
      </c>
      <c r="C258" s="184" t="s">
        <v>479</v>
      </c>
      <c r="D258" s="185">
        <v>5.84</v>
      </c>
      <c r="E258" s="186">
        <v>139.02000000000001</v>
      </c>
    </row>
    <row r="259" spans="1:5" s="183" customFormat="1" ht="24">
      <c r="A259" s="183">
        <v>2013</v>
      </c>
      <c r="B259" s="183">
        <v>302649000</v>
      </c>
      <c r="C259" s="184" t="s">
        <v>330</v>
      </c>
      <c r="D259" s="185">
        <v>0</v>
      </c>
      <c r="E259" s="186">
        <v>288.08999999999997</v>
      </c>
    </row>
    <row r="260" spans="1:5" s="187" customFormat="1">
      <c r="A260" s="187">
        <v>2013</v>
      </c>
      <c r="B260" s="187">
        <v>302700000</v>
      </c>
      <c r="C260" s="188" t="s">
        <v>480</v>
      </c>
      <c r="D260" s="189">
        <v>8.99</v>
      </c>
      <c r="E260" s="190">
        <v>100</v>
      </c>
    </row>
    <row r="261" spans="1:5" s="183" customFormat="1">
      <c r="A261" s="183">
        <v>2013</v>
      </c>
      <c r="B261" s="183">
        <v>303190000</v>
      </c>
      <c r="C261" s="184" t="s">
        <v>473</v>
      </c>
      <c r="D261" s="185">
        <v>432.1</v>
      </c>
      <c r="E261" s="186">
        <v>1172.8599999999999</v>
      </c>
    </row>
    <row r="262" spans="1:5" s="183" customFormat="1">
      <c r="A262" s="183">
        <v>2013</v>
      </c>
      <c r="B262" s="183">
        <v>303290000</v>
      </c>
      <c r="C262" s="184" t="s">
        <v>312</v>
      </c>
      <c r="D262" s="185">
        <v>801.14</v>
      </c>
      <c r="E262" s="186">
        <v>2764.51</v>
      </c>
    </row>
    <row r="263" spans="1:5" s="183" customFormat="1">
      <c r="A263" s="183">
        <v>2013</v>
      </c>
      <c r="B263" s="183">
        <v>303419000</v>
      </c>
      <c r="C263" s="184" t="s">
        <v>462</v>
      </c>
      <c r="D263" s="185">
        <v>308.26</v>
      </c>
      <c r="E263" s="186">
        <v>965.01</v>
      </c>
    </row>
    <row r="264" spans="1:5" s="183" customFormat="1">
      <c r="A264" s="183">
        <v>2013</v>
      </c>
      <c r="B264" s="183">
        <v>303429000</v>
      </c>
      <c r="C264" s="184" t="s">
        <v>463</v>
      </c>
      <c r="D264" s="185">
        <v>211.83</v>
      </c>
      <c r="E264" s="186">
        <v>1111.67</v>
      </c>
    </row>
    <row r="265" spans="1:5" s="183" customFormat="1">
      <c r="A265" s="183">
        <v>2013</v>
      </c>
      <c r="B265" s="183">
        <v>303490000</v>
      </c>
      <c r="C265" s="184" t="s">
        <v>448</v>
      </c>
      <c r="D265" s="185">
        <v>970</v>
      </c>
      <c r="E265" s="186">
        <v>2261.91</v>
      </c>
    </row>
    <row r="266" spans="1:5" s="183" customFormat="1">
      <c r="A266" s="183">
        <v>2013</v>
      </c>
      <c r="B266" s="183">
        <v>304299000</v>
      </c>
      <c r="C266" s="184" t="s">
        <v>336</v>
      </c>
      <c r="D266" s="185">
        <v>823.21</v>
      </c>
      <c r="E266" s="186">
        <v>3954.89</v>
      </c>
    </row>
    <row r="267" spans="1:5" s="183" customFormat="1">
      <c r="A267" s="183">
        <v>2013</v>
      </c>
      <c r="B267" s="183">
        <v>304990000</v>
      </c>
      <c r="C267" s="184" t="s">
        <v>326</v>
      </c>
      <c r="D267" s="185">
        <v>7595.61</v>
      </c>
      <c r="E267" s="186">
        <v>25748.720000000001</v>
      </c>
    </row>
    <row r="268" spans="1:5" s="183" customFormat="1" ht="36">
      <c r="A268" s="183">
        <v>2013</v>
      </c>
      <c r="B268" s="183">
        <v>305410000</v>
      </c>
      <c r="C268" s="184" t="s">
        <v>451</v>
      </c>
      <c r="D268" s="185">
        <v>771.5</v>
      </c>
      <c r="E268" s="186">
        <v>4319.1499999999996</v>
      </c>
    </row>
    <row r="269" spans="1:5" s="183" customFormat="1">
      <c r="A269" s="183">
        <v>2013</v>
      </c>
      <c r="B269" s="183">
        <v>305499000</v>
      </c>
      <c r="C269" s="184" t="s">
        <v>331</v>
      </c>
      <c r="D269" s="185">
        <v>7</v>
      </c>
      <c r="E269" s="186">
        <v>360</v>
      </c>
    </row>
    <row r="270" spans="1:5" s="183" customFormat="1">
      <c r="A270" s="183">
        <v>2013</v>
      </c>
      <c r="B270" s="183">
        <v>305599000</v>
      </c>
      <c r="C270" s="184" t="s">
        <v>298</v>
      </c>
      <c r="D270" s="185">
        <v>64.290000000000006</v>
      </c>
      <c r="E270" s="186">
        <v>68.290000000000006</v>
      </c>
    </row>
    <row r="271" spans="1:5" ht="24">
      <c r="A271" s="171">
        <v>2013</v>
      </c>
      <c r="B271" s="171">
        <v>306299000</v>
      </c>
      <c r="C271" s="172" t="s">
        <v>310</v>
      </c>
      <c r="D271" s="173">
        <v>1430</v>
      </c>
      <c r="E271" s="174">
        <v>322.89999999999998</v>
      </c>
    </row>
    <row r="272" spans="1:5" ht="24">
      <c r="A272" s="171">
        <v>2013</v>
      </c>
      <c r="B272" s="171">
        <v>307210000</v>
      </c>
      <c r="C272" s="172" t="s">
        <v>339</v>
      </c>
      <c r="D272" s="173">
        <v>245.25</v>
      </c>
      <c r="E272" s="174">
        <v>1167.7</v>
      </c>
    </row>
    <row r="273" spans="1:5">
      <c r="A273" s="171">
        <v>2013</v>
      </c>
      <c r="B273" s="171">
        <v>307290000</v>
      </c>
      <c r="C273" s="172" t="s">
        <v>454</v>
      </c>
      <c r="D273" s="173">
        <v>858.31</v>
      </c>
      <c r="E273" s="174">
        <v>2437.15</v>
      </c>
    </row>
    <row r="274" spans="1:5">
      <c r="A274" s="171">
        <v>2013</v>
      </c>
      <c r="B274" s="171">
        <v>307390000</v>
      </c>
      <c r="C274" s="172" t="s">
        <v>353</v>
      </c>
      <c r="D274" s="173">
        <v>1850.13</v>
      </c>
      <c r="E274" s="174">
        <v>3604</v>
      </c>
    </row>
    <row r="275" spans="1:5">
      <c r="A275" s="171">
        <v>2013</v>
      </c>
      <c r="B275" s="171">
        <v>307490000</v>
      </c>
      <c r="C275" s="172" t="s">
        <v>457</v>
      </c>
      <c r="D275" s="173">
        <v>3636.48</v>
      </c>
      <c r="E275" s="174">
        <v>5636.78</v>
      </c>
    </row>
    <row r="276" spans="1:5">
      <c r="A276" s="171">
        <v>2013</v>
      </c>
      <c r="B276" s="171">
        <v>307590000</v>
      </c>
      <c r="C276" s="172" t="s">
        <v>367</v>
      </c>
      <c r="D276" s="173">
        <v>123.46</v>
      </c>
      <c r="E276" s="174">
        <v>87.08</v>
      </c>
    </row>
    <row r="277" spans="1:5" ht="24">
      <c r="A277" s="171">
        <v>2013</v>
      </c>
      <c r="B277" s="171">
        <v>307919000</v>
      </c>
      <c r="C277" s="172" t="s">
        <v>315</v>
      </c>
      <c r="D277" s="173">
        <v>9.5399999999999991</v>
      </c>
      <c r="E277" s="174">
        <v>45.41</v>
      </c>
    </row>
    <row r="278" spans="1:5" ht="24">
      <c r="A278" s="171">
        <v>2013</v>
      </c>
      <c r="B278" s="171">
        <v>307999000</v>
      </c>
      <c r="C278" s="172" t="s">
        <v>316</v>
      </c>
      <c r="D278" s="173">
        <v>0</v>
      </c>
      <c r="E278" s="174">
        <v>100</v>
      </c>
    </row>
    <row r="279" spans="1:5" s="179" customFormat="1">
      <c r="A279" s="179">
        <v>2014</v>
      </c>
      <c r="B279" s="179">
        <v>301119000</v>
      </c>
      <c r="C279" s="180" t="s">
        <v>341</v>
      </c>
      <c r="D279" s="181">
        <v>0</v>
      </c>
      <c r="E279" s="182">
        <v>102.97</v>
      </c>
    </row>
    <row r="280" spans="1:5" s="179" customFormat="1">
      <c r="A280" s="179">
        <v>2014</v>
      </c>
      <c r="B280" s="179">
        <v>301199000</v>
      </c>
      <c r="C280" s="180" t="s">
        <v>341</v>
      </c>
      <c r="D280" s="181">
        <v>28</v>
      </c>
      <c r="E280" s="182">
        <v>614.36</v>
      </c>
    </row>
    <row r="281" spans="1:5" s="179" customFormat="1">
      <c r="A281" s="179">
        <v>2014</v>
      </c>
      <c r="B281" s="179">
        <v>301991000</v>
      </c>
      <c r="C281" s="180" t="s">
        <v>324</v>
      </c>
      <c r="D281" s="181">
        <v>13481.43</v>
      </c>
      <c r="E281" s="182">
        <v>401468.39</v>
      </c>
    </row>
    <row r="282" spans="1:5" s="179" customFormat="1">
      <c r="A282" s="179">
        <v>2014</v>
      </c>
      <c r="B282" s="179">
        <v>301999000</v>
      </c>
      <c r="C282" s="180" t="s">
        <v>325</v>
      </c>
      <c r="D282" s="181">
        <v>0</v>
      </c>
      <c r="E282" s="182">
        <v>107.12</v>
      </c>
    </row>
    <row r="283" spans="1:5" s="183" customFormat="1">
      <c r="A283" s="183">
        <v>2014</v>
      </c>
      <c r="B283" s="183">
        <v>303110000</v>
      </c>
      <c r="C283" s="184" t="s">
        <v>468</v>
      </c>
      <c r="D283" s="185">
        <v>0</v>
      </c>
      <c r="E283" s="186">
        <v>280.60000000000002</v>
      </c>
    </row>
    <row r="284" spans="1:5" s="183" customFormat="1">
      <c r="A284" s="183">
        <v>2014</v>
      </c>
      <c r="B284" s="183">
        <v>303190000</v>
      </c>
      <c r="C284" s="184" t="s">
        <v>473</v>
      </c>
      <c r="D284" s="185">
        <v>90.44</v>
      </c>
      <c r="E284" s="186">
        <v>162.83000000000001</v>
      </c>
    </row>
    <row r="285" spans="1:5" s="183" customFormat="1">
      <c r="A285" s="183">
        <v>2014</v>
      </c>
      <c r="B285" s="183">
        <v>303290000</v>
      </c>
      <c r="C285" s="184" t="s">
        <v>312</v>
      </c>
      <c r="D285" s="185">
        <v>133</v>
      </c>
      <c r="E285" s="186">
        <v>362.06</v>
      </c>
    </row>
    <row r="286" spans="1:5" s="183" customFormat="1">
      <c r="A286" s="183">
        <v>2014</v>
      </c>
      <c r="B286" s="183">
        <v>303390000</v>
      </c>
      <c r="C286" s="184" t="s">
        <v>309</v>
      </c>
      <c r="D286" s="185">
        <v>1293</v>
      </c>
      <c r="E286" s="186">
        <v>3949.05</v>
      </c>
    </row>
    <row r="287" spans="1:5" s="183" customFormat="1">
      <c r="A287" s="183">
        <v>2014</v>
      </c>
      <c r="B287" s="183">
        <v>303490000</v>
      </c>
      <c r="C287" s="184" t="s">
        <v>448</v>
      </c>
      <c r="D287" s="185">
        <v>1227</v>
      </c>
      <c r="E287" s="186">
        <v>3513.68</v>
      </c>
    </row>
    <row r="288" spans="1:5" s="183" customFormat="1">
      <c r="A288" s="183">
        <v>2014</v>
      </c>
      <c r="B288" s="183">
        <v>303539000</v>
      </c>
      <c r="C288" s="184" t="s">
        <v>481</v>
      </c>
      <c r="D288" s="185">
        <v>4507</v>
      </c>
      <c r="E288" s="186">
        <v>12503.88</v>
      </c>
    </row>
    <row r="289" spans="1:5" s="187" customFormat="1">
      <c r="A289" s="187">
        <v>2014</v>
      </c>
      <c r="B289" s="187">
        <v>303641000</v>
      </c>
      <c r="C289" s="188" t="s">
        <v>482</v>
      </c>
      <c r="D289" s="189">
        <v>1015</v>
      </c>
      <c r="E289" s="190">
        <v>3038.76</v>
      </c>
    </row>
    <row r="290" spans="1:5" s="183" customFormat="1">
      <c r="A290" s="183">
        <v>2014</v>
      </c>
      <c r="B290" s="183">
        <v>303899000</v>
      </c>
      <c r="C290" s="184" t="s">
        <v>345</v>
      </c>
      <c r="D290" s="185">
        <v>1210</v>
      </c>
      <c r="E290" s="186">
        <v>3995.15</v>
      </c>
    </row>
    <row r="291" spans="1:5" s="183" customFormat="1">
      <c r="A291" s="183">
        <v>2014</v>
      </c>
      <c r="B291" s="183">
        <v>304320000</v>
      </c>
      <c r="C291" s="184" t="s">
        <v>483</v>
      </c>
      <c r="D291" s="185">
        <v>1473.42</v>
      </c>
      <c r="E291" s="186">
        <v>4890.6000000000004</v>
      </c>
    </row>
    <row r="292" spans="1:5" s="183" customFormat="1">
      <c r="A292" s="183">
        <v>2014</v>
      </c>
      <c r="B292" s="183">
        <v>304390000</v>
      </c>
      <c r="C292" s="184" t="s">
        <v>484</v>
      </c>
      <c r="D292" s="185">
        <v>2679.6</v>
      </c>
      <c r="E292" s="186">
        <v>8403.86</v>
      </c>
    </row>
    <row r="293" spans="1:5" s="183" customFormat="1">
      <c r="A293" s="183">
        <v>2014</v>
      </c>
      <c r="B293" s="183">
        <v>304410000</v>
      </c>
      <c r="C293" s="184" t="s">
        <v>485</v>
      </c>
      <c r="D293" s="185">
        <v>169.29</v>
      </c>
      <c r="E293" s="186">
        <v>799.55</v>
      </c>
    </row>
    <row r="294" spans="1:5" s="183" customFormat="1">
      <c r="A294" s="183">
        <v>2014</v>
      </c>
      <c r="B294" s="183">
        <v>304790000</v>
      </c>
      <c r="C294" s="184" t="s">
        <v>486</v>
      </c>
      <c r="D294" s="185">
        <v>3325</v>
      </c>
      <c r="E294" s="186">
        <v>10456.81</v>
      </c>
    </row>
    <row r="295" spans="1:5" s="183" customFormat="1" ht="24">
      <c r="A295" s="183">
        <v>2014</v>
      </c>
      <c r="B295" s="183">
        <v>304810000</v>
      </c>
      <c r="C295" s="184" t="s">
        <v>487</v>
      </c>
      <c r="D295" s="185">
        <v>1081.29</v>
      </c>
      <c r="E295" s="186">
        <v>3518.5</v>
      </c>
    </row>
    <row r="296" spans="1:5" s="183" customFormat="1">
      <c r="A296" s="183">
        <v>2014</v>
      </c>
      <c r="B296" s="183">
        <v>304870000</v>
      </c>
      <c r="C296" s="184" t="s">
        <v>488</v>
      </c>
      <c r="D296" s="185">
        <v>613.71</v>
      </c>
      <c r="E296" s="186">
        <v>2355.4</v>
      </c>
    </row>
    <row r="297" spans="1:5" s="183" customFormat="1">
      <c r="A297" s="183">
        <v>2014</v>
      </c>
      <c r="B297" s="183">
        <v>304891000</v>
      </c>
      <c r="C297" s="184" t="s">
        <v>489</v>
      </c>
      <c r="D297" s="185">
        <v>550</v>
      </c>
      <c r="E297" s="186">
        <v>1572.84</v>
      </c>
    </row>
    <row r="298" spans="1:5" s="183" customFormat="1">
      <c r="A298" s="183">
        <v>2014</v>
      </c>
      <c r="B298" s="183">
        <v>304990000</v>
      </c>
      <c r="C298" s="184" t="s">
        <v>326</v>
      </c>
      <c r="D298" s="185">
        <v>17986.150000000001</v>
      </c>
      <c r="E298" s="186">
        <v>48793.5</v>
      </c>
    </row>
    <row r="299" spans="1:5" s="183" customFormat="1">
      <c r="A299" s="183">
        <v>2014</v>
      </c>
      <c r="B299" s="183">
        <v>305390000</v>
      </c>
      <c r="C299" s="184" t="s">
        <v>490</v>
      </c>
      <c r="D299" s="185">
        <v>3469.69</v>
      </c>
      <c r="E299" s="186">
        <v>3806.38</v>
      </c>
    </row>
    <row r="300" spans="1:5" s="183" customFormat="1" ht="36">
      <c r="A300" s="183">
        <v>2014</v>
      </c>
      <c r="B300" s="183">
        <v>305410000</v>
      </c>
      <c r="C300" s="184" t="s">
        <v>451</v>
      </c>
      <c r="D300" s="185">
        <v>841.79</v>
      </c>
      <c r="E300" s="186">
        <v>3681.04</v>
      </c>
    </row>
    <row r="301" spans="1:5" s="183" customFormat="1">
      <c r="A301" s="183">
        <v>2014</v>
      </c>
      <c r="B301" s="183">
        <v>305630000</v>
      </c>
      <c r="C301" s="184" t="s">
        <v>452</v>
      </c>
      <c r="D301" s="185">
        <v>250.78</v>
      </c>
      <c r="E301" s="186">
        <v>504.86</v>
      </c>
    </row>
    <row r="302" spans="1:5" s="183" customFormat="1">
      <c r="A302" s="183">
        <v>2014</v>
      </c>
      <c r="B302" s="183">
        <v>305692000</v>
      </c>
      <c r="C302" s="184" t="s">
        <v>491</v>
      </c>
      <c r="D302" s="185">
        <v>96</v>
      </c>
      <c r="E302" s="186">
        <v>302.75</v>
      </c>
    </row>
    <row r="303" spans="1:5" s="183" customFormat="1">
      <c r="A303" s="183">
        <v>2014</v>
      </c>
      <c r="B303" s="183">
        <v>305699000</v>
      </c>
      <c r="C303" s="184" t="s">
        <v>337</v>
      </c>
      <c r="D303" s="185">
        <v>0</v>
      </c>
      <c r="E303" s="186">
        <v>150</v>
      </c>
    </row>
    <row r="304" spans="1:5">
      <c r="A304" s="171">
        <v>2014</v>
      </c>
      <c r="B304" s="171">
        <v>306170000</v>
      </c>
      <c r="C304" s="172" t="s">
        <v>348</v>
      </c>
      <c r="D304" s="173">
        <v>81440.2</v>
      </c>
      <c r="E304" s="174">
        <v>67120.45</v>
      </c>
    </row>
    <row r="305" spans="1:5">
      <c r="A305" s="171">
        <v>2014</v>
      </c>
      <c r="B305" s="171">
        <v>306190000</v>
      </c>
      <c r="C305" s="172" t="s">
        <v>319</v>
      </c>
      <c r="D305" s="173">
        <v>5374.84</v>
      </c>
      <c r="E305" s="174">
        <v>51949.88</v>
      </c>
    </row>
    <row r="306" spans="1:5">
      <c r="A306" s="171">
        <v>2014</v>
      </c>
      <c r="B306" s="171">
        <v>306219000</v>
      </c>
      <c r="C306" s="172" t="s">
        <v>332</v>
      </c>
      <c r="D306" s="173">
        <v>517</v>
      </c>
      <c r="E306" s="174">
        <v>35240.699999999997</v>
      </c>
    </row>
    <row r="307" spans="1:5">
      <c r="A307" s="171">
        <v>2014</v>
      </c>
      <c r="B307" s="171">
        <v>306291000</v>
      </c>
      <c r="C307" s="172" t="s">
        <v>314</v>
      </c>
      <c r="D307" s="173">
        <v>2403.3200000000002</v>
      </c>
      <c r="E307" s="174">
        <v>16397.95</v>
      </c>
    </row>
    <row r="308" spans="1:5" ht="24">
      <c r="A308" s="171">
        <v>2014</v>
      </c>
      <c r="B308" s="171">
        <v>306299000</v>
      </c>
      <c r="C308" s="172" t="s">
        <v>310</v>
      </c>
      <c r="D308" s="173">
        <v>21261.919999999998</v>
      </c>
      <c r="E308" s="174">
        <v>144541.72</v>
      </c>
    </row>
    <row r="309" spans="1:5">
      <c r="A309" s="171">
        <v>2014</v>
      </c>
      <c r="B309" s="171">
        <v>307190000</v>
      </c>
      <c r="C309" s="172" t="s">
        <v>352</v>
      </c>
      <c r="D309" s="173">
        <v>0</v>
      </c>
      <c r="E309" s="174">
        <v>1583.27</v>
      </c>
    </row>
    <row r="310" spans="1:5">
      <c r="A310" s="171">
        <v>2014</v>
      </c>
      <c r="B310" s="171">
        <v>307290000</v>
      </c>
      <c r="C310" s="172" t="s">
        <v>454</v>
      </c>
      <c r="D310" s="173">
        <v>777</v>
      </c>
      <c r="E310" s="174">
        <v>3370.74</v>
      </c>
    </row>
    <row r="311" spans="1:5">
      <c r="A311" s="171">
        <v>2014</v>
      </c>
      <c r="B311" s="171">
        <v>307390000</v>
      </c>
      <c r="C311" s="172" t="s">
        <v>353</v>
      </c>
      <c r="D311" s="173">
        <v>2131.5700000000002</v>
      </c>
      <c r="E311" s="174">
        <v>4151.2299999999996</v>
      </c>
    </row>
    <row r="312" spans="1:5">
      <c r="A312" s="171">
        <v>2014</v>
      </c>
      <c r="B312" s="171">
        <v>307490000</v>
      </c>
      <c r="C312" s="172" t="s">
        <v>457</v>
      </c>
      <c r="D312" s="173">
        <v>14078.26</v>
      </c>
      <c r="E312" s="174">
        <v>73672.34</v>
      </c>
    </row>
    <row r="313" spans="1:5">
      <c r="A313" s="171">
        <v>2014</v>
      </c>
      <c r="B313" s="171">
        <v>307590000</v>
      </c>
      <c r="C313" s="172" t="s">
        <v>367</v>
      </c>
      <c r="D313" s="173">
        <v>927.62</v>
      </c>
      <c r="E313" s="174">
        <v>1751.44</v>
      </c>
    </row>
    <row r="314" spans="1:5">
      <c r="A314" s="171">
        <v>2014</v>
      </c>
      <c r="B314" s="171">
        <v>307790000</v>
      </c>
      <c r="C314" s="172" t="s">
        <v>362</v>
      </c>
      <c r="D314" s="173">
        <v>689.07</v>
      </c>
      <c r="E314" s="174">
        <v>1410.59</v>
      </c>
    </row>
    <row r="315" spans="1:5">
      <c r="A315" s="171">
        <v>2014</v>
      </c>
      <c r="B315" s="171">
        <v>307912900</v>
      </c>
      <c r="C315" s="172" t="s">
        <v>356</v>
      </c>
      <c r="D315" s="173">
        <v>4379.58</v>
      </c>
      <c r="E315" s="174">
        <v>12441.07</v>
      </c>
    </row>
    <row r="316" spans="1:5" ht="24">
      <c r="A316" s="171">
        <v>2014</v>
      </c>
      <c r="B316" s="171">
        <v>307999000</v>
      </c>
      <c r="C316" s="172" t="s">
        <v>316</v>
      </c>
      <c r="D316" s="173">
        <v>1395</v>
      </c>
      <c r="E316" s="174">
        <v>3993.24</v>
      </c>
    </row>
    <row r="317" spans="1:5">
      <c r="A317" s="171">
        <v>2014</v>
      </c>
      <c r="B317" s="171">
        <v>308900000</v>
      </c>
      <c r="C317" s="172" t="s">
        <v>359</v>
      </c>
      <c r="D317" s="173">
        <v>871.46</v>
      </c>
      <c r="E317" s="174">
        <v>35534.730000000003</v>
      </c>
    </row>
    <row r="318" spans="1:5" s="179" customFormat="1">
      <c r="A318" s="179">
        <v>2015</v>
      </c>
      <c r="B318" s="179">
        <v>301119000</v>
      </c>
      <c r="C318" s="180" t="s">
        <v>341</v>
      </c>
      <c r="D318" s="181">
        <v>1630.04</v>
      </c>
      <c r="E318" s="182">
        <v>12839.79</v>
      </c>
    </row>
    <row r="319" spans="1:5" s="179" customFormat="1">
      <c r="A319" s="179">
        <v>2015</v>
      </c>
      <c r="B319" s="179">
        <v>301199000</v>
      </c>
      <c r="C319" s="180" t="s">
        <v>341</v>
      </c>
      <c r="D319" s="181">
        <v>1</v>
      </c>
      <c r="E319" s="182">
        <v>143.96</v>
      </c>
    </row>
    <row r="320" spans="1:5" s="183" customFormat="1">
      <c r="A320" s="183">
        <v>2015</v>
      </c>
      <c r="B320" s="183">
        <v>302190000</v>
      </c>
      <c r="C320" s="184" t="s">
        <v>458</v>
      </c>
      <c r="D320" s="185">
        <v>0</v>
      </c>
      <c r="E320" s="186">
        <v>275.81</v>
      </c>
    </row>
    <row r="321" spans="1:5" s="183" customFormat="1">
      <c r="A321" s="183">
        <v>2015</v>
      </c>
      <c r="B321" s="183">
        <v>302319000</v>
      </c>
      <c r="C321" s="184" t="s">
        <v>466</v>
      </c>
      <c r="D321" s="185">
        <v>0</v>
      </c>
      <c r="E321" s="186">
        <v>201.75</v>
      </c>
    </row>
    <row r="322" spans="1:5" s="183" customFormat="1">
      <c r="A322" s="183">
        <v>2015</v>
      </c>
      <c r="B322" s="183">
        <v>302330000</v>
      </c>
      <c r="C322" s="184" t="s">
        <v>492</v>
      </c>
      <c r="D322" s="185">
        <v>200.12</v>
      </c>
      <c r="E322" s="186">
        <v>735.86</v>
      </c>
    </row>
    <row r="323" spans="1:5" s="183" customFormat="1" ht="24">
      <c r="A323" s="183">
        <v>2015</v>
      </c>
      <c r="B323" s="183">
        <v>302390000</v>
      </c>
      <c r="C323" s="184" t="s">
        <v>459</v>
      </c>
      <c r="D323" s="185">
        <v>190.11</v>
      </c>
      <c r="E323" s="186">
        <v>2914.02</v>
      </c>
    </row>
    <row r="324" spans="1:5" s="183" customFormat="1">
      <c r="A324" s="183">
        <v>2015</v>
      </c>
      <c r="B324" s="183">
        <v>302412000</v>
      </c>
      <c r="C324" s="184" t="s">
        <v>493</v>
      </c>
      <c r="D324" s="185">
        <v>0</v>
      </c>
      <c r="E324" s="186">
        <v>372.54</v>
      </c>
    </row>
    <row r="325" spans="1:5" s="183" customFormat="1" ht="24">
      <c r="A325" s="183">
        <v>2015</v>
      </c>
      <c r="B325" s="183">
        <v>303120000</v>
      </c>
      <c r="C325" s="184" t="s">
        <v>494</v>
      </c>
      <c r="D325" s="185">
        <v>230</v>
      </c>
      <c r="E325" s="186">
        <v>670.46</v>
      </c>
    </row>
    <row r="326" spans="1:5" s="183" customFormat="1">
      <c r="A326" s="183">
        <v>2015</v>
      </c>
      <c r="B326" s="183">
        <v>303130000</v>
      </c>
      <c r="C326" s="184" t="s">
        <v>495</v>
      </c>
      <c r="D326" s="185">
        <v>210.43</v>
      </c>
      <c r="E326" s="186">
        <v>687.51</v>
      </c>
    </row>
    <row r="327" spans="1:5" s="183" customFormat="1">
      <c r="A327" s="183">
        <v>2015</v>
      </c>
      <c r="B327" s="183">
        <v>303190000</v>
      </c>
      <c r="C327" s="184" t="s">
        <v>473</v>
      </c>
      <c r="D327" s="185">
        <v>194.36</v>
      </c>
      <c r="E327" s="186">
        <v>184.68</v>
      </c>
    </row>
    <row r="328" spans="1:5" s="183" customFormat="1">
      <c r="A328" s="183">
        <v>2015</v>
      </c>
      <c r="B328" s="183">
        <v>303230000</v>
      </c>
      <c r="C328" s="184" t="s">
        <v>360</v>
      </c>
      <c r="D328" s="185">
        <v>0</v>
      </c>
      <c r="E328" s="186">
        <v>345.02</v>
      </c>
    </row>
    <row r="329" spans="1:5" s="183" customFormat="1">
      <c r="A329" s="183">
        <v>2015</v>
      </c>
      <c r="B329" s="183">
        <v>303290000</v>
      </c>
      <c r="C329" s="184" t="s">
        <v>312</v>
      </c>
      <c r="D329" s="185">
        <v>222.99</v>
      </c>
      <c r="E329" s="186">
        <v>389.22</v>
      </c>
    </row>
    <row r="330" spans="1:5" s="183" customFormat="1">
      <c r="A330" s="183">
        <v>2015</v>
      </c>
      <c r="B330" s="183">
        <v>303419000</v>
      </c>
      <c r="C330" s="184" t="s">
        <v>462</v>
      </c>
      <c r="D330" s="185">
        <v>0</v>
      </c>
      <c r="E330" s="186">
        <v>366.89</v>
      </c>
    </row>
    <row r="331" spans="1:5" s="183" customFormat="1">
      <c r="A331" s="183">
        <v>2015</v>
      </c>
      <c r="B331" s="183">
        <v>303490000</v>
      </c>
      <c r="C331" s="184" t="s">
        <v>448</v>
      </c>
      <c r="D331" s="185">
        <v>990</v>
      </c>
      <c r="E331" s="186">
        <v>2622.13</v>
      </c>
    </row>
    <row r="332" spans="1:5" s="183" customFormat="1">
      <c r="A332" s="183">
        <v>2015</v>
      </c>
      <c r="B332" s="183">
        <v>303519000</v>
      </c>
      <c r="C332" s="184" t="s">
        <v>496</v>
      </c>
      <c r="D332" s="185">
        <v>3274</v>
      </c>
      <c r="E332" s="186">
        <v>12184.58</v>
      </c>
    </row>
    <row r="333" spans="1:5" s="183" customFormat="1">
      <c r="A333" s="183">
        <v>2015</v>
      </c>
      <c r="B333" s="183">
        <v>303899000</v>
      </c>
      <c r="C333" s="184" t="s">
        <v>345</v>
      </c>
      <c r="D333" s="185">
        <v>263.26</v>
      </c>
      <c r="E333" s="186">
        <v>969.78</v>
      </c>
    </row>
    <row r="334" spans="1:5" s="183" customFormat="1">
      <c r="A334" s="183">
        <v>2015</v>
      </c>
      <c r="B334" s="183">
        <v>304310000</v>
      </c>
      <c r="C334" s="184" t="s">
        <v>360</v>
      </c>
      <c r="D334" s="185">
        <v>1</v>
      </c>
      <c r="E334" s="186">
        <v>3571.28</v>
      </c>
    </row>
    <row r="335" spans="1:5" s="183" customFormat="1">
      <c r="A335" s="183">
        <v>2015</v>
      </c>
      <c r="B335" s="183">
        <v>304320000</v>
      </c>
      <c r="C335" s="184" t="s">
        <v>483</v>
      </c>
      <c r="D335" s="185">
        <v>70</v>
      </c>
      <c r="E335" s="186">
        <v>323.89</v>
      </c>
    </row>
    <row r="336" spans="1:5" s="183" customFormat="1">
      <c r="A336" s="183">
        <v>2015</v>
      </c>
      <c r="B336" s="183">
        <v>304390000</v>
      </c>
      <c r="C336" s="184" t="s">
        <v>484</v>
      </c>
      <c r="D336" s="185">
        <v>90</v>
      </c>
      <c r="E336" s="186">
        <v>6381.65</v>
      </c>
    </row>
    <row r="337" spans="1:5" s="183" customFormat="1">
      <c r="A337" s="183">
        <v>2015</v>
      </c>
      <c r="B337" s="183">
        <v>304410000</v>
      </c>
      <c r="C337" s="184" t="s">
        <v>485</v>
      </c>
      <c r="D337" s="185">
        <v>588.67999999999995</v>
      </c>
      <c r="E337" s="186">
        <v>2902.74</v>
      </c>
    </row>
    <row r="338" spans="1:5" s="183" customFormat="1">
      <c r="A338" s="183">
        <v>2015</v>
      </c>
      <c r="B338" s="183">
        <v>304499000</v>
      </c>
      <c r="C338" s="184" t="s">
        <v>345</v>
      </c>
      <c r="D338" s="185">
        <v>440</v>
      </c>
      <c r="E338" s="186">
        <v>789.89</v>
      </c>
    </row>
    <row r="339" spans="1:5" s="183" customFormat="1">
      <c r="A339" s="183">
        <v>2015</v>
      </c>
      <c r="B339" s="183">
        <v>304790000</v>
      </c>
      <c r="C339" s="184" t="s">
        <v>486</v>
      </c>
      <c r="D339" s="185">
        <v>2912</v>
      </c>
      <c r="E339" s="186">
        <v>8993.51</v>
      </c>
    </row>
    <row r="340" spans="1:5" s="183" customFormat="1" ht="24">
      <c r="A340" s="183">
        <v>2015</v>
      </c>
      <c r="B340" s="183">
        <v>304810000</v>
      </c>
      <c r="C340" s="184" t="s">
        <v>487</v>
      </c>
      <c r="D340" s="185">
        <v>537.53</v>
      </c>
      <c r="E340" s="186">
        <v>1954.52</v>
      </c>
    </row>
    <row r="341" spans="1:5" s="183" customFormat="1">
      <c r="A341" s="183">
        <v>2015</v>
      </c>
      <c r="B341" s="183">
        <v>304870000</v>
      </c>
      <c r="C341" s="184" t="s">
        <v>488</v>
      </c>
      <c r="D341" s="185">
        <v>452</v>
      </c>
      <c r="E341" s="186">
        <v>998.81</v>
      </c>
    </row>
    <row r="342" spans="1:5" s="183" customFormat="1">
      <c r="A342" s="183">
        <v>2015</v>
      </c>
      <c r="B342" s="183">
        <v>304899000</v>
      </c>
      <c r="C342" s="184" t="s">
        <v>345</v>
      </c>
      <c r="D342" s="185">
        <v>5587.22</v>
      </c>
      <c r="E342" s="186">
        <v>4497.91</v>
      </c>
    </row>
    <row r="343" spans="1:5" s="183" customFormat="1">
      <c r="A343" s="183">
        <v>2015</v>
      </c>
      <c r="B343" s="183">
        <v>304910000</v>
      </c>
      <c r="C343" s="184" t="s">
        <v>497</v>
      </c>
      <c r="D343" s="185">
        <v>0</v>
      </c>
      <c r="E343" s="186">
        <v>282.33999999999997</v>
      </c>
    </row>
    <row r="344" spans="1:5" s="183" customFormat="1">
      <c r="A344" s="183">
        <v>2015</v>
      </c>
      <c r="B344" s="183">
        <v>304990000</v>
      </c>
      <c r="C344" s="184" t="s">
        <v>326</v>
      </c>
      <c r="D344" s="185">
        <v>25810.04</v>
      </c>
      <c r="E344" s="186">
        <v>68158.850000000006</v>
      </c>
    </row>
    <row r="345" spans="1:5" s="183" customFormat="1">
      <c r="A345" s="183">
        <v>2015</v>
      </c>
      <c r="B345" s="183">
        <v>305100000</v>
      </c>
      <c r="C345" s="184" t="s">
        <v>498</v>
      </c>
      <c r="D345" s="185">
        <v>100</v>
      </c>
      <c r="E345" s="186">
        <v>935.7</v>
      </c>
    </row>
    <row r="346" spans="1:5" s="183" customFormat="1">
      <c r="A346" s="183">
        <v>2015</v>
      </c>
      <c r="B346" s="183">
        <v>305310000</v>
      </c>
      <c r="C346" s="184" t="s">
        <v>361</v>
      </c>
      <c r="D346" s="185">
        <v>0</v>
      </c>
      <c r="E346" s="186">
        <v>140</v>
      </c>
    </row>
    <row r="347" spans="1:5" s="183" customFormat="1" ht="36">
      <c r="A347" s="183">
        <v>2015</v>
      </c>
      <c r="B347" s="183">
        <v>305410000</v>
      </c>
      <c r="C347" s="184" t="s">
        <v>451</v>
      </c>
      <c r="D347" s="185">
        <v>593.79</v>
      </c>
      <c r="E347" s="186">
        <v>2440.65</v>
      </c>
    </row>
    <row r="348" spans="1:5" s="183" customFormat="1">
      <c r="A348" s="183">
        <v>2015</v>
      </c>
      <c r="B348" s="183">
        <v>305420000</v>
      </c>
      <c r="C348" s="184" t="s">
        <v>499</v>
      </c>
      <c r="D348" s="185">
        <v>43</v>
      </c>
      <c r="E348" s="186">
        <v>64.36</v>
      </c>
    </row>
    <row r="349" spans="1:5" s="183" customFormat="1">
      <c r="A349" s="183">
        <v>2015</v>
      </c>
      <c r="B349" s="183">
        <v>305592900</v>
      </c>
      <c r="C349" s="184" t="s">
        <v>500</v>
      </c>
      <c r="D349" s="185">
        <v>125</v>
      </c>
      <c r="E349" s="186">
        <v>402.26</v>
      </c>
    </row>
    <row r="350" spans="1:5" s="183" customFormat="1">
      <c r="A350" s="183">
        <v>2015</v>
      </c>
      <c r="B350" s="183">
        <v>305599000</v>
      </c>
      <c r="C350" s="184" t="s">
        <v>298</v>
      </c>
      <c r="D350" s="185">
        <v>89.13</v>
      </c>
      <c r="E350" s="186">
        <v>65.349999999999994</v>
      </c>
    </row>
    <row r="351" spans="1:5" s="183" customFormat="1">
      <c r="A351" s="183">
        <v>2015</v>
      </c>
      <c r="B351" s="183">
        <v>305630000</v>
      </c>
      <c r="C351" s="184" t="s">
        <v>452</v>
      </c>
      <c r="D351" s="185">
        <v>327.42</v>
      </c>
      <c r="E351" s="186">
        <v>754.02</v>
      </c>
    </row>
    <row r="352" spans="1:5" s="183" customFormat="1">
      <c r="A352" s="183">
        <v>2015</v>
      </c>
      <c r="B352" s="183">
        <v>305699000</v>
      </c>
      <c r="C352" s="184" t="s">
        <v>337</v>
      </c>
      <c r="D352" s="185">
        <v>72.42</v>
      </c>
      <c r="E352" s="186">
        <v>53.1</v>
      </c>
    </row>
    <row r="353" spans="1:5">
      <c r="A353" s="171">
        <v>2015</v>
      </c>
      <c r="B353" s="171">
        <v>306140000</v>
      </c>
      <c r="C353" s="172" t="s">
        <v>302</v>
      </c>
      <c r="D353" s="173">
        <v>332.23</v>
      </c>
      <c r="E353" s="174">
        <v>1430.09</v>
      </c>
    </row>
    <row r="354" spans="1:5">
      <c r="A354" s="171">
        <v>2015</v>
      </c>
      <c r="B354" s="171">
        <v>306170000</v>
      </c>
      <c r="C354" s="172" t="s">
        <v>348</v>
      </c>
      <c r="D354" s="173">
        <v>717.95</v>
      </c>
      <c r="E354" s="174">
        <v>16786.189999999999</v>
      </c>
    </row>
    <row r="355" spans="1:5">
      <c r="A355" s="171">
        <v>2015</v>
      </c>
      <c r="B355" s="171">
        <v>306271000</v>
      </c>
      <c r="C355" s="172" t="s">
        <v>349</v>
      </c>
      <c r="D355" s="173">
        <v>6962.01</v>
      </c>
      <c r="E355" s="174">
        <v>454213.42</v>
      </c>
    </row>
    <row r="356" spans="1:5">
      <c r="A356" s="171">
        <v>2015</v>
      </c>
      <c r="B356" s="171">
        <v>307190000</v>
      </c>
      <c r="C356" s="172" t="s">
        <v>352</v>
      </c>
      <c r="D356" s="173">
        <v>91.8</v>
      </c>
      <c r="E356" s="174">
        <v>512.97</v>
      </c>
    </row>
    <row r="357" spans="1:5">
      <c r="A357" s="171">
        <v>2015</v>
      </c>
      <c r="B357" s="171">
        <v>307290000</v>
      </c>
      <c r="C357" s="172" t="s">
        <v>454</v>
      </c>
      <c r="D357" s="173">
        <v>786.26</v>
      </c>
      <c r="E357" s="174">
        <v>2001.26</v>
      </c>
    </row>
    <row r="358" spans="1:5">
      <c r="A358" s="171">
        <v>2015</v>
      </c>
      <c r="B358" s="171">
        <v>307310000</v>
      </c>
      <c r="C358" s="172" t="s">
        <v>455</v>
      </c>
      <c r="D358" s="173">
        <v>0</v>
      </c>
      <c r="E358" s="174">
        <v>418.41</v>
      </c>
    </row>
    <row r="359" spans="1:5">
      <c r="A359" s="171">
        <v>2015</v>
      </c>
      <c r="B359" s="171">
        <v>307390000</v>
      </c>
      <c r="C359" s="172" t="s">
        <v>353</v>
      </c>
      <c r="D359" s="173">
        <v>4872.82</v>
      </c>
      <c r="E359" s="174">
        <v>6773.64</v>
      </c>
    </row>
    <row r="360" spans="1:5">
      <c r="A360" s="171">
        <v>2015</v>
      </c>
      <c r="B360" s="171">
        <v>307490000</v>
      </c>
      <c r="C360" s="172" t="s">
        <v>457</v>
      </c>
      <c r="D360" s="173">
        <v>10043.040000000001</v>
      </c>
      <c r="E360" s="174">
        <v>30102.26</v>
      </c>
    </row>
    <row r="361" spans="1:5">
      <c r="A361" s="171">
        <v>2015</v>
      </c>
      <c r="B361" s="171">
        <v>307590000</v>
      </c>
      <c r="C361" s="172" t="s">
        <v>367</v>
      </c>
      <c r="D361" s="173">
        <v>4360.95</v>
      </c>
      <c r="E361" s="174">
        <v>10196.39</v>
      </c>
    </row>
    <row r="362" spans="1:5">
      <c r="A362" s="171">
        <v>2015</v>
      </c>
      <c r="B362" s="171">
        <v>307912900</v>
      </c>
      <c r="C362" s="172" t="s">
        <v>356</v>
      </c>
      <c r="D362" s="173">
        <v>3290</v>
      </c>
      <c r="E362" s="174">
        <v>13138.82</v>
      </c>
    </row>
    <row r="363" spans="1:5" ht="24">
      <c r="A363" s="171">
        <v>2015</v>
      </c>
      <c r="B363" s="171">
        <v>307999000</v>
      </c>
      <c r="C363" s="172" t="s">
        <v>316</v>
      </c>
      <c r="D363" s="173">
        <v>4664.38</v>
      </c>
      <c r="E363" s="174">
        <v>115665.60000000001</v>
      </c>
    </row>
    <row r="364" spans="1:5">
      <c r="A364" s="171">
        <v>2015</v>
      </c>
      <c r="B364" s="171">
        <v>308290000</v>
      </c>
      <c r="C364" s="172" t="s">
        <v>358</v>
      </c>
      <c r="D364" s="173">
        <v>3</v>
      </c>
      <c r="E364" s="174">
        <v>80</v>
      </c>
    </row>
    <row r="365" spans="1:5" s="179" customFormat="1">
      <c r="A365" s="179">
        <v>2016</v>
      </c>
      <c r="B365" s="179">
        <v>301119000</v>
      </c>
      <c r="C365" s="180" t="s">
        <v>341</v>
      </c>
      <c r="D365" s="181">
        <v>150</v>
      </c>
      <c r="E365" s="182">
        <v>2501.0300000000002</v>
      </c>
    </row>
    <row r="366" spans="1:5" s="183" customFormat="1">
      <c r="A366" s="183">
        <v>2016</v>
      </c>
      <c r="B366" s="183">
        <v>302319000</v>
      </c>
      <c r="C366" s="184" t="s">
        <v>466</v>
      </c>
      <c r="D366" s="185">
        <v>0</v>
      </c>
      <c r="E366" s="186">
        <v>988.33</v>
      </c>
    </row>
    <row r="367" spans="1:5" s="183" customFormat="1">
      <c r="A367" s="183">
        <v>2016</v>
      </c>
      <c r="B367" s="183">
        <v>302710000</v>
      </c>
      <c r="C367" s="184" t="s">
        <v>360</v>
      </c>
      <c r="D367" s="185">
        <v>20899.61</v>
      </c>
      <c r="E367" s="186">
        <v>15456.13</v>
      </c>
    </row>
    <row r="368" spans="1:5" s="183" customFormat="1">
      <c r="A368" s="183">
        <v>2016</v>
      </c>
      <c r="B368" s="183">
        <v>303110000</v>
      </c>
      <c r="C368" s="184" t="s">
        <v>468</v>
      </c>
      <c r="D368" s="185">
        <v>995.08</v>
      </c>
      <c r="E368" s="186">
        <v>2505.92</v>
      </c>
    </row>
    <row r="369" spans="1:5" s="183" customFormat="1" ht="24">
      <c r="A369" s="183">
        <v>2016</v>
      </c>
      <c r="B369" s="183">
        <v>303120000</v>
      </c>
      <c r="C369" s="184" t="s">
        <v>494</v>
      </c>
      <c r="D369" s="185">
        <v>0</v>
      </c>
      <c r="E369" s="186">
        <v>300</v>
      </c>
    </row>
    <row r="370" spans="1:5" s="183" customFormat="1">
      <c r="A370" s="183">
        <v>2016</v>
      </c>
      <c r="B370" s="183">
        <v>303130000</v>
      </c>
      <c r="C370" s="184" t="s">
        <v>495</v>
      </c>
      <c r="D370" s="185">
        <v>124.37</v>
      </c>
      <c r="E370" s="186">
        <v>424.34</v>
      </c>
    </row>
    <row r="371" spans="1:5" s="183" customFormat="1">
      <c r="A371" s="183">
        <v>2016</v>
      </c>
      <c r="B371" s="183">
        <v>303230000</v>
      </c>
      <c r="C371" s="184" t="s">
        <v>360</v>
      </c>
      <c r="D371" s="185">
        <v>0</v>
      </c>
      <c r="E371" s="186">
        <v>2359.14</v>
      </c>
    </row>
    <row r="372" spans="1:5" s="183" customFormat="1">
      <c r="A372" s="183">
        <v>2016</v>
      </c>
      <c r="B372" s="183">
        <v>303290000</v>
      </c>
      <c r="C372" s="184" t="s">
        <v>312</v>
      </c>
      <c r="D372" s="185">
        <v>955</v>
      </c>
      <c r="E372" s="186">
        <v>6120.27</v>
      </c>
    </row>
    <row r="373" spans="1:5" s="183" customFormat="1">
      <c r="A373" s="183">
        <v>2016</v>
      </c>
      <c r="B373" s="183">
        <v>303390000</v>
      </c>
      <c r="C373" s="184" t="s">
        <v>309</v>
      </c>
      <c r="D373" s="185">
        <v>0</v>
      </c>
      <c r="E373" s="186">
        <v>400</v>
      </c>
    </row>
    <row r="374" spans="1:5" s="183" customFormat="1">
      <c r="A374" s="183">
        <v>2016</v>
      </c>
      <c r="B374" s="183">
        <v>303490000</v>
      </c>
      <c r="C374" s="184" t="s">
        <v>448</v>
      </c>
      <c r="D374" s="185">
        <v>1834</v>
      </c>
      <c r="E374" s="186">
        <v>4912.3999999999996</v>
      </c>
    </row>
    <row r="375" spans="1:5" s="183" customFormat="1">
      <c r="A375" s="183">
        <v>2016</v>
      </c>
      <c r="B375" s="183">
        <v>303539000</v>
      </c>
      <c r="C375" s="184" t="s">
        <v>481</v>
      </c>
      <c r="D375" s="185">
        <v>2227</v>
      </c>
      <c r="E375" s="186">
        <v>6474.54</v>
      </c>
    </row>
    <row r="376" spans="1:5" s="183" customFormat="1">
      <c r="A376" s="183">
        <v>2016</v>
      </c>
      <c r="B376" s="183">
        <v>303549000</v>
      </c>
      <c r="C376" s="184" t="s">
        <v>501</v>
      </c>
      <c r="D376" s="185">
        <v>0</v>
      </c>
      <c r="E376" s="186">
        <v>185.62</v>
      </c>
    </row>
    <row r="377" spans="1:5" s="183" customFormat="1">
      <c r="A377" s="183">
        <v>2016</v>
      </c>
      <c r="B377" s="183">
        <v>303579000</v>
      </c>
      <c r="C377" s="184" t="s">
        <v>502</v>
      </c>
      <c r="D377" s="185">
        <v>0</v>
      </c>
      <c r="E377" s="186">
        <v>75</v>
      </c>
    </row>
    <row r="378" spans="1:5" s="183" customFormat="1">
      <c r="A378" s="183">
        <v>2016</v>
      </c>
      <c r="B378" s="183">
        <v>303899000</v>
      </c>
      <c r="C378" s="184" t="s">
        <v>345</v>
      </c>
      <c r="D378" s="185">
        <v>1972.57</v>
      </c>
      <c r="E378" s="186">
        <v>8831.9</v>
      </c>
    </row>
    <row r="379" spans="1:5" s="187" customFormat="1">
      <c r="A379" s="187">
        <v>2016</v>
      </c>
      <c r="B379" s="187">
        <v>303902000</v>
      </c>
      <c r="C379" s="188" t="s">
        <v>503</v>
      </c>
      <c r="D379" s="189">
        <v>271.60000000000002</v>
      </c>
      <c r="E379" s="190">
        <v>397.73</v>
      </c>
    </row>
    <row r="380" spans="1:5" s="183" customFormat="1">
      <c r="A380" s="183">
        <v>2016</v>
      </c>
      <c r="B380" s="183">
        <v>304310000</v>
      </c>
      <c r="C380" s="184" t="s">
        <v>360</v>
      </c>
      <c r="D380" s="185">
        <v>0</v>
      </c>
      <c r="E380" s="186">
        <v>375.3</v>
      </c>
    </row>
    <row r="381" spans="1:5" s="183" customFormat="1">
      <c r="A381" s="183">
        <v>2016</v>
      </c>
      <c r="B381" s="183">
        <v>304390000</v>
      </c>
      <c r="C381" s="184" t="s">
        <v>484</v>
      </c>
      <c r="D381" s="185">
        <v>0</v>
      </c>
      <c r="E381" s="186">
        <v>767.5</v>
      </c>
    </row>
    <row r="382" spans="1:5" s="183" customFormat="1">
      <c r="A382" s="183">
        <v>2016</v>
      </c>
      <c r="B382" s="183">
        <v>304410000</v>
      </c>
      <c r="C382" s="184" t="s">
        <v>485</v>
      </c>
      <c r="D382" s="185">
        <v>0</v>
      </c>
      <c r="E382" s="186">
        <v>889.12</v>
      </c>
    </row>
    <row r="383" spans="1:5" s="183" customFormat="1">
      <c r="A383" s="183">
        <v>2016</v>
      </c>
      <c r="B383" s="183">
        <v>304790000</v>
      </c>
      <c r="C383" s="184" t="s">
        <v>486</v>
      </c>
      <c r="D383" s="185">
        <v>1711.53</v>
      </c>
      <c r="E383" s="186">
        <v>4477.54</v>
      </c>
    </row>
    <row r="384" spans="1:5" s="183" customFormat="1" ht="24">
      <c r="A384" s="183">
        <v>2016</v>
      </c>
      <c r="B384" s="183">
        <v>304810000</v>
      </c>
      <c r="C384" s="184" t="s">
        <v>487</v>
      </c>
      <c r="D384" s="185">
        <v>563</v>
      </c>
      <c r="E384" s="186">
        <v>1092.78</v>
      </c>
    </row>
    <row r="385" spans="1:5" s="183" customFormat="1">
      <c r="A385" s="183">
        <v>2016</v>
      </c>
      <c r="B385" s="183">
        <v>304860000</v>
      </c>
      <c r="C385" s="184" t="s">
        <v>504</v>
      </c>
      <c r="D385" s="185">
        <v>1182</v>
      </c>
      <c r="E385" s="186">
        <v>2735.97</v>
      </c>
    </row>
    <row r="386" spans="1:5" s="183" customFormat="1">
      <c r="A386" s="183">
        <v>2016</v>
      </c>
      <c r="B386" s="183">
        <v>304870000</v>
      </c>
      <c r="C386" s="184" t="s">
        <v>488</v>
      </c>
      <c r="D386" s="185">
        <v>4316.1899999999996</v>
      </c>
      <c r="E386" s="186">
        <v>10778</v>
      </c>
    </row>
    <row r="387" spans="1:5" s="183" customFormat="1">
      <c r="A387" s="183">
        <v>2016</v>
      </c>
      <c r="B387" s="183">
        <v>304899000</v>
      </c>
      <c r="C387" s="184" t="s">
        <v>345</v>
      </c>
      <c r="D387" s="185">
        <v>0</v>
      </c>
      <c r="E387" s="186">
        <v>511.79</v>
      </c>
    </row>
    <row r="388" spans="1:5" s="183" customFormat="1">
      <c r="A388" s="183">
        <v>2016</v>
      </c>
      <c r="B388" s="183">
        <v>304990000</v>
      </c>
      <c r="C388" s="184" t="s">
        <v>326</v>
      </c>
      <c r="D388" s="185">
        <v>27280.73</v>
      </c>
      <c r="E388" s="186">
        <v>58074.44</v>
      </c>
    </row>
    <row r="389" spans="1:5" s="183" customFormat="1">
      <c r="A389" s="183">
        <v>2016</v>
      </c>
      <c r="B389" s="183">
        <v>305100000</v>
      </c>
      <c r="C389" s="184" t="s">
        <v>498</v>
      </c>
      <c r="D389" s="185">
        <v>521.85</v>
      </c>
      <c r="E389" s="186">
        <v>1417.08</v>
      </c>
    </row>
    <row r="390" spans="1:5" s="183" customFormat="1">
      <c r="A390" s="183">
        <v>2016</v>
      </c>
      <c r="B390" s="183">
        <v>305390000</v>
      </c>
      <c r="C390" s="184" t="s">
        <v>490</v>
      </c>
      <c r="D390" s="185">
        <v>0</v>
      </c>
      <c r="E390" s="186">
        <v>211.2</v>
      </c>
    </row>
    <row r="391" spans="1:5" s="183" customFormat="1" ht="36">
      <c r="A391" s="183">
        <v>2016</v>
      </c>
      <c r="B391" s="183">
        <v>305410000</v>
      </c>
      <c r="C391" s="184" t="s">
        <v>451</v>
      </c>
      <c r="D391" s="185">
        <v>863.69</v>
      </c>
      <c r="E391" s="186">
        <v>3593.74</v>
      </c>
    </row>
    <row r="392" spans="1:5" s="183" customFormat="1">
      <c r="A392" s="183">
        <v>2016</v>
      </c>
      <c r="B392" s="183">
        <v>305420000</v>
      </c>
      <c r="C392" s="184" t="s">
        <v>499</v>
      </c>
      <c r="D392" s="185">
        <v>70</v>
      </c>
      <c r="E392" s="186">
        <v>132.35</v>
      </c>
    </row>
    <row r="393" spans="1:5" s="183" customFormat="1">
      <c r="A393" s="183">
        <v>2016</v>
      </c>
      <c r="B393" s="183">
        <v>305591000</v>
      </c>
      <c r="C393" s="184" t="s">
        <v>297</v>
      </c>
      <c r="D393" s="185">
        <v>91.4</v>
      </c>
      <c r="E393" s="186">
        <v>133.24</v>
      </c>
    </row>
    <row r="394" spans="1:5" s="183" customFormat="1">
      <c r="A394" s="183">
        <v>2016</v>
      </c>
      <c r="B394" s="183">
        <v>305592100</v>
      </c>
      <c r="C394" s="184" t="s">
        <v>505</v>
      </c>
      <c r="D394" s="185">
        <v>93</v>
      </c>
      <c r="E394" s="186">
        <v>185.29</v>
      </c>
    </row>
    <row r="395" spans="1:5" s="183" customFormat="1">
      <c r="A395" s="183">
        <v>2016</v>
      </c>
      <c r="B395" s="183">
        <v>305630000</v>
      </c>
      <c r="C395" s="184" t="s">
        <v>452</v>
      </c>
      <c r="D395" s="185">
        <v>245.96</v>
      </c>
      <c r="E395" s="186">
        <v>514.66</v>
      </c>
    </row>
    <row r="396" spans="1:5" s="183" customFormat="1">
      <c r="A396" s="183">
        <v>2016</v>
      </c>
      <c r="B396" s="183">
        <v>305640000</v>
      </c>
      <c r="C396" s="184" t="s">
        <v>361</v>
      </c>
      <c r="D396" s="185">
        <v>0</v>
      </c>
      <c r="E396" s="186">
        <v>334.13</v>
      </c>
    </row>
    <row r="397" spans="1:5">
      <c r="A397" s="171">
        <v>2016</v>
      </c>
      <c r="B397" s="171">
        <v>306140000</v>
      </c>
      <c r="C397" s="172" t="s">
        <v>302</v>
      </c>
      <c r="D397" s="173">
        <v>6350.04</v>
      </c>
      <c r="E397" s="174">
        <v>7658.38</v>
      </c>
    </row>
    <row r="398" spans="1:5">
      <c r="A398" s="171">
        <v>2016</v>
      </c>
      <c r="B398" s="171">
        <v>306170000</v>
      </c>
      <c r="C398" s="172" t="s">
        <v>348</v>
      </c>
      <c r="D398" s="173">
        <v>673.46</v>
      </c>
      <c r="E398" s="174">
        <v>8875.07</v>
      </c>
    </row>
    <row r="399" spans="1:5">
      <c r="A399" s="171">
        <v>2016</v>
      </c>
      <c r="B399" s="171">
        <v>306190000</v>
      </c>
      <c r="C399" s="172" t="s">
        <v>319</v>
      </c>
      <c r="D399" s="173">
        <v>127.35</v>
      </c>
      <c r="E399" s="174">
        <v>345.86</v>
      </c>
    </row>
    <row r="400" spans="1:5">
      <c r="A400" s="171">
        <v>2016</v>
      </c>
      <c r="B400" s="171">
        <v>306261000</v>
      </c>
      <c r="C400" s="172" t="s">
        <v>349</v>
      </c>
      <c r="D400" s="173">
        <v>297.62</v>
      </c>
      <c r="E400" s="174">
        <v>1800.34</v>
      </c>
    </row>
    <row r="401" spans="1:5">
      <c r="A401" s="171">
        <v>2016</v>
      </c>
      <c r="B401" s="171">
        <v>306271000</v>
      </c>
      <c r="C401" s="172" t="s">
        <v>349</v>
      </c>
      <c r="D401" s="173">
        <v>15087.85</v>
      </c>
      <c r="E401" s="174">
        <v>501754.73</v>
      </c>
    </row>
    <row r="402" spans="1:5" ht="24">
      <c r="A402" s="171">
        <v>2016</v>
      </c>
      <c r="B402" s="171">
        <v>306299000</v>
      </c>
      <c r="C402" s="172" t="s">
        <v>310</v>
      </c>
      <c r="D402" s="173">
        <v>4123.53</v>
      </c>
      <c r="E402" s="174">
        <v>51514.11</v>
      </c>
    </row>
    <row r="403" spans="1:5">
      <c r="A403" s="171">
        <v>2016</v>
      </c>
      <c r="B403" s="171">
        <v>307119000</v>
      </c>
      <c r="C403" s="172" t="s">
        <v>352</v>
      </c>
      <c r="D403" s="173">
        <v>3962.76</v>
      </c>
      <c r="E403" s="174">
        <v>2341.4699999999998</v>
      </c>
    </row>
    <row r="404" spans="1:5" ht="24">
      <c r="A404" s="171">
        <v>2016</v>
      </c>
      <c r="B404" s="171">
        <v>307210000</v>
      </c>
      <c r="C404" s="172" t="s">
        <v>339</v>
      </c>
      <c r="D404" s="173">
        <v>1095.55</v>
      </c>
      <c r="E404" s="174">
        <v>1587.42</v>
      </c>
    </row>
    <row r="405" spans="1:5">
      <c r="A405" s="171">
        <v>2016</v>
      </c>
      <c r="B405" s="171">
        <v>307290000</v>
      </c>
      <c r="C405" s="172" t="s">
        <v>454</v>
      </c>
      <c r="D405" s="173">
        <v>780</v>
      </c>
      <c r="E405" s="174">
        <v>2584.73</v>
      </c>
    </row>
    <row r="406" spans="1:5">
      <c r="A406" s="171">
        <v>2016</v>
      </c>
      <c r="B406" s="171">
        <v>307310000</v>
      </c>
      <c r="C406" s="172" t="s">
        <v>455</v>
      </c>
      <c r="D406" s="173">
        <v>50.38</v>
      </c>
      <c r="E406" s="174">
        <v>101.41</v>
      </c>
    </row>
    <row r="407" spans="1:5">
      <c r="A407" s="171">
        <v>2016</v>
      </c>
      <c r="B407" s="171">
        <v>307390000</v>
      </c>
      <c r="C407" s="172" t="s">
        <v>353</v>
      </c>
      <c r="D407" s="173">
        <v>1470</v>
      </c>
      <c r="E407" s="174">
        <v>4078.71</v>
      </c>
    </row>
    <row r="408" spans="1:5">
      <c r="A408" s="171">
        <v>2016</v>
      </c>
      <c r="B408" s="171">
        <v>307410000</v>
      </c>
      <c r="C408" s="172" t="s">
        <v>456</v>
      </c>
      <c r="D408" s="173">
        <v>8691.33</v>
      </c>
      <c r="E408" s="174">
        <v>5135.4399999999996</v>
      </c>
    </row>
    <row r="409" spans="1:5">
      <c r="A409" s="171">
        <v>2016</v>
      </c>
      <c r="B409" s="171">
        <v>307490000</v>
      </c>
      <c r="C409" s="172" t="s">
        <v>457</v>
      </c>
      <c r="D409" s="173">
        <v>13769.76</v>
      </c>
      <c r="E409" s="174">
        <v>55388.63</v>
      </c>
    </row>
    <row r="410" spans="1:5">
      <c r="A410" s="171">
        <v>2016</v>
      </c>
      <c r="B410" s="171">
        <v>307510000</v>
      </c>
      <c r="C410" s="172" t="s">
        <v>340</v>
      </c>
      <c r="D410" s="173">
        <v>2710.21</v>
      </c>
      <c r="E410" s="174">
        <v>2804.73</v>
      </c>
    </row>
    <row r="411" spans="1:5">
      <c r="A411" s="171">
        <v>2016</v>
      </c>
      <c r="B411" s="171">
        <v>307590000</v>
      </c>
      <c r="C411" s="172" t="s">
        <v>367</v>
      </c>
      <c r="D411" s="173">
        <v>5717.17</v>
      </c>
      <c r="E411" s="174">
        <v>10993.64</v>
      </c>
    </row>
    <row r="412" spans="1:5">
      <c r="A412" s="171">
        <v>2016</v>
      </c>
      <c r="B412" s="171">
        <v>307600000</v>
      </c>
      <c r="C412" s="172" t="s">
        <v>354</v>
      </c>
      <c r="D412" s="173">
        <v>4919.8</v>
      </c>
      <c r="E412" s="174">
        <v>3199.23</v>
      </c>
    </row>
    <row r="413" spans="1:5">
      <c r="A413" s="171">
        <v>2016</v>
      </c>
      <c r="B413" s="171">
        <v>307912900</v>
      </c>
      <c r="C413" s="172" t="s">
        <v>356</v>
      </c>
      <c r="D413" s="173">
        <v>0</v>
      </c>
      <c r="E413" s="174">
        <v>71.88</v>
      </c>
    </row>
    <row r="414" spans="1:5" ht="24">
      <c r="A414" s="171">
        <v>2016</v>
      </c>
      <c r="B414" s="171">
        <v>307999000</v>
      </c>
      <c r="C414" s="172" t="s">
        <v>316</v>
      </c>
      <c r="D414" s="173">
        <v>2358.33</v>
      </c>
      <c r="E414" s="174">
        <v>6288.59</v>
      </c>
    </row>
    <row r="415" spans="1:5" s="179" customFormat="1">
      <c r="A415" s="179">
        <v>2017</v>
      </c>
      <c r="B415" s="179">
        <v>301119000</v>
      </c>
      <c r="C415" s="180" t="s">
        <v>341</v>
      </c>
      <c r="D415" s="181">
        <v>0</v>
      </c>
      <c r="E415" s="182">
        <v>448.42</v>
      </c>
    </row>
    <row r="416" spans="1:5" s="179" customFormat="1">
      <c r="A416" s="179">
        <v>2017</v>
      </c>
      <c r="B416" s="179">
        <v>301199000</v>
      </c>
      <c r="C416" s="180" t="s">
        <v>341</v>
      </c>
      <c r="D416" s="181">
        <v>0</v>
      </c>
      <c r="E416" s="182">
        <v>1540.65</v>
      </c>
    </row>
    <row r="417" spans="1:5" s="179" customFormat="1">
      <c r="A417" s="179">
        <v>2017</v>
      </c>
      <c r="B417" s="179">
        <v>301999000</v>
      </c>
      <c r="C417" s="180" t="s">
        <v>325</v>
      </c>
      <c r="D417" s="181">
        <v>0</v>
      </c>
      <c r="E417" s="182">
        <v>1244</v>
      </c>
    </row>
    <row r="418" spans="1:5" s="183" customFormat="1">
      <c r="A418" s="183">
        <v>2017</v>
      </c>
      <c r="B418" s="183">
        <v>302190000</v>
      </c>
      <c r="C418" s="184" t="s">
        <v>458</v>
      </c>
      <c r="D418" s="185">
        <v>0</v>
      </c>
      <c r="E418" s="186">
        <v>1281.1099999999999</v>
      </c>
    </row>
    <row r="419" spans="1:5" s="183" customFormat="1">
      <c r="A419" s="183">
        <v>2017</v>
      </c>
      <c r="B419" s="183">
        <v>302412000</v>
      </c>
      <c r="C419" s="184" t="s">
        <v>493</v>
      </c>
      <c r="D419" s="185">
        <v>0</v>
      </c>
      <c r="E419" s="186">
        <v>410.7</v>
      </c>
    </row>
    <row r="420" spans="1:5" s="183" customFormat="1">
      <c r="A420" s="183">
        <v>2017</v>
      </c>
      <c r="B420" s="183">
        <v>302590000</v>
      </c>
      <c r="C420" s="184" t="s">
        <v>506</v>
      </c>
      <c r="D420" s="185">
        <v>0</v>
      </c>
      <c r="E420" s="186">
        <v>49.28</v>
      </c>
    </row>
    <row r="421" spans="1:5" s="183" customFormat="1">
      <c r="A421" s="183">
        <v>2017</v>
      </c>
      <c r="B421" s="183">
        <v>303110000</v>
      </c>
      <c r="C421" s="184" t="s">
        <v>468</v>
      </c>
      <c r="D421" s="185">
        <v>0</v>
      </c>
      <c r="E421" s="186">
        <v>364</v>
      </c>
    </row>
    <row r="422" spans="1:5" s="183" customFormat="1">
      <c r="A422" s="183">
        <v>2017</v>
      </c>
      <c r="B422" s="183">
        <v>303130000</v>
      </c>
      <c r="C422" s="184" t="s">
        <v>495</v>
      </c>
      <c r="D422" s="185">
        <v>212.86</v>
      </c>
      <c r="E422" s="186">
        <v>730.76</v>
      </c>
    </row>
    <row r="423" spans="1:5" s="183" customFormat="1">
      <c r="A423" s="183">
        <v>2017</v>
      </c>
      <c r="B423" s="183">
        <v>303230000</v>
      </c>
      <c r="C423" s="184" t="s">
        <v>360</v>
      </c>
      <c r="D423" s="185">
        <v>0</v>
      </c>
      <c r="E423" s="186">
        <v>1467.64</v>
      </c>
    </row>
    <row r="424" spans="1:5" s="183" customFormat="1">
      <c r="A424" s="183">
        <v>2017</v>
      </c>
      <c r="B424" s="183">
        <v>303290000</v>
      </c>
      <c r="C424" s="184" t="s">
        <v>312</v>
      </c>
      <c r="D424" s="185">
        <v>1494</v>
      </c>
      <c r="E424" s="186">
        <v>5244.53</v>
      </c>
    </row>
    <row r="425" spans="1:5" s="183" customFormat="1">
      <c r="A425" s="183">
        <v>2017</v>
      </c>
      <c r="B425" s="183">
        <v>303490000</v>
      </c>
      <c r="C425" s="184" t="s">
        <v>448</v>
      </c>
      <c r="D425" s="185">
        <v>800</v>
      </c>
      <c r="E425" s="186">
        <v>2453.9299999999998</v>
      </c>
    </row>
    <row r="426" spans="1:5" s="187" customFormat="1">
      <c r="A426" s="187">
        <v>2017</v>
      </c>
      <c r="B426" s="187">
        <v>303902000</v>
      </c>
      <c r="C426" s="188" t="s">
        <v>503</v>
      </c>
      <c r="D426" s="189">
        <v>340.2</v>
      </c>
      <c r="E426" s="190">
        <v>851.19</v>
      </c>
    </row>
    <row r="427" spans="1:5" s="183" customFormat="1">
      <c r="A427" s="183">
        <v>2017</v>
      </c>
      <c r="B427" s="183">
        <v>304320000</v>
      </c>
      <c r="C427" s="184" t="s">
        <v>483</v>
      </c>
      <c r="D427" s="185">
        <v>528</v>
      </c>
      <c r="E427" s="186">
        <v>2346.85</v>
      </c>
    </row>
    <row r="428" spans="1:5" s="183" customFormat="1">
      <c r="A428" s="183">
        <v>2017</v>
      </c>
      <c r="B428" s="183">
        <v>304390000</v>
      </c>
      <c r="C428" s="184" t="s">
        <v>484</v>
      </c>
      <c r="D428" s="185">
        <v>269.2</v>
      </c>
      <c r="E428" s="186">
        <v>6307.78</v>
      </c>
    </row>
    <row r="429" spans="1:5" s="183" customFormat="1">
      <c r="A429" s="183">
        <v>2017</v>
      </c>
      <c r="B429" s="183">
        <v>304410000</v>
      </c>
      <c r="C429" s="184" t="s">
        <v>485</v>
      </c>
      <c r="D429" s="185">
        <v>696.84</v>
      </c>
      <c r="E429" s="186">
        <v>1695.39</v>
      </c>
    </row>
    <row r="430" spans="1:5" s="183" customFormat="1">
      <c r="A430" s="183">
        <v>2017</v>
      </c>
      <c r="B430" s="183">
        <v>304499000</v>
      </c>
      <c r="C430" s="184" t="s">
        <v>345</v>
      </c>
      <c r="D430" s="185">
        <v>0</v>
      </c>
      <c r="E430" s="186">
        <v>1824.35</v>
      </c>
    </row>
    <row r="431" spans="1:5" s="183" customFormat="1">
      <c r="A431" s="183">
        <v>2017</v>
      </c>
      <c r="B431" s="183">
        <v>304790000</v>
      </c>
      <c r="C431" s="184" t="s">
        <v>486</v>
      </c>
      <c r="D431" s="185">
        <v>396</v>
      </c>
      <c r="E431" s="186">
        <v>1249.69</v>
      </c>
    </row>
    <row r="432" spans="1:5" s="183" customFormat="1" ht="24">
      <c r="A432" s="183">
        <v>2017</v>
      </c>
      <c r="B432" s="183">
        <v>304810000</v>
      </c>
      <c r="C432" s="184" t="s">
        <v>487</v>
      </c>
      <c r="D432" s="185">
        <v>4943.76</v>
      </c>
      <c r="E432" s="186">
        <v>14257.5</v>
      </c>
    </row>
    <row r="433" spans="1:5" s="183" customFormat="1">
      <c r="A433" s="183">
        <v>2017</v>
      </c>
      <c r="B433" s="183">
        <v>304830000</v>
      </c>
      <c r="C433" s="184" t="s">
        <v>507</v>
      </c>
      <c r="D433" s="185">
        <v>228.05</v>
      </c>
      <c r="E433" s="186">
        <v>1029.69</v>
      </c>
    </row>
    <row r="434" spans="1:5" s="183" customFormat="1">
      <c r="A434" s="183">
        <v>2017</v>
      </c>
      <c r="B434" s="183">
        <v>304870000</v>
      </c>
      <c r="C434" s="184" t="s">
        <v>488</v>
      </c>
      <c r="D434" s="185">
        <v>2963.88</v>
      </c>
      <c r="E434" s="186">
        <v>9760.09</v>
      </c>
    </row>
    <row r="435" spans="1:5" s="183" customFormat="1">
      <c r="A435" s="183">
        <v>2017</v>
      </c>
      <c r="B435" s="183">
        <v>304899000</v>
      </c>
      <c r="C435" s="184" t="s">
        <v>345</v>
      </c>
      <c r="D435" s="185">
        <v>0</v>
      </c>
      <c r="E435" s="186">
        <v>450</v>
      </c>
    </row>
    <row r="436" spans="1:5" s="183" customFormat="1">
      <c r="A436" s="183">
        <v>2017</v>
      </c>
      <c r="B436" s="183">
        <v>304990000</v>
      </c>
      <c r="C436" s="184" t="s">
        <v>326</v>
      </c>
      <c r="D436" s="185">
        <v>43349.05</v>
      </c>
      <c r="E436" s="186">
        <v>109679.33</v>
      </c>
    </row>
    <row r="437" spans="1:5" s="183" customFormat="1">
      <c r="A437" s="183">
        <v>2017</v>
      </c>
      <c r="B437" s="183">
        <v>305100000</v>
      </c>
      <c r="C437" s="184" t="s">
        <v>498</v>
      </c>
      <c r="D437" s="185">
        <v>173.8</v>
      </c>
      <c r="E437" s="186">
        <v>784.74</v>
      </c>
    </row>
    <row r="438" spans="1:5" s="183" customFormat="1">
      <c r="A438" s="183">
        <v>2017</v>
      </c>
      <c r="B438" s="183">
        <v>305390000</v>
      </c>
      <c r="C438" s="184" t="s">
        <v>490</v>
      </c>
      <c r="D438" s="185">
        <v>0</v>
      </c>
      <c r="E438" s="186">
        <v>134.22999999999999</v>
      </c>
    </row>
    <row r="439" spans="1:5" s="183" customFormat="1" ht="36">
      <c r="A439" s="183">
        <v>2017</v>
      </c>
      <c r="B439" s="183">
        <v>305410000</v>
      </c>
      <c r="C439" s="184" t="s">
        <v>451</v>
      </c>
      <c r="D439" s="185">
        <v>896</v>
      </c>
      <c r="E439" s="186">
        <v>2011.22</v>
      </c>
    </row>
    <row r="440" spans="1:5" s="183" customFormat="1">
      <c r="A440" s="183">
        <v>2017</v>
      </c>
      <c r="B440" s="183">
        <v>305420000</v>
      </c>
      <c r="C440" s="184" t="s">
        <v>499</v>
      </c>
      <c r="D440" s="185">
        <v>150</v>
      </c>
      <c r="E440" s="186">
        <v>388.49</v>
      </c>
    </row>
    <row r="441" spans="1:5" s="183" customFormat="1">
      <c r="A441" s="183">
        <v>2017</v>
      </c>
      <c r="B441" s="183">
        <v>305499000</v>
      </c>
      <c r="C441" s="184" t="s">
        <v>331</v>
      </c>
      <c r="D441" s="185">
        <v>0</v>
      </c>
      <c r="E441" s="186">
        <v>710</v>
      </c>
    </row>
    <row r="442" spans="1:5" s="183" customFormat="1">
      <c r="A442" s="183">
        <v>2017</v>
      </c>
      <c r="B442" s="183">
        <v>305592900</v>
      </c>
      <c r="C442" s="184" t="s">
        <v>500</v>
      </c>
      <c r="D442" s="185">
        <v>320</v>
      </c>
      <c r="E442" s="186">
        <v>757.4</v>
      </c>
    </row>
    <row r="443" spans="1:5" s="183" customFormat="1">
      <c r="A443" s="183">
        <v>2017</v>
      </c>
      <c r="B443" s="183">
        <v>305640000</v>
      </c>
      <c r="C443" s="184" t="s">
        <v>361</v>
      </c>
      <c r="D443" s="185">
        <v>0</v>
      </c>
      <c r="E443" s="186">
        <v>495</v>
      </c>
    </row>
    <row r="444" spans="1:5">
      <c r="A444" s="171">
        <v>2017</v>
      </c>
      <c r="B444" s="171">
        <v>306140000</v>
      </c>
      <c r="C444" s="172" t="s">
        <v>302</v>
      </c>
      <c r="D444" s="173">
        <v>383.57</v>
      </c>
      <c r="E444" s="174">
        <v>1893.03</v>
      </c>
    </row>
    <row r="445" spans="1:5">
      <c r="A445" s="171">
        <v>2017</v>
      </c>
      <c r="B445" s="171">
        <v>306271000</v>
      </c>
      <c r="C445" s="172" t="s">
        <v>349</v>
      </c>
      <c r="D445" s="173">
        <v>3659.66</v>
      </c>
      <c r="E445" s="174">
        <v>132308.46</v>
      </c>
    </row>
    <row r="446" spans="1:5">
      <c r="A446" s="171">
        <v>2017</v>
      </c>
      <c r="B446" s="171">
        <v>307119000</v>
      </c>
      <c r="C446" s="172" t="s">
        <v>352</v>
      </c>
      <c r="D446" s="173">
        <v>0</v>
      </c>
      <c r="E446" s="174">
        <v>480</v>
      </c>
    </row>
    <row r="447" spans="1:5" ht="24">
      <c r="A447" s="171">
        <v>2017</v>
      </c>
      <c r="B447" s="171">
        <v>307210000</v>
      </c>
      <c r="C447" s="172" t="s">
        <v>339</v>
      </c>
      <c r="D447" s="173">
        <v>643.11</v>
      </c>
      <c r="E447" s="174">
        <v>1297.98</v>
      </c>
    </row>
    <row r="448" spans="1:5">
      <c r="A448" s="171">
        <v>2017</v>
      </c>
      <c r="B448" s="171">
        <v>307290000</v>
      </c>
      <c r="C448" s="172" t="s">
        <v>454</v>
      </c>
      <c r="D448" s="173">
        <v>1837.83</v>
      </c>
      <c r="E448" s="174">
        <v>8311.6299999999992</v>
      </c>
    </row>
    <row r="449" spans="1:5">
      <c r="A449" s="171">
        <v>2017</v>
      </c>
      <c r="B449" s="171">
        <v>307310000</v>
      </c>
      <c r="C449" s="172" t="s">
        <v>455</v>
      </c>
      <c r="D449" s="173">
        <v>2508.81</v>
      </c>
      <c r="E449" s="174">
        <v>5668.43</v>
      </c>
    </row>
    <row r="450" spans="1:5">
      <c r="A450" s="171">
        <v>2017</v>
      </c>
      <c r="B450" s="171">
        <v>307390000</v>
      </c>
      <c r="C450" s="172" t="s">
        <v>353</v>
      </c>
      <c r="D450" s="173">
        <v>4126.8100000000004</v>
      </c>
      <c r="E450" s="174">
        <v>13131.59</v>
      </c>
    </row>
    <row r="451" spans="1:5">
      <c r="A451" s="171">
        <v>2017</v>
      </c>
      <c r="B451" s="171">
        <v>307410000</v>
      </c>
      <c r="C451" s="172" t="s">
        <v>456</v>
      </c>
      <c r="D451" s="173">
        <v>4207.83</v>
      </c>
      <c r="E451" s="174">
        <v>12285.12</v>
      </c>
    </row>
    <row r="452" spans="1:5">
      <c r="A452" s="171">
        <v>2017</v>
      </c>
      <c r="B452" s="171">
        <v>307490000</v>
      </c>
      <c r="C452" s="172" t="s">
        <v>457</v>
      </c>
      <c r="D452" s="173">
        <v>11650.87</v>
      </c>
      <c r="E452" s="174">
        <v>38478.230000000003</v>
      </c>
    </row>
    <row r="453" spans="1:5">
      <c r="A453" s="171">
        <v>2017</v>
      </c>
      <c r="B453" s="171">
        <v>307590000</v>
      </c>
      <c r="C453" s="172" t="s">
        <v>367</v>
      </c>
      <c r="D453" s="173">
        <v>7029.27</v>
      </c>
      <c r="E453" s="174">
        <v>18666.97</v>
      </c>
    </row>
    <row r="454" spans="1:5">
      <c r="A454" s="171">
        <v>2017</v>
      </c>
      <c r="B454" s="171">
        <v>307600000</v>
      </c>
      <c r="C454" s="172" t="s">
        <v>354</v>
      </c>
      <c r="D454" s="173">
        <v>1420.91</v>
      </c>
      <c r="E454" s="174">
        <v>3433.33</v>
      </c>
    </row>
    <row r="455" spans="1:5">
      <c r="A455" s="171">
        <v>2017</v>
      </c>
      <c r="B455" s="171">
        <v>307912900</v>
      </c>
      <c r="C455" s="172" t="s">
        <v>356</v>
      </c>
      <c r="D455" s="173">
        <v>94.43</v>
      </c>
      <c r="E455" s="174">
        <v>215.77</v>
      </c>
    </row>
    <row r="456" spans="1:5" ht="24">
      <c r="A456" s="171">
        <v>2017</v>
      </c>
      <c r="B456" s="171">
        <v>307999000</v>
      </c>
      <c r="C456" s="172" t="s">
        <v>316</v>
      </c>
      <c r="D456" s="173">
        <v>2368.3000000000002</v>
      </c>
      <c r="E456" s="174">
        <v>69371.350000000006</v>
      </c>
    </row>
    <row r="457" spans="1:5" s="179" customFormat="1">
      <c r="A457" s="179">
        <v>2018</v>
      </c>
      <c r="B457" s="179">
        <v>301119000</v>
      </c>
      <c r="C457" s="180" t="s">
        <v>341</v>
      </c>
      <c r="D457" s="181">
        <v>0</v>
      </c>
      <c r="E457" s="182">
        <v>685.18</v>
      </c>
    </row>
    <row r="458" spans="1:5" s="183" customFormat="1">
      <c r="A458" s="183">
        <v>2018</v>
      </c>
      <c r="B458" s="183">
        <v>302190000</v>
      </c>
      <c r="C458" s="184" t="s">
        <v>458</v>
      </c>
      <c r="D458" s="185">
        <v>22</v>
      </c>
      <c r="E458" s="186">
        <v>110.62</v>
      </c>
    </row>
    <row r="459" spans="1:5" s="183" customFormat="1">
      <c r="A459" s="183">
        <v>2018</v>
      </c>
      <c r="B459" s="183">
        <v>303130000</v>
      </c>
      <c r="C459" s="184" t="s">
        <v>495</v>
      </c>
      <c r="D459" s="185">
        <v>207.34</v>
      </c>
      <c r="E459" s="186">
        <v>672.4</v>
      </c>
    </row>
    <row r="460" spans="1:5" s="183" customFormat="1">
      <c r="A460" s="183">
        <v>2018</v>
      </c>
      <c r="B460" s="183">
        <v>303190000</v>
      </c>
      <c r="C460" s="184" t="s">
        <v>473</v>
      </c>
      <c r="D460" s="185">
        <v>78.61</v>
      </c>
      <c r="E460" s="186">
        <v>78.42</v>
      </c>
    </row>
    <row r="461" spans="1:5" s="187" customFormat="1">
      <c r="A461" s="187">
        <v>2018</v>
      </c>
      <c r="B461" s="187">
        <v>303260000</v>
      </c>
      <c r="C461" s="188" t="s">
        <v>508</v>
      </c>
      <c r="D461" s="189">
        <v>64.31</v>
      </c>
      <c r="E461" s="190">
        <v>818.86</v>
      </c>
    </row>
    <row r="462" spans="1:5" s="183" customFormat="1">
      <c r="A462" s="183">
        <v>2018</v>
      </c>
      <c r="B462" s="183">
        <v>303290000</v>
      </c>
      <c r="C462" s="184" t="s">
        <v>312</v>
      </c>
      <c r="D462" s="185">
        <v>410</v>
      </c>
      <c r="E462" s="186">
        <v>1597.29</v>
      </c>
    </row>
    <row r="463" spans="1:5" s="183" customFormat="1">
      <c r="A463" s="183">
        <v>2018</v>
      </c>
      <c r="B463" s="183">
        <v>303429000</v>
      </c>
      <c r="C463" s="184" t="s">
        <v>463</v>
      </c>
      <c r="D463" s="185">
        <v>3192.5</v>
      </c>
      <c r="E463" s="186">
        <v>8088.08</v>
      </c>
    </row>
    <row r="464" spans="1:5" s="183" customFormat="1">
      <c r="A464" s="183">
        <v>2018</v>
      </c>
      <c r="B464" s="183">
        <v>303490000</v>
      </c>
      <c r="C464" s="184" t="s">
        <v>448</v>
      </c>
      <c r="D464" s="185">
        <v>2559</v>
      </c>
      <c r="E464" s="186">
        <v>6385.43</v>
      </c>
    </row>
    <row r="465" spans="1:5" s="183" customFormat="1">
      <c r="A465" s="183">
        <v>2018</v>
      </c>
      <c r="B465" s="183">
        <v>303549000</v>
      </c>
      <c r="C465" s="184" t="s">
        <v>501</v>
      </c>
      <c r="D465" s="185">
        <v>5.16</v>
      </c>
      <c r="E465" s="186">
        <v>65.66</v>
      </c>
    </row>
    <row r="466" spans="1:5" s="183" customFormat="1">
      <c r="A466" s="183">
        <v>2018</v>
      </c>
      <c r="B466" s="183">
        <v>303840000</v>
      </c>
      <c r="C466" s="184" t="s">
        <v>509</v>
      </c>
      <c r="D466" s="185">
        <v>0</v>
      </c>
      <c r="E466" s="186">
        <v>1642.57</v>
      </c>
    </row>
    <row r="467" spans="1:5" s="187" customFormat="1">
      <c r="A467" s="187">
        <v>2018</v>
      </c>
      <c r="B467" s="187">
        <v>303911000</v>
      </c>
      <c r="C467" s="188" t="s">
        <v>510</v>
      </c>
      <c r="D467" s="189">
        <v>8.3800000000000008</v>
      </c>
      <c r="E467" s="190">
        <v>106.73</v>
      </c>
    </row>
    <row r="468" spans="1:5" s="187" customFormat="1">
      <c r="A468" s="187">
        <v>2018</v>
      </c>
      <c r="B468" s="187">
        <v>303912000</v>
      </c>
      <c r="C468" s="188" t="s">
        <v>503</v>
      </c>
      <c r="D468" s="189">
        <v>62.84</v>
      </c>
      <c r="E468" s="190">
        <v>800.11</v>
      </c>
    </row>
    <row r="469" spans="1:5" s="183" customFormat="1">
      <c r="A469" s="183">
        <v>2018</v>
      </c>
      <c r="B469" s="183">
        <v>304310000</v>
      </c>
      <c r="C469" s="184" t="s">
        <v>360</v>
      </c>
      <c r="D469" s="185">
        <v>0</v>
      </c>
      <c r="E469" s="186">
        <v>3837.39</v>
      </c>
    </row>
    <row r="470" spans="1:5" s="183" customFormat="1">
      <c r="A470" s="183">
        <v>2018</v>
      </c>
      <c r="B470" s="183">
        <v>304320000</v>
      </c>
      <c r="C470" s="184" t="s">
        <v>483</v>
      </c>
      <c r="D470" s="185">
        <v>5203</v>
      </c>
      <c r="E470" s="186">
        <v>12251.1</v>
      </c>
    </row>
    <row r="471" spans="1:5" s="183" customFormat="1">
      <c r="A471" s="183">
        <v>2018</v>
      </c>
      <c r="B471" s="183">
        <v>304390000</v>
      </c>
      <c r="C471" s="184" t="s">
        <v>484</v>
      </c>
      <c r="D471" s="185">
        <v>0</v>
      </c>
      <c r="E471" s="186">
        <v>1581.78</v>
      </c>
    </row>
    <row r="472" spans="1:5" s="183" customFormat="1">
      <c r="A472" s="183">
        <v>2018</v>
      </c>
      <c r="B472" s="183">
        <v>304410000</v>
      </c>
      <c r="C472" s="184" t="s">
        <v>485</v>
      </c>
      <c r="D472" s="185">
        <v>49.87</v>
      </c>
      <c r="E472" s="186">
        <v>1802.7</v>
      </c>
    </row>
    <row r="473" spans="1:5" s="183" customFormat="1">
      <c r="A473" s="183">
        <v>2018</v>
      </c>
      <c r="B473" s="183">
        <v>304499000</v>
      </c>
      <c r="C473" s="184" t="s">
        <v>345</v>
      </c>
      <c r="D473" s="185">
        <v>0</v>
      </c>
      <c r="E473" s="186">
        <v>4914.55</v>
      </c>
    </row>
    <row r="474" spans="1:5" s="183" customFormat="1" ht="24">
      <c r="A474" s="183">
        <v>2018</v>
      </c>
      <c r="B474" s="183">
        <v>304690000</v>
      </c>
      <c r="C474" s="184" t="s">
        <v>511</v>
      </c>
      <c r="D474" s="185">
        <v>0</v>
      </c>
      <c r="E474" s="186">
        <v>30</v>
      </c>
    </row>
    <row r="475" spans="1:5" s="183" customFormat="1">
      <c r="A475" s="183">
        <v>2018</v>
      </c>
      <c r="B475" s="183">
        <v>304790000</v>
      </c>
      <c r="C475" s="184" t="s">
        <v>486</v>
      </c>
      <c r="D475" s="185">
        <v>24.09</v>
      </c>
      <c r="E475" s="186">
        <v>1168.8900000000001</v>
      </c>
    </row>
    <row r="476" spans="1:5" s="183" customFormat="1" ht="24">
      <c r="A476" s="183">
        <v>2018</v>
      </c>
      <c r="B476" s="183">
        <v>304810000</v>
      </c>
      <c r="C476" s="184" t="s">
        <v>487</v>
      </c>
      <c r="D476" s="185">
        <v>5125</v>
      </c>
      <c r="E476" s="186">
        <v>18002.2</v>
      </c>
    </row>
    <row r="477" spans="1:5" s="183" customFormat="1">
      <c r="A477" s="183">
        <v>2018</v>
      </c>
      <c r="B477" s="183">
        <v>304870000</v>
      </c>
      <c r="C477" s="184" t="s">
        <v>488</v>
      </c>
      <c r="D477" s="185">
        <v>2431.8000000000002</v>
      </c>
      <c r="E477" s="186">
        <v>9502.9</v>
      </c>
    </row>
    <row r="478" spans="1:5" s="183" customFormat="1">
      <c r="A478" s="183">
        <v>2018</v>
      </c>
      <c r="B478" s="183">
        <v>304899000</v>
      </c>
      <c r="C478" s="184" t="s">
        <v>345</v>
      </c>
      <c r="D478" s="185">
        <v>392.05</v>
      </c>
      <c r="E478" s="186">
        <v>2094.3200000000002</v>
      </c>
    </row>
    <row r="479" spans="1:5" s="183" customFormat="1">
      <c r="A479" s="183">
        <v>2018</v>
      </c>
      <c r="B479" s="183">
        <v>304930000</v>
      </c>
      <c r="C479" s="184" t="s">
        <v>361</v>
      </c>
      <c r="D479" s="185">
        <v>2500</v>
      </c>
      <c r="E479" s="186">
        <v>9477.6</v>
      </c>
    </row>
    <row r="480" spans="1:5" s="183" customFormat="1">
      <c r="A480" s="183">
        <v>2018</v>
      </c>
      <c r="B480" s="183">
        <v>304990000</v>
      </c>
      <c r="C480" s="184" t="s">
        <v>326</v>
      </c>
      <c r="D480" s="185">
        <v>49500.93</v>
      </c>
      <c r="E480" s="186">
        <v>110195.92</v>
      </c>
    </row>
    <row r="481" spans="1:5" s="183" customFormat="1">
      <c r="A481" s="183">
        <v>2018</v>
      </c>
      <c r="B481" s="183">
        <v>305100000</v>
      </c>
      <c r="C481" s="184" t="s">
        <v>498</v>
      </c>
      <c r="D481" s="185">
        <v>363.69</v>
      </c>
      <c r="E481" s="186">
        <v>1385.99</v>
      </c>
    </row>
    <row r="482" spans="1:5" s="183" customFormat="1" ht="36">
      <c r="A482" s="183">
        <v>2018</v>
      </c>
      <c r="B482" s="183">
        <v>305410000</v>
      </c>
      <c r="C482" s="184" t="s">
        <v>451</v>
      </c>
      <c r="D482" s="185">
        <v>1708.25</v>
      </c>
      <c r="E482" s="186">
        <v>7915.11</v>
      </c>
    </row>
    <row r="483" spans="1:5" s="183" customFormat="1">
      <c r="A483" s="183">
        <v>2018</v>
      </c>
      <c r="B483" s="183">
        <v>305540000</v>
      </c>
      <c r="C483" s="184" t="s">
        <v>512</v>
      </c>
      <c r="D483" s="185">
        <v>8.25</v>
      </c>
      <c r="E483" s="186">
        <v>105.1</v>
      </c>
    </row>
    <row r="484" spans="1:5" s="183" customFormat="1">
      <c r="A484" s="183">
        <v>2018</v>
      </c>
      <c r="B484" s="183">
        <v>305592900</v>
      </c>
      <c r="C484" s="184" t="s">
        <v>500</v>
      </c>
      <c r="D484" s="185">
        <v>160</v>
      </c>
      <c r="E484" s="186">
        <v>306.54000000000002</v>
      </c>
    </row>
    <row r="485" spans="1:5">
      <c r="A485" s="171">
        <v>2018</v>
      </c>
      <c r="B485" s="171">
        <v>306140000</v>
      </c>
      <c r="C485" s="172" t="s">
        <v>302</v>
      </c>
      <c r="D485" s="173">
        <v>1768.01</v>
      </c>
      <c r="E485" s="174">
        <v>6338.58</v>
      </c>
    </row>
    <row r="486" spans="1:5">
      <c r="A486" s="171">
        <v>2018</v>
      </c>
      <c r="B486" s="171">
        <v>306170000</v>
      </c>
      <c r="C486" s="172" t="s">
        <v>348</v>
      </c>
      <c r="D486" s="173">
        <v>2517</v>
      </c>
      <c r="E486" s="174">
        <v>66189.88</v>
      </c>
    </row>
    <row r="487" spans="1:5">
      <c r="A487" s="171">
        <v>2018</v>
      </c>
      <c r="B487" s="171">
        <v>306190000</v>
      </c>
      <c r="C487" s="172" t="s">
        <v>319</v>
      </c>
      <c r="D487" s="173">
        <v>3975.07</v>
      </c>
      <c r="E487" s="174">
        <v>49746.14</v>
      </c>
    </row>
    <row r="488" spans="1:5">
      <c r="A488" s="171">
        <v>2018</v>
      </c>
      <c r="B488" s="171">
        <v>306271000</v>
      </c>
      <c r="C488" s="172" t="s">
        <v>349</v>
      </c>
      <c r="D488" s="173">
        <v>1526.97</v>
      </c>
      <c r="E488" s="174">
        <v>24105.08</v>
      </c>
    </row>
    <row r="489" spans="1:5">
      <c r="A489" s="171">
        <v>2018</v>
      </c>
      <c r="B489" s="171">
        <v>306351000</v>
      </c>
      <c r="C489" s="172" t="s">
        <v>513</v>
      </c>
      <c r="D489" s="173">
        <v>6291.31</v>
      </c>
      <c r="E489" s="174">
        <v>203644.61</v>
      </c>
    </row>
    <row r="490" spans="1:5">
      <c r="A490" s="171">
        <v>2018</v>
      </c>
      <c r="B490" s="171">
        <v>306361000</v>
      </c>
      <c r="C490" s="172" t="s">
        <v>513</v>
      </c>
      <c r="D490" s="173">
        <v>1261</v>
      </c>
      <c r="E490" s="174">
        <v>32675.439999999999</v>
      </c>
    </row>
    <row r="491" spans="1:5">
      <c r="A491" s="171">
        <v>2018</v>
      </c>
      <c r="B491" s="171">
        <v>306399000</v>
      </c>
      <c r="C491" s="172" t="s">
        <v>514</v>
      </c>
      <c r="D491" s="173">
        <v>32.67</v>
      </c>
      <c r="E491" s="174">
        <v>415.98</v>
      </c>
    </row>
    <row r="492" spans="1:5">
      <c r="A492" s="171">
        <v>2018</v>
      </c>
      <c r="B492" s="171">
        <v>306950000</v>
      </c>
      <c r="C492" s="172" t="s">
        <v>515</v>
      </c>
      <c r="D492" s="173">
        <v>1684.77</v>
      </c>
      <c r="E492" s="174">
        <v>24105.08</v>
      </c>
    </row>
    <row r="493" spans="1:5" ht="24">
      <c r="A493" s="171">
        <v>2018</v>
      </c>
      <c r="B493" s="171">
        <v>307210000</v>
      </c>
      <c r="C493" s="172" t="s">
        <v>339</v>
      </c>
      <c r="D493" s="173">
        <v>2465.4899999999998</v>
      </c>
      <c r="E493" s="174">
        <v>9158.9500000000007</v>
      </c>
    </row>
    <row r="494" spans="1:5">
      <c r="A494" s="171">
        <v>2018</v>
      </c>
      <c r="B494" s="171">
        <v>307220000</v>
      </c>
      <c r="C494" s="172" t="s">
        <v>516</v>
      </c>
      <c r="D494" s="173">
        <v>125.66</v>
      </c>
      <c r="E494" s="174">
        <v>368.75</v>
      </c>
    </row>
    <row r="495" spans="1:5">
      <c r="A495" s="171">
        <v>2018</v>
      </c>
      <c r="B495" s="171">
        <v>307290000</v>
      </c>
      <c r="C495" s="172" t="s">
        <v>454</v>
      </c>
      <c r="D495" s="173">
        <v>534.41</v>
      </c>
      <c r="E495" s="174">
        <v>2428.42</v>
      </c>
    </row>
    <row r="496" spans="1:5">
      <c r="A496" s="171">
        <v>2018</v>
      </c>
      <c r="B496" s="171">
        <v>307310000</v>
      </c>
      <c r="C496" s="172" t="s">
        <v>455</v>
      </c>
      <c r="D496" s="173">
        <v>390.04</v>
      </c>
      <c r="E496" s="174">
        <v>1317.32</v>
      </c>
    </row>
    <row r="497" spans="1:5">
      <c r="A497" s="171">
        <v>2018</v>
      </c>
      <c r="B497" s="171">
        <v>307320000</v>
      </c>
      <c r="C497" s="172" t="s">
        <v>517</v>
      </c>
      <c r="D497" s="173">
        <v>245.89</v>
      </c>
      <c r="E497" s="174">
        <v>994.56</v>
      </c>
    </row>
    <row r="498" spans="1:5">
      <c r="A498" s="171">
        <v>2018</v>
      </c>
      <c r="B498" s="171">
        <v>307390000</v>
      </c>
      <c r="C498" s="172" t="s">
        <v>353</v>
      </c>
      <c r="D498" s="173">
        <v>3146.27</v>
      </c>
      <c r="E498" s="174">
        <v>10382.51</v>
      </c>
    </row>
    <row r="499" spans="1:5">
      <c r="A499" s="171">
        <v>2018</v>
      </c>
      <c r="B499" s="171">
        <v>307430000</v>
      </c>
      <c r="C499" s="172" t="s">
        <v>518</v>
      </c>
      <c r="D499" s="173">
        <v>1394.36</v>
      </c>
      <c r="E499" s="174">
        <v>8619.14</v>
      </c>
    </row>
    <row r="500" spans="1:5">
      <c r="A500" s="171">
        <v>2018</v>
      </c>
      <c r="B500" s="171">
        <v>307490000</v>
      </c>
      <c r="C500" s="172" t="s">
        <v>457</v>
      </c>
      <c r="D500" s="173">
        <v>9844.26</v>
      </c>
      <c r="E500" s="174">
        <v>54385.05</v>
      </c>
    </row>
    <row r="501" spans="1:5">
      <c r="A501" s="171">
        <v>2018</v>
      </c>
      <c r="B501" s="171">
        <v>307520000</v>
      </c>
      <c r="C501" s="172" t="s">
        <v>519</v>
      </c>
      <c r="D501" s="173">
        <v>644.26</v>
      </c>
      <c r="E501" s="174">
        <v>1962.36</v>
      </c>
    </row>
    <row r="502" spans="1:5">
      <c r="A502" s="171">
        <v>2018</v>
      </c>
      <c r="B502" s="171">
        <v>307590000</v>
      </c>
      <c r="C502" s="172" t="s">
        <v>367</v>
      </c>
      <c r="D502" s="173">
        <v>2801.71</v>
      </c>
      <c r="E502" s="174">
        <v>8985.92</v>
      </c>
    </row>
    <row r="503" spans="1:5">
      <c r="A503" s="171">
        <v>2018</v>
      </c>
      <c r="B503" s="171">
        <v>307710000</v>
      </c>
      <c r="C503" s="172" t="s">
        <v>355</v>
      </c>
      <c r="D503" s="173">
        <v>160.97999999999999</v>
      </c>
      <c r="E503" s="174">
        <v>586.17999999999995</v>
      </c>
    </row>
    <row r="504" spans="1:5">
      <c r="A504" s="171">
        <v>2018</v>
      </c>
      <c r="B504" s="171">
        <v>307720000</v>
      </c>
      <c r="C504" s="172" t="s">
        <v>520</v>
      </c>
      <c r="D504" s="173">
        <v>228.09</v>
      </c>
      <c r="E504" s="174">
        <v>791</v>
      </c>
    </row>
    <row r="505" spans="1:5" ht="24">
      <c r="A505" s="175">
        <v>2018</v>
      </c>
      <c r="B505" s="175">
        <v>307999000</v>
      </c>
      <c r="C505" s="176" t="s">
        <v>316</v>
      </c>
      <c r="D505" s="177">
        <v>1010.27</v>
      </c>
      <c r="E505" s="178">
        <v>36998.5</v>
      </c>
    </row>
    <row r="506" spans="1:5">
      <c r="A506" s="171" t="s">
        <v>368</v>
      </c>
    </row>
  </sheetData>
  <autoFilter ref="A1:E506" xr:uid="{C759E38F-BBE5-42A0-B190-E30F1CEE25B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EA35-A07E-4914-A34E-80377309C52E}">
  <dimension ref="A1:AB52"/>
  <sheetViews>
    <sheetView topLeftCell="A28" zoomScale="60" zoomScaleNormal="60" workbookViewId="0">
      <selection activeCell="P32" sqref="P32:Q52"/>
    </sheetView>
  </sheetViews>
  <sheetFormatPr defaultRowHeight="15"/>
  <cols>
    <col min="1" max="1" width="12.28515625" bestFit="1" customWidth="1"/>
    <col min="2" max="2" width="16.85546875" bestFit="1" customWidth="1"/>
    <col min="3" max="5" width="15.5703125" bestFit="1" customWidth="1"/>
    <col min="6" max="6" width="14.85546875" bestFit="1" customWidth="1"/>
    <col min="7" max="7" width="16.28515625" bestFit="1" customWidth="1"/>
    <col min="8" max="10" width="14.85546875" bestFit="1" customWidth="1"/>
    <col min="11" max="11" width="14" bestFit="1" customWidth="1"/>
    <col min="12" max="12" width="14.85546875" bestFit="1" customWidth="1"/>
    <col min="16" max="16" width="12.28515625" bestFit="1" customWidth="1"/>
    <col min="17" max="17" width="15.140625" bestFit="1" customWidth="1"/>
    <col min="28" max="28" width="10.5703125" bestFit="1" customWidth="1"/>
  </cols>
  <sheetData>
    <row r="1" spans="1:28">
      <c r="A1" t="s">
        <v>412</v>
      </c>
      <c r="B1" t="s">
        <v>290</v>
      </c>
      <c r="P1" t="s">
        <v>412</v>
      </c>
      <c r="Q1" t="s">
        <v>290</v>
      </c>
    </row>
    <row r="2" spans="1:28">
      <c r="B2" t="s">
        <v>402</v>
      </c>
      <c r="Q2" t="s">
        <v>403</v>
      </c>
    </row>
    <row r="3" spans="1:28">
      <c r="B3">
        <v>2008</v>
      </c>
      <c r="C3">
        <v>2009</v>
      </c>
      <c r="D3">
        <v>2010</v>
      </c>
      <c r="E3">
        <v>2011</v>
      </c>
      <c r="F3">
        <v>2012</v>
      </c>
      <c r="G3">
        <v>2013</v>
      </c>
      <c r="H3">
        <v>2014</v>
      </c>
      <c r="I3">
        <v>2015</v>
      </c>
      <c r="J3">
        <v>2016</v>
      </c>
      <c r="K3">
        <v>2017</v>
      </c>
      <c r="L3">
        <v>2018</v>
      </c>
      <c r="Q3">
        <v>2008</v>
      </c>
      <c r="R3">
        <v>2009</v>
      </c>
      <c r="S3">
        <v>2010</v>
      </c>
      <c r="T3">
        <v>2011</v>
      </c>
      <c r="U3">
        <v>2012</v>
      </c>
      <c r="V3">
        <v>2013</v>
      </c>
      <c r="W3">
        <v>2014</v>
      </c>
      <c r="X3">
        <v>2015</v>
      </c>
      <c r="Y3">
        <v>2016</v>
      </c>
      <c r="Z3">
        <v>2017</v>
      </c>
      <c r="AA3">
        <v>2018</v>
      </c>
    </row>
    <row r="4" spans="1:28">
      <c r="A4">
        <v>302649000</v>
      </c>
      <c r="B4" s="193">
        <v>0</v>
      </c>
      <c r="C4" s="193">
        <v>0</v>
      </c>
      <c r="D4" s="193">
        <v>0</v>
      </c>
      <c r="E4" s="193">
        <v>0</v>
      </c>
      <c r="F4" s="195">
        <v>400</v>
      </c>
      <c r="G4" s="193">
        <v>0</v>
      </c>
      <c r="H4" s="193">
        <v>0</v>
      </c>
      <c r="I4" s="193">
        <v>0</v>
      </c>
      <c r="J4" s="193">
        <v>0</v>
      </c>
      <c r="K4" s="193">
        <v>0</v>
      </c>
      <c r="L4" s="193">
        <v>0</v>
      </c>
      <c r="P4">
        <v>302649000</v>
      </c>
      <c r="Q4" s="194"/>
      <c r="R4" s="194"/>
      <c r="S4" s="194"/>
      <c r="T4" s="194"/>
      <c r="U4" s="196">
        <v>1815.75</v>
      </c>
      <c r="V4" s="194"/>
      <c r="W4" s="194"/>
      <c r="X4" s="194"/>
      <c r="Y4" s="194"/>
      <c r="Z4" s="194"/>
      <c r="AA4" s="194"/>
      <c r="AB4" s="191">
        <f t="shared" ref="AB4:AB24" si="0">SUM(Q4:AA4)</f>
        <v>1815.75</v>
      </c>
    </row>
    <row r="5" spans="1:28">
      <c r="A5">
        <v>302692000</v>
      </c>
      <c r="B5" s="193">
        <v>0</v>
      </c>
      <c r="C5" s="193">
        <v>0</v>
      </c>
      <c r="D5" s="193">
        <v>0</v>
      </c>
      <c r="E5" s="193">
        <v>10830.9</v>
      </c>
      <c r="F5" s="193">
        <v>3148</v>
      </c>
      <c r="G5" s="193">
        <v>200</v>
      </c>
      <c r="H5" s="193">
        <v>0</v>
      </c>
      <c r="I5" s="193">
        <v>0</v>
      </c>
      <c r="J5" s="193">
        <v>0</v>
      </c>
      <c r="K5" s="193">
        <v>0</v>
      </c>
      <c r="L5" s="193">
        <v>0</v>
      </c>
      <c r="P5">
        <v>302692000</v>
      </c>
      <c r="Q5" s="194"/>
      <c r="R5" s="194"/>
      <c r="S5" s="194"/>
      <c r="T5" s="194">
        <v>65554.03</v>
      </c>
      <c r="U5" s="194">
        <v>19255.02</v>
      </c>
      <c r="V5" s="194">
        <v>1210.5</v>
      </c>
      <c r="W5" s="194"/>
      <c r="X5" s="194"/>
      <c r="Y5" s="194"/>
      <c r="Z5" s="194"/>
      <c r="AA5" s="194"/>
      <c r="AB5" s="191">
        <f t="shared" si="0"/>
        <v>86019.55</v>
      </c>
    </row>
    <row r="6" spans="1:28">
      <c r="A6">
        <v>302699000</v>
      </c>
      <c r="B6" s="193">
        <v>0</v>
      </c>
      <c r="C6" s="193">
        <v>118738</v>
      </c>
      <c r="D6" s="193">
        <v>0</v>
      </c>
      <c r="E6" s="193">
        <v>0</v>
      </c>
      <c r="F6" s="193">
        <v>760</v>
      </c>
      <c r="G6" s="193">
        <v>40</v>
      </c>
      <c r="H6" s="193">
        <v>0</v>
      </c>
      <c r="I6" s="193">
        <v>0</v>
      </c>
      <c r="J6" s="193">
        <v>0</v>
      </c>
      <c r="K6" s="193">
        <v>0</v>
      </c>
      <c r="L6" s="193">
        <v>0</v>
      </c>
      <c r="P6">
        <v>302699000</v>
      </c>
      <c r="Q6" s="194"/>
      <c r="R6" s="194">
        <v>83907.42</v>
      </c>
      <c r="S6" s="194"/>
      <c r="T6" s="194"/>
      <c r="U6" s="194">
        <v>4599.8999999999996</v>
      </c>
      <c r="V6" s="194">
        <v>242.1</v>
      </c>
      <c r="W6" s="194"/>
      <c r="X6" s="194"/>
      <c r="Y6" s="194"/>
      <c r="Z6" s="194"/>
      <c r="AA6" s="194"/>
      <c r="AB6" s="191">
        <f t="shared" si="0"/>
        <v>88749.42</v>
      </c>
    </row>
    <row r="7" spans="1:28">
      <c r="A7">
        <v>303290000</v>
      </c>
      <c r="B7" s="193">
        <v>0</v>
      </c>
      <c r="C7" s="193">
        <v>267510.48</v>
      </c>
      <c r="D7" s="193">
        <v>44908.52</v>
      </c>
      <c r="E7" s="193">
        <v>144204.45000000001</v>
      </c>
      <c r="F7" s="193">
        <v>0</v>
      </c>
      <c r="G7" s="193">
        <v>0</v>
      </c>
      <c r="H7" s="193">
        <v>0</v>
      </c>
      <c r="I7" s="193">
        <v>0</v>
      </c>
      <c r="J7" s="193">
        <v>0</v>
      </c>
      <c r="K7" s="193">
        <v>0</v>
      </c>
      <c r="L7" s="193">
        <v>0</v>
      </c>
      <c r="P7">
        <v>303290000</v>
      </c>
      <c r="Q7" s="194"/>
      <c r="R7" s="194">
        <v>250115.74</v>
      </c>
      <c r="S7" s="194">
        <v>180690.45</v>
      </c>
      <c r="T7" s="194">
        <v>616563.23</v>
      </c>
      <c r="U7" s="194"/>
      <c r="V7" s="194"/>
      <c r="W7" s="194"/>
      <c r="X7" s="194"/>
      <c r="Y7" s="194"/>
      <c r="Z7" s="194"/>
      <c r="AA7" s="194"/>
      <c r="AB7" s="191">
        <f t="shared" si="0"/>
        <v>1047369.4199999999</v>
      </c>
    </row>
    <row r="8" spans="1:28">
      <c r="A8">
        <v>303390000</v>
      </c>
      <c r="B8" s="193">
        <v>2693005</v>
      </c>
      <c r="C8" s="193">
        <v>1368533.37</v>
      </c>
      <c r="D8" s="193">
        <v>597823.02</v>
      </c>
      <c r="E8" s="193">
        <v>30000</v>
      </c>
      <c r="F8" s="193">
        <v>0</v>
      </c>
      <c r="G8" s="193">
        <v>0</v>
      </c>
      <c r="H8" s="193">
        <v>0</v>
      </c>
      <c r="I8" s="193">
        <v>0</v>
      </c>
      <c r="J8" s="193">
        <v>0</v>
      </c>
      <c r="K8" s="193">
        <v>0</v>
      </c>
      <c r="L8" s="193">
        <v>0</v>
      </c>
      <c r="P8">
        <v>303390000</v>
      </c>
      <c r="Q8" s="194">
        <v>4009093</v>
      </c>
      <c r="R8" s="194">
        <v>1655530.68</v>
      </c>
      <c r="S8" s="194">
        <v>546995.66</v>
      </c>
      <c r="T8" s="194">
        <v>13113.76</v>
      </c>
      <c r="U8" s="194"/>
      <c r="V8" s="194"/>
      <c r="W8" s="194"/>
      <c r="X8" s="194"/>
      <c r="Y8" s="194"/>
      <c r="Z8" s="194"/>
      <c r="AA8" s="194"/>
      <c r="AB8" s="191">
        <f t="shared" si="0"/>
        <v>6224733.0999999996</v>
      </c>
    </row>
    <row r="9" spans="1:28">
      <c r="A9">
        <v>303550000</v>
      </c>
      <c r="B9" s="193">
        <v>0</v>
      </c>
      <c r="C9" s="193">
        <v>0</v>
      </c>
      <c r="D9" s="193">
        <v>0</v>
      </c>
      <c r="E9" s="193">
        <v>0</v>
      </c>
      <c r="F9" s="193">
        <v>0</v>
      </c>
      <c r="G9" s="193">
        <v>0</v>
      </c>
      <c r="H9" s="193">
        <v>1530</v>
      </c>
      <c r="I9" s="193">
        <v>0</v>
      </c>
      <c r="J9" s="193">
        <v>0</v>
      </c>
      <c r="K9" s="193">
        <v>0</v>
      </c>
      <c r="L9" s="193">
        <v>0</v>
      </c>
      <c r="P9">
        <v>303550000</v>
      </c>
      <c r="Q9" s="194"/>
      <c r="R9" s="194"/>
      <c r="S9" s="194"/>
      <c r="T9" s="194"/>
      <c r="U9" s="194"/>
      <c r="V9" s="194"/>
      <c r="W9" s="194">
        <v>1603.91</v>
      </c>
      <c r="X9" s="194"/>
      <c r="Y9" s="194"/>
      <c r="Z9" s="194"/>
      <c r="AA9" s="194"/>
      <c r="AB9" s="191">
        <f t="shared" si="0"/>
        <v>1603.91</v>
      </c>
    </row>
    <row r="10" spans="1:28">
      <c r="A10">
        <v>303749000</v>
      </c>
      <c r="B10" s="193">
        <v>0</v>
      </c>
      <c r="C10" s="193">
        <v>0</v>
      </c>
      <c r="D10" s="193">
        <v>0</v>
      </c>
      <c r="E10" s="193">
        <v>0</v>
      </c>
      <c r="F10" s="193">
        <v>0</v>
      </c>
      <c r="G10" s="193">
        <v>475</v>
      </c>
      <c r="H10" s="193">
        <v>0</v>
      </c>
      <c r="I10" s="193">
        <v>0</v>
      </c>
      <c r="J10" s="193">
        <v>0</v>
      </c>
      <c r="K10" s="193">
        <v>0</v>
      </c>
      <c r="L10" s="193">
        <v>0</v>
      </c>
      <c r="P10">
        <v>303749000</v>
      </c>
      <c r="Q10" s="194"/>
      <c r="R10" s="194"/>
      <c r="S10" s="194"/>
      <c r="T10" s="194"/>
      <c r="U10" s="194"/>
      <c r="V10" s="194">
        <v>983.54</v>
      </c>
      <c r="W10" s="194"/>
      <c r="X10" s="194"/>
      <c r="Y10" s="194"/>
      <c r="Z10" s="194"/>
      <c r="AA10" s="194"/>
      <c r="AB10" s="191">
        <f t="shared" si="0"/>
        <v>983.54</v>
      </c>
    </row>
    <row r="11" spans="1:28">
      <c r="A11">
        <v>303770000</v>
      </c>
      <c r="B11" s="193">
        <v>400</v>
      </c>
      <c r="C11" s="193">
        <v>2035</v>
      </c>
      <c r="D11" s="193">
        <v>2763</v>
      </c>
      <c r="E11" s="193">
        <v>0</v>
      </c>
      <c r="F11" s="193">
        <v>0</v>
      </c>
      <c r="G11" s="193">
        <v>0</v>
      </c>
      <c r="H11" s="193">
        <v>0</v>
      </c>
      <c r="I11" s="193">
        <v>0</v>
      </c>
      <c r="J11" s="193">
        <v>0</v>
      </c>
      <c r="K11" s="193">
        <v>0</v>
      </c>
      <c r="L11" s="193">
        <v>0</v>
      </c>
      <c r="P11">
        <v>303770000</v>
      </c>
      <c r="Q11" s="194">
        <v>202</v>
      </c>
      <c r="R11" s="194">
        <v>466.55</v>
      </c>
      <c r="S11" s="194">
        <v>633.5</v>
      </c>
      <c r="T11" s="194"/>
      <c r="U11" s="194"/>
      <c r="V11" s="194"/>
      <c r="W11" s="194"/>
      <c r="X11" s="194"/>
      <c r="Y11" s="194"/>
      <c r="Z11" s="194"/>
      <c r="AA11" s="194"/>
      <c r="AB11" s="191">
        <f t="shared" si="0"/>
        <v>1302.05</v>
      </c>
    </row>
    <row r="12" spans="1:28">
      <c r="A12">
        <v>303792000</v>
      </c>
      <c r="B12" s="193">
        <v>0</v>
      </c>
      <c r="C12" s="193">
        <v>0</v>
      </c>
      <c r="D12" s="193">
        <v>0</v>
      </c>
      <c r="E12" s="193">
        <v>52114.559999999998</v>
      </c>
      <c r="F12" s="193">
        <v>50793.31</v>
      </c>
      <c r="G12" s="193">
        <v>35605.050000000003</v>
      </c>
      <c r="H12" s="193">
        <v>0</v>
      </c>
      <c r="I12" s="193">
        <v>0</v>
      </c>
      <c r="J12" s="193">
        <v>0</v>
      </c>
      <c r="K12" s="193">
        <v>0</v>
      </c>
      <c r="L12" s="193">
        <v>0</v>
      </c>
      <c r="P12">
        <v>303792000</v>
      </c>
      <c r="Q12" s="194"/>
      <c r="R12" s="194"/>
      <c r="S12" s="194"/>
      <c r="T12" s="194">
        <v>177027.15</v>
      </c>
      <c r="U12" s="194">
        <v>181178.56</v>
      </c>
      <c r="V12" s="194">
        <v>136574.66</v>
      </c>
      <c r="W12" s="194"/>
      <c r="X12" s="194"/>
      <c r="Y12" s="194"/>
      <c r="Z12" s="194"/>
      <c r="AA12" s="194"/>
      <c r="AB12" s="191">
        <f t="shared" si="0"/>
        <v>494780.37</v>
      </c>
    </row>
    <row r="13" spans="1:28">
      <c r="A13">
        <v>303799000</v>
      </c>
      <c r="B13" s="193">
        <v>31500</v>
      </c>
      <c r="C13" s="193">
        <v>45000</v>
      </c>
      <c r="D13" s="193">
        <v>137742.53</v>
      </c>
      <c r="E13" s="193">
        <v>469207.12</v>
      </c>
      <c r="F13" s="193">
        <v>342463.77</v>
      </c>
      <c r="G13" s="193">
        <v>467754.05</v>
      </c>
      <c r="H13" s="193">
        <v>0</v>
      </c>
      <c r="I13" s="193">
        <v>0</v>
      </c>
      <c r="J13" s="193">
        <v>0</v>
      </c>
      <c r="K13" s="193">
        <v>0</v>
      </c>
      <c r="L13" s="193">
        <v>0</v>
      </c>
      <c r="P13">
        <v>303799000</v>
      </c>
      <c r="Q13" s="194">
        <v>70500</v>
      </c>
      <c r="R13" s="194">
        <v>70612.5</v>
      </c>
      <c r="S13" s="194">
        <v>254029.61</v>
      </c>
      <c r="T13" s="194">
        <v>857841.02</v>
      </c>
      <c r="U13" s="194">
        <v>688068.41</v>
      </c>
      <c r="V13" s="194">
        <v>921876.45</v>
      </c>
      <c r="W13" s="194"/>
      <c r="X13" s="194"/>
      <c r="Y13" s="194"/>
      <c r="Z13" s="194"/>
      <c r="AA13" s="194"/>
      <c r="AB13" s="191">
        <f t="shared" si="0"/>
        <v>2862927.99</v>
      </c>
    </row>
    <row r="14" spans="1:28">
      <c r="A14">
        <v>303839000</v>
      </c>
      <c r="B14" s="193">
        <v>0</v>
      </c>
      <c r="C14" s="193">
        <v>0</v>
      </c>
      <c r="D14" s="193">
        <v>0</v>
      </c>
      <c r="E14" s="193">
        <v>0</v>
      </c>
      <c r="F14" s="193">
        <v>0</v>
      </c>
      <c r="G14" s="193">
        <v>0</v>
      </c>
      <c r="H14" s="193">
        <v>14050</v>
      </c>
      <c r="I14" s="193">
        <v>0</v>
      </c>
      <c r="J14" s="193">
        <v>0</v>
      </c>
      <c r="K14" s="193">
        <v>0</v>
      </c>
      <c r="L14" s="193">
        <v>0</v>
      </c>
      <c r="P14">
        <v>303839000</v>
      </c>
      <c r="Q14" s="194"/>
      <c r="R14" s="194"/>
      <c r="S14" s="194"/>
      <c r="T14" s="194"/>
      <c r="U14" s="194"/>
      <c r="V14" s="194"/>
      <c r="W14" s="194">
        <v>28345.88</v>
      </c>
      <c r="X14" s="194"/>
      <c r="Y14" s="194"/>
      <c r="Z14" s="194"/>
      <c r="AA14" s="194"/>
      <c r="AB14" s="191">
        <f t="shared" si="0"/>
        <v>28345.88</v>
      </c>
    </row>
    <row r="15" spans="1:28">
      <c r="A15">
        <v>303892000</v>
      </c>
      <c r="B15" s="193">
        <v>0</v>
      </c>
      <c r="C15" s="193">
        <v>0</v>
      </c>
      <c r="D15" s="193">
        <v>0</v>
      </c>
      <c r="E15" s="193">
        <v>0</v>
      </c>
      <c r="F15" s="193">
        <v>0</v>
      </c>
      <c r="G15" s="193">
        <v>0</v>
      </c>
      <c r="H15" s="193">
        <v>1873</v>
      </c>
      <c r="I15" s="193">
        <v>0</v>
      </c>
      <c r="J15" s="193">
        <v>62058.47</v>
      </c>
      <c r="K15" s="193">
        <v>68670</v>
      </c>
      <c r="L15" s="193">
        <v>21170</v>
      </c>
      <c r="P15">
        <v>303892000</v>
      </c>
      <c r="Q15" s="194"/>
      <c r="R15" s="194"/>
      <c r="S15" s="194"/>
      <c r="T15" s="194"/>
      <c r="U15" s="194"/>
      <c r="V15" s="194"/>
      <c r="W15" s="194">
        <v>7315.46</v>
      </c>
      <c r="X15" s="194"/>
      <c r="Y15" s="194">
        <v>165606.49</v>
      </c>
      <c r="Z15" s="194">
        <v>138541.72</v>
      </c>
      <c r="AA15" s="194">
        <v>42710.48</v>
      </c>
      <c r="AB15" s="191">
        <f t="shared" si="0"/>
        <v>354174.14999999997</v>
      </c>
    </row>
    <row r="16" spans="1:28">
      <c r="A16">
        <v>303899000</v>
      </c>
      <c r="B16" s="193">
        <v>0</v>
      </c>
      <c r="C16" s="193">
        <v>0</v>
      </c>
      <c r="D16" s="193">
        <v>0</v>
      </c>
      <c r="E16" s="193">
        <v>0</v>
      </c>
      <c r="F16" s="193">
        <v>0</v>
      </c>
      <c r="G16" s="193">
        <v>0</v>
      </c>
      <c r="H16" s="193">
        <v>259253</v>
      </c>
      <c r="I16" s="193">
        <v>154497</v>
      </c>
      <c r="J16" s="193">
        <v>59100</v>
      </c>
      <c r="K16" s="193">
        <v>0</v>
      </c>
      <c r="L16" s="193">
        <v>0</v>
      </c>
      <c r="P16">
        <v>303899000</v>
      </c>
      <c r="Q16" s="194"/>
      <c r="R16" s="194"/>
      <c r="S16" s="194"/>
      <c r="T16" s="194"/>
      <c r="U16" s="194"/>
      <c r="V16" s="194"/>
      <c r="W16" s="194">
        <v>520928.6</v>
      </c>
      <c r="X16" s="194">
        <v>311098.51</v>
      </c>
      <c r="Y16" s="194">
        <v>119234.24000000001</v>
      </c>
      <c r="Z16" s="194"/>
      <c r="AA16" s="194"/>
      <c r="AB16" s="191">
        <f t="shared" si="0"/>
        <v>951261.35</v>
      </c>
    </row>
    <row r="17" spans="1:28">
      <c r="A17">
        <v>305499000</v>
      </c>
      <c r="B17" s="193">
        <v>0</v>
      </c>
      <c r="C17" s="193">
        <v>0</v>
      </c>
      <c r="D17" s="193">
        <v>0</v>
      </c>
      <c r="E17" s="193">
        <v>0</v>
      </c>
      <c r="F17" s="193">
        <v>2000</v>
      </c>
      <c r="G17" s="193">
        <v>0</v>
      </c>
      <c r="H17" s="193">
        <v>0</v>
      </c>
      <c r="I17" s="193">
        <v>0</v>
      </c>
      <c r="J17" s="193">
        <v>0</v>
      </c>
      <c r="K17" s="193">
        <v>0</v>
      </c>
      <c r="L17" s="193">
        <v>0</v>
      </c>
      <c r="P17">
        <v>305499000</v>
      </c>
      <c r="Q17" s="194"/>
      <c r="R17" s="194"/>
      <c r="S17" s="194"/>
      <c r="T17" s="194"/>
      <c r="U17" s="194">
        <v>4000</v>
      </c>
      <c r="V17" s="194"/>
      <c r="W17" s="194"/>
      <c r="X17" s="194"/>
      <c r="Y17" s="194"/>
      <c r="Z17" s="194"/>
      <c r="AA17" s="194"/>
      <c r="AB17" s="191">
        <f t="shared" si="0"/>
        <v>4000</v>
      </c>
    </row>
    <row r="18" spans="1:28">
      <c r="A18">
        <v>305591000</v>
      </c>
      <c r="B18" s="193">
        <v>2000</v>
      </c>
      <c r="C18" s="193">
        <v>0</v>
      </c>
      <c r="D18" s="193">
        <v>15600</v>
      </c>
      <c r="E18" s="193">
        <v>0</v>
      </c>
      <c r="F18" s="193">
        <v>0</v>
      </c>
      <c r="G18" s="193">
        <v>1000</v>
      </c>
      <c r="H18" s="193">
        <v>0</v>
      </c>
      <c r="I18" s="193">
        <v>0</v>
      </c>
      <c r="J18" s="193">
        <v>0</v>
      </c>
      <c r="K18" s="193">
        <v>0</v>
      </c>
      <c r="L18" s="193">
        <v>0</v>
      </c>
      <c r="P18">
        <v>305591000</v>
      </c>
      <c r="Q18" s="194">
        <v>2500</v>
      </c>
      <c r="R18" s="194"/>
      <c r="S18" s="194">
        <v>19500</v>
      </c>
      <c r="T18" s="194">
        <v>7500</v>
      </c>
      <c r="U18" s="194"/>
      <c r="V18" s="194">
        <v>2000</v>
      </c>
      <c r="W18" s="194"/>
      <c r="X18" s="194"/>
      <c r="Y18" s="194"/>
      <c r="Z18" s="194"/>
      <c r="AA18" s="194"/>
      <c r="AB18" s="191">
        <f t="shared" si="0"/>
        <v>31500</v>
      </c>
    </row>
    <row r="19" spans="1:28">
      <c r="A19">
        <v>305599000</v>
      </c>
      <c r="B19" s="193">
        <v>13900</v>
      </c>
      <c r="C19" s="193">
        <v>9806</v>
      </c>
      <c r="D19" s="193">
        <v>9000</v>
      </c>
      <c r="E19" s="193">
        <v>0</v>
      </c>
      <c r="F19" s="193">
        <v>1930</v>
      </c>
      <c r="G19" s="193">
        <v>1000</v>
      </c>
      <c r="H19" s="193">
        <v>0</v>
      </c>
      <c r="I19" s="193">
        <v>0</v>
      </c>
      <c r="J19" s="193">
        <v>0</v>
      </c>
      <c r="K19" s="193">
        <v>0</v>
      </c>
      <c r="L19" s="193">
        <v>0</v>
      </c>
      <c r="P19">
        <v>305599000</v>
      </c>
      <c r="Q19" s="194">
        <v>17375</v>
      </c>
      <c r="R19" s="194">
        <v>12450</v>
      </c>
      <c r="S19" s="194">
        <v>11250</v>
      </c>
      <c r="T19" s="194">
        <v>11250</v>
      </c>
      <c r="U19" s="194">
        <v>5359.99</v>
      </c>
      <c r="V19" s="194">
        <v>2000</v>
      </c>
      <c r="W19" s="194"/>
      <c r="X19" s="194"/>
      <c r="Y19" s="194"/>
      <c r="Z19" s="194"/>
      <c r="AA19" s="194"/>
      <c r="AB19" s="191">
        <f t="shared" si="0"/>
        <v>59684.99</v>
      </c>
    </row>
    <row r="20" spans="1:28">
      <c r="A20">
        <v>305691000</v>
      </c>
      <c r="B20" s="193">
        <v>0</v>
      </c>
      <c r="C20" s="193">
        <v>0</v>
      </c>
      <c r="D20" s="193">
        <v>0</v>
      </c>
      <c r="E20" s="193">
        <v>0</v>
      </c>
      <c r="F20" s="193">
        <v>0</v>
      </c>
      <c r="G20" s="193">
        <v>0</v>
      </c>
      <c r="H20" s="193">
        <v>1500</v>
      </c>
      <c r="I20" s="193">
        <v>500</v>
      </c>
      <c r="J20" s="193">
        <v>1500</v>
      </c>
      <c r="K20" s="193">
        <v>3150</v>
      </c>
      <c r="L20" s="193">
        <v>8500</v>
      </c>
      <c r="P20">
        <v>305691000</v>
      </c>
      <c r="Q20" s="194"/>
      <c r="R20" s="194"/>
      <c r="S20" s="194"/>
      <c r="T20" s="194"/>
      <c r="U20" s="194"/>
      <c r="V20" s="194"/>
      <c r="W20" s="194">
        <v>3000</v>
      </c>
      <c r="X20" s="194">
        <v>1000</v>
      </c>
      <c r="Y20" s="194">
        <v>3000</v>
      </c>
      <c r="Z20" s="194">
        <v>6300</v>
      </c>
      <c r="AA20" s="194">
        <v>25600</v>
      </c>
      <c r="AB20" s="191">
        <f t="shared" si="0"/>
        <v>38900</v>
      </c>
    </row>
    <row r="21" spans="1:28">
      <c r="A21">
        <v>305699000</v>
      </c>
      <c r="B21" s="193">
        <v>0</v>
      </c>
      <c r="C21" s="193">
        <v>0</v>
      </c>
      <c r="D21" s="193">
        <v>0</v>
      </c>
      <c r="E21" s="193">
        <v>0</v>
      </c>
      <c r="F21" s="193">
        <v>0</v>
      </c>
      <c r="G21" s="193">
        <v>7000</v>
      </c>
      <c r="H21" s="193">
        <v>12500</v>
      </c>
      <c r="I21" s="193">
        <v>18743</v>
      </c>
      <c r="J21" s="193">
        <v>29800</v>
      </c>
      <c r="K21" s="193">
        <v>45650</v>
      </c>
      <c r="L21" s="193">
        <v>55200</v>
      </c>
      <c r="P21">
        <v>305699000</v>
      </c>
      <c r="Q21" s="194"/>
      <c r="R21" s="194"/>
      <c r="S21" s="194"/>
      <c r="T21" s="194"/>
      <c r="U21" s="194"/>
      <c r="V21" s="194">
        <v>14000</v>
      </c>
      <c r="W21" s="194">
        <v>24500</v>
      </c>
      <c r="X21" s="194">
        <v>37486</v>
      </c>
      <c r="Y21" s="194">
        <v>59600</v>
      </c>
      <c r="Z21" s="194">
        <v>91300</v>
      </c>
      <c r="AA21" s="194">
        <v>195800</v>
      </c>
      <c r="AB21" s="191">
        <f t="shared" si="0"/>
        <v>422686</v>
      </c>
    </row>
    <row r="22" spans="1:28">
      <c r="A22">
        <v>305710000</v>
      </c>
      <c r="B22" s="193">
        <v>0</v>
      </c>
      <c r="C22" s="193">
        <v>0</v>
      </c>
      <c r="D22" s="193">
        <v>0</v>
      </c>
      <c r="E22" s="193">
        <v>0</v>
      </c>
      <c r="F22" s="193">
        <v>0</v>
      </c>
      <c r="G22" s="193">
        <v>0</v>
      </c>
      <c r="H22" s="193">
        <v>0</v>
      </c>
      <c r="I22" s="193">
        <v>0</v>
      </c>
      <c r="J22" s="193">
        <v>0</v>
      </c>
      <c r="K22" s="193">
        <v>0</v>
      </c>
      <c r="L22" s="193">
        <v>250</v>
      </c>
      <c r="P22">
        <v>305710000</v>
      </c>
      <c r="Q22" s="194"/>
      <c r="R22" s="194"/>
      <c r="S22" s="194"/>
      <c r="T22" s="194"/>
      <c r="U22" s="194"/>
      <c r="V22" s="194"/>
      <c r="W22" s="194"/>
      <c r="X22" s="194"/>
      <c r="Y22" s="194"/>
      <c r="Z22" s="194"/>
      <c r="AA22" s="194">
        <v>1000</v>
      </c>
      <c r="AB22" s="191">
        <f t="shared" si="0"/>
        <v>1000</v>
      </c>
    </row>
    <row r="23" spans="1:28">
      <c r="A23">
        <v>304109000</v>
      </c>
      <c r="B23">
        <v>55304</v>
      </c>
      <c r="C23">
        <v>60292.29</v>
      </c>
      <c r="D23" s="197">
        <v>0</v>
      </c>
      <c r="E23" s="197">
        <v>0</v>
      </c>
      <c r="F23" s="197">
        <v>0</v>
      </c>
      <c r="G23" s="194">
        <v>0</v>
      </c>
      <c r="H23" s="197">
        <v>0</v>
      </c>
      <c r="I23" s="197">
        <v>0</v>
      </c>
      <c r="J23" s="197">
        <v>0</v>
      </c>
      <c r="K23" s="197">
        <v>0</v>
      </c>
      <c r="L23" s="194">
        <v>0</v>
      </c>
      <c r="P23">
        <v>304109000</v>
      </c>
      <c r="Q23">
        <v>363296</v>
      </c>
      <c r="R23">
        <v>240137.27</v>
      </c>
      <c r="S23" s="194"/>
      <c r="T23" s="194"/>
      <c r="U23" s="194"/>
      <c r="V23" s="194"/>
      <c r="W23" s="194"/>
      <c r="X23" s="194"/>
      <c r="Y23" s="194"/>
      <c r="Z23" s="194"/>
      <c r="AA23" s="194"/>
      <c r="AB23" s="191">
        <f t="shared" si="0"/>
        <v>603433.27</v>
      </c>
    </row>
    <row r="24" spans="1:28">
      <c r="A24">
        <v>304990000</v>
      </c>
      <c r="B24" s="197">
        <v>0</v>
      </c>
      <c r="C24" s="197">
        <v>0</v>
      </c>
      <c r="D24">
        <v>2253.15</v>
      </c>
      <c r="E24" s="197">
        <v>0</v>
      </c>
      <c r="F24" s="197">
        <v>0</v>
      </c>
      <c r="G24">
        <v>414.21</v>
      </c>
      <c r="H24" s="197">
        <v>0</v>
      </c>
      <c r="I24">
        <v>60</v>
      </c>
      <c r="J24" s="197">
        <v>0</v>
      </c>
      <c r="K24" s="197">
        <v>0</v>
      </c>
      <c r="L24">
        <v>680</v>
      </c>
      <c r="P24">
        <v>304990000</v>
      </c>
      <c r="Q24" s="194"/>
      <c r="R24" s="194"/>
      <c r="S24">
        <v>9222.56</v>
      </c>
      <c r="T24" s="194"/>
      <c r="U24" s="194"/>
      <c r="V24">
        <v>4287.1899999999996</v>
      </c>
      <c r="W24" s="194"/>
      <c r="X24">
        <v>499.08</v>
      </c>
      <c r="Y24" s="194"/>
      <c r="Z24" s="194"/>
      <c r="AA24">
        <v>10975.2</v>
      </c>
      <c r="AB24" s="191">
        <f t="shared" si="0"/>
        <v>24984.03</v>
      </c>
    </row>
    <row r="25" spans="1:28">
      <c r="A25">
        <v>304299000</v>
      </c>
      <c r="B25" s="197">
        <v>0</v>
      </c>
      <c r="C25" s="197">
        <v>0</v>
      </c>
      <c r="D25" s="197">
        <v>0</v>
      </c>
      <c r="E25" s="197">
        <v>0</v>
      </c>
      <c r="F25" s="197">
        <v>0</v>
      </c>
      <c r="G25">
        <v>217</v>
      </c>
      <c r="H25" s="197">
        <v>0</v>
      </c>
      <c r="I25" s="194">
        <v>0</v>
      </c>
      <c r="J25" s="197">
        <v>0</v>
      </c>
      <c r="K25" s="197">
        <v>0</v>
      </c>
      <c r="L25" s="194">
        <v>0</v>
      </c>
      <c r="P25">
        <v>304299000</v>
      </c>
      <c r="Q25" s="194"/>
      <c r="R25" s="194"/>
      <c r="S25" s="194"/>
      <c r="T25" s="194"/>
      <c r="U25" s="194"/>
      <c r="V25">
        <v>3219</v>
      </c>
      <c r="W25" s="194"/>
      <c r="X25" s="194"/>
      <c r="Y25" s="194"/>
      <c r="Z25" s="194"/>
      <c r="AA25" s="194"/>
      <c r="AB25" s="191">
        <f>SUM(Q25:AA25)</f>
        <v>3219</v>
      </c>
    </row>
    <row r="26" spans="1:28">
      <c r="Q26" s="191">
        <f>SUM(Q4:Q25)</f>
        <v>4462966</v>
      </c>
      <c r="R26" s="191">
        <f t="shared" ref="R26:AA26" si="1">SUM(R4:R25)</f>
        <v>2313220.1599999997</v>
      </c>
      <c r="S26" s="191">
        <f t="shared" si="1"/>
        <v>1022321.7800000001</v>
      </c>
      <c r="T26" s="191">
        <f t="shared" si="1"/>
        <v>1748849.19</v>
      </c>
      <c r="U26" s="191">
        <f t="shared" si="1"/>
        <v>904277.63</v>
      </c>
      <c r="V26" s="191">
        <f t="shared" si="1"/>
        <v>1086393.44</v>
      </c>
      <c r="W26" s="191">
        <f t="shared" si="1"/>
        <v>585693.85</v>
      </c>
      <c r="X26" s="191">
        <f t="shared" si="1"/>
        <v>350083.59</v>
      </c>
      <c r="Y26" s="191">
        <f t="shared" si="1"/>
        <v>347440.73</v>
      </c>
      <c r="Z26" s="191">
        <f t="shared" si="1"/>
        <v>236141.72</v>
      </c>
      <c r="AA26" s="191">
        <f t="shared" si="1"/>
        <v>276085.68</v>
      </c>
    </row>
    <row r="27" spans="1:28">
      <c r="A27" t="s">
        <v>386</v>
      </c>
      <c r="B27" s="198">
        <v>4462966</v>
      </c>
      <c r="C27" s="198">
        <v>2313220.1599999997</v>
      </c>
      <c r="D27" s="198">
        <v>1022321.7800000001</v>
      </c>
      <c r="E27" s="198">
        <v>1748849.19</v>
      </c>
      <c r="F27" s="198">
        <v>904277.63</v>
      </c>
      <c r="G27" s="198">
        <v>1086393.44</v>
      </c>
      <c r="H27" s="198">
        <v>585693.85</v>
      </c>
      <c r="I27" s="198">
        <v>350083.59</v>
      </c>
      <c r="J27" s="198">
        <v>347440.73</v>
      </c>
      <c r="K27" s="198">
        <v>236141.72</v>
      </c>
      <c r="L27" s="198">
        <v>276085.68</v>
      </c>
    </row>
    <row r="32" spans="1:28">
      <c r="P32" t="s">
        <v>412</v>
      </c>
      <c r="Q32" t="s">
        <v>292</v>
      </c>
    </row>
    <row r="33" spans="16:17">
      <c r="P33">
        <v>302649000</v>
      </c>
      <c r="Q33" t="s">
        <v>330</v>
      </c>
    </row>
    <row r="34" spans="16:17">
      <c r="P34">
        <v>302692000</v>
      </c>
      <c r="Q34" t="s">
        <v>328</v>
      </c>
    </row>
    <row r="35" spans="16:17">
      <c r="P35">
        <v>302699000</v>
      </c>
      <c r="Q35" t="s">
        <v>308</v>
      </c>
    </row>
    <row r="36" spans="16:17">
      <c r="P36">
        <v>303290000</v>
      </c>
      <c r="Q36" t="s">
        <v>312</v>
      </c>
    </row>
    <row r="37" spans="16:17">
      <c r="P37">
        <v>303390000</v>
      </c>
      <c r="Q37" t="s">
        <v>309</v>
      </c>
    </row>
    <row r="38" spans="16:17">
      <c r="P38">
        <v>303550000</v>
      </c>
      <c r="Q38" t="s">
        <v>342</v>
      </c>
    </row>
    <row r="39" spans="16:17">
      <c r="P39">
        <v>303749000</v>
      </c>
      <c r="Q39" t="s">
        <v>335</v>
      </c>
    </row>
    <row r="40" spans="16:17">
      <c r="P40">
        <v>303770000</v>
      </c>
      <c r="Q40" t="s">
        <v>317</v>
      </c>
    </row>
    <row r="41" spans="16:17">
      <c r="P41">
        <v>303792000</v>
      </c>
      <c r="Q41" t="s">
        <v>329</v>
      </c>
    </row>
    <row r="42" spans="16:17">
      <c r="P42">
        <v>303799000</v>
      </c>
      <c r="Q42" t="s">
        <v>318</v>
      </c>
    </row>
    <row r="43" spans="16:17">
      <c r="P43">
        <v>303839000</v>
      </c>
      <c r="Q43" t="s">
        <v>343</v>
      </c>
    </row>
    <row r="45" spans="16:17">
      <c r="P45">
        <v>303892000</v>
      </c>
      <c r="Q45" t="s">
        <v>344</v>
      </c>
    </row>
    <row r="46" spans="16:17">
      <c r="P46">
        <v>303899000</v>
      </c>
      <c r="Q46" t="s">
        <v>345</v>
      </c>
    </row>
    <row r="47" spans="16:17">
      <c r="P47">
        <v>305499000</v>
      </c>
      <c r="Q47" t="s">
        <v>331</v>
      </c>
    </row>
    <row r="48" spans="16:17">
      <c r="P48">
        <v>305591000</v>
      </c>
      <c r="Q48" t="s">
        <v>297</v>
      </c>
    </row>
    <row r="49" spans="16:17">
      <c r="P49">
        <v>305599000</v>
      </c>
      <c r="Q49" t="s">
        <v>298</v>
      </c>
    </row>
    <row r="50" spans="16:17">
      <c r="P50">
        <v>305691000</v>
      </c>
      <c r="Q50" t="s">
        <v>346</v>
      </c>
    </row>
    <row r="51" spans="16:17">
      <c r="P51">
        <v>305699000</v>
      </c>
      <c r="Q51" t="s">
        <v>337</v>
      </c>
    </row>
    <row r="52" spans="16:17">
      <c r="P52">
        <v>305710000</v>
      </c>
      <c r="Q52" t="s">
        <v>363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ventDocument" ma:contentTypeID="0x010100F9B5CDC044F1AD498ECD28807D8867C3009A2188B08D094048A5552B2BAB220F99" ma:contentTypeVersion="23" ma:contentTypeDescription="" ma:contentTypeScope="" ma:versionID="d735d0588b3be71a6ef6af93b92ab79f">
  <xsd:schema xmlns:xsd="http://www.w3.org/2001/XMLSchema" xmlns:xs="http://www.w3.org/2001/XMLSchema" xmlns:p="http://schemas.microsoft.com/office/2006/metadata/properties" xmlns:ns2="http://schemas.microsoft.com/sharepoint/v3/fields" xmlns:ns3="2270f3dc-2dbb-45ff-8e33-a03cedacad31" xmlns:ns4="2270F3DC-2DBB-45FF-8E33-A03CEDACAD31" targetNamespace="http://schemas.microsoft.com/office/2006/metadata/properties" ma:root="true" ma:fieldsID="f2e42119d923550ea0114c6d51b861ab" ns2:_="" ns3:_="" ns4:_="">
    <xsd:import namespace="http://schemas.microsoft.com/sharepoint/v3/fields"/>
    <xsd:import namespace="2270f3dc-2dbb-45ff-8e33-a03cedacad31"/>
    <xsd:import namespace="2270F3DC-2DBB-45FF-8E33-A03CEDACAD31"/>
    <xsd:element name="properties">
      <xsd:complexType>
        <xsd:sequence>
          <xsd:element name="documentManagement">
            <xsd:complexType>
              <xsd:all>
                <xsd:element ref="ns2:_DCDateCreated" minOccurs="0"/>
                <xsd:element ref="ns3:Meeting"/>
                <xsd:element ref="ns3:LongDescription" minOccurs="0"/>
                <xsd:element ref="ns4:OriginalLanguages" minOccurs="0"/>
                <xsd:element ref="ns3:ArabicDocument" minOccurs="0"/>
                <xsd:element ref="ns3:ChineseDocument" minOccurs="0"/>
                <xsd:element ref="ns3:EnglishDocument" minOccurs="0"/>
                <xsd:element ref="ns3:FrenchDocument" minOccurs="0"/>
                <xsd:element ref="ns3:RussianDocument" minOccurs="0"/>
                <xsd:element ref="ns3:SpanishDocument" minOccurs="0"/>
                <xsd:element ref="ns4:PublishedBy" minOccurs="0"/>
                <xsd:element ref="ns4:UNCTAD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 nillable="true" ma:displayName="Date of Creation" ma:description="The date on which this resource was created" ma:format="DateOnly" ma:internalName="_DCDateCreat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270f3dc-2dbb-45ff-8e33-a03cedacad31" elementFormDefault="qualified">
    <xsd:import namespace="http://schemas.microsoft.com/office/2006/documentManagement/types"/>
    <xsd:import namespace="http://schemas.microsoft.com/office/infopath/2007/PartnerControls"/>
    <xsd:element name="Meeting" ma:index="2" ma:displayName="Meeting" ma:description="Title of meeting document is associated with." ma:list="{94c975b6-e421-4162-9111-37f40b31095c}" ma:internalName="Meeting" ma:readOnly="false" ma:showField="Title">
      <xsd:simpleType>
        <xsd:restriction base="dms:Lookup"/>
      </xsd:simpleType>
    </xsd:element>
    <xsd:element name="LongDescription" ma:index="4" nillable="true" ma:displayName="Description" ma:internalName="LongDescription" ma:readOnly="false">
      <xsd:simpleType>
        <xsd:restriction base="dms:Note">
          <xsd:maxLength value="255"/>
        </xsd:restriction>
      </xsd:simpleType>
    </xsd:element>
    <xsd:element name="ArabicDocument" ma:index="6" nillable="true" ma:displayName="ArabicDocument" ma:internalName="ArabicDocument">
      <xsd:complexType>
        <xsd:complexContent>
          <xsd:extension base="dms:URL">
            <xsd:sequence>
              <xsd:element name="Url" type="dms:ValidUrl" minOccurs="0" nillable="true"/>
              <xsd:element name="Description" type="xsd:string" nillable="true"/>
            </xsd:sequence>
          </xsd:extension>
        </xsd:complexContent>
      </xsd:complexType>
    </xsd:element>
    <xsd:element name="ChineseDocument" ma:index="7" nillable="true" ma:displayName="ChineseDocument" ma:internalName="ChineseDocument">
      <xsd:complexType>
        <xsd:complexContent>
          <xsd:extension base="dms:URL">
            <xsd:sequence>
              <xsd:element name="Url" type="dms:ValidUrl" minOccurs="0" nillable="true"/>
              <xsd:element name="Description" type="xsd:string" nillable="true"/>
            </xsd:sequence>
          </xsd:extension>
        </xsd:complexContent>
      </xsd:complexType>
    </xsd:element>
    <xsd:element name="EnglishDocument" ma:index="8" nillable="true" ma:displayName="EnglishDocument" ma:internalName="EnglishDocument">
      <xsd:complexType>
        <xsd:complexContent>
          <xsd:extension base="dms:URL">
            <xsd:sequence>
              <xsd:element name="Url" type="dms:ValidUrl" minOccurs="0" nillable="true"/>
              <xsd:element name="Description" type="xsd:string" nillable="true"/>
            </xsd:sequence>
          </xsd:extension>
        </xsd:complexContent>
      </xsd:complexType>
    </xsd:element>
    <xsd:element name="FrenchDocument" ma:index="9" nillable="true" ma:displayName="FrenchDocument" ma:internalName="FrenchDocument">
      <xsd:complexType>
        <xsd:complexContent>
          <xsd:extension base="dms:URL">
            <xsd:sequence>
              <xsd:element name="Url" type="dms:ValidUrl" minOccurs="0" nillable="true"/>
              <xsd:element name="Description" type="xsd:string" nillable="true"/>
            </xsd:sequence>
          </xsd:extension>
        </xsd:complexContent>
      </xsd:complexType>
    </xsd:element>
    <xsd:element name="RussianDocument" ma:index="10" nillable="true" ma:displayName="RussianDocument" ma:internalName="RussianDocument">
      <xsd:complexType>
        <xsd:complexContent>
          <xsd:extension base="dms:URL">
            <xsd:sequence>
              <xsd:element name="Url" type="dms:ValidUrl" minOccurs="0" nillable="true"/>
              <xsd:element name="Description" type="xsd:string" nillable="true"/>
            </xsd:sequence>
          </xsd:extension>
        </xsd:complexContent>
      </xsd:complexType>
    </xsd:element>
    <xsd:element name="SpanishDocument" ma:index="11" nillable="true" ma:displayName="SpanishDocument" ma:internalName="Spanish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70F3DC-2DBB-45FF-8E33-A03CEDACAD31" elementFormDefault="qualified">
    <xsd:import namespace="http://schemas.microsoft.com/office/2006/documentManagement/types"/>
    <xsd:import namespace="http://schemas.microsoft.com/office/infopath/2007/PartnerControls"/>
    <xsd:element name="OriginalLanguages" ma:index="5" nillable="true" ma:displayName="Languages" ma:default="English" ma:format="Dropdown" ma:internalName="OriginalLanguages" ma:readOnly="false">
      <xsd:simpleType>
        <xsd:restriction base="dms:Choice">
          <xsd:enumeration value="English"/>
          <xsd:enumeration value="French"/>
          <xsd:enumeration value="Spanish"/>
          <xsd:enumeration value="Chinese"/>
          <xsd:enumeration value="Russian"/>
          <xsd:enumeration value="Arabic"/>
        </xsd:restriction>
      </xsd:simpleType>
    </xsd:element>
    <xsd:element name="PublishedBy" ma:index="18" nillable="true" ma:displayName="Published By" ma:hidden="true" ma:internalName="PublishedBy" ma:readOnly="false">
      <xsd:simpleType>
        <xsd:restriction base="dms:Text">
          <xsd:maxLength value="255"/>
        </xsd:restriction>
      </xsd:simpleType>
    </xsd:element>
    <xsd:element name="UNCTADPublishedDate" ma:index="19" nillable="true" ma:displayName="Published Date" ma:format="DateOnly" ma:hidden="true" ma:internalName="UNCTADPublishe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panishDocument xmlns="2270f3dc-2dbb-45ff-8e33-a03cedacad31">
      <Url xsi:nil="true"/>
      <Description xsi:nil="true"/>
    </SpanishDocument>
    <ArabicDocument xmlns="2270f3dc-2dbb-45ff-8e33-a03cedacad31">
      <Url xsi:nil="true"/>
      <Description xsi:nil="true"/>
    </ArabicDocument>
    <UNCTADPublishedDate xmlns="2270F3DC-2DBB-45FF-8E33-A03CEDACAD31" xsi:nil="true"/>
    <FrenchDocument xmlns="2270f3dc-2dbb-45ff-8e33-a03cedacad31">
      <Url xsi:nil="true"/>
      <Description xsi:nil="true"/>
    </FrenchDocument>
    <Meeting xmlns="2270f3dc-2dbb-45ff-8e33-a03cedacad31">2313</Meeting>
    <PublishedBy xmlns="2270F3DC-2DBB-45FF-8E33-A03CEDACAD31" xsi:nil="true"/>
    <EnglishDocument xmlns="2270f3dc-2dbb-45ff-8e33-a03cedacad31">
      <Url xsi:nil="true"/>
      <Description xsi:nil="true"/>
    </EnglishDocument>
    <OriginalLanguages xmlns="2270F3DC-2DBB-45FF-8E33-A03CEDACAD31">English</OriginalLanguages>
    <ChineseDocument xmlns="2270f3dc-2dbb-45ff-8e33-a03cedacad31">
      <Url xsi:nil="true"/>
      <Description xsi:nil="true"/>
    </ChineseDocument>
    <RussianDocument xmlns="2270f3dc-2dbb-45ff-8e33-a03cedacad31">
      <Url xsi:nil="true"/>
      <Description xsi:nil="true"/>
    </RussianDocument>
    <LongDescription xmlns="2270f3dc-2dbb-45ff-8e33-a03cedacad31" xsi:nil="true"/>
    <_DCDateCreated xmlns="http://schemas.microsoft.com/sharepoint/v3/fields">2019-12-02T00:00:00+00:00</_DCDateCreat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73AA67-82E2-4B5F-B9AB-185123EB2BCF}"/>
</file>

<file path=customXml/itemProps2.xml><?xml version="1.0" encoding="utf-8"?>
<ds:datastoreItem xmlns:ds="http://schemas.openxmlformats.org/officeDocument/2006/customXml" ds:itemID="{16442672-19E1-41FC-B65C-8745E53BB664}"/>
</file>

<file path=customXml/itemProps3.xml><?xml version="1.0" encoding="utf-8"?>
<ds:datastoreItem xmlns:ds="http://schemas.openxmlformats.org/officeDocument/2006/customXml" ds:itemID="{1E8E9BEF-142A-4DDF-B040-33C64B0856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OETS1</vt:lpstr>
      <vt:lpstr>SWOT MarineFisheries</vt:lpstr>
      <vt:lpstr>SWOT SeafoodProc</vt:lpstr>
      <vt:lpstr>fishery production (2)</vt:lpstr>
      <vt:lpstr>Marine Exp03-18</vt:lpstr>
      <vt:lpstr>Marine exp reviewed08-18</vt:lpstr>
      <vt:lpstr>Exp.totals08-18</vt:lpstr>
      <vt:lpstr>Belize imports03-18</vt:lpstr>
      <vt:lpstr>FinfishExpBreakdown</vt:lpstr>
      <vt:lpstr>Importgraph2018</vt:lpstr>
      <vt:lpstr>Importers 2018</vt:lpstr>
      <vt:lpstr>Import breakdown2018</vt:lpstr>
      <vt:lpstr>BzSeafoodImpExp</vt:lpstr>
      <vt:lpstr>ProteinConsumption</vt:lpstr>
      <vt:lpstr>Hotels 2012-2018</vt:lpstr>
      <vt:lpstr>ProteinConsumption!Print_Area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OETS plan</dc:title>
  <dc:creator>Kalene Eck</dc:creator>
  <cp:lastModifiedBy>Kalene Eck</cp:lastModifiedBy>
  <dcterms:created xsi:type="dcterms:W3CDTF">2019-08-27T16:14:56Z</dcterms:created>
  <dcterms:modified xsi:type="dcterms:W3CDTF">2019-11-13T08:56:45Z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0x010100F9B5CDC044F1AD498ECD28807D8867C3009A2188B08D094048A5552B2BAB220F99</vt:lpwstr>
  </property>
  <property fmtid="{D5CDD505-2E9C-101B-9397-08002B2CF9AE}" pid="7" name="OriginatingDivision">
    <vt:lpwstr>Division on Globalization and Development</vt:lpwstr>
  </property>
  <property fmtid="{D5CDD505-2E9C-101B-9397-08002B2CF9AE}" pid="9" name="Organ">
    <vt:lpwstr>Trade and Development Board</vt:lpwstr>
  </property>
  <property fmtid="{D5CDD505-2E9C-101B-9397-08002B2CF9AE}" pid="11" name="ODSFile">
    <vt:bool>false</vt:bool>
  </property>
  <property fmtid="{D5CDD505-2E9C-101B-9397-08002B2CF9AE}" pid="15" name="SimultaneousDistribution">
    <vt:bool>true</vt:bool>
  </property>
  <property fmtid="{D5CDD505-2E9C-101B-9397-08002B2CF9AE}" pid="18" name="DocumentType">
    <vt:lpwstr>Pre-Session</vt:lpwstr>
  </property>
  <property fmtid="{D5CDD505-2E9C-101B-9397-08002B2CF9AE}" pid="21" name="ConsultingOfficial">
    <vt:lpwstr/>
  </property>
  <property fmtid="{D5CDD505-2E9C-101B-9397-08002B2CF9AE}" pid="24" name="DivisionContact">
    <vt:lpwstr/>
  </property>
  <property fmtid="{D5CDD505-2E9C-101B-9397-08002B2CF9AE}" pid="25" name="ItemStatus">
    <vt:lpwstr>Initialized</vt:lpwstr>
  </property>
  <property fmtid="{D5CDD505-2E9C-101B-9397-08002B2CF9AE}" pid="26" name="CreatedDate">
    <vt:filetime>2019-12-02T09:00:13Z</vt:filetime>
  </property>
</Properties>
</file>