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filterPrivacy="1" showInkAnnotation="0" codeName="ThisWorkbook" defaultThemeVersion="124226"/>
  <xr:revisionPtr revIDLastSave="0" documentId="13_ncr:1_{04E716D8-C14C-4AC4-8EF3-F918D481D114}" xr6:coauthVersionLast="47" xr6:coauthVersionMax="47" xr10:uidLastSave="{00000000-0000-0000-0000-000000000000}"/>
  <bookViews>
    <workbookView xWindow="-120" yWindow="-120" windowWidth="29040" windowHeight="15990" tabRatio="888" xr2:uid="{00000000-000D-0000-FFFF-FFFF00000000}"/>
  </bookViews>
  <sheets>
    <sheet name="99 Analyses" sheetId="206" r:id="rId1"/>
    <sheet name="99 Résultats finaux" sheetId="205" r:id="rId2"/>
    <sheet name="total Trade Mispricing ANALYSIS" sheetId="2" state="hidden" r:id="rId3"/>
    <sheet name="total Trade Mispricing ANAL (2" sheetId="340" state="hidden" r:id="rId4"/>
  </sheets>
  <externalReferences>
    <externalReference r:id="rId5"/>
    <externalReference r:id="rId6"/>
  </externalReferences>
  <definedNames>
    <definedName name="_xlnm._FilterDatabase" localSheetId="3" hidden="1">'total Trade Mispricing ANAL (2'!$A$8:$BZ$247</definedName>
    <definedName name="_xlnm._FilterDatabase" localSheetId="2" hidden="1">'total Trade Mispricing ANALYSIS'!$A$8:$BZ$247</definedName>
    <definedName name="_xlcn.WorksheetConnection_inflowoutflowO1P111" hidden="1">'[1]inflow outflow'!$O$1:$P$11</definedName>
    <definedName name="_xlcn.WorksheetConnection_inflowoutflowO1Z111" hidden="1">'[1]inflow outflow'!$O$1:$Z$11</definedName>
    <definedName name="_xlcn.WorksheetConnection_inflowoutflowS1T111" hidden="1">'[1]inflow outflow'!$S$1:$T$11</definedName>
    <definedName name="Z_BC95F714_AAAD_4F20_9850_2AF8F0EB4707_.wvu.Cols" localSheetId="0" hidden="1">'99 Analyses'!$AZ:$BF</definedName>
    <definedName name="Z_BC95F714_AAAD_4F20_9850_2AF8F0EB4707_.wvu.Cols" localSheetId="1" hidden="1">'99 Résultats finaux'!$D:$K</definedName>
    <definedName name="Z_BC95F714_AAAD_4F20_9850_2AF8F0EB4707_.wvu.Cols" localSheetId="3" hidden="1">'total Trade Mispricing ANAL (2'!$BH:$BN</definedName>
    <definedName name="Z_BC95F714_AAAD_4F20_9850_2AF8F0EB4707_.wvu.Cols" localSheetId="2" hidden="1">'total Trade Mispricing ANALYSIS'!$BH:$BN</definedName>
    <definedName name="Z_CA58EE6B_7804_441E_9D4A_714E97F91D05_.wvu.Cols" localSheetId="0" hidden="1">'99 Analyses'!$AZ:$BF</definedName>
    <definedName name="Z_CA58EE6B_7804_441E_9D4A_714E97F91D05_.wvu.Cols" localSheetId="1" hidden="1">'99 Résultats finaux'!$D:$K</definedName>
    <definedName name="Z_CA58EE6B_7804_441E_9D4A_714E97F91D05_.wvu.Cols" localSheetId="3" hidden="1">'total Trade Mispricing ANAL (2'!$BH:$BN</definedName>
    <definedName name="Z_CA58EE6B_7804_441E_9D4A_714E97F91D05_.wvu.Cols" localSheetId="2" hidden="1">'total Trade Mispricing ANALYSIS'!$BH:$BN</definedName>
  </definedNames>
  <calcPr calcId="191029" concurrentCalc="0"/>
  <customWorkbookViews>
    <customWorkbookView name="all" guid="{BC95F714-AAAD-4F20-9850-2AF8F0EB4707}" maximized="1" xWindow="-8" yWindow="-8" windowWidth="1616" windowHeight="876" tabRatio="899" activeSheetId="1"/>
    <customWorkbookView name="final results" guid="{CA58EE6B-7804-441E-9D4A-714E97F91D05}" maximized="1" xWindow="-8" yWindow="-8" windowWidth="1616" windowHeight="876" tabRatio="899" activeSheetId="1"/>
  </customWorkbookViews>
  <extLst>
    <ext xmlns:x15="http://schemas.microsoft.com/office/spreadsheetml/2010/11/main" uri="{FCE2AD5D-F65C-4FA6-A056-5C36A1767C68}">
      <x15:dataModel>
        <x15:modelTables>
          <x15:modelTable id="Range-dc6ea219-f398-47ad-bcec-7ad4e3dd6abe" name="Range" connection="WorksheetConnection_inflow outflow!$S$1:$T$11"/>
          <x15:modelTable id="Range1-018ad9fc-de7b-4cdc-8965-fec594982bc2" name="Range1" connection="WorksheetConnection_inflow outflow!$O$1:$Z$11"/>
          <x15:modelTable id="Range2-fb23ef2c-6b9e-4803-a158-8b019ccb4887" name="Range2" connection="WorksheetConnection_inflow outflow!$O$1:$P$1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9" i="205" l="1"/>
  <c r="AJ10" i="205"/>
  <c r="AJ11" i="205"/>
  <c r="AJ12" i="205"/>
  <c r="AJ13" i="205"/>
  <c r="AJ14" i="205"/>
  <c r="AJ15" i="205"/>
  <c r="AJ16" i="205"/>
  <c r="AJ17" i="205"/>
  <c r="AJ18" i="205"/>
  <c r="AJ19" i="205"/>
  <c r="AJ20" i="205"/>
  <c r="AJ21" i="205"/>
  <c r="AJ22" i="205"/>
  <c r="AJ23" i="205"/>
  <c r="AJ24" i="205"/>
  <c r="AJ25" i="205"/>
  <c r="AJ26" i="205"/>
  <c r="AJ27" i="205"/>
  <c r="AJ28" i="205"/>
  <c r="AJ29" i="205"/>
  <c r="AJ30" i="205"/>
  <c r="AJ31" i="205"/>
  <c r="AJ32" i="205"/>
  <c r="AJ33" i="205"/>
  <c r="AJ34" i="205"/>
  <c r="AJ35" i="205"/>
  <c r="AJ36" i="205"/>
  <c r="AJ37" i="205"/>
  <c r="AJ38" i="205"/>
  <c r="AJ39" i="205"/>
  <c r="AJ40" i="205"/>
  <c r="AJ41" i="205"/>
  <c r="AJ42" i="205"/>
  <c r="AJ43" i="205"/>
  <c r="AJ44" i="205"/>
  <c r="AJ45" i="205"/>
  <c r="AJ46" i="205"/>
  <c r="AJ47" i="205"/>
  <c r="AJ48" i="205"/>
  <c r="AJ49" i="205"/>
  <c r="AJ50" i="205"/>
  <c r="AJ51" i="205"/>
  <c r="AJ52" i="205"/>
  <c r="AJ53" i="205"/>
  <c r="AJ54" i="205"/>
  <c r="AJ55" i="205"/>
  <c r="AJ56" i="205"/>
  <c r="AJ57" i="205"/>
  <c r="AJ58" i="205"/>
  <c r="AJ59" i="205"/>
  <c r="AJ60" i="205"/>
  <c r="AJ61" i="205"/>
  <c r="AJ62" i="205"/>
  <c r="AJ63" i="205"/>
  <c r="AJ64" i="205"/>
  <c r="AJ65" i="205"/>
  <c r="AJ253" i="205"/>
  <c r="AJ283" i="205"/>
  <c r="AJ163" i="205"/>
  <c r="AJ164" i="205"/>
  <c r="AJ165" i="205"/>
  <c r="AJ166" i="205"/>
  <c r="AJ167" i="205"/>
  <c r="AJ168" i="205"/>
  <c r="AJ169" i="205"/>
  <c r="AJ170" i="205"/>
  <c r="AJ171" i="205"/>
  <c r="AJ172" i="205"/>
  <c r="AJ173" i="205"/>
  <c r="AJ174" i="205"/>
  <c r="AJ175" i="205"/>
  <c r="AJ176" i="205"/>
  <c r="AJ177" i="205"/>
  <c r="AJ178" i="205"/>
  <c r="AJ179" i="205"/>
  <c r="AJ180" i="205"/>
  <c r="AJ181" i="205"/>
  <c r="AJ182" i="205"/>
  <c r="AJ183" i="205"/>
  <c r="AJ184" i="205"/>
  <c r="AJ185" i="205"/>
  <c r="AJ186" i="205"/>
  <c r="AJ187" i="205"/>
  <c r="AJ188" i="205"/>
  <c r="AJ189" i="205"/>
  <c r="AJ190" i="205"/>
  <c r="AJ191" i="205"/>
  <c r="AJ192" i="205"/>
  <c r="AJ193" i="205"/>
  <c r="AJ194" i="205"/>
  <c r="AJ195" i="205"/>
  <c r="AJ196" i="205"/>
  <c r="AJ197" i="205"/>
  <c r="AJ198" i="205"/>
  <c r="AJ199" i="205"/>
  <c r="AJ200" i="205"/>
  <c r="AJ201" i="205"/>
  <c r="AJ202" i="205"/>
  <c r="AJ203" i="205"/>
  <c r="AJ204" i="205"/>
  <c r="AJ205" i="205"/>
  <c r="AJ206" i="205"/>
  <c r="AJ207" i="205"/>
  <c r="AJ208" i="205"/>
  <c r="AJ209" i="205"/>
  <c r="AJ210" i="205"/>
  <c r="AJ211" i="205"/>
  <c r="AJ254" i="205"/>
  <c r="AJ284" i="205"/>
  <c r="AJ66" i="205"/>
  <c r="AJ67" i="205"/>
  <c r="AJ68" i="205"/>
  <c r="AJ69" i="205"/>
  <c r="AJ70" i="205"/>
  <c r="AJ71" i="205"/>
  <c r="AJ72" i="205"/>
  <c r="AJ73" i="205"/>
  <c r="AJ74" i="205"/>
  <c r="AJ75" i="205"/>
  <c r="AJ76" i="205"/>
  <c r="AJ77" i="205"/>
  <c r="AJ78" i="205"/>
  <c r="AJ79" i="205"/>
  <c r="AJ80" i="205"/>
  <c r="AJ81" i="205"/>
  <c r="AJ82" i="205"/>
  <c r="AJ83" i="205"/>
  <c r="AJ84" i="205"/>
  <c r="AJ85" i="205"/>
  <c r="AJ86" i="205"/>
  <c r="AJ87" i="205"/>
  <c r="AJ88" i="205"/>
  <c r="AJ89" i="205"/>
  <c r="AJ90" i="205"/>
  <c r="AJ91" i="205"/>
  <c r="AJ92" i="205"/>
  <c r="AJ93" i="205"/>
  <c r="AJ94" i="205"/>
  <c r="AJ95" i="205"/>
  <c r="AJ96" i="205"/>
  <c r="AJ97" i="205"/>
  <c r="AJ98" i="205"/>
  <c r="AJ99" i="205"/>
  <c r="AJ100" i="205"/>
  <c r="AJ101" i="205"/>
  <c r="AJ102" i="205"/>
  <c r="AJ103" i="205"/>
  <c r="AJ104" i="205"/>
  <c r="AJ105" i="205"/>
  <c r="AJ106" i="205"/>
  <c r="AJ107" i="205"/>
  <c r="AJ108" i="205"/>
  <c r="AJ109" i="205"/>
  <c r="AJ110" i="205"/>
  <c r="AJ111" i="205"/>
  <c r="AJ112" i="205"/>
  <c r="AJ255" i="205"/>
  <c r="AJ285" i="205"/>
  <c r="AJ113" i="205"/>
  <c r="AJ114" i="205"/>
  <c r="AJ115" i="205"/>
  <c r="AJ116" i="205"/>
  <c r="AJ117" i="205"/>
  <c r="AJ118" i="205"/>
  <c r="AJ119" i="205"/>
  <c r="AJ120" i="205"/>
  <c r="AJ121" i="205"/>
  <c r="AJ122" i="205"/>
  <c r="AJ123" i="205"/>
  <c r="AJ124" i="205"/>
  <c r="AJ125" i="205"/>
  <c r="AJ126" i="205"/>
  <c r="AJ127" i="205"/>
  <c r="AJ128" i="205"/>
  <c r="AJ129" i="205"/>
  <c r="AJ130" i="205"/>
  <c r="AJ131" i="205"/>
  <c r="AJ132" i="205"/>
  <c r="AJ133" i="205"/>
  <c r="AJ134" i="205"/>
  <c r="AJ135" i="205"/>
  <c r="AJ136" i="205"/>
  <c r="AJ137" i="205"/>
  <c r="AJ138" i="205"/>
  <c r="AJ139" i="205"/>
  <c r="AJ140" i="205"/>
  <c r="AJ141" i="205"/>
  <c r="AJ142" i="205"/>
  <c r="AJ143" i="205"/>
  <c r="AJ144" i="205"/>
  <c r="AJ145" i="205"/>
  <c r="AJ146" i="205"/>
  <c r="AJ147" i="205"/>
  <c r="AJ148" i="205"/>
  <c r="AJ149" i="205"/>
  <c r="AJ150" i="205"/>
  <c r="AJ151" i="205"/>
  <c r="AJ152" i="205"/>
  <c r="AJ153" i="205"/>
  <c r="AJ154" i="205"/>
  <c r="AJ155" i="205"/>
  <c r="AJ156" i="205"/>
  <c r="AJ157" i="205"/>
  <c r="AJ158" i="205"/>
  <c r="AJ159" i="205"/>
  <c r="AJ160" i="205"/>
  <c r="AJ161" i="205"/>
  <c r="AJ162" i="205"/>
  <c r="AJ256" i="205"/>
  <c r="AJ286" i="205"/>
  <c r="AJ212" i="205"/>
  <c r="AJ213" i="205"/>
  <c r="AJ214" i="205"/>
  <c r="AJ215" i="205"/>
  <c r="AJ216" i="205"/>
  <c r="AJ217" i="205"/>
  <c r="AJ218" i="205"/>
  <c r="AJ219" i="205"/>
  <c r="AJ220" i="205"/>
  <c r="AJ221" i="205"/>
  <c r="AJ222" i="205"/>
  <c r="AJ223" i="205"/>
  <c r="AJ224" i="205"/>
  <c r="AJ225" i="205"/>
  <c r="AJ226" i="205"/>
  <c r="AJ227" i="205"/>
  <c r="AJ228" i="205"/>
  <c r="AJ229" i="205"/>
  <c r="AJ230" i="205"/>
  <c r="AJ231" i="205"/>
  <c r="AJ232" i="205"/>
  <c r="AJ233" i="205"/>
  <c r="AJ234" i="205"/>
  <c r="AJ235" i="205"/>
  <c r="AJ236" i="205"/>
  <c r="AJ237" i="205"/>
  <c r="AJ238" i="205"/>
  <c r="AJ239" i="205"/>
  <c r="AJ240" i="205"/>
  <c r="AJ241" i="205"/>
  <c r="AJ242" i="205"/>
  <c r="AJ243" i="205"/>
  <c r="AJ257" i="205"/>
  <c r="AJ287" i="205"/>
  <c r="AJ288" i="205"/>
  <c r="AJ296" i="205"/>
  <c r="AI9" i="205"/>
  <c r="AI10" i="205"/>
  <c r="AI11" i="205"/>
  <c r="AI12" i="205"/>
  <c r="AI13" i="205"/>
  <c r="AI14" i="205"/>
  <c r="AI15" i="205"/>
  <c r="AI16" i="205"/>
  <c r="AI17" i="205"/>
  <c r="AI18" i="205"/>
  <c r="AI19" i="205"/>
  <c r="AI20" i="205"/>
  <c r="AI21" i="205"/>
  <c r="AI22" i="205"/>
  <c r="AI23" i="205"/>
  <c r="AI24" i="205"/>
  <c r="AI25" i="205"/>
  <c r="AI26" i="205"/>
  <c r="AI27" i="205"/>
  <c r="AI28" i="205"/>
  <c r="AI29" i="205"/>
  <c r="AI30" i="205"/>
  <c r="AI31" i="205"/>
  <c r="AI32" i="205"/>
  <c r="AI33" i="205"/>
  <c r="AI34" i="205"/>
  <c r="AI35" i="205"/>
  <c r="AI36" i="205"/>
  <c r="AI37" i="205"/>
  <c r="AI38" i="205"/>
  <c r="AI39" i="205"/>
  <c r="AI40" i="205"/>
  <c r="AI41" i="205"/>
  <c r="AI42" i="205"/>
  <c r="AI43" i="205"/>
  <c r="AI44" i="205"/>
  <c r="AI45" i="205"/>
  <c r="AI46" i="205"/>
  <c r="AI47" i="205"/>
  <c r="AI48" i="205"/>
  <c r="AI49" i="205"/>
  <c r="AI50" i="205"/>
  <c r="AI51" i="205"/>
  <c r="AI52" i="205"/>
  <c r="AI53" i="205"/>
  <c r="AI54" i="205"/>
  <c r="AI55" i="205"/>
  <c r="AI56" i="205"/>
  <c r="AI57" i="205"/>
  <c r="AI58" i="205"/>
  <c r="AI59" i="205"/>
  <c r="AI60" i="205"/>
  <c r="AI61" i="205"/>
  <c r="AI62" i="205"/>
  <c r="AI63" i="205"/>
  <c r="AI64" i="205"/>
  <c r="AI65" i="205"/>
  <c r="AI253" i="205"/>
  <c r="AI283" i="205"/>
  <c r="AI163" i="205"/>
  <c r="AI164" i="205"/>
  <c r="AI165" i="205"/>
  <c r="AI166" i="205"/>
  <c r="AI167" i="205"/>
  <c r="AI168" i="205"/>
  <c r="AI169" i="205"/>
  <c r="AI170" i="205"/>
  <c r="AI171" i="205"/>
  <c r="AI172" i="205"/>
  <c r="AI173" i="205"/>
  <c r="AI174" i="205"/>
  <c r="AI175" i="205"/>
  <c r="AI176" i="205"/>
  <c r="AI177" i="205"/>
  <c r="AI178" i="205"/>
  <c r="AI179" i="205"/>
  <c r="AI180" i="205"/>
  <c r="AI181" i="205"/>
  <c r="AI182" i="205"/>
  <c r="AI183" i="205"/>
  <c r="AI184" i="205"/>
  <c r="AI185" i="205"/>
  <c r="AI186" i="205"/>
  <c r="AI187" i="205"/>
  <c r="AI188" i="205"/>
  <c r="AI189" i="205"/>
  <c r="AI190" i="205"/>
  <c r="AI191" i="205"/>
  <c r="AI192" i="205"/>
  <c r="AI193" i="205"/>
  <c r="AI194" i="205"/>
  <c r="AI195" i="205"/>
  <c r="AI196" i="205"/>
  <c r="AI197" i="205"/>
  <c r="AI198" i="205"/>
  <c r="AI199" i="205"/>
  <c r="AI200" i="205"/>
  <c r="AI201" i="205"/>
  <c r="AI202" i="205"/>
  <c r="AI203" i="205"/>
  <c r="AI204" i="205"/>
  <c r="AI205" i="205"/>
  <c r="AI206" i="205"/>
  <c r="AI207" i="205"/>
  <c r="AI208" i="205"/>
  <c r="AI209" i="205"/>
  <c r="AI210" i="205"/>
  <c r="AI211" i="205"/>
  <c r="AI254" i="205"/>
  <c r="AI284" i="205"/>
  <c r="AI66" i="205"/>
  <c r="AI67" i="205"/>
  <c r="AI68" i="205"/>
  <c r="AI69" i="205"/>
  <c r="AI70" i="205"/>
  <c r="AI71" i="205"/>
  <c r="AI72" i="205"/>
  <c r="AI73" i="205"/>
  <c r="AI74" i="205"/>
  <c r="AI75" i="205"/>
  <c r="AI76" i="205"/>
  <c r="AI77" i="205"/>
  <c r="AI78" i="205"/>
  <c r="AI79" i="205"/>
  <c r="AI80" i="205"/>
  <c r="AI81" i="205"/>
  <c r="AI82" i="205"/>
  <c r="AI83" i="205"/>
  <c r="AI84" i="205"/>
  <c r="AI85" i="205"/>
  <c r="AI86" i="205"/>
  <c r="AI87" i="205"/>
  <c r="AI88" i="205"/>
  <c r="AI89" i="205"/>
  <c r="AI90" i="205"/>
  <c r="AI91" i="205"/>
  <c r="AI92" i="205"/>
  <c r="AI93" i="205"/>
  <c r="AI94" i="205"/>
  <c r="AI95" i="205"/>
  <c r="AI96" i="205"/>
  <c r="AI97" i="205"/>
  <c r="AI98" i="205"/>
  <c r="AI99" i="205"/>
  <c r="AI100" i="205"/>
  <c r="AI101" i="205"/>
  <c r="AI102" i="205"/>
  <c r="AI103" i="205"/>
  <c r="AI104" i="205"/>
  <c r="AI105" i="205"/>
  <c r="AI106" i="205"/>
  <c r="AI107" i="205"/>
  <c r="AI108" i="205"/>
  <c r="AI109" i="205"/>
  <c r="AI110" i="205"/>
  <c r="AI111" i="205"/>
  <c r="AI112" i="205"/>
  <c r="AI255" i="205"/>
  <c r="AI285" i="205"/>
  <c r="AI113" i="205"/>
  <c r="AI114" i="205"/>
  <c r="AI115" i="205"/>
  <c r="AI116" i="205"/>
  <c r="AI117" i="205"/>
  <c r="AI118" i="205"/>
  <c r="AI119" i="205"/>
  <c r="AI120" i="205"/>
  <c r="AI121" i="205"/>
  <c r="AI122" i="205"/>
  <c r="AI123" i="205"/>
  <c r="AI124" i="205"/>
  <c r="AI125" i="205"/>
  <c r="AI126" i="205"/>
  <c r="AI127" i="205"/>
  <c r="AI128" i="205"/>
  <c r="AI129" i="205"/>
  <c r="AI130" i="205"/>
  <c r="AI131" i="205"/>
  <c r="AI132" i="205"/>
  <c r="AI133" i="205"/>
  <c r="AI134" i="205"/>
  <c r="AI135" i="205"/>
  <c r="AI136" i="205"/>
  <c r="AI137" i="205"/>
  <c r="AI138" i="205"/>
  <c r="AI139" i="205"/>
  <c r="AI140" i="205"/>
  <c r="AI141" i="205"/>
  <c r="AI142" i="205"/>
  <c r="AI143" i="205"/>
  <c r="AI144" i="205"/>
  <c r="AI145" i="205"/>
  <c r="AI146" i="205"/>
  <c r="AI147" i="205"/>
  <c r="AI148" i="205"/>
  <c r="AI149" i="205"/>
  <c r="AI150" i="205"/>
  <c r="AI151" i="205"/>
  <c r="AI152" i="205"/>
  <c r="AI153" i="205"/>
  <c r="AI154" i="205"/>
  <c r="AI155" i="205"/>
  <c r="AI156" i="205"/>
  <c r="AI157" i="205"/>
  <c r="AI158" i="205"/>
  <c r="AI159" i="205"/>
  <c r="AI160" i="205"/>
  <c r="AI161" i="205"/>
  <c r="AI162" i="205"/>
  <c r="AI256" i="205"/>
  <c r="AI286" i="205"/>
  <c r="AI212" i="205"/>
  <c r="AI213" i="205"/>
  <c r="AI214" i="205"/>
  <c r="AI215" i="205"/>
  <c r="AI216" i="205"/>
  <c r="AI217" i="205"/>
  <c r="AI218" i="205"/>
  <c r="AI219" i="205"/>
  <c r="AI220" i="205"/>
  <c r="AI221" i="205"/>
  <c r="AI222" i="205"/>
  <c r="AI223" i="205"/>
  <c r="AI224" i="205"/>
  <c r="AI225" i="205"/>
  <c r="AI226" i="205"/>
  <c r="AI227" i="205"/>
  <c r="AI228" i="205"/>
  <c r="AI229" i="205"/>
  <c r="AI230" i="205"/>
  <c r="AI231" i="205"/>
  <c r="AI232" i="205"/>
  <c r="AI233" i="205"/>
  <c r="AI234" i="205"/>
  <c r="AI235" i="205"/>
  <c r="AI236" i="205"/>
  <c r="AI237" i="205"/>
  <c r="AI238" i="205"/>
  <c r="AI239" i="205"/>
  <c r="AI240" i="205"/>
  <c r="AI241" i="205"/>
  <c r="AI242" i="205"/>
  <c r="AI243" i="205"/>
  <c r="AI257" i="205"/>
  <c r="AI287" i="205"/>
  <c r="AI288" i="205"/>
  <c r="AI296" i="205"/>
  <c r="AH9" i="205"/>
  <c r="AH10" i="205"/>
  <c r="AH11" i="205"/>
  <c r="AH12" i="205"/>
  <c r="AH13" i="205"/>
  <c r="AH14" i="205"/>
  <c r="AH15" i="205"/>
  <c r="AH16" i="205"/>
  <c r="AH17" i="205"/>
  <c r="AH18" i="205"/>
  <c r="AH19" i="205"/>
  <c r="AH20" i="205"/>
  <c r="AH21" i="205"/>
  <c r="AH22" i="205"/>
  <c r="AH23" i="205"/>
  <c r="AH24" i="205"/>
  <c r="AH25" i="205"/>
  <c r="AH26" i="205"/>
  <c r="AH27" i="205"/>
  <c r="AH28" i="205"/>
  <c r="AH29" i="205"/>
  <c r="AH30" i="205"/>
  <c r="AH31" i="205"/>
  <c r="AH32" i="205"/>
  <c r="AH33" i="205"/>
  <c r="AH34" i="205"/>
  <c r="AH35" i="205"/>
  <c r="AH36" i="205"/>
  <c r="AH37" i="205"/>
  <c r="AH38" i="205"/>
  <c r="AH39" i="205"/>
  <c r="AH40" i="205"/>
  <c r="AH41" i="205"/>
  <c r="AH42" i="205"/>
  <c r="AH43" i="205"/>
  <c r="AH44" i="205"/>
  <c r="AH45" i="205"/>
  <c r="AH46" i="205"/>
  <c r="AH47" i="205"/>
  <c r="AH48" i="205"/>
  <c r="AH49" i="205"/>
  <c r="AH50" i="205"/>
  <c r="AH51" i="205"/>
  <c r="AH52" i="205"/>
  <c r="AH53" i="205"/>
  <c r="AH54" i="205"/>
  <c r="AH55" i="205"/>
  <c r="AH56" i="205"/>
  <c r="AH57" i="205"/>
  <c r="AH58" i="205"/>
  <c r="AH59" i="205"/>
  <c r="AH60" i="205"/>
  <c r="AH61" i="205"/>
  <c r="AH62" i="205"/>
  <c r="AH63" i="205"/>
  <c r="AH64" i="205"/>
  <c r="AH65" i="205"/>
  <c r="AH253" i="205"/>
  <c r="AH283" i="205"/>
  <c r="AH163" i="205"/>
  <c r="AH164" i="205"/>
  <c r="AH165" i="205"/>
  <c r="AH166" i="205"/>
  <c r="AH167" i="205"/>
  <c r="AH168" i="205"/>
  <c r="AH169" i="205"/>
  <c r="AH170" i="205"/>
  <c r="AH171" i="205"/>
  <c r="AH172" i="205"/>
  <c r="AH173" i="205"/>
  <c r="AH174" i="205"/>
  <c r="AH175" i="205"/>
  <c r="AH176" i="205"/>
  <c r="AH177" i="205"/>
  <c r="AH178" i="205"/>
  <c r="AH179" i="205"/>
  <c r="AH180" i="205"/>
  <c r="AH181" i="205"/>
  <c r="AH182" i="205"/>
  <c r="AH183" i="205"/>
  <c r="AH184" i="205"/>
  <c r="AH185" i="205"/>
  <c r="AH186" i="205"/>
  <c r="AH187" i="205"/>
  <c r="AH188" i="205"/>
  <c r="AH189" i="205"/>
  <c r="AH190" i="205"/>
  <c r="AH191" i="205"/>
  <c r="AH192" i="205"/>
  <c r="AH193" i="205"/>
  <c r="AH194" i="205"/>
  <c r="AH195" i="205"/>
  <c r="AH196" i="205"/>
  <c r="AH197" i="205"/>
  <c r="AH198" i="205"/>
  <c r="AH199" i="205"/>
  <c r="AH200" i="205"/>
  <c r="AH201" i="205"/>
  <c r="AH202" i="205"/>
  <c r="AH203" i="205"/>
  <c r="AH204" i="205"/>
  <c r="AH205" i="205"/>
  <c r="AH206" i="205"/>
  <c r="AH207" i="205"/>
  <c r="AH208" i="205"/>
  <c r="AH209" i="205"/>
  <c r="AH210" i="205"/>
  <c r="AH211" i="205"/>
  <c r="AH254" i="205"/>
  <c r="AH284" i="205"/>
  <c r="AH66" i="205"/>
  <c r="AH67" i="205"/>
  <c r="AH68" i="205"/>
  <c r="AH69" i="205"/>
  <c r="AH70" i="205"/>
  <c r="AH71" i="205"/>
  <c r="AH72" i="205"/>
  <c r="AH73" i="205"/>
  <c r="AH74" i="205"/>
  <c r="AH75" i="205"/>
  <c r="AH76" i="205"/>
  <c r="AH77" i="205"/>
  <c r="AH78" i="205"/>
  <c r="AH79" i="205"/>
  <c r="AH80" i="205"/>
  <c r="AH81" i="205"/>
  <c r="AH82" i="205"/>
  <c r="AH83" i="205"/>
  <c r="AH84" i="205"/>
  <c r="AH85" i="205"/>
  <c r="AH86" i="205"/>
  <c r="AH87" i="205"/>
  <c r="AH88" i="205"/>
  <c r="AH89" i="205"/>
  <c r="AH90" i="205"/>
  <c r="AH91" i="205"/>
  <c r="AH92" i="205"/>
  <c r="AH93" i="205"/>
  <c r="AH94" i="205"/>
  <c r="AH95" i="205"/>
  <c r="AH96" i="205"/>
  <c r="AH97" i="205"/>
  <c r="AH98" i="205"/>
  <c r="AH99" i="205"/>
  <c r="AH100" i="205"/>
  <c r="AH101" i="205"/>
  <c r="AH102" i="205"/>
  <c r="AH103" i="205"/>
  <c r="AH104" i="205"/>
  <c r="AH105" i="205"/>
  <c r="AH106" i="205"/>
  <c r="AH107" i="205"/>
  <c r="AH108" i="205"/>
  <c r="AH109" i="205"/>
  <c r="AH110" i="205"/>
  <c r="AH111" i="205"/>
  <c r="AH112" i="205"/>
  <c r="AH255" i="205"/>
  <c r="AH285" i="205"/>
  <c r="AH113" i="205"/>
  <c r="AH114" i="205"/>
  <c r="AH115" i="205"/>
  <c r="AH116" i="205"/>
  <c r="AH117" i="205"/>
  <c r="AH118" i="205"/>
  <c r="AH119" i="205"/>
  <c r="AH120" i="205"/>
  <c r="AH121" i="205"/>
  <c r="AH122" i="205"/>
  <c r="AH123" i="205"/>
  <c r="AH124" i="205"/>
  <c r="AH125" i="205"/>
  <c r="AH126" i="205"/>
  <c r="AH127" i="205"/>
  <c r="AH128" i="205"/>
  <c r="AH129" i="205"/>
  <c r="AH130" i="205"/>
  <c r="AH131" i="205"/>
  <c r="AH132" i="205"/>
  <c r="AH133" i="205"/>
  <c r="AH134" i="205"/>
  <c r="AH135" i="205"/>
  <c r="AH136" i="205"/>
  <c r="AH137" i="205"/>
  <c r="AH138" i="205"/>
  <c r="AH139" i="205"/>
  <c r="AH140" i="205"/>
  <c r="AH141" i="205"/>
  <c r="AH142" i="205"/>
  <c r="AH143" i="205"/>
  <c r="AH144" i="205"/>
  <c r="AH145" i="205"/>
  <c r="AH146" i="205"/>
  <c r="AH147" i="205"/>
  <c r="AH148" i="205"/>
  <c r="AH149" i="205"/>
  <c r="AH150" i="205"/>
  <c r="AH151" i="205"/>
  <c r="AH152" i="205"/>
  <c r="AH153" i="205"/>
  <c r="AH154" i="205"/>
  <c r="AH155" i="205"/>
  <c r="AH156" i="205"/>
  <c r="AH157" i="205"/>
  <c r="AH158" i="205"/>
  <c r="AH159" i="205"/>
  <c r="AH160" i="205"/>
  <c r="AH161" i="205"/>
  <c r="AH162" i="205"/>
  <c r="AH256" i="205"/>
  <c r="AH286" i="205"/>
  <c r="AH212" i="205"/>
  <c r="AH213" i="205"/>
  <c r="AH214" i="205"/>
  <c r="AH215" i="205"/>
  <c r="AH216" i="205"/>
  <c r="AH217" i="205"/>
  <c r="AH218" i="205"/>
  <c r="AH219" i="205"/>
  <c r="AH220" i="205"/>
  <c r="AH221" i="205"/>
  <c r="AH222" i="205"/>
  <c r="AH223" i="205"/>
  <c r="AH224" i="205"/>
  <c r="AH225" i="205"/>
  <c r="AH226" i="205"/>
  <c r="AH227" i="205"/>
  <c r="AH228" i="205"/>
  <c r="AH229" i="205"/>
  <c r="AH230" i="205"/>
  <c r="AH231" i="205"/>
  <c r="AH232" i="205"/>
  <c r="AH233" i="205"/>
  <c r="AH234" i="205"/>
  <c r="AH235" i="205"/>
  <c r="AH236" i="205"/>
  <c r="AH237" i="205"/>
  <c r="AH238" i="205"/>
  <c r="AH239" i="205"/>
  <c r="AH240" i="205"/>
  <c r="AH241" i="205"/>
  <c r="AH242" i="205"/>
  <c r="AH243" i="205"/>
  <c r="AH257" i="205"/>
  <c r="AH287" i="205"/>
  <c r="AH288" i="205"/>
  <c r="AH296" i="205"/>
  <c r="AF283" i="205"/>
  <c r="AF284" i="205"/>
  <c r="AF285" i="205"/>
  <c r="AF286" i="205"/>
  <c r="AF287" i="205"/>
  <c r="AF288" i="205"/>
  <c r="AF296" i="205"/>
  <c r="AE283" i="205"/>
  <c r="AE284" i="205"/>
  <c r="AE285" i="205"/>
  <c r="AE286" i="205"/>
  <c r="AE287" i="205"/>
  <c r="AE288" i="205"/>
  <c r="AE296" i="205"/>
  <c r="AD283" i="205"/>
  <c r="AD284" i="205"/>
  <c r="AD285" i="205"/>
  <c r="AD286" i="205"/>
  <c r="AD287" i="205"/>
  <c r="AD288" i="205"/>
  <c r="AD296" i="205"/>
  <c r="AC283" i="205"/>
  <c r="AC284" i="205"/>
  <c r="AC285" i="205"/>
  <c r="AC286" i="205"/>
  <c r="AC287" i="205"/>
  <c r="AC288" i="205"/>
  <c r="AC296" i="205"/>
  <c r="AB283" i="205"/>
  <c r="AB284" i="205"/>
  <c r="AB285" i="205"/>
  <c r="AB286" i="205"/>
  <c r="AB287" i="205"/>
  <c r="AB288" i="205"/>
  <c r="AB296" i="205"/>
  <c r="AA283" i="205"/>
  <c r="AA284" i="205"/>
  <c r="AA285" i="205"/>
  <c r="AA286" i="205"/>
  <c r="AA287" i="205"/>
  <c r="AA288" i="205"/>
  <c r="AA296" i="205"/>
  <c r="Z283" i="205"/>
  <c r="Z284" i="205"/>
  <c r="Z285" i="205"/>
  <c r="Z286" i="205"/>
  <c r="Z287" i="205"/>
  <c r="Z288" i="205"/>
  <c r="Z296" i="205"/>
  <c r="Y283" i="205"/>
  <c r="Y284" i="205"/>
  <c r="Y285" i="205"/>
  <c r="Y286" i="205"/>
  <c r="Y287" i="205"/>
  <c r="Y288" i="205"/>
  <c r="Y296" i="205"/>
  <c r="X283" i="205"/>
  <c r="X284" i="205"/>
  <c r="X285" i="205"/>
  <c r="X286" i="205"/>
  <c r="X287" i="205"/>
  <c r="X288" i="205"/>
  <c r="X296" i="205"/>
  <c r="W283" i="205"/>
  <c r="W284" i="205"/>
  <c r="W285" i="205"/>
  <c r="W286" i="205"/>
  <c r="W287" i="205"/>
  <c r="W288" i="205"/>
  <c r="W296" i="205"/>
  <c r="V283" i="205"/>
  <c r="V284" i="205"/>
  <c r="V285" i="205"/>
  <c r="V286" i="205"/>
  <c r="V287" i="205"/>
  <c r="V288" i="205"/>
  <c r="V296" i="205"/>
  <c r="U283" i="205"/>
  <c r="U284" i="205"/>
  <c r="U285" i="205"/>
  <c r="U286" i="205"/>
  <c r="U287" i="205"/>
  <c r="U288" i="205"/>
  <c r="U296" i="205"/>
  <c r="T253" i="205"/>
  <c r="T283" i="205"/>
  <c r="T254" i="205"/>
  <c r="T284" i="205"/>
  <c r="T255" i="205"/>
  <c r="T285" i="205"/>
  <c r="T256" i="205"/>
  <c r="T286" i="205"/>
  <c r="T257" i="205"/>
  <c r="T287" i="205"/>
  <c r="T288" i="205"/>
  <c r="T296" i="205"/>
  <c r="S253" i="205"/>
  <c r="S283" i="205"/>
  <c r="S254" i="205"/>
  <c r="S284" i="205"/>
  <c r="S255" i="205"/>
  <c r="S285" i="205"/>
  <c r="S256" i="205"/>
  <c r="S286" i="205"/>
  <c r="S257" i="205"/>
  <c r="S287" i="205"/>
  <c r="S288" i="205"/>
  <c r="S296" i="205"/>
  <c r="R253" i="205"/>
  <c r="R283" i="205"/>
  <c r="R254" i="205"/>
  <c r="R284" i="205"/>
  <c r="R255" i="205"/>
  <c r="R285" i="205"/>
  <c r="R256" i="205"/>
  <c r="R286" i="205"/>
  <c r="R257" i="205"/>
  <c r="R287" i="205"/>
  <c r="R288" i="205"/>
  <c r="R296" i="205"/>
  <c r="Q253" i="205"/>
  <c r="Q283" i="205"/>
  <c r="Q254" i="205"/>
  <c r="Q284" i="205"/>
  <c r="Q255" i="205"/>
  <c r="Q285" i="205"/>
  <c r="Q256" i="205"/>
  <c r="Q286" i="205"/>
  <c r="Q257" i="205"/>
  <c r="Q287" i="205"/>
  <c r="Q288" i="205"/>
  <c r="Q296" i="205"/>
  <c r="P253" i="205"/>
  <c r="P283" i="205"/>
  <c r="P254" i="205"/>
  <c r="P284" i="205"/>
  <c r="P255" i="205"/>
  <c r="P285" i="205"/>
  <c r="P256" i="205"/>
  <c r="P286" i="205"/>
  <c r="P257" i="205"/>
  <c r="P287" i="205"/>
  <c r="P288" i="205"/>
  <c r="P296" i="205"/>
  <c r="O253" i="205"/>
  <c r="O283" i="205"/>
  <c r="O254" i="205"/>
  <c r="O284" i="205"/>
  <c r="O255" i="205"/>
  <c r="O285" i="205"/>
  <c r="O256" i="205"/>
  <c r="O286" i="205"/>
  <c r="O257" i="205"/>
  <c r="O287" i="205"/>
  <c r="O288" i="205"/>
  <c r="O296" i="205"/>
  <c r="N253" i="205"/>
  <c r="N283" i="205"/>
  <c r="N254" i="205"/>
  <c r="N284" i="205"/>
  <c r="N255" i="205"/>
  <c r="N285" i="205"/>
  <c r="N256" i="205"/>
  <c r="N286" i="205"/>
  <c r="N257" i="205"/>
  <c r="N287" i="205"/>
  <c r="N288" i="205"/>
  <c r="N296" i="205"/>
  <c r="M253" i="205"/>
  <c r="M283" i="205"/>
  <c r="M254" i="205"/>
  <c r="M284" i="205"/>
  <c r="M255" i="205"/>
  <c r="M285" i="205"/>
  <c r="M256" i="205"/>
  <c r="M286" i="205"/>
  <c r="M257" i="205"/>
  <c r="M287" i="205"/>
  <c r="M288" i="205"/>
  <c r="M296" i="205"/>
  <c r="L253" i="205"/>
  <c r="L283" i="205"/>
  <c r="L254" i="205"/>
  <c r="L284" i="205"/>
  <c r="L255" i="205"/>
  <c r="L285" i="205"/>
  <c r="L256" i="205"/>
  <c r="L286" i="205"/>
  <c r="L257" i="205"/>
  <c r="L287" i="205"/>
  <c r="L288" i="205"/>
  <c r="L296" i="205"/>
  <c r="AJ295" i="205"/>
  <c r="AI295" i="205"/>
  <c r="AH295" i="205"/>
  <c r="AF295" i="205"/>
  <c r="AE295" i="205"/>
  <c r="AD295" i="205"/>
  <c r="AC295" i="205"/>
  <c r="AB295" i="205"/>
  <c r="AA295" i="205"/>
  <c r="Z295" i="205"/>
  <c r="Y295" i="205"/>
  <c r="X295" i="205"/>
  <c r="W295" i="205"/>
  <c r="V295" i="205"/>
  <c r="U295" i="205"/>
  <c r="T295" i="205"/>
  <c r="S295" i="205"/>
  <c r="R295" i="205"/>
  <c r="Q295" i="205"/>
  <c r="P295" i="205"/>
  <c r="O295" i="205"/>
  <c r="N295" i="205"/>
  <c r="M295" i="205"/>
  <c r="L295" i="205"/>
  <c r="AJ294" i="205"/>
  <c r="AI294" i="205"/>
  <c r="AH294" i="205"/>
  <c r="AF294" i="205"/>
  <c r="AE294" i="205"/>
  <c r="AD294" i="205"/>
  <c r="AC294" i="205"/>
  <c r="AB294" i="205"/>
  <c r="AA294" i="205"/>
  <c r="Z294" i="205"/>
  <c r="Y294" i="205"/>
  <c r="X294" i="205"/>
  <c r="W294" i="205"/>
  <c r="V294" i="205"/>
  <c r="U294" i="205"/>
  <c r="T294" i="205"/>
  <c r="S294" i="205"/>
  <c r="R294" i="205"/>
  <c r="Q294" i="205"/>
  <c r="P294" i="205"/>
  <c r="O294" i="205"/>
  <c r="N294" i="205"/>
  <c r="M294" i="205"/>
  <c r="L294" i="205"/>
  <c r="AJ293" i="205"/>
  <c r="AI293" i="205"/>
  <c r="AH293" i="205"/>
  <c r="AF293" i="205"/>
  <c r="AE293" i="205"/>
  <c r="AD293" i="205"/>
  <c r="AC293" i="205"/>
  <c r="AB293" i="205"/>
  <c r="AA293" i="205"/>
  <c r="Z293" i="205"/>
  <c r="Y293" i="205"/>
  <c r="X293" i="205"/>
  <c r="W293" i="205"/>
  <c r="V293" i="205"/>
  <c r="U293" i="205"/>
  <c r="T293" i="205"/>
  <c r="S293" i="205"/>
  <c r="R293" i="205"/>
  <c r="Q293" i="205"/>
  <c r="P293" i="205"/>
  <c r="O293" i="205"/>
  <c r="N293" i="205"/>
  <c r="M293" i="205"/>
  <c r="L293" i="205"/>
  <c r="AJ292" i="205"/>
  <c r="AI292" i="205"/>
  <c r="AH292" i="205"/>
  <c r="AF292" i="205"/>
  <c r="AE292" i="205"/>
  <c r="AD292" i="205"/>
  <c r="AC292" i="205"/>
  <c r="AB292" i="205"/>
  <c r="AA292" i="205"/>
  <c r="Z292" i="205"/>
  <c r="Y292" i="205"/>
  <c r="X292" i="205"/>
  <c r="W292" i="205"/>
  <c r="V292" i="205"/>
  <c r="U292" i="205"/>
  <c r="T292" i="205"/>
  <c r="S292" i="205"/>
  <c r="R292" i="205"/>
  <c r="Q292" i="205"/>
  <c r="P292" i="205"/>
  <c r="O292" i="205"/>
  <c r="N292" i="205"/>
  <c r="M292" i="205"/>
  <c r="L292" i="205"/>
  <c r="AJ291" i="205"/>
  <c r="AI291" i="205"/>
  <c r="AH291" i="205"/>
  <c r="AF291" i="205"/>
  <c r="AE291" i="205"/>
  <c r="AD291" i="205"/>
  <c r="AC291" i="205"/>
  <c r="AB291" i="205"/>
  <c r="AA291" i="205"/>
  <c r="Z291" i="205"/>
  <c r="Y291" i="205"/>
  <c r="X291" i="205"/>
  <c r="W291" i="205"/>
  <c r="V291" i="205"/>
  <c r="U291" i="205"/>
  <c r="T291" i="205"/>
  <c r="S291" i="205"/>
  <c r="R291" i="205"/>
  <c r="Q291" i="205"/>
  <c r="P291" i="205"/>
  <c r="O291" i="205"/>
  <c r="N291" i="205"/>
  <c r="M291" i="205"/>
  <c r="L291" i="205"/>
  <c r="AJ258" i="205"/>
  <c r="AJ280" i="205"/>
  <c r="AI258" i="205"/>
  <c r="AI280" i="205"/>
  <c r="AH258" i="205"/>
  <c r="AH280" i="205"/>
  <c r="AF258" i="205"/>
  <c r="AF280" i="205"/>
  <c r="AE258" i="205"/>
  <c r="AE280" i="205"/>
  <c r="AD258" i="205"/>
  <c r="AD280" i="205"/>
  <c r="AC258" i="205"/>
  <c r="AC280" i="205"/>
  <c r="AB258" i="205"/>
  <c r="AB280" i="205"/>
  <c r="AA258" i="205"/>
  <c r="AA280" i="205"/>
  <c r="Z258" i="205"/>
  <c r="Z280" i="205"/>
  <c r="Y258" i="205"/>
  <c r="Y280" i="205"/>
  <c r="X258" i="205"/>
  <c r="X280" i="205"/>
  <c r="W258" i="205"/>
  <c r="W280" i="205"/>
  <c r="V258" i="205"/>
  <c r="V280" i="205"/>
  <c r="U258" i="205"/>
  <c r="U280" i="205"/>
  <c r="T258" i="205"/>
  <c r="T280" i="205"/>
  <c r="S258" i="205"/>
  <c r="S280" i="205"/>
  <c r="R258" i="205"/>
  <c r="R280" i="205"/>
  <c r="Q258" i="205"/>
  <c r="Q280" i="205"/>
  <c r="P258" i="205"/>
  <c r="P280" i="205"/>
  <c r="O258" i="205"/>
  <c r="O280" i="205"/>
  <c r="N258" i="205"/>
  <c r="N280" i="205"/>
  <c r="M258" i="205"/>
  <c r="M280" i="205"/>
  <c r="L258" i="205"/>
  <c r="L280" i="205"/>
  <c r="AJ279" i="205"/>
  <c r="AI279" i="205"/>
  <c r="AH279" i="205"/>
  <c r="AF279" i="205"/>
  <c r="AE279" i="205"/>
  <c r="AD279" i="205"/>
  <c r="AC279" i="205"/>
  <c r="AB279" i="205"/>
  <c r="AA279" i="205"/>
  <c r="Z279" i="205"/>
  <c r="Y279" i="205"/>
  <c r="X279" i="205"/>
  <c r="W279" i="205"/>
  <c r="V279" i="205"/>
  <c r="U279" i="205"/>
  <c r="T279" i="205"/>
  <c r="S279" i="205"/>
  <c r="R279" i="205"/>
  <c r="Q279" i="205"/>
  <c r="P279" i="205"/>
  <c r="O279" i="205"/>
  <c r="N279" i="205"/>
  <c r="M279" i="205"/>
  <c r="L279" i="205"/>
  <c r="AJ278" i="205"/>
  <c r="AI278" i="205"/>
  <c r="AH278" i="205"/>
  <c r="AF278" i="205"/>
  <c r="AE278" i="205"/>
  <c r="AD278" i="205"/>
  <c r="AC278" i="205"/>
  <c r="AB278" i="205"/>
  <c r="AA278" i="205"/>
  <c r="Z278" i="205"/>
  <c r="Y278" i="205"/>
  <c r="X278" i="205"/>
  <c r="W278" i="205"/>
  <c r="V278" i="205"/>
  <c r="U278" i="205"/>
  <c r="T278" i="205"/>
  <c r="S278" i="205"/>
  <c r="R278" i="205"/>
  <c r="Q278" i="205"/>
  <c r="P278" i="205"/>
  <c r="O278" i="205"/>
  <c r="N278" i="205"/>
  <c r="M278" i="205"/>
  <c r="L278" i="205"/>
  <c r="AJ277" i="205"/>
  <c r="AI277" i="205"/>
  <c r="AH277" i="205"/>
  <c r="AF277" i="205"/>
  <c r="AE277" i="205"/>
  <c r="AD277" i="205"/>
  <c r="AC277" i="205"/>
  <c r="AB277" i="205"/>
  <c r="AA277" i="205"/>
  <c r="Z277" i="205"/>
  <c r="Y277" i="205"/>
  <c r="X277" i="205"/>
  <c r="W277" i="205"/>
  <c r="V277" i="205"/>
  <c r="U277" i="205"/>
  <c r="T277" i="205"/>
  <c r="S277" i="205"/>
  <c r="R277" i="205"/>
  <c r="Q277" i="205"/>
  <c r="P277" i="205"/>
  <c r="O277" i="205"/>
  <c r="N277" i="205"/>
  <c r="M277" i="205"/>
  <c r="L277" i="205"/>
  <c r="AJ276" i="205"/>
  <c r="AI276" i="205"/>
  <c r="AH276" i="205"/>
  <c r="AF276" i="205"/>
  <c r="AE276" i="205"/>
  <c r="AD276" i="205"/>
  <c r="AC276" i="205"/>
  <c r="AB276" i="205"/>
  <c r="AA276" i="205"/>
  <c r="Z276" i="205"/>
  <c r="Y276" i="205"/>
  <c r="X276" i="205"/>
  <c r="W276" i="205"/>
  <c r="V276" i="205"/>
  <c r="U276" i="205"/>
  <c r="T276" i="205"/>
  <c r="S276" i="205"/>
  <c r="R276" i="205"/>
  <c r="Q276" i="205"/>
  <c r="P276" i="205"/>
  <c r="O276" i="205"/>
  <c r="N276" i="205"/>
  <c r="M276" i="205"/>
  <c r="L276" i="205"/>
  <c r="AJ275" i="205"/>
  <c r="AI275" i="205"/>
  <c r="AH275" i="205"/>
  <c r="AF275" i="205"/>
  <c r="AE275" i="205"/>
  <c r="AD275" i="205"/>
  <c r="AC275" i="205"/>
  <c r="AB275" i="205"/>
  <c r="AA275" i="205"/>
  <c r="Z275" i="205"/>
  <c r="Y275" i="205"/>
  <c r="X275" i="205"/>
  <c r="W275" i="205"/>
  <c r="V275" i="205"/>
  <c r="U275" i="205"/>
  <c r="T275" i="205"/>
  <c r="S275" i="205"/>
  <c r="R275" i="205"/>
  <c r="Q275" i="205"/>
  <c r="P275" i="205"/>
  <c r="O275" i="205"/>
  <c r="N275" i="205"/>
  <c r="M275" i="205"/>
  <c r="L275" i="205"/>
  <c r="AJ272" i="205"/>
  <c r="AI272" i="205"/>
  <c r="AF272" i="205"/>
  <c r="AE272" i="205"/>
  <c r="AC272" i="205"/>
  <c r="AB272" i="205"/>
  <c r="Z272" i="205"/>
  <c r="Y272" i="205"/>
  <c r="W272" i="205"/>
  <c r="V272" i="205"/>
  <c r="T272" i="205"/>
  <c r="S272" i="205"/>
  <c r="Q272" i="205"/>
  <c r="P272" i="205"/>
  <c r="N272" i="205"/>
  <c r="M272" i="205"/>
  <c r="AJ271" i="205"/>
  <c r="AI271" i="205"/>
  <c r="AF271" i="205"/>
  <c r="AE271" i="205"/>
  <c r="AC271" i="205"/>
  <c r="AB271" i="205"/>
  <c r="Z271" i="205"/>
  <c r="Y271" i="205"/>
  <c r="W271" i="205"/>
  <c r="V271" i="205"/>
  <c r="T271" i="205"/>
  <c r="S271" i="205"/>
  <c r="Q271" i="205"/>
  <c r="P271" i="205"/>
  <c r="N271" i="205"/>
  <c r="M271" i="205"/>
  <c r="AJ270" i="205"/>
  <c r="AI270" i="205"/>
  <c r="AF270" i="205"/>
  <c r="AE270" i="205"/>
  <c r="AC270" i="205"/>
  <c r="AB270" i="205"/>
  <c r="Z270" i="205"/>
  <c r="Y270" i="205"/>
  <c r="W270" i="205"/>
  <c r="V270" i="205"/>
  <c r="T270" i="205"/>
  <c r="S270" i="205"/>
  <c r="Q270" i="205"/>
  <c r="P270" i="205"/>
  <c r="N270" i="205"/>
  <c r="M270" i="205"/>
  <c r="AJ269" i="205"/>
  <c r="AI269" i="205"/>
  <c r="AF269" i="205"/>
  <c r="AE269" i="205"/>
  <c r="AC269" i="205"/>
  <c r="AB269" i="205"/>
  <c r="Z269" i="205"/>
  <c r="Y269" i="205"/>
  <c r="W269" i="205"/>
  <c r="V269" i="205"/>
  <c r="T269" i="205"/>
  <c r="S269" i="205"/>
  <c r="Q269" i="205"/>
  <c r="P269" i="205"/>
  <c r="N269" i="205"/>
  <c r="M269" i="205"/>
  <c r="AJ268" i="205"/>
  <c r="AI268" i="205"/>
  <c r="AF268" i="205"/>
  <c r="AE268" i="205"/>
  <c r="AC268" i="205"/>
  <c r="AB268" i="205"/>
  <c r="Z268" i="205"/>
  <c r="Y268" i="205"/>
  <c r="W268" i="205"/>
  <c r="V268" i="205"/>
  <c r="T268" i="205"/>
  <c r="S268" i="205"/>
  <c r="Q268" i="205"/>
  <c r="P268" i="205"/>
  <c r="N268" i="205"/>
  <c r="M268" i="205"/>
  <c r="AJ267" i="205"/>
  <c r="AI267" i="205"/>
  <c r="AF267" i="205"/>
  <c r="AE267" i="205"/>
  <c r="AC267" i="205"/>
  <c r="AB267" i="205"/>
  <c r="Z267" i="205"/>
  <c r="Y267" i="205"/>
  <c r="W267" i="205"/>
  <c r="V267" i="205"/>
  <c r="T267" i="205"/>
  <c r="S267" i="205"/>
  <c r="Q267" i="205"/>
  <c r="P267" i="205"/>
  <c r="N267" i="205"/>
  <c r="M267" i="205"/>
  <c r="AN253" i="205"/>
  <c r="AN254" i="205"/>
  <c r="AN255" i="205"/>
  <c r="AN256" i="205"/>
  <c r="AN257" i="205"/>
  <c r="AN258" i="205"/>
  <c r="AJ262" i="205"/>
  <c r="AN263" i="205"/>
  <c r="AM253" i="205"/>
  <c r="AM254" i="205"/>
  <c r="AM255" i="205"/>
  <c r="AM256" i="205"/>
  <c r="AM257" i="205"/>
  <c r="AM258" i="205"/>
  <c r="AI262" i="205"/>
  <c r="AM263" i="205"/>
  <c r="AL253" i="205"/>
  <c r="AL254" i="205"/>
  <c r="AL255" i="205"/>
  <c r="AL256" i="205"/>
  <c r="AL257" i="205"/>
  <c r="AL258" i="205"/>
  <c r="AH262" i="205"/>
  <c r="AL263" i="205"/>
  <c r="AJ263" i="205"/>
  <c r="AI263" i="205"/>
  <c r="AH263" i="205"/>
  <c r="AN9" i="205"/>
  <c r="AN10" i="205"/>
  <c r="AN11" i="205"/>
  <c r="AN12" i="205"/>
  <c r="AN13" i="205"/>
  <c r="AN14" i="205"/>
  <c r="AN15" i="205"/>
  <c r="AN16" i="205"/>
  <c r="AN17" i="205"/>
  <c r="AN18" i="205"/>
  <c r="AN19" i="205"/>
  <c r="AN20" i="205"/>
  <c r="AN21" i="205"/>
  <c r="AN22" i="205"/>
  <c r="AN23" i="205"/>
  <c r="AN24" i="205"/>
  <c r="AN25" i="205"/>
  <c r="AN26" i="205"/>
  <c r="AN27" i="205"/>
  <c r="AN28" i="205"/>
  <c r="AN29" i="205"/>
  <c r="AN30" i="205"/>
  <c r="AN31" i="205"/>
  <c r="AN32" i="205"/>
  <c r="AN33" i="205"/>
  <c r="AN34" i="205"/>
  <c r="AN35" i="205"/>
  <c r="AN36" i="205"/>
  <c r="AN37" i="205"/>
  <c r="AN38" i="205"/>
  <c r="AN39" i="205"/>
  <c r="AN40" i="205"/>
  <c r="AN41" i="205"/>
  <c r="AN42" i="205"/>
  <c r="AN43" i="205"/>
  <c r="AN44" i="205"/>
  <c r="AN45" i="205"/>
  <c r="AN46" i="205"/>
  <c r="AN47" i="205"/>
  <c r="AN48" i="205"/>
  <c r="AN49" i="205"/>
  <c r="AN50" i="205"/>
  <c r="AN51" i="205"/>
  <c r="AN52" i="205"/>
  <c r="AN53" i="205"/>
  <c r="AN54" i="205"/>
  <c r="AN55" i="205"/>
  <c r="AN56" i="205"/>
  <c r="AN57" i="205"/>
  <c r="AN58" i="205"/>
  <c r="AN59" i="205"/>
  <c r="AN60" i="205"/>
  <c r="AN61" i="205"/>
  <c r="AN62" i="205"/>
  <c r="AN63" i="205"/>
  <c r="AN64" i="205"/>
  <c r="AN65" i="205"/>
  <c r="AN66" i="205"/>
  <c r="AN67" i="205"/>
  <c r="AN68" i="205"/>
  <c r="AN69" i="205"/>
  <c r="AN70" i="205"/>
  <c r="AN71" i="205"/>
  <c r="AN72" i="205"/>
  <c r="AN73" i="205"/>
  <c r="AN74" i="205"/>
  <c r="AN75" i="205"/>
  <c r="AN76" i="205"/>
  <c r="AN77" i="205"/>
  <c r="AN78" i="205"/>
  <c r="AN79" i="205"/>
  <c r="AN80" i="205"/>
  <c r="AN81" i="205"/>
  <c r="AN82" i="205"/>
  <c r="AN83" i="205"/>
  <c r="AN84" i="205"/>
  <c r="AN85" i="205"/>
  <c r="AN86" i="205"/>
  <c r="AN87" i="205"/>
  <c r="AN88" i="205"/>
  <c r="AN89" i="205"/>
  <c r="AN90" i="205"/>
  <c r="AN91" i="205"/>
  <c r="AN92" i="205"/>
  <c r="AN93" i="205"/>
  <c r="AN94" i="205"/>
  <c r="AN95" i="205"/>
  <c r="AN96" i="205"/>
  <c r="AN97" i="205"/>
  <c r="AN98" i="205"/>
  <c r="AN99" i="205"/>
  <c r="AN100" i="205"/>
  <c r="AN101" i="205"/>
  <c r="AN102" i="205"/>
  <c r="AN103" i="205"/>
  <c r="AN104" i="205"/>
  <c r="AN105" i="205"/>
  <c r="AN106" i="205"/>
  <c r="AN107" i="205"/>
  <c r="AN108" i="205"/>
  <c r="AN109" i="205"/>
  <c r="AN110" i="205"/>
  <c r="AN111" i="205"/>
  <c r="AN112" i="205"/>
  <c r="AN113" i="205"/>
  <c r="AN114" i="205"/>
  <c r="AN115" i="205"/>
  <c r="AN116" i="205"/>
  <c r="AN117" i="205"/>
  <c r="AN118" i="205"/>
  <c r="AN119" i="205"/>
  <c r="AN120" i="205"/>
  <c r="AN121" i="205"/>
  <c r="AN122" i="205"/>
  <c r="AN123" i="205"/>
  <c r="AN124" i="205"/>
  <c r="AN125" i="205"/>
  <c r="AN126" i="205"/>
  <c r="AN127" i="205"/>
  <c r="AN128" i="205"/>
  <c r="AN129" i="205"/>
  <c r="AN130" i="205"/>
  <c r="AN131" i="205"/>
  <c r="AN132" i="205"/>
  <c r="AN133" i="205"/>
  <c r="AN134" i="205"/>
  <c r="AN135" i="205"/>
  <c r="AN136" i="205"/>
  <c r="AN137" i="205"/>
  <c r="AN138" i="205"/>
  <c r="AN139" i="205"/>
  <c r="AN140" i="205"/>
  <c r="AN141" i="205"/>
  <c r="AN142" i="205"/>
  <c r="AN143" i="205"/>
  <c r="AN144" i="205"/>
  <c r="AN145" i="205"/>
  <c r="AN146" i="205"/>
  <c r="AN147" i="205"/>
  <c r="AN148" i="205"/>
  <c r="AN149" i="205"/>
  <c r="AN150" i="205"/>
  <c r="AN151" i="205"/>
  <c r="AN152" i="205"/>
  <c r="AN153" i="205"/>
  <c r="AN154" i="205"/>
  <c r="AN155" i="205"/>
  <c r="AN156" i="205"/>
  <c r="AN157" i="205"/>
  <c r="AN158" i="205"/>
  <c r="AN159" i="205"/>
  <c r="AN160" i="205"/>
  <c r="AN161" i="205"/>
  <c r="AN162" i="205"/>
  <c r="AN163" i="205"/>
  <c r="AN164" i="205"/>
  <c r="AN165" i="205"/>
  <c r="AN166" i="205"/>
  <c r="AN167" i="205"/>
  <c r="AN168" i="205"/>
  <c r="AN169" i="205"/>
  <c r="AN170" i="205"/>
  <c r="AN171" i="205"/>
  <c r="AN172" i="205"/>
  <c r="AN173" i="205"/>
  <c r="AN174" i="205"/>
  <c r="AN175" i="205"/>
  <c r="AN176" i="205"/>
  <c r="AN177" i="205"/>
  <c r="AN178" i="205"/>
  <c r="AN179" i="205"/>
  <c r="AN180" i="205"/>
  <c r="AN181" i="205"/>
  <c r="AN182" i="205"/>
  <c r="AN183" i="205"/>
  <c r="AN184" i="205"/>
  <c r="AN185" i="205"/>
  <c r="AN186" i="205"/>
  <c r="AN187" i="205"/>
  <c r="AN188" i="205"/>
  <c r="AN189" i="205"/>
  <c r="AN190" i="205"/>
  <c r="AN191" i="205"/>
  <c r="AN192" i="205"/>
  <c r="AN193" i="205"/>
  <c r="AN194" i="205"/>
  <c r="AN195" i="205"/>
  <c r="AN196" i="205"/>
  <c r="AN197" i="205"/>
  <c r="AN198" i="205"/>
  <c r="AN199" i="205"/>
  <c r="AN200" i="205"/>
  <c r="AN201" i="205"/>
  <c r="AN202" i="205"/>
  <c r="AN203" i="205"/>
  <c r="AN204" i="205"/>
  <c r="AN205" i="205"/>
  <c r="AN206" i="205"/>
  <c r="AN207" i="205"/>
  <c r="AN208" i="205"/>
  <c r="AN209" i="205"/>
  <c r="AN210" i="205"/>
  <c r="AN211" i="205"/>
  <c r="AN212" i="205"/>
  <c r="AN213" i="205"/>
  <c r="AN214" i="205"/>
  <c r="AN215" i="205"/>
  <c r="AN216" i="205"/>
  <c r="AN217" i="205"/>
  <c r="AN218" i="205"/>
  <c r="AN219" i="205"/>
  <c r="AN220" i="205"/>
  <c r="AN221" i="205"/>
  <c r="AN222" i="205"/>
  <c r="AN223" i="205"/>
  <c r="AN224" i="205"/>
  <c r="AN225" i="205"/>
  <c r="AN226" i="205"/>
  <c r="AN227" i="205"/>
  <c r="AN228" i="205"/>
  <c r="AN229" i="205"/>
  <c r="AN230" i="205"/>
  <c r="AN231" i="205"/>
  <c r="AN232" i="205"/>
  <c r="AN233" i="205"/>
  <c r="AN234" i="205"/>
  <c r="AN235" i="205"/>
  <c r="AN236" i="205"/>
  <c r="AN237" i="205"/>
  <c r="AN238" i="205"/>
  <c r="AN239" i="205"/>
  <c r="AN240" i="205"/>
  <c r="AN241" i="205"/>
  <c r="AN242" i="205"/>
  <c r="AN243" i="205"/>
  <c r="AN244" i="205"/>
  <c r="AN260" i="205"/>
  <c r="AM9" i="205"/>
  <c r="AM10" i="205"/>
  <c r="AM11" i="205"/>
  <c r="AM12" i="205"/>
  <c r="AM13" i="205"/>
  <c r="AM14" i="205"/>
  <c r="AM15" i="205"/>
  <c r="AM16" i="205"/>
  <c r="AM17" i="205"/>
  <c r="AM18" i="205"/>
  <c r="AM19" i="205"/>
  <c r="AM20" i="205"/>
  <c r="AM21" i="205"/>
  <c r="AM22" i="205"/>
  <c r="AM23" i="205"/>
  <c r="AM24" i="205"/>
  <c r="AM25" i="205"/>
  <c r="AM26" i="205"/>
  <c r="AM27" i="205"/>
  <c r="AM28" i="205"/>
  <c r="AM29" i="205"/>
  <c r="AM30" i="205"/>
  <c r="AM31" i="205"/>
  <c r="AM32" i="205"/>
  <c r="AM33" i="205"/>
  <c r="AM34" i="205"/>
  <c r="AM35" i="205"/>
  <c r="AM36" i="205"/>
  <c r="AM37" i="205"/>
  <c r="AM38" i="205"/>
  <c r="AM39" i="205"/>
  <c r="AM40" i="205"/>
  <c r="AM41" i="205"/>
  <c r="AM42" i="205"/>
  <c r="AM43" i="205"/>
  <c r="AM44" i="205"/>
  <c r="AM45" i="205"/>
  <c r="AM46" i="205"/>
  <c r="AM47" i="205"/>
  <c r="AM48" i="205"/>
  <c r="AM49" i="205"/>
  <c r="AM50" i="205"/>
  <c r="AM51" i="205"/>
  <c r="AM52" i="205"/>
  <c r="AM53" i="205"/>
  <c r="AM54" i="205"/>
  <c r="AM55" i="205"/>
  <c r="AM56" i="205"/>
  <c r="AM57" i="205"/>
  <c r="AM58" i="205"/>
  <c r="AM59" i="205"/>
  <c r="AM60" i="205"/>
  <c r="AM61" i="205"/>
  <c r="AM62" i="205"/>
  <c r="AM63" i="205"/>
  <c r="AM64" i="205"/>
  <c r="AM65" i="205"/>
  <c r="AM66" i="205"/>
  <c r="AM67" i="205"/>
  <c r="AM68" i="205"/>
  <c r="AM69" i="205"/>
  <c r="AM70" i="205"/>
  <c r="AM71" i="205"/>
  <c r="AM72" i="205"/>
  <c r="AM73" i="205"/>
  <c r="AM74" i="205"/>
  <c r="AM75" i="205"/>
  <c r="AM76" i="205"/>
  <c r="AM77" i="205"/>
  <c r="AM78" i="205"/>
  <c r="AM79" i="205"/>
  <c r="AM80" i="205"/>
  <c r="AM81" i="205"/>
  <c r="AM82" i="205"/>
  <c r="AM83" i="205"/>
  <c r="AM84" i="205"/>
  <c r="AM85" i="205"/>
  <c r="AM86" i="205"/>
  <c r="AM87" i="205"/>
  <c r="AM88" i="205"/>
  <c r="AM89" i="205"/>
  <c r="AM90" i="205"/>
  <c r="AM91" i="205"/>
  <c r="AM92" i="205"/>
  <c r="AM93" i="205"/>
  <c r="AM94" i="205"/>
  <c r="AM95" i="205"/>
  <c r="AM96" i="205"/>
  <c r="AM97" i="205"/>
  <c r="AM98" i="205"/>
  <c r="AM99" i="205"/>
  <c r="AM100" i="205"/>
  <c r="AM101" i="205"/>
  <c r="AM102" i="205"/>
  <c r="AM103" i="205"/>
  <c r="AM104" i="205"/>
  <c r="AM105" i="205"/>
  <c r="AM106" i="205"/>
  <c r="AM107" i="205"/>
  <c r="AM108" i="205"/>
  <c r="AM109" i="205"/>
  <c r="AM110" i="205"/>
  <c r="AM111" i="205"/>
  <c r="AM112" i="205"/>
  <c r="AM113" i="205"/>
  <c r="AM114" i="205"/>
  <c r="AM115" i="205"/>
  <c r="AM116" i="205"/>
  <c r="AM117" i="205"/>
  <c r="AM118" i="205"/>
  <c r="AM119" i="205"/>
  <c r="AM120" i="205"/>
  <c r="AM121" i="205"/>
  <c r="AM122" i="205"/>
  <c r="AM123" i="205"/>
  <c r="AM124" i="205"/>
  <c r="AM125" i="205"/>
  <c r="AM126" i="205"/>
  <c r="AM127" i="205"/>
  <c r="AM128" i="205"/>
  <c r="AM129" i="205"/>
  <c r="AM130" i="205"/>
  <c r="AM131" i="205"/>
  <c r="AM132" i="205"/>
  <c r="AM133" i="205"/>
  <c r="AM134" i="205"/>
  <c r="AM135" i="205"/>
  <c r="AM136" i="205"/>
  <c r="AM137" i="205"/>
  <c r="AM138" i="205"/>
  <c r="AM139" i="205"/>
  <c r="AM140" i="205"/>
  <c r="AM141" i="205"/>
  <c r="AM142" i="205"/>
  <c r="AM143" i="205"/>
  <c r="AM144" i="205"/>
  <c r="AM145" i="205"/>
  <c r="AM146" i="205"/>
  <c r="AM147" i="205"/>
  <c r="AM148" i="205"/>
  <c r="AM149" i="205"/>
  <c r="AM150" i="205"/>
  <c r="AM151" i="205"/>
  <c r="AM152" i="205"/>
  <c r="AM153" i="205"/>
  <c r="AM154" i="205"/>
  <c r="AM155" i="205"/>
  <c r="AM156" i="205"/>
  <c r="AM157" i="205"/>
  <c r="AM158" i="205"/>
  <c r="AM159" i="205"/>
  <c r="AM160" i="205"/>
  <c r="AM161" i="205"/>
  <c r="AM162" i="205"/>
  <c r="AM163" i="205"/>
  <c r="AM164" i="205"/>
  <c r="AM165" i="205"/>
  <c r="AM166" i="205"/>
  <c r="AM167" i="205"/>
  <c r="AM168" i="205"/>
  <c r="AM169" i="205"/>
  <c r="AM170" i="205"/>
  <c r="AM171" i="205"/>
  <c r="AM172" i="205"/>
  <c r="AM173" i="205"/>
  <c r="AM174" i="205"/>
  <c r="AM175" i="205"/>
  <c r="AM176" i="205"/>
  <c r="AM177" i="205"/>
  <c r="AM178" i="205"/>
  <c r="AM179" i="205"/>
  <c r="AM180" i="205"/>
  <c r="AM181" i="205"/>
  <c r="AM182" i="205"/>
  <c r="AM183" i="205"/>
  <c r="AM184" i="205"/>
  <c r="AM185" i="205"/>
  <c r="AM186" i="205"/>
  <c r="AM187" i="205"/>
  <c r="AM188" i="205"/>
  <c r="AM189" i="205"/>
  <c r="AM190" i="205"/>
  <c r="AM191" i="205"/>
  <c r="AM192" i="205"/>
  <c r="AM193" i="205"/>
  <c r="AM194" i="205"/>
  <c r="AM195" i="205"/>
  <c r="AM196" i="205"/>
  <c r="AM197" i="205"/>
  <c r="AM198" i="205"/>
  <c r="AM199" i="205"/>
  <c r="AM200" i="205"/>
  <c r="AM201" i="205"/>
  <c r="AM202" i="205"/>
  <c r="AM203" i="205"/>
  <c r="AM204" i="205"/>
  <c r="AM205" i="205"/>
  <c r="AM206" i="205"/>
  <c r="AM207" i="205"/>
  <c r="AM208" i="205"/>
  <c r="AM209" i="205"/>
  <c r="AM210" i="205"/>
  <c r="AM211" i="205"/>
  <c r="AM212" i="205"/>
  <c r="AM213" i="205"/>
  <c r="AM214" i="205"/>
  <c r="AM215" i="205"/>
  <c r="AM216" i="205"/>
  <c r="AM217" i="205"/>
  <c r="AM218" i="205"/>
  <c r="AM219" i="205"/>
  <c r="AM220" i="205"/>
  <c r="AM221" i="205"/>
  <c r="AM222" i="205"/>
  <c r="AM223" i="205"/>
  <c r="AM224" i="205"/>
  <c r="AM225" i="205"/>
  <c r="AM226" i="205"/>
  <c r="AM227" i="205"/>
  <c r="AM228" i="205"/>
  <c r="AM229" i="205"/>
  <c r="AM230" i="205"/>
  <c r="AM231" i="205"/>
  <c r="AM232" i="205"/>
  <c r="AM233" i="205"/>
  <c r="AM234" i="205"/>
  <c r="AM235" i="205"/>
  <c r="AM236" i="205"/>
  <c r="AM237" i="205"/>
  <c r="AM238" i="205"/>
  <c r="AM239" i="205"/>
  <c r="AM240" i="205"/>
  <c r="AM241" i="205"/>
  <c r="AM242" i="205"/>
  <c r="AM243" i="205"/>
  <c r="AM244" i="205"/>
  <c r="AM260" i="205"/>
  <c r="AL9" i="205"/>
  <c r="AL10" i="205"/>
  <c r="AL11" i="205"/>
  <c r="AL12" i="205"/>
  <c r="AL13" i="205"/>
  <c r="AL14" i="205"/>
  <c r="AL15" i="205"/>
  <c r="AL16" i="205"/>
  <c r="AL17" i="205"/>
  <c r="AL18" i="205"/>
  <c r="AL19" i="205"/>
  <c r="AL20" i="205"/>
  <c r="AL21" i="205"/>
  <c r="AL22" i="205"/>
  <c r="AL23" i="205"/>
  <c r="AL24" i="205"/>
  <c r="AL25" i="205"/>
  <c r="AL26" i="205"/>
  <c r="AL27" i="205"/>
  <c r="AL28" i="205"/>
  <c r="AL29" i="205"/>
  <c r="AL30" i="205"/>
  <c r="AL31" i="205"/>
  <c r="AL32" i="205"/>
  <c r="AL33" i="205"/>
  <c r="AL34" i="205"/>
  <c r="AL35" i="205"/>
  <c r="AL36" i="205"/>
  <c r="AL37" i="205"/>
  <c r="AL38" i="205"/>
  <c r="AL39" i="205"/>
  <c r="AL40" i="205"/>
  <c r="AL41" i="205"/>
  <c r="AL42" i="205"/>
  <c r="AL43" i="205"/>
  <c r="AL44" i="205"/>
  <c r="AL45" i="205"/>
  <c r="AL46" i="205"/>
  <c r="AL47" i="205"/>
  <c r="AL48" i="205"/>
  <c r="AL49" i="205"/>
  <c r="AL50" i="205"/>
  <c r="AL51" i="205"/>
  <c r="AL52" i="205"/>
  <c r="AL53" i="205"/>
  <c r="AL54" i="205"/>
  <c r="AL55" i="205"/>
  <c r="AL56" i="205"/>
  <c r="AL57" i="205"/>
  <c r="AL58" i="205"/>
  <c r="AL59" i="205"/>
  <c r="AL60" i="205"/>
  <c r="AL61" i="205"/>
  <c r="AL62" i="205"/>
  <c r="AL63" i="205"/>
  <c r="AL64" i="205"/>
  <c r="AL65" i="205"/>
  <c r="AL66" i="205"/>
  <c r="AL67" i="205"/>
  <c r="AL68" i="205"/>
  <c r="AL69" i="205"/>
  <c r="AL70" i="205"/>
  <c r="AL71" i="205"/>
  <c r="AL72" i="205"/>
  <c r="AL73" i="205"/>
  <c r="AL74" i="205"/>
  <c r="AL75" i="205"/>
  <c r="AL76" i="205"/>
  <c r="AL77" i="205"/>
  <c r="AL78" i="205"/>
  <c r="AL79" i="205"/>
  <c r="AL80" i="205"/>
  <c r="AL81" i="205"/>
  <c r="AL82" i="205"/>
  <c r="AL83" i="205"/>
  <c r="AL84" i="205"/>
  <c r="AL85" i="205"/>
  <c r="AL86" i="205"/>
  <c r="AL87" i="205"/>
  <c r="AL88" i="205"/>
  <c r="AL89" i="205"/>
  <c r="AL90" i="205"/>
  <c r="AL91" i="205"/>
  <c r="AL92" i="205"/>
  <c r="AL93" i="205"/>
  <c r="AL94" i="205"/>
  <c r="AL95" i="205"/>
  <c r="AL96" i="205"/>
  <c r="AL97" i="205"/>
  <c r="AL98" i="205"/>
  <c r="AL99" i="205"/>
  <c r="AL100" i="205"/>
  <c r="AL101" i="205"/>
  <c r="AL102" i="205"/>
  <c r="AL103" i="205"/>
  <c r="AL104" i="205"/>
  <c r="AL105" i="205"/>
  <c r="AL106" i="205"/>
  <c r="AL107" i="205"/>
  <c r="AL108" i="205"/>
  <c r="AL109" i="205"/>
  <c r="AL110" i="205"/>
  <c r="AL111" i="205"/>
  <c r="AL112" i="205"/>
  <c r="AL113" i="205"/>
  <c r="AL114" i="205"/>
  <c r="AL115" i="205"/>
  <c r="AL116" i="205"/>
  <c r="AL117" i="205"/>
  <c r="AL118" i="205"/>
  <c r="AL119" i="205"/>
  <c r="AL120" i="205"/>
  <c r="AL121" i="205"/>
  <c r="AL122" i="205"/>
  <c r="AL123" i="205"/>
  <c r="AL124" i="205"/>
  <c r="AL125" i="205"/>
  <c r="AL126" i="205"/>
  <c r="AL127" i="205"/>
  <c r="AL128" i="205"/>
  <c r="AL129" i="205"/>
  <c r="AL130" i="205"/>
  <c r="AL131" i="205"/>
  <c r="AL132" i="205"/>
  <c r="AL133" i="205"/>
  <c r="AL134" i="205"/>
  <c r="AL135" i="205"/>
  <c r="AL136" i="205"/>
  <c r="AL137" i="205"/>
  <c r="AL138" i="205"/>
  <c r="AL139" i="205"/>
  <c r="AL140" i="205"/>
  <c r="AL141" i="205"/>
  <c r="AL142" i="205"/>
  <c r="AL143" i="205"/>
  <c r="AL144" i="205"/>
  <c r="AL145" i="205"/>
  <c r="AL146" i="205"/>
  <c r="AL147" i="205"/>
  <c r="AL148" i="205"/>
  <c r="AL149" i="205"/>
  <c r="AL150" i="205"/>
  <c r="AL151" i="205"/>
  <c r="AL152" i="205"/>
  <c r="AL153" i="205"/>
  <c r="AL154" i="205"/>
  <c r="AL155" i="205"/>
  <c r="AL156" i="205"/>
  <c r="AL157" i="205"/>
  <c r="AL158" i="205"/>
  <c r="AL159" i="205"/>
  <c r="AL160" i="205"/>
  <c r="AL161" i="205"/>
  <c r="AL162" i="205"/>
  <c r="AL163" i="205"/>
  <c r="AL164" i="205"/>
  <c r="AL165" i="205"/>
  <c r="AL166" i="205"/>
  <c r="AL167" i="205"/>
  <c r="AL168" i="205"/>
  <c r="AL169" i="205"/>
  <c r="AL170" i="205"/>
  <c r="AL171" i="205"/>
  <c r="AL172" i="205"/>
  <c r="AL173" i="205"/>
  <c r="AL174" i="205"/>
  <c r="AL175" i="205"/>
  <c r="AL176" i="205"/>
  <c r="AL177" i="205"/>
  <c r="AL178" i="205"/>
  <c r="AL179" i="205"/>
  <c r="AL180" i="205"/>
  <c r="AL181" i="205"/>
  <c r="AL182" i="205"/>
  <c r="AL183" i="205"/>
  <c r="AL184" i="205"/>
  <c r="AL185" i="205"/>
  <c r="AL186" i="205"/>
  <c r="AL187" i="205"/>
  <c r="AL188" i="205"/>
  <c r="AL189" i="205"/>
  <c r="AL190" i="205"/>
  <c r="AL191" i="205"/>
  <c r="AL192" i="205"/>
  <c r="AL193" i="205"/>
  <c r="AL194" i="205"/>
  <c r="AL195" i="205"/>
  <c r="AL196" i="205"/>
  <c r="AL197" i="205"/>
  <c r="AL198" i="205"/>
  <c r="AL199" i="205"/>
  <c r="AL200" i="205"/>
  <c r="AL201" i="205"/>
  <c r="AL202" i="205"/>
  <c r="AL203" i="205"/>
  <c r="AL204" i="205"/>
  <c r="AL205" i="205"/>
  <c r="AL206" i="205"/>
  <c r="AL207" i="205"/>
  <c r="AL208" i="205"/>
  <c r="AL209" i="205"/>
  <c r="AL210" i="205"/>
  <c r="AL211" i="205"/>
  <c r="AL212" i="205"/>
  <c r="AL213" i="205"/>
  <c r="AL214" i="205"/>
  <c r="AL215" i="205"/>
  <c r="AL216" i="205"/>
  <c r="AL217" i="205"/>
  <c r="AL218" i="205"/>
  <c r="AL219" i="205"/>
  <c r="AL220" i="205"/>
  <c r="AL221" i="205"/>
  <c r="AL222" i="205"/>
  <c r="AL223" i="205"/>
  <c r="AL224" i="205"/>
  <c r="AL225" i="205"/>
  <c r="AL226" i="205"/>
  <c r="AL227" i="205"/>
  <c r="AL228" i="205"/>
  <c r="AL229" i="205"/>
  <c r="AL230" i="205"/>
  <c r="AL231" i="205"/>
  <c r="AL232" i="205"/>
  <c r="AL233" i="205"/>
  <c r="AL234" i="205"/>
  <c r="AL235" i="205"/>
  <c r="AL236" i="205"/>
  <c r="AL237" i="205"/>
  <c r="AL238" i="205"/>
  <c r="AL239" i="205"/>
  <c r="AL240" i="205"/>
  <c r="AL241" i="205"/>
  <c r="AL242" i="205"/>
  <c r="AL243" i="205"/>
  <c r="AL244" i="205"/>
  <c r="AL260" i="205"/>
  <c r="AJ244" i="205"/>
  <c r="AJ260" i="205"/>
  <c r="AI244" i="205"/>
  <c r="AI260" i="205"/>
  <c r="AH244" i="205"/>
  <c r="AH260" i="205"/>
  <c r="AF260" i="205"/>
  <c r="AE260" i="205"/>
  <c r="AD260" i="205"/>
  <c r="AC260" i="205"/>
  <c r="AB260" i="205"/>
  <c r="AA260" i="205"/>
  <c r="Z260" i="205"/>
  <c r="Y260" i="205"/>
  <c r="X260" i="205"/>
  <c r="W260" i="205"/>
  <c r="V260" i="205"/>
  <c r="U260" i="205"/>
  <c r="T244" i="205"/>
  <c r="T260" i="205"/>
  <c r="S244" i="205"/>
  <c r="S260" i="205"/>
  <c r="R244" i="205"/>
  <c r="R260" i="205"/>
  <c r="Q244" i="205"/>
  <c r="Q260" i="205"/>
  <c r="P244" i="205"/>
  <c r="P260" i="205"/>
  <c r="O244" i="205"/>
  <c r="O260" i="205"/>
  <c r="N244" i="205"/>
  <c r="N260" i="205"/>
  <c r="M244" i="205"/>
  <c r="M260" i="205"/>
  <c r="L244" i="205"/>
  <c r="L260" i="205"/>
  <c r="AG253" i="205"/>
  <c r="AG254" i="205"/>
  <c r="AG255" i="205"/>
  <c r="AG256" i="205"/>
  <c r="AG257" i="205"/>
  <c r="AG258" i="205"/>
  <c r="AL250" i="205"/>
  <c r="BF9" i="206"/>
  <c r="AT9" i="206"/>
  <c r="BF10" i="206"/>
  <c r="AT10" i="206"/>
  <c r="BF11" i="206"/>
  <c r="AT11" i="206"/>
  <c r="BF12" i="206"/>
  <c r="AT12" i="206"/>
  <c r="BF13" i="206"/>
  <c r="AT13" i="206"/>
  <c r="BF14" i="206"/>
  <c r="AT14" i="206"/>
  <c r="BF15" i="206"/>
  <c r="AT15" i="206"/>
  <c r="BF16" i="206"/>
  <c r="AT16" i="206"/>
  <c r="BF17" i="206"/>
  <c r="AT17" i="206"/>
  <c r="BF18" i="206"/>
  <c r="AT18" i="206"/>
  <c r="BF19" i="206"/>
  <c r="AT19" i="206"/>
  <c r="BF20" i="206"/>
  <c r="AT20" i="206"/>
  <c r="BF21" i="206"/>
  <c r="AT21" i="206"/>
  <c r="BF22" i="206"/>
  <c r="AT22" i="206"/>
  <c r="BF23" i="206"/>
  <c r="AT23" i="206"/>
  <c r="BF24" i="206"/>
  <c r="AT24" i="206"/>
  <c r="BF25" i="206"/>
  <c r="AT25" i="206"/>
  <c r="BF26" i="206"/>
  <c r="AT26" i="206"/>
  <c r="BF27" i="206"/>
  <c r="AT27" i="206"/>
  <c r="BF28" i="206"/>
  <c r="AT28" i="206"/>
  <c r="BF29" i="206"/>
  <c r="AT29" i="206"/>
  <c r="BF30" i="206"/>
  <c r="AT30" i="206"/>
  <c r="BF31" i="206"/>
  <c r="AT31" i="206"/>
  <c r="BF32" i="206"/>
  <c r="AT32" i="206"/>
  <c r="BF33" i="206"/>
  <c r="AT33" i="206"/>
  <c r="BF34" i="206"/>
  <c r="AT34" i="206"/>
  <c r="BF35" i="206"/>
  <c r="AT35" i="206"/>
  <c r="BF36" i="206"/>
  <c r="AT36" i="206"/>
  <c r="BF37" i="206"/>
  <c r="AT37" i="206"/>
  <c r="BF38" i="206"/>
  <c r="AT38" i="206"/>
  <c r="BF39" i="206"/>
  <c r="AT39" i="206"/>
  <c r="BF40" i="206"/>
  <c r="AT40" i="206"/>
  <c r="BF41" i="206"/>
  <c r="AT41" i="206"/>
  <c r="BF42" i="206"/>
  <c r="AT42" i="206"/>
  <c r="BF43" i="206"/>
  <c r="AT43" i="206"/>
  <c r="BF44" i="206"/>
  <c r="AT44" i="206"/>
  <c r="BF45" i="206"/>
  <c r="AT45" i="206"/>
  <c r="BF46" i="206"/>
  <c r="AT46" i="206"/>
  <c r="BF47" i="206"/>
  <c r="AT47" i="206"/>
  <c r="BF48" i="206"/>
  <c r="AT48" i="206"/>
  <c r="BF49" i="206"/>
  <c r="AT49" i="206"/>
  <c r="BF50" i="206"/>
  <c r="AT50" i="206"/>
  <c r="BF51" i="206"/>
  <c r="AT51" i="206"/>
  <c r="BF52" i="206"/>
  <c r="AT52" i="206"/>
  <c r="BF53" i="206"/>
  <c r="AT53" i="206"/>
  <c r="BF54" i="206"/>
  <c r="AT54" i="206"/>
  <c r="BF55" i="206"/>
  <c r="AT55" i="206"/>
  <c r="BF56" i="206"/>
  <c r="AT56" i="206"/>
  <c r="BF57" i="206"/>
  <c r="AT57" i="206"/>
  <c r="BF58" i="206"/>
  <c r="AT58" i="206"/>
  <c r="BF59" i="206"/>
  <c r="AT59" i="206"/>
  <c r="BF60" i="206"/>
  <c r="AT60" i="206"/>
  <c r="BF61" i="206"/>
  <c r="AT61" i="206"/>
  <c r="BF62" i="206"/>
  <c r="AT62" i="206"/>
  <c r="BF63" i="206"/>
  <c r="AT63" i="206"/>
  <c r="BF64" i="206"/>
  <c r="AT64" i="206"/>
  <c r="BF65" i="206"/>
  <c r="AT65" i="206"/>
  <c r="BF66" i="206"/>
  <c r="AT66" i="206"/>
  <c r="BF67" i="206"/>
  <c r="AT67" i="206"/>
  <c r="BF68" i="206"/>
  <c r="AT68" i="206"/>
  <c r="BF69" i="206"/>
  <c r="AT69" i="206"/>
  <c r="BF70" i="206"/>
  <c r="AT70" i="206"/>
  <c r="BF71" i="206"/>
  <c r="AT71" i="206"/>
  <c r="BF72" i="206"/>
  <c r="AT72" i="206"/>
  <c r="BF73" i="206"/>
  <c r="AT73" i="206"/>
  <c r="BF74" i="206"/>
  <c r="AT74" i="206"/>
  <c r="BF75" i="206"/>
  <c r="AT75" i="206"/>
  <c r="BF76" i="206"/>
  <c r="AT76" i="206"/>
  <c r="BF77" i="206"/>
  <c r="AT77" i="206"/>
  <c r="BF78" i="206"/>
  <c r="AT78" i="206"/>
  <c r="BF79" i="206"/>
  <c r="AT79" i="206"/>
  <c r="BF80" i="206"/>
  <c r="AT80" i="206"/>
  <c r="BF81" i="206"/>
  <c r="AT81" i="206"/>
  <c r="BF82" i="206"/>
  <c r="AT82" i="206"/>
  <c r="BF83" i="206"/>
  <c r="AT83" i="206"/>
  <c r="BF84" i="206"/>
  <c r="AT84" i="206"/>
  <c r="BF85" i="206"/>
  <c r="AT85" i="206"/>
  <c r="BF86" i="206"/>
  <c r="AT86" i="206"/>
  <c r="BF87" i="206"/>
  <c r="AT87" i="206"/>
  <c r="BF88" i="206"/>
  <c r="AT88" i="206"/>
  <c r="BF89" i="206"/>
  <c r="AT89" i="206"/>
  <c r="BF90" i="206"/>
  <c r="AT90" i="206"/>
  <c r="BF91" i="206"/>
  <c r="AT91" i="206"/>
  <c r="BF92" i="206"/>
  <c r="AT92" i="206"/>
  <c r="BF93" i="206"/>
  <c r="AT93" i="206"/>
  <c r="BF94" i="206"/>
  <c r="AT94" i="206"/>
  <c r="BF95" i="206"/>
  <c r="AT95" i="206"/>
  <c r="BF96" i="206"/>
  <c r="AT96" i="206"/>
  <c r="BF97" i="206"/>
  <c r="AT97" i="206"/>
  <c r="BF98" i="206"/>
  <c r="AT98" i="206"/>
  <c r="BF99" i="206"/>
  <c r="AT99" i="206"/>
  <c r="BF100" i="206"/>
  <c r="AT100" i="206"/>
  <c r="BF101" i="206"/>
  <c r="AT101" i="206"/>
  <c r="BF102" i="206"/>
  <c r="AT102" i="206"/>
  <c r="BF103" i="206"/>
  <c r="AT103" i="206"/>
  <c r="BF104" i="206"/>
  <c r="AT104" i="206"/>
  <c r="BF105" i="206"/>
  <c r="AT105" i="206"/>
  <c r="BF106" i="206"/>
  <c r="AT106" i="206"/>
  <c r="BF107" i="206"/>
  <c r="AT107" i="206"/>
  <c r="BF108" i="206"/>
  <c r="AT108" i="206"/>
  <c r="BF109" i="206"/>
  <c r="AT109" i="206"/>
  <c r="BF110" i="206"/>
  <c r="AT110" i="206"/>
  <c r="BF111" i="206"/>
  <c r="AT111" i="206"/>
  <c r="BF112" i="206"/>
  <c r="AT112" i="206"/>
  <c r="BF113" i="206"/>
  <c r="AT113" i="206"/>
  <c r="BF114" i="206"/>
  <c r="AT114" i="206"/>
  <c r="BF115" i="206"/>
  <c r="AT115" i="206"/>
  <c r="BF116" i="206"/>
  <c r="AT116" i="206"/>
  <c r="BF117" i="206"/>
  <c r="AT117" i="206"/>
  <c r="BF118" i="206"/>
  <c r="AT118" i="206"/>
  <c r="BF119" i="206"/>
  <c r="AT119" i="206"/>
  <c r="BF120" i="206"/>
  <c r="AT120" i="206"/>
  <c r="BF121" i="206"/>
  <c r="AT121" i="206"/>
  <c r="BF122" i="206"/>
  <c r="AT122" i="206"/>
  <c r="BF123" i="206"/>
  <c r="AT123" i="206"/>
  <c r="BF124" i="206"/>
  <c r="AT124" i="206"/>
  <c r="BF125" i="206"/>
  <c r="AT125" i="206"/>
  <c r="BF126" i="206"/>
  <c r="AT126" i="206"/>
  <c r="BF127" i="206"/>
  <c r="AT127" i="206"/>
  <c r="BF128" i="206"/>
  <c r="AT128" i="206"/>
  <c r="BF129" i="206"/>
  <c r="AT129" i="206"/>
  <c r="BF130" i="206"/>
  <c r="AT130" i="206"/>
  <c r="BF131" i="206"/>
  <c r="AT131" i="206"/>
  <c r="BF132" i="206"/>
  <c r="AT132" i="206"/>
  <c r="BF133" i="206"/>
  <c r="AT133" i="206"/>
  <c r="BF134" i="206"/>
  <c r="AT134" i="206"/>
  <c r="BF135" i="206"/>
  <c r="AT135" i="206"/>
  <c r="BF136" i="206"/>
  <c r="AT136" i="206"/>
  <c r="BF137" i="206"/>
  <c r="AT137" i="206"/>
  <c r="BF138" i="206"/>
  <c r="AT138" i="206"/>
  <c r="BF139" i="206"/>
  <c r="AT139" i="206"/>
  <c r="BF140" i="206"/>
  <c r="AT140" i="206"/>
  <c r="BF141" i="206"/>
  <c r="AT141" i="206"/>
  <c r="BF142" i="206"/>
  <c r="AT142" i="206"/>
  <c r="BF143" i="206"/>
  <c r="AT143" i="206"/>
  <c r="BF144" i="206"/>
  <c r="AT144" i="206"/>
  <c r="BF145" i="206"/>
  <c r="AT145" i="206"/>
  <c r="BF146" i="206"/>
  <c r="AT146" i="206"/>
  <c r="BF147" i="206"/>
  <c r="AT147" i="206"/>
  <c r="BF148" i="206"/>
  <c r="AT148" i="206"/>
  <c r="BF149" i="206"/>
  <c r="AT149" i="206"/>
  <c r="BF150" i="206"/>
  <c r="AT150" i="206"/>
  <c r="BF151" i="206"/>
  <c r="AT151" i="206"/>
  <c r="BF152" i="206"/>
  <c r="AT152" i="206"/>
  <c r="BF153" i="206"/>
  <c r="AT153" i="206"/>
  <c r="BF154" i="206"/>
  <c r="AT154" i="206"/>
  <c r="BF155" i="206"/>
  <c r="AT155" i="206"/>
  <c r="BF156" i="206"/>
  <c r="AT156" i="206"/>
  <c r="BF157" i="206"/>
  <c r="AT157" i="206"/>
  <c r="BF158" i="206"/>
  <c r="AT158" i="206"/>
  <c r="BF159" i="206"/>
  <c r="AT159" i="206"/>
  <c r="BF160" i="206"/>
  <c r="AT160" i="206"/>
  <c r="BF161" i="206"/>
  <c r="AT161" i="206"/>
  <c r="BF162" i="206"/>
  <c r="AT162" i="206"/>
  <c r="BF163" i="206"/>
  <c r="AT163" i="206"/>
  <c r="BF164" i="206"/>
  <c r="AT164" i="206"/>
  <c r="BF165" i="206"/>
  <c r="AT165" i="206"/>
  <c r="BF166" i="206"/>
  <c r="AT166" i="206"/>
  <c r="BF167" i="206"/>
  <c r="AT167" i="206"/>
  <c r="BF168" i="206"/>
  <c r="AT168" i="206"/>
  <c r="BF169" i="206"/>
  <c r="AT169" i="206"/>
  <c r="BF170" i="206"/>
  <c r="AT170" i="206"/>
  <c r="BF171" i="206"/>
  <c r="AT171" i="206"/>
  <c r="BF172" i="206"/>
  <c r="AT172" i="206"/>
  <c r="BF173" i="206"/>
  <c r="AT173" i="206"/>
  <c r="BF174" i="206"/>
  <c r="AT174" i="206"/>
  <c r="BF175" i="206"/>
  <c r="AT175" i="206"/>
  <c r="BF176" i="206"/>
  <c r="AT176" i="206"/>
  <c r="BF177" i="206"/>
  <c r="AT177" i="206"/>
  <c r="BF178" i="206"/>
  <c r="AT178" i="206"/>
  <c r="BF179" i="206"/>
  <c r="AT179" i="206"/>
  <c r="BF180" i="206"/>
  <c r="AT180" i="206"/>
  <c r="BF181" i="206"/>
  <c r="AT181" i="206"/>
  <c r="BF182" i="206"/>
  <c r="AT182" i="206"/>
  <c r="BF183" i="206"/>
  <c r="AT183" i="206"/>
  <c r="BF184" i="206"/>
  <c r="AT184" i="206"/>
  <c r="BF185" i="206"/>
  <c r="AT185" i="206"/>
  <c r="BF186" i="206"/>
  <c r="AT186" i="206"/>
  <c r="BF187" i="206"/>
  <c r="AT187" i="206"/>
  <c r="BF188" i="206"/>
  <c r="AT188" i="206"/>
  <c r="BF189" i="206"/>
  <c r="AT189" i="206"/>
  <c r="BF190" i="206"/>
  <c r="AT190" i="206"/>
  <c r="BF191" i="206"/>
  <c r="AT191" i="206"/>
  <c r="BF192" i="206"/>
  <c r="AT192" i="206"/>
  <c r="BF193" i="206"/>
  <c r="AT193" i="206"/>
  <c r="BF194" i="206"/>
  <c r="AT194" i="206"/>
  <c r="BF195" i="206"/>
  <c r="AT195" i="206"/>
  <c r="BF196" i="206"/>
  <c r="AT196" i="206"/>
  <c r="BF197" i="206"/>
  <c r="AT197" i="206"/>
  <c r="BF198" i="206"/>
  <c r="AT198" i="206"/>
  <c r="BF199" i="206"/>
  <c r="AT199" i="206"/>
  <c r="BF200" i="206"/>
  <c r="AT200" i="206"/>
  <c r="BF201" i="206"/>
  <c r="AT201" i="206"/>
  <c r="BF202" i="206"/>
  <c r="AT202" i="206"/>
  <c r="BF203" i="206"/>
  <c r="AT203" i="206"/>
  <c r="BF204" i="206"/>
  <c r="AT204" i="206"/>
  <c r="BF205" i="206"/>
  <c r="AT205" i="206"/>
  <c r="BF206" i="206"/>
  <c r="AT206" i="206"/>
  <c r="BF207" i="206"/>
  <c r="AT207" i="206"/>
  <c r="BF208" i="206"/>
  <c r="AT208" i="206"/>
  <c r="BF209" i="206"/>
  <c r="AT209" i="206"/>
  <c r="BF210" i="206"/>
  <c r="AT210" i="206"/>
  <c r="BF211" i="206"/>
  <c r="AT211" i="206"/>
  <c r="BF212" i="206"/>
  <c r="AT212" i="206"/>
  <c r="BF213" i="206"/>
  <c r="AT213" i="206"/>
  <c r="BF214" i="206"/>
  <c r="AT214" i="206"/>
  <c r="BF215" i="206"/>
  <c r="AT215" i="206"/>
  <c r="BF216" i="206"/>
  <c r="AT216" i="206"/>
  <c r="BF217" i="206"/>
  <c r="AT217" i="206"/>
  <c r="BF218" i="206"/>
  <c r="AT218" i="206"/>
  <c r="BF219" i="206"/>
  <c r="AT219" i="206"/>
  <c r="BF220" i="206"/>
  <c r="AT220" i="206"/>
  <c r="BF221" i="206"/>
  <c r="AT221" i="206"/>
  <c r="BF222" i="206"/>
  <c r="AT222" i="206"/>
  <c r="BF223" i="206"/>
  <c r="AT223" i="206"/>
  <c r="BF224" i="206"/>
  <c r="AT224" i="206"/>
  <c r="BF225" i="206"/>
  <c r="AT225" i="206"/>
  <c r="BF226" i="206"/>
  <c r="AT226" i="206"/>
  <c r="BF227" i="206"/>
  <c r="AT227" i="206"/>
  <c r="BF228" i="206"/>
  <c r="AT228" i="206"/>
  <c r="BF229" i="206"/>
  <c r="AT229" i="206"/>
  <c r="BF230" i="206"/>
  <c r="AT230" i="206"/>
  <c r="BF231" i="206"/>
  <c r="AT231" i="206"/>
  <c r="BF232" i="206"/>
  <c r="AT232" i="206"/>
  <c r="BF233" i="206"/>
  <c r="AT233" i="206"/>
  <c r="AT234" i="206"/>
  <c r="BJ9" i="206"/>
  <c r="AX9" i="206"/>
  <c r="BJ10" i="206"/>
  <c r="AX10" i="206"/>
  <c r="BJ11" i="206"/>
  <c r="AX11" i="206"/>
  <c r="BJ12" i="206"/>
  <c r="AX12" i="206"/>
  <c r="BJ13" i="206"/>
  <c r="AX13" i="206"/>
  <c r="BJ14" i="206"/>
  <c r="AX14" i="206"/>
  <c r="BJ15" i="206"/>
  <c r="AX15" i="206"/>
  <c r="BJ16" i="206"/>
  <c r="AX16" i="206"/>
  <c r="BJ17" i="206"/>
  <c r="AX17" i="206"/>
  <c r="BJ18" i="206"/>
  <c r="AX18" i="206"/>
  <c r="BJ19" i="206"/>
  <c r="AX19" i="206"/>
  <c r="BJ20" i="206"/>
  <c r="AX20" i="206"/>
  <c r="BJ21" i="206"/>
  <c r="AX21" i="206"/>
  <c r="BJ22" i="206"/>
  <c r="AX22" i="206"/>
  <c r="BJ23" i="206"/>
  <c r="AX23" i="206"/>
  <c r="BJ24" i="206"/>
  <c r="AX24" i="206"/>
  <c r="BJ25" i="206"/>
  <c r="AX25" i="206"/>
  <c r="BJ26" i="206"/>
  <c r="AX26" i="206"/>
  <c r="BJ27" i="206"/>
  <c r="AX27" i="206"/>
  <c r="BJ28" i="206"/>
  <c r="AX28" i="206"/>
  <c r="BJ29" i="206"/>
  <c r="AX29" i="206"/>
  <c r="BJ30" i="206"/>
  <c r="AX30" i="206"/>
  <c r="BJ31" i="206"/>
  <c r="AX31" i="206"/>
  <c r="BJ32" i="206"/>
  <c r="AX32" i="206"/>
  <c r="BJ33" i="206"/>
  <c r="AX33" i="206"/>
  <c r="BJ34" i="206"/>
  <c r="AX34" i="206"/>
  <c r="BJ35" i="206"/>
  <c r="AX35" i="206"/>
  <c r="BJ36" i="206"/>
  <c r="AX36" i="206"/>
  <c r="BJ37" i="206"/>
  <c r="AX37" i="206"/>
  <c r="BJ38" i="206"/>
  <c r="AX38" i="206"/>
  <c r="BJ39" i="206"/>
  <c r="AX39" i="206"/>
  <c r="BJ40" i="206"/>
  <c r="AX40" i="206"/>
  <c r="BJ41" i="206"/>
  <c r="AX41" i="206"/>
  <c r="BJ42" i="206"/>
  <c r="AX42" i="206"/>
  <c r="BJ43" i="206"/>
  <c r="AX43" i="206"/>
  <c r="BJ44" i="206"/>
  <c r="AX44" i="206"/>
  <c r="BJ45" i="206"/>
  <c r="AX45" i="206"/>
  <c r="BJ46" i="206"/>
  <c r="AX46" i="206"/>
  <c r="BJ47" i="206"/>
  <c r="AX47" i="206"/>
  <c r="BJ48" i="206"/>
  <c r="AX48" i="206"/>
  <c r="BJ49" i="206"/>
  <c r="AX49" i="206"/>
  <c r="BJ50" i="206"/>
  <c r="AX50" i="206"/>
  <c r="BJ51" i="206"/>
  <c r="AX51" i="206"/>
  <c r="BJ52" i="206"/>
  <c r="AX52" i="206"/>
  <c r="BJ53" i="206"/>
  <c r="AX53" i="206"/>
  <c r="BJ54" i="206"/>
  <c r="AX54" i="206"/>
  <c r="BJ55" i="206"/>
  <c r="AX55" i="206"/>
  <c r="BJ56" i="206"/>
  <c r="AX56" i="206"/>
  <c r="BJ57" i="206"/>
  <c r="AX57" i="206"/>
  <c r="BJ58" i="206"/>
  <c r="AX58" i="206"/>
  <c r="BJ59" i="206"/>
  <c r="AX59" i="206"/>
  <c r="BJ60" i="206"/>
  <c r="AX60" i="206"/>
  <c r="BJ61" i="206"/>
  <c r="AX61" i="206"/>
  <c r="BJ62" i="206"/>
  <c r="AX62" i="206"/>
  <c r="BJ63" i="206"/>
  <c r="AX63" i="206"/>
  <c r="BJ64" i="206"/>
  <c r="AX64" i="206"/>
  <c r="BJ65" i="206"/>
  <c r="AX65" i="206"/>
  <c r="BJ66" i="206"/>
  <c r="AX66" i="206"/>
  <c r="BJ67" i="206"/>
  <c r="AX67" i="206"/>
  <c r="BJ68" i="206"/>
  <c r="AX68" i="206"/>
  <c r="BJ69" i="206"/>
  <c r="AX69" i="206"/>
  <c r="BJ70" i="206"/>
  <c r="AX70" i="206"/>
  <c r="BJ71" i="206"/>
  <c r="AX71" i="206"/>
  <c r="BJ72" i="206"/>
  <c r="AX72" i="206"/>
  <c r="BJ73" i="206"/>
  <c r="AX73" i="206"/>
  <c r="BJ74" i="206"/>
  <c r="AX74" i="206"/>
  <c r="BJ75" i="206"/>
  <c r="AX75" i="206"/>
  <c r="BJ76" i="206"/>
  <c r="AX76" i="206"/>
  <c r="BJ77" i="206"/>
  <c r="AX77" i="206"/>
  <c r="BJ78" i="206"/>
  <c r="AX78" i="206"/>
  <c r="BJ79" i="206"/>
  <c r="AX79" i="206"/>
  <c r="BJ80" i="206"/>
  <c r="AX80" i="206"/>
  <c r="BJ81" i="206"/>
  <c r="AX81" i="206"/>
  <c r="BJ82" i="206"/>
  <c r="AX82" i="206"/>
  <c r="BJ83" i="206"/>
  <c r="AX83" i="206"/>
  <c r="BJ84" i="206"/>
  <c r="AX84" i="206"/>
  <c r="BJ85" i="206"/>
  <c r="AX85" i="206"/>
  <c r="BJ86" i="206"/>
  <c r="AX86" i="206"/>
  <c r="BJ87" i="206"/>
  <c r="AX87" i="206"/>
  <c r="BJ88" i="206"/>
  <c r="AX88" i="206"/>
  <c r="BJ89" i="206"/>
  <c r="AX89" i="206"/>
  <c r="BJ90" i="206"/>
  <c r="AX90" i="206"/>
  <c r="BJ91" i="206"/>
  <c r="AX91" i="206"/>
  <c r="BJ92" i="206"/>
  <c r="AX92" i="206"/>
  <c r="BJ93" i="206"/>
  <c r="AX93" i="206"/>
  <c r="BJ94" i="206"/>
  <c r="AX94" i="206"/>
  <c r="BJ95" i="206"/>
  <c r="AX95" i="206"/>
  <c r="BJ96" i="206"/>
  <c r="AX96" i="206"/>
  <c r="BJ97" i="206"/>
  <c r="AX97" i="206"/>
  <c r="BJ98" i="206"/>
  <c r="AX98" i="206"/>
  <c r="BJ99" i="206"/>
  <c r="AX99" i="206"/>
  <c r="BJ100" i="206"/>
  <c r="AX100" i="206"/>
  <c r="BJ101" i="206"/>
  <c r="AX101" i="206"/>
  <c r="BJ102" i="206"/>
  <c r="AX102" i="206"/>
  <c r="BJ103" i="206"/>
  <c r="AX103" i="206"/>
  <c r="BJ104" i="206"/>
  <c r="AX104" i="206"/>
  <c r="BJ105" i="206"/>
  <c r="AX105" i="206"/>
  <c r="BJ106" i="206"/>
  <c r="AX106" i="206"/>
  <c r="BJ107" i="206"/>
  <c r="AX107" i="206"/>
  <c r="BJ108" i="206"/>
  <c r="AX108" i="206"/>
  <c r="BJ109" i="206"/>
  <c r="AX109" i="206"/>
  <c r="BJ110" i="206"/>
  <c r="AX110" i="206"/>
  <c r="BJ111" i="206"/>
  <c r="AX111" i="206"/>
  <c r="BJ112" i="206"/>
  <c r="AX112" i="206"/>
  <c r="BJ113" i="206"/>
  <c r="AX113" i="206"/>
  <c r="BJ114" i="206"/>
  <c r="AX114" i="206"/>
  <c r="BJ115" i="206"/>
  <c r="AX115" i="206"/>
  <c r="BJ116" i="206"/>
  <c r="AX116" i="206"/>
  <c r="BJ117" i="206"/>
  <c r="AX117" i="206"/>
  <c r="BJ118" i="206"/>
  <c r="AX118" i="206"/>
  <c r="BJ119" i="206"/>
  <c r="AX119" i="206"/>
  <c r="BJ120" i="206"/>
  <c r="AX120" i="206"/>
  <c r="BJ121" i="206"/>
  <c r="AX121" i="206"/>
  <c r="BJ122" i="206"/>
  <c r="AX122" i="206"/>
  <c r="BJ123" i="206"/>
  <c r="AX123" i="206"/>
  <c r="BJ124" i="206"/>
  <c r="AX124" i="206"/>
  <c r="BJ125" i="206"/>
  <c r="AX125" i="206"/>
  <c r="BJ126" i="206"/>
  <c r="AX126" i="206"/>
  <c r="BJ127" i="206"/>
  <c r="AX127" i="206"/>
  <c r="BJ128" i="206"/>
  <c r="AX128" i="206"/>
  <c r="BJ129" i="206"/>
  <c r="AX129" i="206"/>
  <c r="BJ130" i="206"/>
  <c r="AX130" i="206"/>
  <c r="BJ131" i="206"/>
  <c r="AX131" i="206"/>
  <c r="BJ132" i="206"/>
  <c r="AX132" i="206"/>
  <c r="BJ133" i="206"/>
  <c r="AX133" i="206"/>
  <c r="BJ134" i="206"/>
  <c r="AX134" i="206"/>
  <c r="BJ135" i="206"/>
  <c r="AX135" i="206"/>
  <c r="BJ136" i="206"/>
  <c r="AX136" i="206"/>
  <c r="BJ137" i="206"/>
  <c r="AX137" i="206"/>
  <c r="BJ138" i="206"/>
  <c r="AX138" i="206"/>
  <c r="BJ139" i="206"/>
  <c r="AX139" i="206"/>
  <c r="BJ140" i="206"/>
  <c r="AX140" i="206"/>
  <c r="BJ141" i="206"/>
  <c r="AX141" i="206"/>
  <c r="BJ142" i="206"/>
  <c r="AX142" i="206"/>
  <c r="BJ143" i="206"/>
  <c r="AX143" i="206"/>
  <c r="BJ144" i="206"/>
  <c r="AX144" i="206"/>
  <c r="BJ145" i="206"/>
  <c r="AX145" i="206"/>
  <c r="BJ146" i="206"/>
  <c r="AX146" i="206"/>
  <c r="BJ147" i="206"/>
  <c r="AX147" i="206"/>
  <c r="BJ148" i="206"/>
  <c r="AX148" i="206"/>
  <c r="BJ149" i="206"/>
  <c r="AX149" i="206"/>
  <c r="BJ150" i="206"/>
  <c r="AX150" i="206"/>
  <c r="BJ151" i="206"/>
  <c r="AX151" i="206"/>
  <c r="BJ152" i="206"/>
  <c r="AX152" i="206"/>
  <c r="BJ153" i="206"/>
  <c r="AX153" i="206"/>
  <c r="BJ154" i="206"/>
  <c r="AX154" i="206"/>
  <c r="BJ155" i="206"/>
  <c r="AX155" i="206"/>
  <c r="BJ156" i="206"/>
  <c r="AX156" i="206"/>
  <c r="BJ157" i="206"/>
  <c r="AX157" i="206"/>
  <c r="BJ158" i="206"/>
  <c r="AX158" i="206"/>
  <c r="BJ159" i="206"/>
  <c r="AX159" i="206"/>
  <c r="BJ160" i="206"/>
  <c r="AX160" i="206"/>
  <c r="BJ161" i="206"/>
  <c r="AX161" i="206"/>
  <c r="BJ162" i="206"/>
  <c r="AX162" i="206"/>
  <c r="BJ163" i="206"/>
  <c r="AX163" i="206"/>
  <c r="BJ164" i="206"/>
  <c r="AX164" i="206"/>
  <c r="BJ165" i="206"/>
  <c r="AX165" i="206"/>
  <c r="BJ166" i="206"/>
  <c r="AX166" i="206"/>
  <c r="BJ167" i="206"/>
  <c r="AX167" i="206"/>
  <c r="BJ168" i="206"/>
  <c r="AX168" i="206"/>
  <c r="BJ169" i="206"/>
  <c r="AX169" i="206"/>
  <c r="BJ170" i="206"/>
  <c r="AX170" i="206"/>
  <c r="BJ171" i="206"/>
  <c r="AX171" i="206"/>
  <c r="BJ172" i="206"/>
  <c r="AX172" i="206"/>
  <c r="BJ173" i="206"/>
  <c r="AX173" i="206"/>
  <c r="BJ174" i="206"/>
  <c r="AX174" i="206"/>
  <c r="BJ175" i="206"/>
  <c r="AX175" i="206"/>
  <c r="BJ176" i="206"/>
  <c r="AX176" i="206"/>
  <c r="BJ177" i="206"/>
  <c r="AX177" i="206"/>
  <c r="BJ178" i="206"/>
  <c r="AX178" i="206"/>
  <c r="BJ179" i="206"/>
  <c r="AX179" i="206"/>
  <c r="BJ180" i="206"/>
  <c r="AX180" i="206"/>
  <c r="BJ181" i="206"/>
  <c r="AX181" i="206"/>
  <c r="BJ182" i="206"/>
  <c r="AX182" i="206"/>
  <c r="BJ183" i="206"/>
  <c r="AX183" i="206"/>
  <c r="BJ184" i="206"/>
  <c r="AX184" i="206"/>
  <c r="BJ185" i="206"/>
  <c r="AX185" i="206"/>
  <c r="BJ186" i="206"/>
  <c r="AX186" i="206"/>
  <c r="BJ187" i="206"/>
  <c r="AX187" i="206"/>
  <c r="BJ188" i="206"/>
  <c r="AX188" i="206"/>
  <c r="BJ189" i="206"/>
  <c r="AX189" i="206"/>
  <c r="BJ190" i="206"/>
  <c r="AX190" i="206"/>
  <c r="BJ191" i="206"/>
  <c r="AX191" i="206"/>
  <c r="BJ192" i="206"/>
  <c r="AX192" i="206"/>
  <c r="BJ193" i="206"/>
  <c r="AX193" i="206"/>
  <c r="BJ194" i="206"/>
  <c r="AX194" i="206"/>
  <c r="BJ195" i="206"/>
  <c r="AX195" i="206"/>
  <c r="BJ196" i="206"/>
  <c r="AX196" i="206"/>
  <c r="BJ197" i="206"/>
  <c r="AX197" i="206"/>
  <c r="BJ198" i="206"/>
  <c r="AX198" i="206"/>
  <c r="BJ199" i="206"/>
  <c r="AX199" i="206"/>
  <c r="BJ200" i="206"/>
  <c r="AX200" i="206"/>
  <c r="BJ201" i="206"/>
  <c r="AX201" i="206"/>
  <c r="BJ202" i="206"/>
  <c r="AX202" i="206"/>
  <c r="BJ203" i="206"/>
  <c r="AX203" i="206"/>
  <c r="BJ204" i="206"/>
  <c r="AX204" i="206"/>
  <c r="BJ205" i="206"/>
  <c r="AX205" i="206"/>
  <c r="BJ206" i="206"/>
  <c r="AX206" i="206"/>
  <c r="BJ207" i="206"/>
  <c r="AX207" i="206"/>
  <c r="BJ208" i="206"/>
  <c r="AX208" i="206"/>
  <c r="BJ209" i="206"/>
  <c r="AX209" i="206"/>
  <c r="BJ210" i="206"/>
  <c r="AX210" i="206"/>
  <c r="BJ211" i="206"/>
  <c r="AX211" i="206"/>
  <c r="BJ212" i="206"/>
  <c r="AX212" i="206"/>
  <c r="BJ213" i="206"/>
  <c r="AX213" i="206"/>
  <c r="BJ214" i="206"/>
  <c r="AX214" i="206"/>
  <c r="BJ215" i="206"/>
  <c r="AX215" i="206"/>
  <c r="BJ216" i="206"/>
  <c r="AX216" i="206"/>
  <c r="BJ217" i="206"/>
  <c r="AX217" i="206"/>
  <c r="BJ218" i="206"/>
  <c r="AX218" i="206"/>
  <c r="BJ219" i="206"/>
  <c r="AX219" i="206"/>
  <c r="BJ220" i="206"/>
  <c r="AX220" i="206"/>
  <c r="BJ221" i="206"/>
  <c r="AX221" i="206"/>
  <c r="BJ222" i="206"/>
  <c r="AX222" i="206"/>
  <c r="BJ223" i="206"/>
  <c r="AX223" i="206"/>
  <c r="BJ224" i="206"/>
  <c r="AX224" i="206"/>
  <c r="BJ225" i="206"/>
  <c r="AX225" i="206"/>
  <c r="BJ226" i="206"/>
  <c r="AX226" i="206"/>
  <c r="BJ227" i="206"/>
  <c r="AX227" i="206"/>
  <c r="BJ228" i="206"/>
  <c r="AX228" i="206"/>
  <c r="BJ229" i="206"/>
  <c r="AX229" i="206"/>
  <c r="BJ230" i="206"/>
  <c r="AX230" i="206"/>
  <c r="BJ231" i="206"/>
  <c r="AX231" i="206"/>
  <c r="BJ232" i="206"/>
  <c r="AX232" i="206"/>
  <c r="BJ233" i="206"/>
  <c r="AX233" i="206"/>
  <c r="AX234" i="206"/>
  <c r="BB234" i="206"/>
  <c r="BF237" i="206"/>
  <c r="AT237" i="206"/>
  <c r="BJ237" i="206"/>
  <c r="AX237" i="206"/>
  <c r="BB237" i="206"/>
  <c r="BF238" i="206"/>
  <c r="AT238" i="206"/>
  <c r="BJ238" i="206"/>
  <c r="AX238" i="206"/>
  <c r="BB238" i="206"/>
  <c r="BF239" i="206"/>
  <c r="AT239" i="206"/>
  <c r="BJ239" i="206"/>
  <c r="AX239" i="206"/>
  <c r="BB239" i="206"/>
  <c r="BF240" i="206"/>
  <c r="AT240" i="206"/>
  <c r="BJ240" i="206"/>
  <c r="AX240" i="206"/>
  <c r="BB240" i="206"/>
  <c r="BF241" i="206"/>
  <c r="AT241" i="206"/>
  <c r="BJ241" i="206"/>
  <c r="AX241" i="206"/>
  <c r="BB241" i="206"/>
  <c r="BF242" i="206"/>
  <c r="AT242" i="206"/>
  <c r="BJ242" i="206"/>
  <c r="AX242" i="206"/>
  <c r="BB242" i="206"/>
  <c r="BF243" i="206"/>
  <c r="AT243" i="206"/>
  <c r="BJ243" i="206"/>
  <c r="AX243" i="206"/>
  <c r="BB243" i="206"/>
  <c r="BF244" i="206"/>
  <c r="AT244" i="206"/>
  <c r="BJ244" i="206"/>
  <c r="AX244" i="206"/>
  <c r="BB244" i="206"/>
  <c r="BF245" i="206"/>
  <c r="AT245" i="206"/>
  <c r="BJ245" i="206"/>
  <c r="AX245" i="206"/>
  <c r="BB245" i="206"/>
  <c r="BF246" i="206"/>
  <c r="AT246" i="206"/>
  <c r="BJ246" i="206"/>
  <c r="AX246" i="206"/>
  <c r="BB246" i="206"/>
  <c r="BB247" i="206"/>
  <c r="T246" i="205"/>
  <c r="T247" i="205"/>
  <c r="BE9" i="206"/>
  <c r="AS9" i="206"/>
  <c r="BE10" i="206"/>
  <c r="AS10" i="206"/>
  <c r="BE11" i="206"/>
  <c r="AS11" i="206"/>
  <c r="BE12" i="206"/>
  <c r="AS12" i="206"/>
  <c r="BE13" i="206"/>
  <c r="AS13" i="206"/>
  <c r="BE14" i="206"/>
  <c r="AS14" i="206"/>
  <c r="BE15" i="206"/>
  <c r="AS15" i="206"/>
  <c r="BE16" i="206"/>
  <c r="AS16" i="206"/>
  <c r="BE17" i="206"/>
  <c r="AS17" i="206"/>
  <c r="BE18" i="206"/>
  <c r="AS18" i="206"/>
  <c r="BE19" i="206"/>
  <c r="AS19" i="206"/>
  <c r="BE20" i="206"/>
  <c r="AS20" i="206"/>
  <c r="BE21" i="206"/>
  <c r="AS21" i="206"/>
  <c r="BE22" i="206"/>
  <c r="AS22" i="206"/>
  <c r="BE23" i="206"/>
  <c r="AS23" i="206"/>
  <c r="BE24" i="206"/>
  <c r="AS24" i="206"/>
  <c r="BE25" i="206"/>
  <c r="AS25" i="206"/>
  <c r="BE26" i="206"/>
  <c r="AS26" i="206"/>
  <c r="BE27" i="206"/>
  <c r="AS27" i="206"/>
  <c r="BE28" i="206"/>
  <c r="AS28" i="206"/>
  <c r="BE29" i="206"/>
  <c r="AS29" i="206"/>
  <c r="BE30" i="206"/>
  <c r="AS30" i="206"/>
  <c r="BE31" i="206"/>
  <c r="AS31" i="206"/>
  <c r="BE32" i="206"/>
  <c r="AS32" i="206"/>
  <c r="BE33" i="206"/>
  <c r="AS33" i="206"/>
  <c r="BE34" i="206"/>
  <c r="AS34" i="206"/>
  <c r="BE35" i="206"/>
  <c r="AS35" i="206"/>
  <c r="BE36" i="206"/>
  <c r="AS36" i="206"/>
  <c r="BE37" i="206"/>
  <c r="AS37" i="206"/>
  <c r="BE38" i="206"/>
  <c r="AS38" i="206"/>
  <c r="BE39" i="206"/>
  <c r="AS39" i="206"/>
  <c r="BE40" i="206"/>
  <c r="AS40" i="206"/>
  <c r="BE41" i="206"/>
  <c r="AS41" i="206"/>
  <c r="BE42" i="206"/>
  <c r="AS42" i="206"/>
  <c r="BE43" i="206"/>
  <c r="AS43" i="206"/>
  <c r="BE44" i="206"/>
  <c r="AS44" i="206"/>
  <c r="BE45" i="206"/>
  <c r="AS45" i="206"/>
  <c r="BE46" i="206"/>
  <c r="AS46" i="206"/>
  <c r="BE47" i="206"/>
  <c r="AS47" i="206"/>
  <c r="BE48" i="206"/>
  <c r="AS48" i="206"/>
  <c r="BE49" i="206"/>
  <c r="AS49" i="206"/>
  <c r="BE50" i="206"/>
  <c r="AS50" i="206"/>
  <c r="BE51" i="206"/>
  <c r="AS51" i="206"/>
  <c r="BE52" i="206"/>
  <c r="AS52" i="206"/>
  <c r="BE53" i="206"/>
  <c r="AS53" i="206"/>
  <c r="BE54" i="206"/>
  <c r="AS54" i="206"/>
  <c r="BE55" i="206"/>
  <c r="AS55" i="206"/>
  <c r="BE56" i="206"/>
  <c r="AS56" i="206"/>
  <c r="BE57" i="206"/>
  <c r="AS57" i="206"/>
  <c r="BE58" i="206"/>
  <c r="AS58" i="206"/>
  <c r="BE59" i="206"/>
  <c r="AS59" i="206"/>
  <c r="BE60" i="206"/>
  <c r="AS60" i="206"/>
  <c r="BE61" i="206"/>
  <c r="AS61" i="206"/>
  <c r="BE62" i="206"/>
  <c r="AS62" i="206"/>
  <c r="BE63" i="206"/>
  <c r="AS63" i="206"/>
  <c r="BE64" i="206"/>
  <c r="AS64" i="206"/>
  <c r="BE65" i="206"/>
  <c r="AS65" i="206"/>
  <c r="BE66" i="206"/>
  <c r="AS66" i="206"/>
  <c r="BE67" i="206"/>
  <c r="AS67" i="206"/>
  <c r="BE68" i="206"/>
  <c r="AS68" i="206"/>
  <c r="BE69" i="206"/>
  <c r="AS69" i="206"/>
  <c r="BE70" i="206"/>
  <c r="AS70" i="206"/>
  <c r="BE71" i="206"/>
  <c r="AS71" i="206"/>
  <c r="BE72" i="206"/>
  <c r="AS72" i="206"/>
  <c r="BE73" i="206"/>
  <c r="AS73" i="206"/>
  <c r="BE74" i="206"/>
  <c r="AS74" i="206"/>
  <c r="BE75" i="206"/>
  <c r="AS75" i="206"/>
  <c r="BE76" i="206"/>
  <c r="AS76" i="206"/>
  <c r="BE77" i="206"/>
  <c r="AS77" i="206"/>
  <c r="BE78" i="206"/>
  <c r="AS78" i="206"/>
  <c r="BE79" i="206"/>
  <c r="AS79" i="206"/>
  <c r="BE80" i="206"/>
  <c r="AS80" i="206"/>
  <c r="BE81" i="206"/>
  <c r="AS81" i="206"/>
  <c r="BE82" i="206"/>
  <c r="AS82" i="206"/>
  <c r="BE83" i="206"/>
  <c r="AS83" i="206"/>
  <c r="BE84" i="206"/>
  <c r="AS84" i="206"/>
  <c r="BE85" i="206"/>
  <c r="AS85" i="206"/>
  <c r="BE86" i="206"/>
  <c r="AS86" i="206"/>
  <c r="BE87" i="206"/>
  <c r="AS87" i="206"/>
  <c r="BE88" i="206"/>
  <c r="AS88" i="206"/>
  <c r="BE89" i="206"/>
  <c r="AS89" i="206"/>
  <c r="BE90" i="206"/>
  <c r="AS90" i="206"/>
  <c r="BE91" i="206"/>
  <c r="AS91" i="206"/>
  <c r="BE92" i="206"/>
  <c r="AS92" i="206"/>
  <c r="BE93" i="206"/>
  <c r="AS93" i="206"/>
  <c r="BE94" i="206"/>
  <c r="AS94" i="206"/>
  <c r="BE95" i="206"/>
  <c r="AS95" i="206"/>
  <c r="BE96" i="206"/>
  <c r="AS96" i="206"/>
  <c r="BE97" i="206"/>
  <c r="AS97" i="206"/>
  <c r="BE98" i="206"/>
  <c r="AS98" i="206"/>
  <c r="BE99" i="206"/>
  <c r="AS99" i="206"/>
  <c r="BE100" i="206"/>
  <c r="AS100" i="206"/>
  <c r="BE101" i="206"/>
  <c r="AS101" i="206"/>
  <c r="BE102" i="206"/>
  <c r="AS102" i="206"/>
  <c r="BE103" i="206"/>
  <c r="AS103" i="206"/>
  <c r="BE104" i="206"/>
  <c r="AS104" i="206"/>
  <c r="BE105" i="206"/>
  <c r="AS105" i="206"/>
  <c r="BE106" i="206"/>
  <c r="AS106" i="206"/>
  <c r="BE107" i="206"/>
  <c r="AS107" i="206"/>
  <c r="BE108" i="206"/>
  <c r="AS108" i="206"/>
  <c r="BE109" i="206"/>
  <c r="AS109" i="206"/>
  <c r="BE110" i="206"/>
  <c r="AS110" i="206"/>
  <c r="BE111" i="206"/>
  <c r="AS111" i="206"/>
  <c r="BE112" i="206"/>
  <c r="AS112" i="206"/>
  <c r="BE113" i="206"/>
  <c r="AS113" i="206"/>
  <c r="BE114" i="206"/>
  <c r="AS114" i="206"/>
  <c r="BE115" i="206"/>
  <c r="AS115" i="206"/>
  <c r="BE116" i="206"/>
  <c r="AS116" i="206"/>
  <c r="BE117" i="206"/>
  <c r="AS117" i="206"/>
  <c r="BE118" i="206"/>
  <c r="AS118" i="206"/>
  <c r="BE119" i="206"/>
  <c r="AS119" i="206"/>
  <c r="BE120" i="206"/>
  <c r="AS120" i="206"/>
  <c r="BE121" i="206"/>
  <c r="AS121" i="206"/>
  <c r="BE122" i="206"/>
  <c r="AS122" i="206"/>
  <c r="BE123" i="206"/>
  <c r="AS123" i="206"/>
  <c r="BE124" i="206"/>
  <c r="AS124" i="206"/>
  <c r="BE125" i="206"/>
  <c r="AS125" i="206"/>
  <c r="BE126" i="206"/>
  <c r="AS126" i="206"/>
  <c r="BE127" i="206"/>
  <c r="AS127" i="206"/>
  <c r="BE128" i="206"/>
  <c r="AS128" i="206"/>
  <c r="BE129" i="206"/>
  <c r="AS129" i="206"/>
  <c r="BE130" i="206"/>
  <c r="AS130" i="206"/>
  <c r="BE131" i="206"/>
  <c r="AS131" i="206"/>
  <c r="BE132" i="206"/>
  <c r="AS132" i="206"/>
  <c r="BE133" i="206"/>
  <c r="AS133" i="206"/>
  <c r="BE134" i="206"/>
  <c r="AS134" i="206"/>
  <c r="BE135" i="206"/>
  <c r="AS135" i="206"/>
  <c r="BE136" i="206"/>
  <c r="AS136" i="206"/>
  <c r="BE137" i="206"/>
  <c r="AS137" i="206"/>
  <c r="BE138" i="206"/>
  <c r="AS138" i="206"/>
  <c r="BE139" i="206"/>
  <c r="AS139" i="206"/>
  <c r="BE140" i="206"/>
  <c r="AS140" i="206"/>
  <c r="BE141" i="206"/>
  <c r="AS141" i="206"/>
  <c r="BE142" i="206"/>
  <c r="AS142" i="206"/>
  <c r="BE143" i="206"/>
  <c r="AS143" i="206"/>
  <c r="BE144" i="206"/>
  <c r="AS144" i="206"/>
  <c r="BE145" i="206"/>
  <c r="AS145" i="206"/>
  <c r="BE146" i="206"/>
  <c r="AS146" i="206"/>
  <c r="BE147" i="206"/>
  <c r="AS147" i="206"/>
  <c r="BE148" i="206"/>
  <c r="AS148" i="206"/>
  <c r="BE149" i="206"/>
  <c r="AS149" i="206"/>
  <c r="BE150" i="206"/>
  <c r="AS150" i="206"/>
  <c r="BE151" i="206"/>
  <c r="AS151" i="206"/>
  <c r="BE152" i="206"/>
  <c r="AS152" i="206"/>
  <c r="BE153" i="206"/>
  <c r="AS153" i="206"/>
  <c r="BE154" i="206"/>
  <c r="AS154" i="206"/>
  <c r="BE155" i="206"/>
  <c r="AS155" i="206"/>
  <c r="BE156" i="206"/>
  <c r="AS156" i="206"/>
  <c r="BE157" i="206"/>
  <c r="AS157" i="206"/>
  <c r="BE158" i="206"/>
  <c r="AS158" i="206"/>
  <c r="BE159" i="206"/>
  <c r="AS159" i="206"/>
  <c r="BE160" i="206"/>
  <c r="AS160" i="206"/>
  <c r="BE161" i="206"/>
  <c r="AS161" i="206"/>
  <c r="BE162" i="206"/>
  <c r="AS162" i="206"/>
  <c r="BE163" i="206"/>
  <c r="AS163" i="206"/>
  <c r="BE164" i="206"/>
  <c r="AS164" i="206"/>
  <c r="BE165" i="206"/>
  <c r="AS165" i="206"/>
  <c r="BE166" i="206"/>
  <c r="AS166" i="206"/>
  <c r="BE167" i="206"/>
  <c r="AS167" i="206"/>
  <c r="BE168" i="206"/>
  <c r="AS168" i="206"/>
  <c r="BE169" i="206"/>
  <c r="AS169" i="206"/>
  <c r="BE170" i="206"/>
  <c r="AS170" i="206"/>
  <c r="BE171" i="206"/>
  <c r="AS171" i="206"/>
  <c r="BE172" i="206"/>
  <c r="AS172" i="206"/>
  <c r="BE173" i="206"/>
  <c r="AS173" i="206"/>
  <c r="BE174" i="206"/>
  <c r="AS174" i="206"/>
  <c r="BE175" i="206"/>
  <c r="AS175" i="206"/>
  <c r="BE176" i="206"/>
  <c r="AS176" i="206"/>
  <c r="BE177" i="206"/>
  <c r="AS177" i="206"/>
  <c r="BE178" i="206"/>
  <c r="AS178" i="206"/>
  <c r="BE179" i="206"/>
  <c r="AS179" i="206"/>
  <c r="BE180" i="206"/>
  <c r="AS180" i="206"/>
  <c r="BE181" i="206"/>
  <c r="AS181" i="206"/>
  <c r="BE182" i="206"/>
  <c r="AS182" i="206"/>
  <c r="BE183" i="206"/>
  <c r="AS183" i="206"/>
  <c r="BE184" i="206"/>
  <c r="AS184" i="206"/>
  <c r="BE185" i="206"/>
  <c r="AS185" i="206"/>
  <c r="BE186" i="206"/>
  <c r="AS186" i="206"/>
  <c r="BE187" i="206"/>
  <c r="AS187" i="206"/>
  <c r="BE188" i="206"/>
  <c r="AS188" i="206"/>
  <c r="BE189" i="206"/>
  <c r="AS189" i="206"/>
  <c r="BE190" i="206"/>
  <c r="AS190" i="206"/>
  <c r="BE191" i="206"/>
  <c r="AS191" i="206"/>
  <c r="BE192" i="206"/>
  <c r="AS192" i="206"/>
  <c r="BE193" i="206"/>
  <c r="AS193" i="206"/>
  <c r="BE194" i="206"/>
  <c r="AS194" i="206"/>
  <c r="BE195" i="206"/>
  <c r="AS195" i="206"/>
  <c r="BE196" i="206"/>
  <c r="AS196" i="206"/>
  <c r="BE197" i="206"/>
  <c r="AS197" i="206"/>
  <c r="BE198" i="206"/>
  <c r="AS198" i="206"/>
  <c r="BE199" i="206"/>
  <c r="AS199" i="206"/>
  <c r="BE200" i="206"/>
  <c r="AS200" i="206"/>
  <c r="BE201" i="206"/>
  <c r="AS201" i="206"/>
  <c r="BE202" i="206"/>
  <c r="AS202" i="206"/>
  <c r="BE203" i="206"/>
  <c r="AS203" i="206"/>
  <c r="BE204" i="206"/>
  <c r="AS204" i="206"/>
  <c r="BE205" i="206"/>
  <c r="AS205" i="206"/>
  <c r="BE206" i="206"/>
  <c r="AS206" i="206"/>
  <c r="BE207" i="206"/>
  <c r="AS207" i="206"/>
  <c r="BE208" i="206"/>
  <c r="AS208" i="206"/>
  <c r="BE209" i="206"/>
  <c r="AS209" i="206"/>
  <c r="BE210" i="206"/>
  <c r="AS210" i="206"/>
  <c r="BE211" i="206"/>
  <c r="AS211" i="206"/>
  <c r="BE212" i="206"/>
  <c r="AS212" i="206"/>
  <c r="BE213" i="206"/>
  <c r="AS213" i="206"/>
  <c r="BE214" i="206"/>
  <c r="AS214" i="206"/>
  <c r="BE215" i="206"/>
  <c r="AS215" i="206"/>
  <c r="BE216" i="206"/>
  <c r="AS216" i="206"/>
  <c r="BE217" i="206"/>
  <c r="AS217" i="206"/>
  <c r="BE218" i="206"/>
  <c r="AS218" i="206"/>
  <c r="BE219" i="206"/>
  <c r="AS219" i="206"/>
  <c r="BE220" i="206"/>
  <c r="AS220" i="206"/>
  <c r="BE221" i="206"/>
  <c r="AS221" i="206"/>
  <c r="BE222" i="206"/>
  <c r="AS222" i="206"/>
  <c r="BE223" i="206"/>
  <c r="AS223" i="206"/>
  <c r="BE224" i="206"/>
  <c r="AS224" i="206"/>
  <c r="BE225" i="206"/>
  <c r="AS225" i="206"/>
  <c r="BE226" i="206"/>
  <c r="AS226" i="206"/>
  <c r="BE227" i="206"/>
  <c r="AS227" i="206"/>
  <c r="BE228" i="206"/>
  <c r="AS228" i="206"/>
  <c r="BE229" i="206"/>
  <c r="AS229" i="206"/>
  <c r="BE230" i="206"/>
  <c r="AS230" i="206"/>
  <c r="BE231" i="206"/>
  <c r="AS231" i="206"/>
  <c r="BE232" i="206"/>
  <c r="AS232" i="206"/>
  <c r="BE233" i="206"/>
  <c r="AS233" i="206"/>
  <c r="AS234" i="206"/>
  <c r="BI9" i="206"/>
  <c r="AW9" i="206"/>
  <c r="BI10" i="206"/>
  <c r="AW10" i="206"/>
  <c r="BI11" i="206"/>
  <c r="AW11" i="206"/>
  <c r="BI12" i="206"/>
  <c r="AW12" i="206"/>
  <c r="BI13" i="206"/>
  <c r="AW13" i="206"/>
  <c r="BI14" i="206"/>
  <c r="AW14" i="206"/>
  <c r="BI15" i="206"/>
  <c r="AW15" i="206"/>
  <c r="BI16" i="206"/>
  <c r="AW16" i="206"/>
  <c r="BI17" i="206"/>
  <c r="AW17" i="206"/>
  <c r="BI18" i="206"/>
  <c r="AW18" i="206"/>
  <c r="BI19" i="206"/>
  <c r="AW19" i="206"/>
  <c r="BI20" i="206"/>
  <c r="AW20" i="206"/>
  <c r="BI21" i="206"/>
  <c r="AW21" i="206"/>
  <c r="BI22" i="206"/>
  <c r="AW22" i="206"/>
  <c r="BI23" i="206"/>
  <c r="AW23" i="206"/>
  <c r="BI24" i="206"/>
  <c r="AW24" i="206"/>
  <c r="BI25" i="206"/>
  <c r="AW25" i="206"/>
  <c r="BI26" i="206"/>
  <c r="AW26" i="206"/>
  <c r="BI27" i="206"/>
  <c r="AW27" i="206"/>
  <c r="BI28" i="206"/>
  <c r="AW28" i="206"/>
  <c r="BI29" i="206"/>
  <c r="AW29" i="206"/>
  <c r="BI30" i="206"/>
  <c r="AW30" i="206"/>
  <c r="BI31" i="206"/>
  <c r="AW31" i="206"/>
  <c r="BI32" i="206"/>
  <c r="AW32" i="206"/>
  <c r="BI33" i="206"/>
  <c r="AW33" i="206"/>
  <c r="BI34" i="206"/>
  <c r="AW34" i="206"/>
  <c r="BI35" i="206"/>
  <c r="AW35" i="206"/>
  <c r="BI36" i="206"/>
  <c r="AW36" i="206"/>
  <c r="BI37" i="206"/>
  <c r="AW37" i="206"/>
  <c r="BI38" i="206"/>
  <c r="AW38" i="206"/>
  <c r="BI39" i="206"/>
  <c r="AW39" i="206"/>
  <c r="BI40" i="206"/>
  <c r="AW40" i="206"/>
  <c r="BI41" i="206"/>
  <c r="AW41" i="206"/>
  <c r="BI42" i="206"/>
  <c r="AW42" i="206"/>
  <c r="BI43" i="206"/>
  <c r="AW43" i="206"/>
  <c r="BI44" i="206"/>
  <c r="AW44" i="206"/>
  <c r="BI45" i="206"/>
  <c r="AW45" i="206"/>
  <c r="BI46" i="206"/>
  <c r="AW46" i="206"/>
  <c r="BI47" i="206"/>
  <c r="AW47" i="206"/>
  <c r="BI48" i="206"/>
  <c r="AW48" i="206"/>
  <c r="BI49" i="206"/>
  <c r="AW49" i="206"/>
  <c r="BI50" i="206"/>
  <c r="AW50" i="206"/>
  <c r="BI51" i="206"/>
  <c r="AW51" i="206"/>
  <c r="BI52" i="206"/>
  <c r="AW52" i="206"/>
  <c r="BI53" i="206"/>
  <c r="AW53" i="206"/>
  <c r="BI54" i="206"/>
  <c r="AW54" i="206"/>
  <c r="BI55" i="206"/>
  <c r="AW55" i="206"/>
  <c r="BI56" i="206"/>
  <c r="AW56" i="206"/>
  <c r="BI57" i="206"/>
  <c r="AW57" i="206"/>
  <c r="BI58" i="206"/>
  <c r="AW58" i="206"/>
  <c r="BI59" i="206"/>
  <c r="AW59" i="206"/>
  <c r="BI60" i="206"/>
  <c r="AW60" i="206"/>
  <c r="BI61" i="206"/>
  <c r="AW61" i="206"/>
  <c r="BI62" i="206"/>
  <c r="AW62" i="206"/>
  <c r="BI63" i="206"/>
  <c r="AW63" i="206"/>
  <c r="BI64" i="206"/>
  <c r="AW64" i="206"/>
  <c r="BI65" i="206"/>
  <c r="AW65" i="206"/>
  <c r="BI66" i="206"/>
  <c r="AW66" i="206"/>
  <c r="BI67" i="206"/>
  <c r="AW67" i="206"/>
  <c r="BI68" i="206"/>
  <c r="AW68" i="206"/>
  <c r="BI69" i="206"/>
  <c r="AW69" i="206"/>
  <c r="BI70" i="206"/>
  <c r="AW70" i="206"/>
  <c r="BI71" i="206"/>
  <c r="AW71" i="206"/>
  <c r="BI72" i="206"/>
  <c r="AW72" i="206"/>
  <c r="BI73" i="206"/>
  <c r="AW73" i="206"/>
  <c r="BI74" i="206"/>
  <c r="AW74" i="206"/>
  <c r="BI75" i="206"/>
  <c r="AW75" i="206"/>
  <c r="BI76" i="206"/>
  <c r="AW76" i="206"/>
  <c r="BI77" i="206"/>
  <c r="AW77" i="206"/>
  <c r="BI78" i="206"/>
  <c r="AW78" i="206"/>
  <c r="BI79" i="206"/>
  <c r="AW79" i="206"/>
  <c r="BI80" i="206"/>
  <c r="AW80" i="206"/>
  <c r="BI81" i="206"/>
  <c r="AW81" i="206"/>
  <c r="BI82" i="206"/>
  <c r="AW82" i="206"/>
  <c r="BI83" i="206"/>
  <c r="AW83" i="206"/>
  <c r="BI84" i="206"/>
  <c r="AW84" i="206"/>
  <c r="BI85" i="206"/>
  <c r="AW85" i="206"/>
  <c r="BI86" i="206"/>
  <c r="AW86" i="206"/>
  <c r="BI87" i="206"/>
  <c r="AW87" i="206"/>
  <c r="BI88" i="206"/>
  <c r="AW88" i="206"/>
  <c r="BI89" i="206"/>
  <c r="AW89" i="206"/>
  <c r="BI90" i="206"/>
  <c r="AW90" i="206"/>
  <c r="BI91" i="206"/>
  <c r="AW91" i="206"/>
  <c r="BI92" i="206"/>
  <c r="AW92" i="206"/>
  <c r="BI93" i="206"/>
  <c r="AW93" i="206"/>
  <c r="BI94" i="206"/>
  <c r="AW94" i="206"/>
  <c r="BI95" i="206"/>
  <c r="AW95" i="206"/>
  <c r="BI96" i="206"/>
  <c r="AW96" i="206"/>
  <c r="BI97" i="206"/>
  <c r="AW97" i="206"/>
  <c r="BI98" i="206"/>
  <c r="AW98" i="206"/>
  <c r="BI99" i="206"/>
  <c r="AW99" i="206"/>
  <c r="BI100" i="206"/>
  <c r="AW100" i="206"/>
  <c r="BI101" i="206"/>
  <c r="AW101" i="206"/>
  <c r="BI102" i="206"/>
  <c r="AW102" i="206"/>
  <c r="BI103" i="206"/>
  <c r="AW103" i="206"/>
  <c r="BI104" i="206"/>
  <c r="AW104" i="206"/>
  <c r="BI105" i="206"/>
  <c r="AW105" i="206"/>
  <c r="BI106" i="206"/>
  <c r="AW106" i="206"/>
  <c r="BI107" i="206"/>
  <c r="AW107" i="206"/>
  <c r="BI108" i="206"/>
  <c r="AW108" i="206"/>
  <c r="BI109" i="206"/>
  <c r="AW109" i="206"/>
  <c r="BI110" i="206"/>
  <c r="AW110" i="206"/>
  <c r="BI111" i="206"/>
  <c r="AW111" i="206"/>
  <c r="BI112" i="206"/>
  <c r="AW112" i="206"/>
  <c r="BI113" i="206"/>
  <c r="AW113" i="206"/>
  <c r="BI114" i="206"/>
  <c r="AW114" i="206"/>
  <c r="BI115" i="206"/>
  <c r="AW115" i="206"/>
  <c r="BI116" i="206"/>
  <c r="AW116" i="206"/>
  <c r="BI117" i="206"/>
  <c r="AW117" i="206"/>
  <c r="BI118" i="206"/>
  <c r="AW118" i="206"/>
  <c r="BI119" i="206"/>
  <c r="AW119" i="206"/>
  <c r="BI120" i="206"/>
  <c r="AW120" i="206"/>
  <c r="BI121" i="206"/>
  <c r="AW121" i="206"/>
  <c r="BI122" i="206"/>
  <c r="AW122" i="206"/>
  <c r="BI123" i="206"/>
  <c r="AW123" i="206"/>
  <c r="BI124" i="206"/>
  <c r="AW124" i="206"/>
  <c r="BI125" i="206"/>
  <c r="AW125" i="206"/>
  <c r="BI126" i="206"/>
  <c r="AW126" i="206"/>
  <c r="BI127" i="206"/>
  <c r="AW127" i="206"/>
  <c r="BI128" i="206"/>
  <c r="AW128" i="206"/>
  <c r="BI129" i="206"/>
  <c r="AW129" i="206"/>
  <c r="BI130" i="206"/>
  <c r="AW130" i="206"/>
  <c r="BI131" i="206"/>
  <c r="AW131" i="206"/>
  <c r="BI132" i="206"/>
  <c r="AW132" i="206"/>
  <c r="BI133" i="206"/>
  <c r="AW133" i="206"/>
  <c r="BI134" i="206"/>
  <c r="AW134" i="206"/>
  <c r="BI135" i="206"/>
  <c r="AW135" i="206"/>
  <c r="BI136" i="206"/>
  <c r="AW136" i="206"/>
  <c r="BI137" i="206"/>
  <c r="AW137" i="206"/>
  <c r="BI138" i="206"/>
  <c r="AW138" i="206"/>
  <c r="BI139" i="206"/>
  <c r="AW139" i="206"/>
  <c r="BI140" i="206"/>
  <c r="AW140" i="206"/>
  <c r="BI141" i="206"/>
  <c r="AW141" i="206"/>
  <c r="BI142" i="206"/>
  <c r="AW142" i="206"/>
  <c r="BI143" i="206"/>
  <c r="AW143" i="206"/>
  <c r="BI144" i="206"/>
  <c r="AW144" i="206"/>
  <c r="BI145" i="206"/>
  <c r="AW145" i="206"/>
  <c r="BI146" i="206"/>
  <c r="AW146" i="206"/>
  <c r="BI147" i="206"/>
  <c r="AW147" i="206"/>
  <c r="BI148" i="206"/>
  <c r="AW148" i="206"/>
  <c r="BI149" i="206"/>
  <c r="AW149" i="206"/>
  <c r="BI150" i="206"/>
  <c r="AW150" i="206"/>
  <c r="BI151" i="206"/>
  <c r="AW151" i="206"/>
  <c r="BI152" i="206"/>
  <c r="AW152" i="206"/>
  <c r="BI153" i="206"/>
  <c r="AW153" i="206"/>
  <c r="BI154" i="206"/>
  <c r="AW154" i="206"/>
  <c r="BI155" i="206"/>
  <c r="AW155" i="206"/>
  <c r="BI156" i="206"/>
  <c r="AW156" i="206"/>
  <c r="BI157" i="206"/>
  <c r="AW157" i="206"/>
  <c r="BI158" i="206"/>
  <c r="AW158" i="206"/>
  <c r="BI159" i="206"/>
  <c r="AW159" i="206"/>
  <c r="BI160" i="206"/>
  <c r="AW160" i="206"/>
  <c r="BI161" i="206"/>
  <c r="AW161" i="206"/>
  <c r="BI162" i="206"/>
  <c r="AW162" i="206"/>
  <c r="BI163" i="206"/>
  <c r="AW163" i="206"/>
  <c r="BI164" i="206"/>
  <c r="AW164" i="206"/>
  <c r="BI165" i="206"/>
  <c r="AW165" i="206"/>
  <c r="BI166" i="206"/>
  <c r="AW166" i="206"/>
  <c r="BI167" i="206"/>
  <c r="AW167" i="206"/>
  <c r="BI168" i="206"/>
  <c r="AW168" i="206"/>
  <c r="BI169" i="206"/>
  <c r="AW169" i="206"/>
  <c r="BI170" i="206"/>
  <c r="AW170" i="206"/>
  <c r="BI171" i="206"/>
  <c r="AW171" i="206"/>
  <c r="BI172" i="206"/>
  <c r="AW172" i="206"/>
  <c r="BI173" i="206"/>
  <c r="AW173" i="206"/>
  <c r="BI174" i="206"/>
  <c r="AW174" i="206"/>
  <c r="BI175" i="206"/>
  <c r="AW175" i="206"/>
  <c r="BI176" i="206"/>
  <c r="AW176" i="206"/>
  <c r="BI177" i="206"/>
  <c r="AW177" i="206"/>
  <c r="BI178" i="206"/>
  <c r="AW178" i="206"/>
  <c r="BI179" i="206"/>
  <c r="AW179" i="206"/>
  <c r="BI180" i="206"/>
  <c r="AW180" i="206"/>
  <c r="BI181" i="206"/>
  <c r="AW181" i="206"/>
  <c r="BI182" i="206"/>
  <c r="AW182" i="206"/>
  <c r="BI183" i="206"/>
  <c r="AW183" i="206"/>
  <c r="BI184" i="206"/>
  <c r="AW184" i="206"/>
  <c r="BI185" i="206"/>
  <c r="AW185" i="206"/>
  <c r="BI186" i="206"/>
  <c r="AW186" i="206"/>
  <c r="BI187" i="206"/>
  <c r="AW187" i="206"/>
  <c r="BI188" i="206"/>
  <c r="AW188" i="206"/>
  <c r="BI189" i="206"/>
  <c r="AW189" i="206"/>
  <c r="BI190" i="206"/>
  <c r="AW190" i="206"/>
  <c r="BI191" i="206"/>
  <c r="AW191" i="206"/>
  <c r="BI192" i="206"/>
  <c r="AW192" i="206"/>
  <c r="BI193" i="206"/>
  <c r="AW193" i="206"/>
  <c r="BI194" i="206"/>
  <c r="AW194" i="206"/>
  <c r="BI195" i="206"/>
  <c r="AW195" i="206"/>
  <c r="BI196" i="206"/>
  <c r="AW196" i="206"/>
  <c r="BI197" i="206"/>
  <c r="AW197" i="206"/>
  <c r="BI198" i="206"/>
  <c r="AW198" i="206"/>
  <c r="BI199" i="206"/>
  <c r="AW199" i="206"/>
  <c r="BI200" i="206"/>
  <c r="AW200" i="206"/>
  <c r="BI201" i="206"/>
  <c r="AW201" i="206"/>
  <c r="BI202" i="206"/>
  <c r="AW202" i="206"/>
  <c r="BI203" i="206"/>
  <c r="AW203" i="206"/>
  <c r="BI204" i="206"/>
  <c r="AW204" i="206"/>
  <c r="BI205" i="206"/>
  <c r="AW205" i="206"/>
  <c r="BI206" i="206"/>
  <c r="AW206" i="206"/>
  <c r="BI207" i="206"/>
  <c r="AW207" i="206"/>
  <c r="BI208" i="206"/>
  <c r="AW208" i="206"/>
  <c r="BI209" i="206"/>
  <c r="AW209" i="206"/>
  <c r="BI210" i="206"/>
  <c r="AW210" i="206"/>
  <c r="BI211" i="206"/>
  <c r="AW211" i="206"/>
  <c r="BI212" i="206"/>
  <c r="AW212" i="206"/>
  <c r="BI213" i="206"/>
  <c r="AW213" i="206"/>
  <c r="BI214" i="206"/>
  <c r="AW214" i="206"/>
  <c r="BI215" i="206"/>
  <c r="AW215" i="206"/>
  <c r="BI216" i="206"/>
  <c r="AW216" i="206"/>
  <c r="BI217" i="206"/>
  <c r="AW217" i="206"/>
  <c r="BI218" i="206"/>
  <c r="AW218" i="206"/>
  <c r="BI219" i="206"/>
  <c r="AW219" i="206"/>
  <c r="BI220" i="206"/>
  <c r="AW220" i="206"/>
  <c r="BI221" i="206"/>
  <c r="AW221" i="206"/>
  <c r="BI222" i="206"/>
  <c r="AW222" i="206"/>
  <c r="BI223" i="206"/>
  <c r="AW223" i="206"/>
  <c r="BI224" i="206"/>
  <c r="AW224" i="206"/>
  <c r="BI225" i="206"/>
  <c r="AW225" i="206"/>
  <c r="BI226" i="206"/>
  <c r="AW226" i="206"/>
  <c r="BI227" i="206"/>
  <c r="AW227" i="206"/>
  <c r="BI228" i="206"/>
  <c r="AW228" i="206"/>
  <c r="BI229" i="206"/>
  <c r="AW229" i="206"/>
  <c r="BI230" i="206"/>
  <c r="AW230" i="206"/>
  <c r="BI231" i="206"/>
  <c r="AW231" i="206"/>
  <c r="BI232" i="206"/>
  <c r="AW232" i="206"/>
  <c r="BI233" i="206"/>
  <c r="AW233" i="206"/>
  <c r="AW234" i="206"/>
  <c r="BA234" i="206"/>
  <c r="BE237" i="206"/>
  <c r="AS237" i="206"/>
  <c r="BI237" i="206"/>
  <c r="AW237" i="206"/>
  <c r="BA237" i="206"/>
  <c r="BE238" i="206"/>
  <c r="AS238" i="206"/>
  <c r="BI238" i="206"/>
  <c r="AW238" i="206"/>
  <c r="BA238" i="206"/>
  <c r="BE239" i="206"/>
  <c r="AS239" i="206"/>
  <c r="BI239" i="206"/>
  <c r="AW239" i="206"/>
  <c r="BA239" i="206"/>
  <c r="BE240" i="206"/>
  <c r="AS240" i="206"/>
  <c r="BI240" i="206"/>
  <c r="AW240" i="206"/>
  <c r="BA240" i="206"/>
  <c r="BE241" i="206"/>
  <c r="AS241" i="206"/>
  <c r="BI241" i="206"/>
  <c r="AW241" i="206"/>
  <c r="BA241" i="206"/>
  <c r="BE242" i="206"/>
  <c r="AS242" i="206"/>
  <c r="BI242" i="206"/>
  <c r="AW242" i="206"/>
  <c r="BA242" i="206"/>
  <c r="BE243" i="206"/>
  <c r="AS243" i="206"/>
  <c r="BI243" i="206"/>
  <c r="AW243" i="206"/>
  <c r="BA243" i="206"/>
  <c r="BE244" i="206"/>
  <c r="AS244" i="206"/>
  <c r="BI244" i="206"/>
  <c r="AW244" i="206"/>
  <c r="BA244" i="206"/>
  <c r="BE245" i="206"/>
  <c r="AS245" i="206"/>
  <c r="BI245" i="206"/>
  <c r="AW245" i="206"/>
  <c r="BA245" i="206"/>
  <c r="BE246" i="206"/>
  <c r="AS246" i="206"/>
  <c r="BI246" i="206"/>
  <c r="AW246" i="206"/>
  <c r="BA246" i="206"/>
  <c r="BA247" i="206"/>
  <c r="S246" i="205"/>
  <c r="S247" i="205"/>
  <c r="BD9" i="206"/>
  <c r="AR9" i="206"/>
  <c r="BH9" i="206"/>
  <c r="AV9" i="206"/>
  <c r="AZ9" i="206"/>
  <c r="BD10" i="206"/>
  <c r="AR10" i="206"/>
  <c r="BH10" i="206"/>
  <c r="AV10" i="206"/>
  <c r="AZ10" i="206"/>
  <c r="BD11" i="206"/>
  <c r="AR11" i="206"/>
  <c r="BH11" i="206"/>
  <c r="AV11" i="206"/>
  <c r="AZ11" i="206"/>
  <c r="BD12" i="206"/>
  <c r="AR12" i="206"/>
  <c r="BH12" i="206"/>
  <c r="AV12" i="206"/>
  <c r="AZ12" i="206"/>
  <c r="BD13" i="206"/>
  <c r="AR13" i="206"/>
  <c r="BH13" i="206"/>
  <c r="AV13" i="206"/>
  <c r="AZ13" i="206"/>
  <c r="BD14" i="206"/>
  <c r="AR14" i="206"/>
  <c r="BH14" i="206"/>
  <c r="AV14" i="206"/>
  <c r="AZ14" i="206"/>
  <c r="BD15" i="206"/>
  <c r="AR15" i="206"/>
  <c r="BH15" i="206"/>
  <c r="AV15" i="206"/>
  <c r="AZ15" i="206"/>
  <c r="BD16" i="206"/>
  <c r="AR16" i="206"/>
  <c r="BH16" i="206"/>
  <c r="AV16" i="206"/>
  <c r="AZ16" i="206"/>
  <c r="BD17" i="206"/>
  <c r="AR17" i="206"/>
  <c r="BH17" i="206"/>
  <c r="AV17" i="206"/>
  <c r="AZ17" i="206"/>
  <c r="BD18" i="206"/>
  <c r="AR18" i="206"/>
  <c r="BH18" i="206"/>
  <c r="AV18" i="206"/>
  <c r="AZ18" i="206"/>
  <c r="BD19" i="206"/>
  <c r="AR19" i="206"/>
  <c r="BH19" i="206"/>
  <c r="AV19" i="206"/>
  <c r="AZ19" i="206"/>
  <c r="BD20" i="206"/>
  <c r="AR20" i="206"/>
  <c r="BH20" i="206"/>
  <c r="AV20" i="206"/>
  <c r="AZ20" i="206"/>
  <c r="BD21" i="206"/>
  <c r="AR21" i="206"/>
  <c r="BH21" i="206"/>
  <c r="AV21" i="206"/>
  <c r="AZ21" i="206"/>
  <c r="BD22" i="206"/>
  <c r="AR22" i="206"/>
  <c r="BH22" i="206"/>
  <c r="AV22" i="206"/>
  <c r="AZ22" i="206"/>
  <c r="BD23" i="206"/>
  <c r="AR23" i="206"/>
  <c r="BH23" i="206"/>
  <c r="AV23" i="206"/>
  <c r="AZ23" i="206"/>
  <c r="BD24" i="206"/>
  <c r="AR24" i="206"/>
  <c r="BH24" i="206"/>
  <c r="AV24" i="206"/>
  <c r="AZ24" i="206"/>
  <c r="BD25" i="206"/>
  <c r="AR25" i="206"/>
  <c r="BH25" i="206"/>
  <c r="AV25" i="206"/>
  <c r="AZ25" i="206"/>
  <c r="BD26" i="206"/>
  <c r="AR26" i="206"/>
  <c r="BH26" i="206"/>
  <c r="AV26" i="206"/>
  <c r="AZ26" i="206"/>
  <c r="BD27" i="206"/>
  <c r="AR27" i="206"/>
  <c r="BH27" i="206"/>
  <c r="AV27" i="206"/>
  <c r="AZ27" i="206"/>
  <c r="BD28" i="206"/>
  <c r="AR28" i="206"/>
  <c r="BH28" i="206"/>
  <c r="AV28" i="206"/>
  <c r="AZ28" i="206"/>
  <c r="BD29" i="206"/>
  <c r="AR29" i="206"/>
  <c r="BH29" i="206"/>
  <c r="AV29" i="206"/>
  <c r="AZ29" i="206"/>
  <c r="BD30" i="206"/>
  <c r="AR30" i="206"/>
  <c r="BH30" i="206"/>
  <c r="AV30" i="206"/>
  <c r="AZ30" i="206"/>
  <c r="BD31" i="206"/>
  <c r="AR31" i="206"/>
  <c r="BH31" i="206"/>
  <c r="AV31" i="206"/>
  <c r="AZ31" i="206"/>
  <c r="BD32" i="206"/>
  <c r="AR32" i="206"/>
  <c r="BH32" i="206"/>
  <c r="AV32" i="206"/>
  <c r="AZ32" i="206"/>
  <c r="BD33" i="206"/>
  <c r="AR33" i="206"/>
  <c r="BH33" i="206"/>
  <c r="AV33" i="206"/>
  <c r="AZ33" i="206"/>
  <c r="BD34" i="206"/>
  <c r="AR34" i="206"/>
  <c r="BH34" i="206"/>
  <c r="AV34" i="206"/>
  <c r="AZ34" i="206"/>
  <c r="BD35" i="206"/>
  <c r="AR35" i="206"/>
  <c r="BH35" i="206"/>
  <c r="AV35" i="206"/>
  <c r="AZ35" i="206"/>
  <c r="BD36" i="206"/>
  <c r="AR36" i="206"/>
  <c r="BH36" i="206"/>
  <c r="AV36" i="206"/>
  <c r="AZ36" i="206"/>
  <c r="BD37" i="206"/>
  <c r="AR37" i="206"/>
  <c r="BH37" i="206"/>
  <c r="AV37" i="206"/>
  <c r="AZ37" i="206"/>
  <c r="BD38" i="206"/>
  <c r="AR38" i="206"/>
  <c r="BH38" i="206"/>
  <c r="AV38" i="206"/>
  <c r="AZ38" i="206"/>
  <c r="BD39" i="206"/>
  <c r="AR39" i="206"/>
  <c r="BH39" i="206"/>
  <c r="AV39" i="206"/>
  <c r="AZ39" i="206"/>
  <c r="BD40" i="206"/>
  <c r="AR40" i="206"/>
  <c r="BH40" i="206"/>
  <c r="AV40" i="206"/>
  <c r="AZ40" i="206"/>
  <c r="BD41" i="206"/>
  <c r="AR41" i="206"/>
  <c r="BH41" i="206"/>
  <c r="AV41" i="206"/>
  <c r="AZ41" i="206"/>
  <c r="BD42" i="206"/>
  <c r="AR42" i="206"/>
  <c r="BH42" i="206"/>
  <c r="AV42" i="206"/>
  <c r="AZ42" i="206"/>
  <c r="BD43" i="206"/>
  <c r="AR43" i="206"/>
  <c r="BH43" i="206"/>
  <c r="AV43" i="206"/>
  <c r="AZ43" i="206"/>
  <c r="BD44" i="206"/>
  <c r="AR44" i="206"/>
  <c r="BH44" i="206"/>
  <c r="AV44" i="206"/>
  <c r="AZ44" i="206"/>
  <c r="BD45" i="206"/>
  <c r="AR45" i="206"/>
  <c r="BH45" i="206"/>
  <c r="AV45" i="206"/>
  <c r="AZ45" i="206"/>
  <c r="BD46" i="206"/>
  <c r="AR46" i="206"/>
  <c r="BH46" i="206"/>
  <c r="AV46" i="206"/>
  <c r="AZ46" i="206"/>
  <c r="BD47" i="206"/>
  <c r="AR47" i="206"/>
  <c r="BH47" i="206"/>
  <c r="AV47" i="206"/>
  <c r="AZ47" i="206"/>
  <c r="BD48" i="206"/>
  <c r="AR48" i="206"/>
  <c r="BH48" i="206"/>
  <c r="AV48" i="206"/>
  <c r="AZ48" i="206"/>
  <c r="BD49" i="206"/>
  <c r="AR49" i="206"/>
  <c r="BH49" i="206"/>
  <c r="AV49" i="206"/>
  <c r="AZ49" i="206"/>
  <c r="BD50" i="206"/>
  <c r="AR50" i="206"/>
  <c r="BH50" i="206"/>
  <c r="AV50" i="206"/>
  <c r="AZ50" i="206"/>
  <c r="BD51" i="206"/>
  <c r="AR51" i="206"/>
  <c r="BH51" i="206"/>
  <c r="AV51" i="206"/>
  <c r="AZ51" i="206"/>
  <c r="BD52" i="206"/>
  <c r="AR52" i="206"/>
  <c r="BH52" i="206"/>
  <c r="AV52" i="206"/>
  <c r="AZ52" i="206"/>
  <c r="BD53" i="206"/>
  <c r="AR53" i="206"/>
  <c r="BH53" i="206"/>
  <c r="AV53" i="206"/>
  <c r="AZ53" i="206"/>
  <c r="BD54" i="206"/>
  <c r="AR54" i="206"/>
  <c r="BH54" i="206"/>
  <c r="AV54" i="206"/>
  <c r="AZ54" i="206"/>
  <c r="BD55" i="206"/>
  <c r="AR55" i="206"/>
  <c r="BH55" i="206"/>
  <c r="AV55" i="206"/>
  <c r="AZ55" i="206"/>
  <c r="BD56" i="206"/>
  <c r="AR56" i="206"/>
  <c r="BH56" i="206"/>
  <c r="AV56" i="206"/>
  <c r="AZ56" i="206"/>
  <c r="BD57" i="206"/>
  <c r="AR57" i="206"/>
  <c r="BH57" i="206"/>
  <c r="AV57" i="206"/>
  <c r="AZ57" i="206"/>
  <c r="BD58" i="206"/>
  <c r="AR58" i="206"/>
  <c r="BH58" i="206"/>
  <c r="AV58" i="206"/>
  <c r="AZ58" i="206"/>
  <c r="BD59" i="206"/>
  <c r="AR59" i="206"/>
  <c r="BH59" i="206"/>
  <c r="AV59" i="206"/>
  <c r="AZ59" i="206"/>
  <c r="BD60" i="206"/>
  <c r="AR60" i="206"/>
  <c r="BH60" i="206"/>
  <c r="AV60" i="206"/>
  <c r="AZ60" i="206"/>
  <c r="BD61" i="206"/>
  <c r="AR61" i="206"/>
  <c r="BH61" i="206"/>
  <c r="AV61" i="206"/>
  <c r="AZ61" i="206"/>
  <c r="BD62" i="206"/>
  <c r="AR62" i="206"/>
  <c r="BH62" i="206"/>
  <c r="AV62" i="206"/>
  <c r="AZ62" i="206"/>
  <c r="BD63" i="206"/>
  <c r="AR63" i="206"/>
  <c r="BH63" i="206"/>
  <c r="AV63" i="206"/>
  <c r="AZ63" i="206"/>
  <c r="BD64" i="206"/>
  <c r="AR64" i="206"/>
  <c r="BH64" i="206"/>
  <c r="AV64" i="206"/>
  <c r="AZ64" i="206"/>
  <c r="BD65" i="206"/>
  <c r="AR65" i="206"/>
  <c r="BH65" i="206"/>
  <c r="AV65" i="206"/>
  <c r="AZ65" i="206"/>
  <c r="BD66" i="206"/>
  <c r="AR66" i="206"/>
  <c r="BH66" i="206"/>
  <c r="AV66" i="206"/>
  <c r="AZ66" i="206"/>
  <c r="BD67" i="206"/>
  <c r="AR67" i="206"/>
  <c r="BH67" i="206"/>
  <c r="AV67" i="206"/>
  <c r="AZ67" i="206"/>
  <c r="BD68" i="206"/>
  <c r="AR68" i="206"/>
  <c r="BH68" i="206"/>
  <c r="AV68" i="206"/>
  <c r="AZ68" i="206"/>
  <c r="BD69" i="206"/>
  <c r="AR69" i="206"/>
  <c r="BH69" i="206"/>
  <c r="AV69" i="206"/>
  <c r="AZ69" i="206"/>
  <c r="BD70" i="206"/>
  <c r="AR70" i="206"/>
  <c r="BH70" i="206"/>
  <c r="AV70" i="206"/>
  <c r="AZ70" i="206"/>
  <c r="BD71" i="206"/>
  <c r="AR71" i="206"/>
  <c r="BH71" i="206"/>
  <c r="AV71" i="206"/>
  <c r="AZ71" i="206"/>
  <c r="BD72" i="206"/>
  <c r="AR72" i="206"/>
  <c r="BH72" i="206"/>
  <c r="AV72" i="206"/>
  <c r="AZ72" i="206"/>
  <c r="BD73" i="206"/>
  <c r="AR73" i="206"/>
  <c r="BH73" i="206"/>
  <c r="AV73" i="206"/>
  <c r="AZ73" i="206"/>
  <c r="BD74" i="206"/>
  <c r="AR74" i="206"/>
  <c r="BH74" i="206"/>
  <c r="AV74" i="206"/>
  <c r="AZ74" i="206"/>
  <c r="BD75" i="206"/>
  <c r="AR75" i="206"/>
  <c r="BH75" i="206"/>
  <c r="AV75" i="206"/>
  <c r="AZ75" i="206"/>
  <c r="BD76" i="206"/>
  <c r="AR76" i="206"/>
  <c r="BH76" i="206"/>
  <c r="AV76" i="206"/>
  <c r="AZ76" i="206"/>
  <c r="BD77" i="206"/>
  <c r="AR77" i="206"/>
  <c r="BH77" i="206"/>
  <c r="AV77" i="206"/>
  <c r="AZ77" i="206"/>
  <c r="BD78" i="206"/>
  <c r="AR78" i="206"/>
  <c r="BH78" i="206"/>
  <c r="AV78" i="206"/>
  <c r="AZ78" i="206"/>
  <c r="BD79" i="206"/>
  <c r="AR79" i="206"/>
  <c r="BH79" i="206"/>
  <c r="AV79" i="206"/>
  <c r="AZ79" i="206"/>
  <c r="BD80" i="206"/>
  <c r="AR80" i="206"/>
  <c r="BH80" i="206"/>
  <c r="AV80" i="206"/>
  <c r="AZ80" i="206"/>
  <c r="BD81" i="206"/>
  <c r="AR81" i="206"/>
  <c r="BH81" i="206"/>
  <c r="AV81" i="206"/>
  <c r="AZ81" i="206"/>
  <c r="BD82" i="206"/>
  <c r="AR82" i="206"/>
  <c r="BH82" i="206"/>
  <c r="AV82" i="206"/>
  <c r="AZ82" i="206"/>
  <c r="BD83" i="206"/>
  <c r="AR83" i="206"/>
  <c r="BH83" i="206"/>
  <c r="AV83" i="206"/>
  <c r="AZ83" i="206"/>
  <c r="BD84" i="206"/>
  <c r="AR84" i="206"/>
  <c r="BH84" i="206"/>
  <c r="AV84" i="206"/>
  <c r="AZ84" i="206"/>
  <c r="BD85" i="206"/>
  <c r="AR85" i="206"/>
  <c r="BH85" i="206"/>
  <c r="AV85" i="206"/>
  <c r="AZ85" i="206"/>
  <c r="BD86" i="206"/>
  <c r="AR86" i="206"/>
  <c r="BH86" i="206"/>
  <c r="AV86" i="206"/>
  <c r="AZ86" i="206"/>
  <c r="BD87" i="206"/>
  <c r="AR87" i="206"/>
  <c r="BH87" i="206"/>
  <c r="AV87" i="206"/>
  <c r="AZ87" i="206"/>
  <c r="BD88" i="206"/>
  <c r="AR88" i="206"/>
  <c r="BH88" i="206"/>
  <c r="AV88" i="206"/>
  <c r="AZ88" i="206"/>
  <c r="BD89" i="206"/>
  <c r="AR89" i="206"/>
  <c r="BH89" i="206"/>
  <c r="AV89" i="206"/>
  <c r="AZ89" i="206"/>
  <c r="BD90" i="206"/>
  <c r="AR90" i="206"/>
  <c r="BH90" i="206"/>
  <c r="AV90" i="206"/>
  <c r="AZ90" i="206"/>
  <c r="BD91" i="206"/>
  <c r="AR91" i="206"/>
  <c r="BH91" i="206"/>
  <c r="AV91" i="206"/>
  <c r="AZ91" i="206"/>
  <c r="BD92" i="206"/>
  <c r="AR92" i="206"/>
  <c r="BH92" i="206"/>
  <c r="AV92" i="206"/>
  <c r="AZ92" i="206"/>
  <c r="BD93" i="206"/>
  <c r="AR93" i="206"/>
  <c r="BH93" i="206"/>
  <c r="AV93" i="206"/>
  <c r="AZ93" i="206"/>
  <c r="BD94" i="206"/>
  <c r="AR94" i="206"/>
  <c r="BH94" i="206"/>
  <c r="AV94" i="206"/>
  <c r="AZ94" i="206"/>
  <c r="BD95" i="206"/>
  <c r="AR95" i="206"/>
  <c r="BH95" i="206"/>
  <c r="AV95" i="206"/>
  <c r="AZ95" i="206"/>
  <c r="BD96" i="206"/>
  <c r="AR96" i="206"/>
  <c r="BH96" i="206"/>
  <c r="AV96" i="206"/>
  <c r="AZ96" i="206"/>
  <c r="BD97" i="206"/>
  <c r="AR97" i="206"/>
  <c r="BH97" i="206"/>
  <c r="AV97" i="206"/>
  <c r="AZ97" i="206"/>
  <c r="BD98" i="206"/>
  <c r="AR98" i="206"/>
  <c r="BH98" i="206"/>
  <c r="AV98" i="206"/>
  <c r="AZ98" i="206"/>
  <c r="BD99" i="206"/>
  <c r="AR99" i="206"/>
  <c r="BH99" i="206"/>
  <c r="AV99" i="206"/>
  <c r="AZ99" i="206"/>
  <c r="BD100" i="206"/>
  <c r="AR100" i="206"/>
  <c r="BH100" i="206"/>
  <c r="AV100" i="206"/>
  <c r="AZ100" i="206"/>
  <c r="BD101" i="206"/>
  <c r="AR101" i="206"/>
  <c r="BH101" i="206"/>
  <c r="AV101" i="206"/>
  <c r="AZ101" i="206"/>
  <c r="BD102" i="206"/>
  <c r="AR102" i="206"/>
  <c r="BH102" i="206"/>
  <c r="AV102" i="206"/>
  <c r="AZ102" i="206"/>
  <c r="BD103" i="206"/>
  <c r="AR103" i="206"/>
  <c r="BH103" i="206"/>
  <c r="AV103" i="206"/>
  <c r="AZ103" i="206"/>
  <c r="BD104" i="206"/>
  <c r="AR104" i="206"/>
  <c r="BH104" i="206"/>
  <c r="AV104" i="206"/>
  <c r="AZ104" i="206"/>
  <c r="BD105" i="206"/>
  <c r="AR105" i="206"/>
  <c r="BH105" i="206"/>
  <c r="AV105" i="206"/>
  <c r="AZ105" i="206"/>
  <c r="BD106" i="206"/>
  <c r="AR106" i="206"/>
  <c r="BH106" i="206"/>
  <c r="AV106" i="206"/>
  <c r="AZ106" i="206"/>
  <c r="BD107" i="206"/>
  <c r="AR107" i="206"/>
  <c r="BH107" i="206"/>
  <c r="AV107" i="206"/>
  <c r="AZ107" i="206"/>
  <c r="BD108" i="206"/>
  <c r="AR108" i="206"/>
  <c r="BH108" i="206"/>
  <c r="AV108" i="206"/>
  <c r="AZ108" i="206"/>
  <c r="BD109" i="206"/>
  <c r="AR109" i="206"/>
  <c r="BH109" i="206"/>
  <c r="AV109" i="206"/>
  <c r="AZ109" i="206"/>
  <c r="BD110" i="206"/>
  <c r="AR110" i="206"/>
  <c r="BH110" i="206"/>
  <c r="AV110" i="206"/>
  <c r="AZ110" i="206"/>
  <c r="BD111" i="206"/>
  <c r="AR111" i="206"/>
  <c r="BH111" i="206"/>
  <c r="AV111" i="206"/>
  <c r="AZ111" i="206"/>
  <c r="BD112" i="206"/>
  <c r="AR112" i="206"/>
  <c r="BH112" i="206"/>
  <c r="AV112" i="206"/>
  <c r="AZ112" i="206"/>
  <c r="BD113" i="206"/>
  <c r="AR113" i="206"/>
  <c r="BH113" i="206"/>
  <c r="AV113" i="206"/>
  <c r="AZ113" i="206"/>
  <c r="BD114" i="206"/>
  <c r="AR114" i="206"/>
  <c r="BH114" i="206"/>
  <c r="AV114" i="206"/>
  <c r="AZ114" i="206"/>
  <c r="BD115" i="206"/>
  <c r="AR115" i="206"/>
  <c r="BH115" i="206"/>
  <c r="AV115" i="206"/>
  <c r="AZ115" i="206"/>
  <c r="BD116" i="206"/>
  <c r="AR116" i="206"/>
  <c r="BH116" i="206"/>
  <c r="AV116" i="206"/>
  <c r="AZ116" i="206"/>
  <c r="BD117" i="206"/>
  <c r="AR117" i="206"/>
  <c r="BH117" i="206"/>
  <c r="AV117" i="206"/>
  <c r="AZ117" i="206"/>
  <c r="BD118" i="206"/>
  <c r="AR118" i="206"/>
  <c r="BH118" i="206"/>
  <c r="AV118" i="206"/>
  <c r="AZ118" i="206"/>
  <c r="BD119" i="206"/>
  <c r="AR119" i="206"/>
  <c r="BH119" i="206"/>
  <c r="AV119" i="206"/>
  <c r="AZ119" i="206"/>
  <c r="BD120" i="206"/>
  <c r="AR120" i="206"/>
  <c r="BH120" i="206"/>
  <c r="AV120" i="206"/>
  <c r="AZ120" i="206"/>
  <c r="BD121" i="206"/>
  <c r="AR121" i="206"/>
  <c r="BH121" i="206"/>
  <c r="AV121" i="206"/>
  <c r="AZ121" i="206"/>
  <c r="BD122" i="206"/>
  <c r="AR122" i="206"/>
  <c r="BH122" i="206"/>
  <c r="AV122" i="206"/>
  <c r="AZ122" i="206"/>
  <c r="BD123" i="206"/>
  <c r="AR123" i="206"/>
  <c r="BH123" i="206"/>
  <c r="AV123" i="206"/>
  <c r="AZ123" i="206"/>
  <c r="BD124" i="206"/>
  <c r="AR124" i="206"/>
  <c r="BH124" i="206"/>
  <c r="AV124" i="206"/>
  <c r="AZ124" i="206"/>
  <c r="BD125" i="206"/>
  <c r="AR125" i="206"/>
  <c r="BH125" i="206"/>
  <c r="AV125" i="206"/>
  <c r="AZ125" i="206"/>
  <c r="BD126" i="206"/>
  <c r="AR126" i="206"/>
  <c r="BH126" i="206"/>
  <c r="AV126" i="206"/>
  <c r="AZ126" i="206"/>
  <c r="BD127" i="206"/>
  <c r="AR127" i="206"/>
  <c r="BH127" i="206"/>
  <c r="AV127" i="206"/>
  <c r="AZ127" i="206"/>
  <c r="BD128" i="206"/>
  <c r="AR128" i="206"/>
  <c r="BH128" i="206"/>
  <c r="AV128" i="206"/>
  <c r="AZ128" i="206"/>
  <c r="BD129" i="206"/>
  <c r="AR129" i="206"/>
  <c r="BH129" i="206"/>
  <c r="AV129" i="206"/>
  <c r="AZ129" i="206"/>
  <c r="BD130" i="206"/>
  <c r="AR130" i="206"/>
  <c r="BH130" i="206"/>
  <c r="AV130" i="206"/>
  <c r="AZ130" i="206"/>
  <c r="BD131" i="206"/>
  <c r="AR131" i="206"/>
  <c r="BH131" i="206"/>
  <c r="AV131" i="206"/>
  <c r="AZ131" i="206"/>
  <c r="BD132" i="206"/>
  <c r="AR132" i="206"/>
  <c r="BH132" i="206"/>
  <c r="AV132" i="206"/>
  <c r="AZ132" i="206"/>
  <c r="BD133" i="206"/>
  <c r="AR133" i="206"/>
  <c r="BH133" i="206"/>
  <c r="AV133" i="206"/>
  <c r="AZ133" i="206"/>
  <c r="BD134" i="206"/>
  <c r="AR134" i="206"/>
  <c r="BH134" i="206"/>
  <c r="AV134" i="206"/>
  <c r="AZ134" i="206"/>
  <c r="BD135" i="206"/>
  <c r="AR135" i="206"/>
  <c r="BH135" i="206"/>
  <c r="AV135" i="206"/>
  <c r="AZ135" i="206"/>
  <c r="BD136" i="206"/>
  <c r="AR136" i="206"/>
  <c r="BH136" i="206"/>
  <c r="AV136" i="206"/>
  <c r="AZ136" i="206"/>
  <c r="BD137" i="206"/>
  <c r="AR137" i="206"/>
  <c r="BH137" i="206"/>
  <c r="AV137" i="206"/>
  <c r="AZ137" i="206"/>
  <c r="BD138" i="206"/>
  <c r="AR138" i="206"/>
  <c r="BH138" i="206"/>
  <c r="AV138" i="206"/>
  <c r="AZ138" i="206"/>
  <c r="BD139" i="206"/>
  <c r="AR139" i="206"/>
  <c r="BH139" i="206"/>
  <c r="AV139" i="206"/>
  <c r="AZ139" i="206"/>
  <c r="BD140" i="206"/>
  <c r="AR140" i="206"/>
  <c r="BH140" i="206"/>
  <c r="AV140" i="206"/>
  <c r="AZ140" i="206"/>
  <c r="BD141" i="206"/>
  <c r="AR141" i="206"/>
  <c r="BH141" i="206"/>
  <c r="AV141" i="206"/>
  <c r="AZ141" i="206"/>
  <c r="BD142" i="206"/>
  <c r="AR142" i="206"/>
  <c r="BH142" i="206"/>
  <c r="AV142" i="206"/>
  <c r="AZ142" i="206"/>
  <c r="BD143" i="206"/>
  <c r="AR143" i="206"/>
  <c r="BH143" i="206"/>
  <c r="AV143" i="206"/>
  <c r="AZ143" i="206"/>
  <c r="BD144" i="206"/>
  <c r="AR144" i="206"/>
  <c r="BH144" i="206"/>
  <c r="AV144" i="206"/>
  <c r="AZ144" i="206"/>
  <c r="BD145" i="206"/>
  <c r="AR145" i="206"/>
  <c r="BH145" i="206"/>
  <c r="AV145" i="206"/>
  <c r="AZ145" i="206"/>
  <c r="BD146" i="206"/>
  <c r="AR146" i="206"/>
  <c r="BH146" i="206"/>
  <c r="AV146" i="206"/>
  <c r="AZ146" i="206"/>
  <c r="BD147" i="206"/>
  <c r="AR147" i="206"/>
  <c r="BH147" i="206"/>
  <c r="AV147" i="206"/>
  <c r="AZ147" i="206"/>
  <c r="BD148" i="206"/>
  <c r="AR148" i="206"/>
  <c r="BH148" i="206"/>
  <c r="AV148" i="206"/>
  <c r="AZ148" i="206"/>
  <c r="BD149" i="206"/>
  <c r="AR149" i="206"/>
  <c r="BH149" i="206"/>
  <c r="AV149" i="206"/>
  <c r="AZ149" i="206"/>
  <c r="BD150" i="206"/>
  <c r="AR150" i="206"/>
  <c r="BH150" i="206"/>
  <c r="AV150" i="206"/>
  <c r="AZ150" i="206"/>
  <c r="BD151" i="206"/>
  <c r="AR151" i="206"/>
  <c r="BH151" i="206"/>
  <c r="AV151" i="206"/>
  <c r="AZ151" i="206"/>
  <c r="BD152" i="206"/>
  <c r="AR152" i="206"/>
  <c r="BH152" i="206"/>
  <c r="AV152" i="206"/>
  <c r="AZ152" i="206"/>
  <c r="BD153" i="206"/>
  <c r="AR153" i="206"/>
  <c r="BH153" i="206"/>
  <c r="AV153" i="206"/>
  <c r="AZ153" i="206"/>
  <c r="BD154" i="206"/>
  <c r="AR154" i="206"/>
  <c r="BH154" i="206"/>
  <c r="AV154" i="206"/>
  <c r="AZ154" i="206"/>
  <c r="BD155" i="206"/>
  <c r="AR155" i="206"/>
  <c r="BH155" i="206"/>
  <c r="AV155" i="206"/>
  <c r="AZ155" i="206"/>
  <c r="BD156" i="206"/>
  <c r="AR156" i="206"/>
  <c r="BH156" i="206"/>
  <c r="AV156" i="206"/>
  <c r="AZ156" i="206"/>
  <c r="BD157" i="206"/>
  <c r="AR157" i="206"/>
  <c r="BH157" i="206"/>
  <c r="AV157" i="206"/>
  <c r="AZ157" i="206"/>
  <c r="BD158" i="206"/>
  <c r="AR158" i="206"/>
  <c r="BH158" i="206"/>
  <c r="AV158" i="206"/>
  <c r="AZ158" i="206"/>
  <c r="BD159" i="206"/>
  <c r="AR159" i="206"/>
  <c r="BH159" i="206"/>
  <c r="AV159" i="206"/>
  <c r="AZ159" i="206"/>
  <c r="BD160" i="206"/>
  <c r="AR160" i="206"/>
  <c r="BH160" i="206"/>
  <c r="AV160" i="206"/>
  <c r="AZ160" i="206"/>
  <c r="BD161" i="206"/>
  <c r="AR161" i="206"/>
  <c r="BH161" i="206"/>
  <c r="AV161" i="206"/>
  <c r="AZ161" i="206"/>
  <c r="BD162" i="206"/>
  <c r="AR162" i="206"/>
  <c r="BH162" i="206"/>
  <c r="AV162" i="206"/>
  <c r="AZ162" i="206"/>
  <c r="BD163" i="206"/>
  <c r="AR163" i="206"/>
  <c r="BH163" i="206"/>
  <c r="AV163" i="206"/>
  <c r="AZ163" i="206"/>
  <c r="BD164" i="206"/>
  <c r="AR164" i="206"/>
  <c r="BH164" i="206"/>
  <c r="AV164" i="206"/>
  <c r="AZ164" i="206"/>
  <c r="BD165" i="206"/>
  <c r="AR165" i="206"/>
  <c r="BH165" i="206"/>
  <c r="AV165" i="206"/>
  <c r="AZ165" i="206"/>
  <c r="BD166" i="206"/>
  <c r="AR166" i="206"/>
  <c r="BH166" i="206"/>
  <c r="AV166" i="206"/>
  <c r="AZ166" i="206"/>
  <c r="BD167" i="206"/>
  <c r="AR167" i="206"/>
  <c r="BH167" i="206"/>
  <c r="AV167" i="206"/>
  <c r="AZ167" i="206"/>
  <c r="BD168" i="206"/>
  <c r="AR168" i="206"/>
  <c r="BH168" i="206"/>
  <c r="AV168" i="206"/>
  <c r="AZ168" i="206"/>
  <c r="BD169" i="206"/>
  <c r="AR169" i="206"/>
  <c r="BH169" i="206"/>
  <c r="AV169" i="206"/>
  <c r="AZ169" i="206"/>
  <c r="BD170" i="206"/>
  <c r="AR170" i="206"/>
  <c r="BH170" i="206"/>
  <c r="AV170" i="206"/>
  <c r="AZ170" i="206"/>
  <c r="BD171" i="206"/>
  <c r="AR171" i="206"/>
  <c r="BH171" i="206"/>
  <c r="AV171" i="206"/>
  <c r="AZ171" i="206"/>
  <c r="BD172" i="206"/>
  <c r="AR172" i="206"/>
  <c r="BH172" i="206"/>
  <c r="AV172" i="206"/>
  <c r="AZ172" i="206"/>
  <c r="BD173" i="206"/>
  <c r="AR173" i="206"/>
  <c r="BH173" i="206"/>
  <c r="AV173" i="206"/>
  <c r="AZ173" i="206"/>
  <c r="BD174" i="206"/>
  <c r="AR174" i="206"/>
  <c r="BH174" i="206"/>
  <c r="AV174" i="206"/>
  <c r="AZ174" i="206"/>
  <c r="BD175" i="206"/>
  <c r="AR175" i="206"/>
  <c r="BH175" i="206"/>
  <c r="AV175" i="206"/>
  <c r="AZ175" i="206"/>
  <c r="BD176" i="206"/>
  <c r="AR176" i="206"/>
  <c r="BH176" i="206"/>
  <c r="AV176" i="206"/>
  <c r="AZ176" i="206"/>
  <c r="BD177" i="206"/>
  <c r="AR177" i="206"/>
  <c r="BH177" i="206"/>
  <c r="AV177" i="206"/>
  <c r="AZ177" i="206"/>
  <c r="BD178" i="206"/>
  <c r="AR178" i="206"/>
  <c r="BH178" i="206"/>
  <c r="AV178" i="206"/>
  <c r="AZ178" i="206"/>
  <c r="BD179" i="206"/>
  <c r="AR179" i="206"/>
  <c r="BH179" i="206"/>
  <c r="AV179" i="206"/>
  <c r="AZ179" i="206"/>
  <c r="BD180" i="206"/>
  <c r="AR180" i="206"/>
  <c r="BH180" i="206"/>
  <c r="AV180" i="206"/>
  <c r="AZ180" i="206"/>
  <c r="BD181" i="206"/>
  <c r="AR181" i="206"/>
  <c r="BH181" i="206"/>
  <c r="AV181" i="206"/>
  <c r="AZ181" i="206"/>
  <c r="BD182" i="206"/>
  <c r="AR182" i="206"/>
  <c r="BH182" i="206"/>
  <c r="AV182" i="206"/>
  <c r="AZ182" i="206"/>
  <c r="BD183" i="206"/>
  <c r="AR183" i="206"/>
  <c r="BH183" i="206"/>
  <c r="AV183" i="206"/>
  <c r="AZ183" i="206"/>
  <c r="BD184" i="206"/>
  <c r="AR184" i="206"/>
  <c r="BH184" i="206"/>
  <c r="AV184" i="206"/>
  <c r="AZ184" i="206"/>
  <c r="BD185" i="206"/>
  <c r="AR185" i="206"/>
  <c r="BH185" i="206"/>
  <c r="AV185" i="206"/>
  <c r="AZ185" i="206"/>
  <c r="BD186" i="206"/>
  <c r="AR186" i="206"/>
  <c r="BH186" i="206"/>
  <c r="AV186" i="206"/>
  <c r="AZ186" i="206"/>
  <c r="BD187" i="206"/>
  <c r="AR187" i="206"/>
  <c r="BH187" i="206"/>
  <c r="AV187" i="206"/>
  <c r="AZ187" i="206"/>
  <c r="BD188" i="206"/>
  <c r="AR188" i="206"/>
  <c r="BH188" i="206"/>
  <c r="AV188" i="206"/>
  <c r="AZ188" i="206"/>
  <c r="BD189" i="206"/>
  <c r="AR189" i="206"/>
  <c r="BH189" i="206"/>
  <c r="AV189" i="206"/>
  <c r="AZ189" i="206"/>
  <c r="BD190" i="206"/>
  <c r="AR190" i="206"/>
  <c r="BH190" i="206"/>
  <c r="AV190" i="206"/>
  <c r="AZ190" i="206"/>
  <c r="BD191" i="206"/>
  <c r="AR191" i="206"/>
  <c r="BH191" i="206"/>
  <c r="AV191" i="206"/>
  <c r="AZ191" i="206"/>
  <c r="BD192" i="206"/>
  <c r="AR192" i="206"/>
  <c r="BH192" i="206"/>
  <c r="AV192" i="206"/>
  <c r="AZ192" i="206"/>
  <c r="BD193" i="206"/>
  <c r="AR193" i="206"/>
  <c r="BH193" i="206"/>
  <c r="AV193" i="206"/>
  <c r="AZ193" i="206"/>
  <c r="BD194" i="206"/>
  <c r="AR194" i="206"/>
  <c r="BH194" i="206"/>
  <c r="AV194" i="206"/>
  <c r="AZ194" i="206"/>
  <c r="BD195" i="206"/>
  <c r="AR195" i="206"/>
  <c r="BH195" i="206"/>
  <c r="AV195" i="206"/>
  <c r="AZ195" i="206"/>
  <c r="BD196" i="206"/>
  <c r="AR196" i="206"/>
  <c r="BH196" i="206"/>
  <c r="AV196" i="206"/>
  <c r="AZ196" i="206"/>
  <c r="BD197" i="206"/>
  <c r="AR197" i="206"/>
  <c r="BH197" i="206"/>
  <c r="AV197" i="206"/>
  <c r="AZ197" i="206"/>
  <c r="BD198" i="206"/>
  <c r="AR198" i="206"/>
  <c r="BH198" i="206"/>
  <c r="AV198" i="206"/>
  <c r="AZ198" i="206"/>
  <c r="BD199" i="206"/>
  <c r="AR199" i="206"/>
  <c r="BH199" i="206"/>
  <c r="AV199" i="206"/>
  <c r="AZ199" i="206"/>
  <c r="BD200" i="206"/>
  <c r="AR200" i="206"/>
  <c r="BH200" i="206"/>
  <c r="AV200" i="206"/>
  <c r="AZ200" i="206"/>
  <c r="BD201" i="206"/>
  <c r="AR201" i="206"/>
  <c r="BH201" i="206"/>
  <c r="AV201" i="206"/>
  <c r="AZ201" i="206"/>
  <c r="BD202" i="206"/>
  <c r="AR202" i="206"/>
  <c r="BH202" i="206"/>
  <c r="AV202" i="206"/>
  <c r="AZ202" i="206"/>
  <c r="BD203" i="206"/>
  <c r="AR203" i="206"/>
  <c r="BH203" i="206"/>
  <c r="AV203" i="206"/>
  <c r="AZ203" i="206"/>
  <c r="BD204" i="206"/>
  <c r="AR204" i="206"/>
  <c r="BH204" i="206"/>
  <c r="AV204" i="206"/>
  <c r="AZ204" i="206"/>
  <c r="BD205" i="206"/>
  <c r="AR205" i="206"/>
  <c r="BH205" i="206"/>
  <c r="AV205" i="206"/>
  <c r="AZ205" i="206"/>
  <c r="BD206" i="206"/>
  <c r="AR206" i="206"/>
  <c r="BH206" i="206"/>
  <c r="AV206" i="206"/>
  <c r="AZ206" i="206"/>
  <c r="BD207" i="206"/>
  <c r="AR207" i="206"/>
  <c r="BH207" i="206"/>
  <c r="AV207" i="206"/>
  <c r="AZ207" i="206"/>
  <c r="BD208" i="206"/>
  <c r="AR208" i="206"/>
  <c r="BH208" i="206"/>
  <c r="AV208" i="206"/>
  <c r="AZ208" i="206"/>
  <c r="BD209" i="206"/>
  <c r="AR209" i="206"/>
  <c r="BH209" i="206"/>
  <c r="AV209" i="206"/>
  <c r="AZ209" i="206"/>
  <c r="BD210" i="206"/>
  <c r="AR210" i="206"/>
  <c r="BH210" i="206"/>
  <c r="AV210" i="206"/>
  <c r="AZ210" i="206"/>
  <c r="BD211" i="206"/>
  <c r="AR211" i="206"/>
  <c r="BH211" i="206"/>
  <c r="AV211" i="206"/>
  <c r="AZ211" i="206"/>
  <c r="BD212" i="206"/>
  <c r="AR212" i="206"/>
  <c r="BH212" i="206"/>
  <c r="AV212" i="206"/>
  <c r="AZ212" i="206"/>
  <c r="BD213" i="206"/>
  <c r="AR213" i="206"/>
  <c r="BH213" i="206"/>
  <c r="AV213" i="206"/>
  <c r="AZ213" i="206"/>
  <c r="BD214" i="206"/>
  <c r="AR214" i="206"/>
  <c r="BH214" i="206"/>
  <c r="AV214" i="206"/>
  <c r="AZ214" i="206"/>
  <c r="BD215" i="206"/>
  <c r="AR215" i="206"/>
  <c r="BH215" i="206"/>
  <c r="AV215" i="206"/>
  <c r="AZ215" i="206"/>
  <c r="BD216" i="206"/>
  <c r="AR216" i="206"/>
  <c r="BH216" i="206"/>
  <c r="AV216" i="206"/>
  <c r="AZ216" i="206"/>
  <c r="BD217" i="206"/>
  <c r="AR217" i="206"/>
  <c r="BH217" i="206"/>
  <c r="AV217" i="206"/>
  <c r="AZ217" i="206"/>
  <c r="BD218" i="206"/>
  <c r="AR218" i="206"/>
  <c r="BH218" i="206"/>
  <c r="AV218" i="206"/>
  <c r="AZ218" i="206"/>
  <c r="BD219" i="206"/>
  <c r="AR219" i="206"/>
  <c r="BH219" i="206"/>
  <c r="AV219" i="206"/>
  <c r="AZ219" i="206"/>
  <c r="BD220" i="206"/>
  <c r="AR220" i="206"/>
  <c r="BH220" i="206"/>
  <c r="AV220" i="206"/>
  <c r="AZ220" i="206"/>
  <c r="BD221" i="206"/>
  <c r="AR221" i="206"/>
  <c r="BH221" i="206"/>
  <c r="AV221" i="206"/>
  <c r="AZ221" i="206"/>
  <c r="BD222" i="206"/>
  <c r="AR222" i="206"/>
  <c r="BH222" i="206"/>
  <c r="AV222" i="206"/>
  <c r="AZ222" i="206"/>
  <c r="BD223" i="206"/>
  <c r="AR223" i="206"/>
  <c r="BH223" i="206"/>
  <c r="AV223" i="206"/>
  <c r="AZ223" i="206"/>
  <c r="BD224" i="206"/>
  <c r="AR224" i="206"/>
  <c r="BH224" i="206"/>
  <c r="AV224" i="206"/>
  <c r="AZ224" i="206"/>
  <c r="BD225" i="206"/>
  <c r="AR225" i="206"/>
  <c r="BH225" i="206"/>
  <c r="AV225" i="206"/>
  <c r="AZ225" i="206"/>
  <c r="BD226" i="206"/>
  <c r="AR226" i="206"/>
  <c r="BH226" i="206"/>
  <c r="AV226" i="206"/>
  <c r="AZ226" i="206"/>
  <c r="BD227" i="206"/>
  <c r="AR227" i="206"/>
  <c r="BH227" i="206"/>
  <c r="AV227" i="206"/>
  <c r="AZ227" i="206"/>
  <c r="BD228" i="206"/>
  <c r="AR228" i="206"/>
  <c r="BH228" i="206"/>
  <c r="AV228" i="206"/>
  <c r="AZ228" i="206"/>
  <c r="BD229" i="206"/>
  <c r="AR229" i="206"/>
  <c r="BH229" i="206"/>
  <c r="AV229" i="206"/>
  <c r="AZ229" i="206"/>
  <c r="BD230" i="206"/>
  <c r="AR230" i="206"/>
  <c r="BH230" i="206"/>
  <c r="AV230" i="206"/>
  <c r="AZ230" i="206"/>
  <c r="BD231" i="206"/>
  <c r="AR231" i="206"/>
  <c r="BH231" i="206"/>
  <c r="AV231" i="206"/>
  <c r="AZ231" i="206"/>
  <c r="BD232" i="206"/>
  <c r="AR232" i="206"/>
  <c r="BH232" i="206"/>
  <c r="AV232" i="206"/>
  <c r="AZ232" i="206"/>
  <c r="BD233" i="206"/>
  <c r="AR233" i="206"/>
  <c r="BH233" i="206"/>
  <c r="AV233" i="206"/>
  <c r="AZ233" i="206"/>
  <c r="AZ234" i="206"/>
  <c r="BD237" i="206"/>
  <c r="AR237" i="206"/>
  <c r="BH237" i="206"/>
  <c r="AV237" i="206"/>
  <c r="AZ237" i="206"/>
  <c r="BD238" i="206"/>
  <c r="AR238" i="206"/>
  <c r="BH238" i="206"/>
  <c r="AV238" i="206"/>
  <c r="AZ238" i="206"/>
  <c r="BD239" i="206"/>
  <c r="AR239" i="206"/>
  <c r="BH239" i="206"/>
  <c r="AV239" i="206"/>
  <c r="AZ239" i="206"/>
  <c r="BD240" i="206"/>
  <c r="AR240" i="206"/>
  <c r="BH240" i="206"/>
  <c r="AV240" i="206"/>
  <c r="AZ240" i="206"/>
  <c r="BD241" i="206"/>
  <c r="AR241" i="206"/>
  <c r="BH241" i="206"/>
  <c r="AV241" i="206"/>
  <c r="AZ241" i="206"/>
  <c r="BD242" i="206"/>
  <c r="AR242" i="206"/>
  <c r="BH242" i="206"/>
  <c r="AV242" i="206"/>
  <c r="AZ242" i="206"/>
  <c r="BD243" i="206"/>
  <c r="AR243" i="206"/>
  <c r="BH243" i="206"/>
  <c r="AV243" i="206"/>
  <c r="AZ243" i="206"/>
  <c r="BD244" i="206"/>
  <c r="AR244" i="206"/>
  <c r="BH244" i="206"/>
  <c r="AV244" i="206"/>
  <c r="AZ244" i="206"/>
  <c r="BD245" i="206"/>
  <c r="AR245" i="206"/>
  <c r="BH245" i="206"/>
  <c r="AV245" i="206"/>
  <c r="AZ245" i="206"/>
  <c r="BD246" i="206"/>
  <c r="AR246" i="206"/>
  <c r="BH246" i="206"/>
  <c r="AV246" i="206"/>
  <c r="AZ246" i="206"/>
  <c r="AZ247" i="206"/>
  <c r="R246" i="205"/>
  <c r="R247" i="205"/>
  <c r="AX247" i="206"/>
  <c r="Q246" i="205"/>
  <c r="Q247" i="205"/>
  <c r="AW247" i="206"/>
  <c r="P246" i="205"/>
  <c r="P247" i="205"/>
  <c r="AV234" i="206"/>
  <c r="AV247" i="206"/>
  <c r="O246" i="205"/>
  <c r="O247" i="205"/>
  <c r="AT247" i="206"/>
  <c r="N246" i="205"/>
  <c r="N247" i="205"/>
  <c r="AS247" i="206"/>
  <c r="M246" i="205"/>
  <c r="M247" i="205"/>
  <c r="AR234" i="206"/>
  <c r="AR247" i="206"/>
  <c r="L246" i="205"/>
  <c r="L247" i="205"/>
  <c r="AR9" i="205"/>
  <c r="AR10" i="205"/>
  <c r="AR11" i="205"/>
  <c r="AR12" i="205"/>
  <c r="AR13" i="205"/>
  <c r="AR14" i="205"/>
  <c r="AR15" i="205"/>
  <c r="AR16" i="205"/>
  <c r="AR17" i="205"/>
  <c r="AR18" i="205"/>
  <c r="AR19" i="205"/>
  <c r="AR20" i="205"/>
  <c r="AR21" i="205"/>
  <c r="AR22" i="205"/>
  <c r="AR23" i="205"/>
  <c r="AR24" i="205"/>
  <c r="AR25" i="205"/>
  <c r="AR26" i="205"/>
  <c r="AR27" i="205"/>
  <c r="AR28" i="205"/>
  <c r="AR29" i="205"/>
  <c r="AR30" i="205"/>
  <c r="AR31" i="205"/>
  <c r="AR32" i="205"/>
  <c r="AR33" i="205"/>
  <c r="AR34" i="205"/>
  <c r="AR35" i="205"/>
  <c r="AR36" i="205"/>
  <c r="AR37" i="205"/>
  <c r="AR38" i="205"/>
  <c r="AR39" i="205"/>
  <c r="AR40" i="205"/>
  <c r="AR41" i="205"/>
  <c r="AR42" i="205"/>
  <c r="AR43" i="205"/>
  <c r="AR44" i="205"/>
  <c r="AR45" i="205"/>
  <c r="AR46" i="205"/>
  <c r="AR47" i="205"/>
  <c r="AR48" i="205"/>
  <c r="AR49" i="205"/>
  <c r="AR50" i="205"/>
  <c r="AR51" i="205"/>
  <c r="AR52" i="205"/>
  <c r="AR53" i="205"/>
  <c r="AR54" i="205"/>
  <c r="AR55" i="205"/>
  <c r="AR56" i="205"/>
  <c r="AR57" i="205"/>
  <c r="AR58" i="205"/>
  <c r="AR59" i="205"/>
  <c r="AR60" i="205"/>
  <c r="AR61" i="205"/>
  <c r="AR62" i="205"/>
  <c r="AR63" i="205"/>
  <c r="AR64" i="205"/>
  <c r="AR65" i="205"/>
  <c r="AR66" i="205"/>
  <c r="AR67" i="205"/>
  <c r="AR68" i="205"/>
  <c r="AR69" i="205"/>
  <c r="AR70" i="205"/>
  <c r="AR71" i="205"/>
  <c r="AR72" i="205"/>
  <c r="AR73" i="205"/>
  <c r="AR74" i="205"/>
  <c r="AR75" i="205"/>
  <c r="AR76" i="205"/>
  <c r="AR77" i="205"/>
  <c r="AR78" i="205"/>
  <c r="AR79" i="205"/>
  <c r="AR80" i="205"/>
  <c r="AR81" i="205"/>
  <c r="AR82" i="205"/>
  <c r="AR83" i="205"/>
  <c r="AR84" i="205"/>
  <c r="AR85" i="205"/>
  <c r="AR86" i="205"/>
  <c r="AR87" i="205"/>
  <c r="AR88" i="205"/>
  <c r="AR89" i="205"/>
  <c r="AR90" i="205"/>
  <c r="AR91" i="205"/>
  <c r="AR92" i="205"/>
  <c r="AR93" i="205"/>
  <c r="AR94" i="205"/>
  <c r="AR95" i="205"/>
  <c r="AR96" i="205"/>
  <c r="AR97" i="205"/>
  <c r="AR98" i="205"/>
  <c r="AR99" i="205"/>
  <c r="AR100" i="205"/>
  <c r="AR101" i="205"/>
  <c r="AR102" i="205"/>
  <c r="AR103" i="205"/>
  <c r="AR104" i="205"/>
  <c r="AR105" i="205"/>
  <c r="AR106" i="205"/>
  <c r="AR107" i="205"/>
  <c r="AR108" i="205"/>
  <c r="AR109" i="205"/>
  <c r="AR110" i="205"/>
  <c r="AR111" i="205"/>
  <c r="AR112" i="205"/>
  <c r="AR113" i="205"/>
  <c r="AR114" i="205"/>
  <c r="AR115" i="205"/>
  <c r="AR116" i="205"/>
  <c r="AR117" i="205"/>
  <c r="AR118" i="205"/>
  <c r="AR119" i="205"/>
  <c r="AR120" i="205"/>
  <c r="AR121" i="205"/>
  <c r="AR122" i="205"/>
  <c r="AR123" i="205"/>
  <c r="AR124" i="205"/>
  <c r="AR125" i="205"/>
  <c r="AR126" i="205"/>
  <c r="AR127" i="205"/>
  <c r="AR128" i="205"/>
  <c r="AR129" i="205"/>
  <c r="AR130" i="205"/>
  <c r="AR131" i="205"/>
  <c r="AR132" i="205"/>
  <c r="AR133" i="205"/>
  <c r="AR134" i="205"/>
  <c r="AR135" i="205"/>
  <c r="AR136" i="205"/>
  <c r="AR137" i="205"/>
  <c r="AR138" i="205"/>
  <c r="AR139" i="205"/>
  <c r="AR140" i="205"/>
  <c r="AR141" i="205"/>
  <c r="AR142" i="205"/>
  <c r="AR143" i="205"/>
  <c r="AR144" i="205"/>
  <c r="AR145" i="205"/>
  <c r="AR146" i="205"/>
  <c r="AR147" i="205"/>
  <c r="AR148" i="205"/>
  <c r="AR149" i="205"/>
  <c r="AR150" i="205"/>
  <c r="AR151" i="205"/>
  <c r="AR152" i="205"/>
  <c r="AR153" i="205"/>
  <c r="AR154" i="205"/>
  <c r="AR155" i="205"/>
  <c r="AR156" i="205"/>
  <c r="AR157" i="205"/>
  <c r="AR158" i="205"/>
  <c r="AR159" i="205"/>
  <c r="AR160" i="205"/>
  <c r="AR161" i="205"/>
  <c r="AR162" i="205"/>
  <c r="AR163" i="205"/>
  <c r="AR164" i="205"/>
  <c r="AR165" i="205"/>
  <c r="AR166" i="205"/>
  <c r="AR167" i="205"/>
  <c r="AR168" i="205"/>
  <c r="AR169" i="205"/>
  <c r="AR170" i="205"/>
  <c r="AR171" i="205"/>
  <c r="AR172" i="205"/>
  <c r="AR173" i="205"/>
  <c r="AR174" i="205"/>
  <c r="AR175" i="205"/>
  <c r="AR176" i="205"/>
  <c r="AR177" i="205"/>
  <c r="AR178" i="205"/>
  <c r="AR179" i="205"/>
  <c r="AR180" i="205"/>
  <c r="AR181" i="205"/>
  <c r="AR182" i="205"/>
  <c r="AR183" i="205"/>
  <c r="AR184" i="205"/>
  <c r="AR185" i="205"/>
  <c r="AR186" i="205"/>
  <c r="AR187" i="205"/>
  <c r="AR188" i="205"/>
  <c r="AR189" i="205"/>
  <c r="AR190" i="205"/>
  <c r="AR191" i="205"/>
  <c r="AR192" i="205"/>
  <c r="AR193" i="205"/>
  <c r="AR194" i="205"/>
  <c r="AR195" i="205"/>
  <c r="AR196" i="205"/>
  <c r="AR197" i="205"/>
  <c r="AR198" i="205"/>
  <c r="AR199" i="205"/>
  <c r="AR200" i="205"/>
  <c r="AR201" i="205"/>
  <c r="AR202" i="205"/>
  <c r="AR203" i="205"/>
  <c r="AR204" i="205"/>
  <c r="AR205" i="205"/>
  <c r="AR206" i="205"/>
  <c r="AR207" i="205"/>
  <c r="AR208" i="205"/>
  <c r="AR209" i="205"/>
  <c r="AR210" i="205"/>
  <c r="AR211" i="205"/>
  <c r="AR212" i="205"/>
  <c r="AR213" i="205"/>
  <c r="AR214" i="205"/>
  <c r="AR215" i="205"/>
  <c r="AR216" i="205"/>
  <c r="AR217" i="205"/>
  <c r="AR218" i="205"/>
  <c r="AR219" i="205"/>
  <c r="AR220" i="205"/>
  <c r="AR221" i="205"/>
  <c r="AR222" i="205"/>
  <c r="AR223" i="205"/>
  <c r="AR224" i="205"/>
  <c r="AR225" i="205"/>
  <c r="AR226" i="205"/>
  <c r="AR227" i="205"/>
  <c r="AR228" i="205"/>
  <c r="AR229" i="205"/>
  <c r="AR230" i="205"/>
  <c r="AR231" i="205"/>
  <c r="AR232" i="205"/>
  <c r="AR233" i="205"/>
  <c r="AR234" i="205"/>
  <c r="AR235" i="205"/>
  <c r="AR236" i="205"/>
  <c r="AR237" i="205"/>
  <c r="AR238" i="205"/>
  <c r="AR239" i="205"/>
  <c r="AR240" i="205"/>
  <c r="AR241" i="205"/>
  <c r="AR242" i="205"/>
  <c r="AR243" i="205"/>
  <c r="AR244" i="205"/>
  <c r="AQ9" i="205"/>
  <c r="AQ10" i="205"/>
  <c r="AQ11" i="205"/>
  <c r="AQ12" i="205"/>
  <c r="AQ13" i="205"/>
  <c r="AQ14" i="205"/>
  <c r="AQ15" i="205"/>
  <c r="AQ16" i="205"/>
  <c r="AQ17" i="205"/>
  <c r="AQ18" i="205"/>
  <c r="AQ19" i="205"/>
  <c r="AQ20" i="205"/>
  <c r="AQ21" i="205"/>
  <c r="AQ22" i="205"/>
  <c r="AQ23" i="205"/>
  <c r="AQ24" i="205"/>
  <c r="AQ25" i="205"/>
  <c r="AQ26" i="205"/>
  <c r="AQ27" i="205"/>
  <c r="AQ28" i="205"/>
  <c r="AQ29" i="205"/>
  <c r="AQ30" i="205"/>
  <c r="AQ31" i="205"/>
  <c r="AQ32" i="205"/>
  <c r="AQ33" i="205"/>
  <c r="AQ34" i="205"/>
  <c r="AQ35" i="205"/>
  <c r="AQ36" i="205"/>
  <c r="AQ37" i="205"/>
  <c r="AQ38" i="205"/>
  <c r="AQ39" i="205"/>
  <c r="AQ40" i="205"/>
  <c r="AQ41" i="205"/>
  <c r="AQ42" i="205"/>
  <c r="AQ43" i="205"/>
  <c r="AQ44" i="205"/>
  <c r="AQ45" i="205"/>
  <c r="AQ46" i="205"/>
  <c r="AQ47" i="205"/>
  <c r="AQ48" i="205"/>
  <c r="AQ49" i="205"/>
  <c r="AQ50" i="205"/>
  <c r="AQ51" i="205"/>
  <c r="AQ52" i="205"/>
  <c r="AQ53" i="205"/>
  <c r="AQ54" i="205"/>
  <c r="AQ55" i="205"/>
  <c r="AQ56" i="205"/>
  <c r="AQ57" i="205"/>
  <c r="AQ58" i="205"/>
  <c r="AQ59" i="205"/>
  <c r="AQ60" i="205"/>
  <c r="AQ61" i="205"/>
  <c r="AQ62" i="205"/>
  <c r="AQ63" i="205"/>
  <c r="AQ64" i="205"/>
  <c r="AQ65" i="205"/>
  <c r="AQ66" i="205"/>
  <c r="AQ67" i="205"/>
  <c r="AQ68" i="205"/>
  <c r="AQ69" i="205"/>
  <c r="AQ70" i="205"/>
  <c r="AQ71" i="205"/>
  <c r="AQ72" i="205"/>
  <c r="AQ73" i="205"/>
  <c r="AQ74" i="205"/>
  <c r="AQ75" i="205"/>
  <c r="AQ76" i="205"/>
  <c r="AQ77" i="205"/>
  <c r="AQ78" i="205"/>
  <c r="AQ79" i="205"/>
  <c r="AQ80" i="205"/>
  <c r="AQ81" i="205"/>
  <c r="AQ82" i="205"/>
  <c r="AQ83" i="205"/>
  <c r="AQ84" i="205"/>
  <c r="AQ85" i="205"/>
  <c r="AQ86" i="205"/>
  <c r="AQ87" i="205"/>
  <c r="AQ88" i="205"/>
  <c r="AQ89" i="205"/>
  <c r="AQ90" i="205"/>
  <c r="AQ91" i="205"/>
  <c r="AQ92" i="205"/>
  <c r="AQ93" i="205"/>
  <c r="AQ94" i="205"/>
  <c r="AQ95" i="205"/>
  <c r="AQ96" i="205"/>
  <c r="AQ97" i="205"/>
  <c r="AQ98" i="205"/>
  <c r="AQ99" i="205"/>
  <c r="AQ100" i="205"/>
  <c r="AQ101" i="205"/>
  <c r="AQ102" i="205"/>
  <c r="AQ103" i="205"/>
  <c r="AQ104" i="205"/>
  <c r="AQ105" i="205"/>
  <c r="AQ106" i="205"/>
  <c r="AQ107" i="205"/>
  <c r="AQ108" i="205"/>
  <c r="AQ109" i="205"/>
  <c r="AQ110" i="205"/>
  <c r="AQ111" i="205"/>
  <c r="AQ112" i="205"/>
  <c r="AQ113" i="205"/>
  <c r="AQ114" i="205"/>
  <c r="AQ115" i="205"/>
  <c r="AQ116" i="205"/>
  <c r="AQ117" i="205"/>
  <c r="AQ118" i="205"/>
  <c r="AQ119" i="205"/>
  <c r="AQ120" i="205"/>
  <c r="AQ121" i="205"/>
  <c r="AQ122" i="205"/>
  <c r="AQ123" i="205"/>
  <c r="AQ124" i="205"/>
  <c r="AQ125" i="205"/>
  <c r="AQ126" i="205"/>
  <c r="AQ127" i="205"/>
  <c r="AQ128" i="205"/>
  <c r="AQ129" i="205"/>
  <c r="AQ130" i="205"/>
  <c r="AQ131" i="205"/>
  <c r="AQ132" i="205"/>
  <c r="AQ133" i="205"/>
  <c r="AQ134" i="205"/>
  <c r="AQ135" i="205"/>
  <c r="AQ136" i="205"/>
  <c r="AQ137" i="205"/>
  <c r="AQ138" i="205"/>
  <c r="AQ139" i="205"/>
  <c r="AQ140" i="205"/>
  <c r="AQ141" i="205"/>
  <c r="AQ142" i="205"/>
  <c r="AQ143" i="205"/>
  <c r="AQ144" i="205"/>
  <c r="AQ145" i="205"/>
  <c r="AQ146" i="205"/>
  <c r="AQ147" i="205"/>
  <c r="AQ148" i="205"/>
  <c r="AQ149" i="205"/>
  <c r="AQ150" i="205"/>
  <c r="AQ151" i="205"/>
  <c r="AQ152" i="205"/>
  <c r="AQ153" i="205"/>
  <c r="AQ154" i="205"/>
  <c r="AQ155" i="205"/>
  <c r="AQ156" i="205"/>
  <c r="AQ157" i="205"/>
  <c r="AQ158" i="205"/>
  <c r="AQ159" i="205"/>
  <c r="AQ160" i="205"/>
  <c r="AQ161" i="205"/>
  <c r="AQ162" i="205"/>
  <c r="AQ163" i="205"/>
  <c r="AQ164" i="205"/>
  <c r="AQ165" i="205"/>
  <c r="AQ166" i="205"/>
  <c r="AQ167" i="205"/>
  <c r="AQ168" i="205"/>
  <c r="AQ169" i="205"/>
  <c r="AQ170" i="205"/>
  <c r="AQ171" i="205"/>
  <c r="AQ172" i="205"/>
  <c r="AQ173" i="205"/>
  <c r="AQ174" i="205"/>
  <c r="AQ175" i="205"/>
  <c r="AQ176" i="205"/>
  <c r="AQ177" i="205"/>
  <c r="AQ178" i="205"/>
  <c r="AQ179" i="205"/>
  <c r="AQ180" i="205"/>
  <c r="AQ181" i="205"/>
  <c r="AQ182" i="205"/>
  <c r="AQ183" i="205"/>
  <c r="AQ184" i="205"/>
  <c r="AQ185" i="205"/>
  <c r="AQ186" i="205"/>
  <c r="AQ187" i="205"/>
  <c r="AQ188" i="205"/>
  <c r="AQ189" i="205"/>
  <c r="AQ190" i="205"/>
  <c r="AQ191" i="205"/>
  <c r="AQ192" i="205"/>
  <c r="AQ193" i="205"/>
  <c r="AQ194" i="205"/>
  <c r="AQ195" i="205"/>
  <c r="AQ196" i="205"/>
  <c r="AQ197" i="205"/>
  <c r="AQ198" i="205"/>
  <c r="AQ199" i="205"/>
  <c r="AQ200" i="205"/>
  <c r="AQ201" i="205"/>
  <c r="AQ202" i="205"/>
  <c r="AQ203" i="205"/>
  <c r="AQ204" i="205"/>
  <c r="AQ205" i="205"/>
  <c r="AQ206" i="205"/>
  <c r="AQ207" i="205"/>
  <c r="AQ208" i="205"/>
  <c r="AQ209" i="205"/>
  <c r="AQ210" i="205"/>
  <c r="AQ211" i="205"/>
  <c r="AQ212" i="205"/>
  <c r="AQ213" i="205"/>
  <c r="AQ214" i="205"/>
  <c r="AQ215" i="205"/>
  <c r="AQ216" i="205"/>
  <c r="AQ217" i="205"/>
  <c r="AQ218" i="205"/>
  <c r="AQ219" i="205"/>
  <c r="AQ220" i="205"/>
  <c r="AQ221" i="205"/>
  <c r="AQ222" i="205"/>
  <c r="AQ223" i="205"/>
  <c r="AQ224" i="205"/>
  <c r="AQ225" i="205"/>
  <c r="AQ226" i="205"/>
  <c r="AQ227" i="205"/>
  <c r="AQ228" i="205"/>
  <c r="AQ229" i="205"/>
  <c r="AQ230" i="205"/>
  <c r="AQ231" i="205"/>
  <c r="AQ232" i="205"/>
  <c r="AQ233" i="205"/>
  <c r="AQ234" i="205"/>
  <c r="AQ235" i="205"/>
  <c r="AQ236" i="205"/>
  <c r="AQ237" i="205"/>
  <c r="AQ238" i="205"/>
  <c r="AQ239" i="205"/>
  <c r="AQ240" i="205"/>
  <c r="AQ241" i="205"/>
  <c r="AQ242" i="205"/>
  <c r="AQ243" i="205"/>
  <c r="AQ244" i="205"/>
  <c r="AP9" i="205"/>
  <c r="AP10" i="205"/>
  <c r="AP11" i="205"/>
  <c r="AP12" i="205"/>
  <c r="AP13" i="205"/>
  <c r="AP14" i="205"/>
  <c r="AP15" i="205"/>
  <c r="AP16" i="205"/>
  <c r="AP17" i="205"/>
  <c r="AP18" i="205"/>
  <c r="AP19" i="205"/>
  <c r="AP20" i="205"/>
  <c r="AP21" i="205"/>
  <c r="AP22" i="205"/>
  <c r="AP23" i="205"/>
  <c r="AP24" i="205"/>
  <c r="AP25" i="205"/>
  <c r="AP26" i="205"/>
  <c r="AP27" i="205"/>
  <c r="AP28" i="205"/>
  <c r="AP29" i="205"/>
  <c r="AP30" i="205"/>
  <c r="AP31" i="205"/>
  <c r="AP32" i="205"/>
  <c r="AP33" i="205"/>
  <c r="AP34" i="205"/>
  <c r="AP35" i="205"/>
  <c r="AP36" i="205"/>
  <c r="AP37" i="205"/>
  <c r="AP38" i="205"/>
  <c r="AP39" i="205"/>
  <c r="AP40" i="205"/>
  <c r="AP41" i="205"/>
  <c r="AP42" i="205"/>
  <c r="AP43" i="205"/>
  <c r="AP44" i="205"/>
  <c r="AP45" i="205"/>
  <c r="AP46" i="205"/>
  <c r="AP47" i="205"/>
  <c r="AP48" i="205"/>
  <c r="AP49" i="205"/>
  <c r="AP50" i="205"/>
  <c r="AP51" i="205"/>
  <c r="AP52" i="205"/>
  <c r="AP53" i="205"/>
  <c r="AP54" i="205"/>
  <c r="AP55" i="205"/>
  <c r="AP56" i="205"/>
  <c r="AP57" i="205"/>
  <c r="AP58" i="205"/>
  <c r="AP59" i="205"/>
  <c r="AP60" i="205"/>
  <c r="AP61" i="205"/>
  <c r="AP62" i="205"/>
  <c r="AP63" i="205"/>
  <c r="AP64" i="205"/>
  <c r="AP65" i="205"/>
  <c r="AP66" i="205"/>
  <c r="AP67" i="205"/>
  <c r="AP68" i="205"/>
  <c r="AP69" i="205"/>
  <c r="AP70" i="205"/>
  <c r="AP71" i="205"/>
  <c r="AP72" i="205"/>
  <c r="AP73" i="205"/>
  <c r="AP74" i="205"/>
  <c r="AP75" i="205"/>
  <c r="AP76" i="205"/>
  <c r="AP77" i="205"/>
  <c r="AP78" i="205"/>
  <c r="AP79" i="205"/>
  <c r="AP80" i="205"/>
  <c r="AP81" i="205"/>
  <c r="AP82" i="205"/>
  <c r="AP83" i="205"/>
  <c r="AP84" i="205"/>
  <c r="AP85" i="205"/>
  <c r="AP86" i="205"/>
  <c r="AP87" i="205"/>
  <c r="AP88" i="205"/>
  <c r="AP89" i="205"/>
  <c r="AP90" i="205"/>
  <c r="AP91" i="205"/>
  <c r="AP92" i="205"/>
  <c r="AP93" i="205"/>
  <c r="AP94" i="205"/>
  <c r="AP95" i="205"/>
  <c r="AP96" i="205"/>
  <c r="AP97" i="205"/>
  <c r="AP98" i="205"/>
  <c r="AP99" i="205"/>
  <c r="AP100" i="205"/>
  <c r="AP101" i="205"/>
  <c r="AP102" i="205"/>
  <c r="AP103" i="205"/>
  <c r="AP104" i="205"/>
  <c r="AP105" i="205"/>
  <c r="AP106" i="205"/>
  <c r="AP107" i="205"/>
  <c r="AP108" i="205"/>
  <c r="AP109" i="205"/>
  <c r="AP110" i="205"/>
  <c r="AP111" i="205"/>
  <c r="AP112" i="205"/>
  <c r="AP113" i="205"/>
  <c r="AP114" i="205"/>
  <c r="AP115" i="205"/>
  <c r="AP116" i="205"/>
  <c r="AP117" i="205"/>
  <c r="AP118" i="205"/>
  <c r="AP119" i="205"/>
  <c r="AP120" i="205"/>
  <c r="AP121" i="205"/>
  <c r="AP122" i="205"/>
  <c r="AP123" i="205"/>
  <c r="AP124" i="205"/>
  <c r="AP125" i="205"/>
  <c r="AP126" i="205"/>
  <c r="AP127" i="205"/>
  <c r="AP128" i="205"/>
  <c r="AP129" i="205"/>
  <c r="AP130" i="205"/>
  <c r="AP131" i="205"/>
  <c r="AP132" i="205"/>
  <c r="AP133" i="205"/>
  <c r="AP134" i="205"/>
  <c r="AP135" i="205"/>
  <c r="AP136" i="205"/>
  <c r="AP137" i="205"/>
  <c r="AP138" i="205"/>
  <c r="AP139" i="205"/>
  <c r="AP140" i="205"/>
  <c r="AP141" i="205"/>
  <c r="AP142" i="205"/>
  <c r="AP143" i="205"/>
  <c r="AP144" i="205"/>
  <c r="AP145" i="205"/>
  <c r="AP146" i="205"/>
  <c r="AP147" i="205"/>
  <c r="AP148" i="205"/>
  <c r="AP149" i="205"/>
  <c r="AP150" i="205"/>
  <c r="AP151" i="205"/>
  <c r="AP152" i="205"/>
  <c r="AP153" i="205"/>
  <c r="AP154" i="205"/>
  <c r="AP155" i="205"/>
  <c r="AP156" i="205"/>
  <c r="AP157" i="205"/>
  <c r="AP158" i="205"/>
  <c r="AP159" i="205"/>
  <c r="AP160" i="205"/>
  <c r="AP161" i="205"/>
  <c r="AP162" i="205"/>
  <c r="AP163" i="205"/>
  <c r="AP164" i="205"/>
  <c r="AP165" i="205"/>
  <c r="AP166" i="205"/>
  <c r="AP167" i="205"/>
  <c r="AP168" i="205"/>
  <c r="AP169" i="205"/>
  <c r="AP170" i="205"/>
  <c r="AP171" i="205"/>
  <c r="AP172" i="205"/>
  <c r="AP173" i="205"/>
  <c r="AP174" i="205"/>
  <c r="AP175" i="205"/>
  <c r="AP176" i="205"/>
  <c r="AP177" i="205"/>
  <c r="AP178" i="205"/>
  <c r="AP179" i="205"/>
  <c r="AP180" i="205"/>
  <c r="AP181" i="205"/>
  <c r="AP182" i="205"/>
  <c r="AP183" i="205"/>
  <c r="AP184" i="205"/>
  <c r="AP185" i="205"/>
  <c r="AP186" i="205"/>
  <c r="AP187" i="205"/>
  <c r="AP188" i="205"/>
  <c r="AP189" i="205"/>
  <c r="AP190" i="205"/>
  <c r="AP191" i="205"/>
  <c r="AP192" i="205"/>
  <c r="AP193" i="205"/>
  <c r="AP194" i="205"/>
  <c r="AP195" i="205"/>
  <c r="AP196" i="205"/>
  <c r="AP197" i="205"/>
  <c r="AP198" i="205"/>
  <c r="AP199" i="205"/>
  <c r="AP200" i="205"/>
  <c r="AP201" i="205"/>
  <c r="AP202" i="205"/>
  <c r="AP203" i="205"/>
  <c r="AP204" i="205"/>
  <c r="AP205" i="205"/>
  <c r="AP206" i="205"/>
  <c r="AP207" i="205"/>
  <c r="AP208" i="205"/>
  <c r="AP209" i="205"/>
  <c r="AP210" i="205"/>
  <c r="AP211" i="205"/>
  <c r="AP212" i="205"/>
  <c r="AP213" i="205"/>
  <c r="AP214" i="205"/>
  <c r="AP215" i="205"/>
  <c r="AP216" i="205"/>
  <c r="AP217" i="205"/>
  <c r="AP218" i="205"/>
  <c r="AP219" i="205"/>
  <c r="AP220" i="205"/>
  <c r="AP221" i="205"/>
  <c r="AP222" i="205"/>
  <c r="AP223" i="205"/>
  <c r="AP224" i="205"/>
  <c r="AP225" i="205"/>
  <c r="AP226" i="205"/>
  <c r="AP227" i="205"/>
  <c r="AP228" i="205"/>
  <c r="AP229" i="205"/>
  <c r="AP230" i="205"/>
  <c r="AP231" i="205"/>
  <c r="AP232" i="205"/>
  <c r="AP233" i="205"/>
  <c r="AP234" i="205"/>
  <c r="AP235" i="205"/>
  <c r="AP236" i="205"/>
  <c r="AP237" i="205"/>
  <c r="AP238" i="205"/>
  <c r="AP239" i="205"/>
  <c r="AP240" i="205"/>
  <c r="AP241" i="205"/>
  <c r="AP242" i="205"/>
  <c r="AP243" i="205"/>
  <c r="AP244" i="205"/>
  <c r="J9" i="205"/>
  <c r="J10" i="205"/>
  <c r="J11" i="205"/>
  <c r="J12" i="205"/>
  <c r="J13" i="205"/>
  <c r="J14" i="205"/>
  <c r="J15" i="205"/>
  <c r="J16" i="205"/>
  <c r="J17" i="205"/>
  <c r="J18" i="205"/>
  <c r="J19" i="205"/>
  <c r="J20" i="205"/>
  <c r="J21" i="205"/>
  <c r="J22" i="205"/>
  <c r="J23" i="205"/>
  <c r="J24" i="205"/>
  <c r="J25" i="205"/>
  <c r="J26" i="205"/>
  <c r="J27" i="205"/>
  <c r="J28" i="205"/>
  <c r="J29" i="205"/>
  <c r="J30" i="205"/>
  <c r="J31" i="205"/>
  <c r="J32" i="205"/>
  <c r="J33" i="205"/>
  <c r="J34" i="205"/>
  <c r="J35" i="205"/>
  <c r="J36" i="205"/>
  <c r="Z37" i="206"/>
  <c r="J37" i="205"/>
  <c r="J38" i="205"/>
  <c r="J39" i="205"/>
  <c r="J40" i="205"/>
  <c r="J41" i="205"/>
  <c r="J42" i="205"/>
  <c r="J43" i="205"/>
  <c r="J44" i="205"/>
  <c r="J45" i="205"/>
  <c r="J46" i="205"/>
  <c r="J47" i="205"/>
  <c r="J48" i="205"/>
  <c r="J49" i="205"/>
  <c r="J50" i="205"/>
  <c r="J51" i="205"/>
  <c r="J52" i="205"/>
  <c r="J53" i="205"/>
  <c r="J54" i="205"/>
  <c r="J55" i="205"/>
  <c r="J56" i="205"/>
  <c r="J57" i="205"/>
  <c r="J58" i="205"/>
  <c r="J59" i="205"/>
  <c r="J60" i="205"/>
  <c r="J61" i="205"/>
  <c r="J62" i="205"/>
  <c r="J63" i="205"/>
  <c r="J64" i="205"/>
  <c r="J65" i="205"/>
  <c r="J66" i="205"/>
  <c r="J67" i="205"/>
  <c r="J68" i="205"/>
  <c r="J69" i="205"/>
  <c r="J70" i="205"/>
  <c r="J71" i="205"/>
  <c r="J72" i="205"/>
  <c r="J73" i="205"/>
  <c r="J74" i="205"/>
  <c r="J75" i="205"/>
  <c r="J76" i="205"/>
  <c r="J77" i="205"/>
  <c r="J78" i="205"/>
  <c r="J79" i="205"/>
  <c r="J80" i="205"/>
  <c r="J81" i="205"/>
  <c r="J82" i="205"/>
  <c r="J83" i="205"/>
  <c r="J84" i="205"/>
  <c r="J85" i="205"/>
  <c r="J86" i="205"/>
  <c r="J87" i="205"/>
  <c r="J88" i="205"/>
  <c r="J89" i="205"/>
  <c r="J90" i="205"/>
  <c r="J91" i="205"/>
  <c r="J92" i="205"/>
  <c r="J93" i="205"/>
  <c r="J94" i="205"/>
  <c r="J95" i="205"/>
  <c r="J96" i="205"/>
  <c r="J97" i="205"/>
  <c r="J98" i="205"/>
  <c r="J99" i="205"/>
  <c r="J100" i="205"/>
  <c r="J101" i="205"/>
  <c r="J102" i="205"/>
  <c r="J103" i="205"/>
  <c r="J104" i="205"/>
  <c r="J105" i="205"/>
  <c r="J106" i="205"/>
  <c r="J107" i="205"/>
  <c r="J108" i="205"/>
  <c r="J109" i="205"/>
  <c r="J110" i="205"/>
  <c r="J111" i="205"/>
  <c r="J112" i="205"/>
  <c r="J113" i="205"/>
  <c r="J114" i="205"/>
  <c r="J115" i="205"/>
  <c r="J116" i="205"/>
  <c r="J117" i="205"/>
  <c r="J118" i="205"/>
  <c r="J119" i="205"/>
  <c r="J120" i="205"/>
  <c r="J121" i="205"/>
  <c r="J122" i="205"/>
  <c r="J123" i="205"/>
  <c r="J124" i="205"/>
  <c r="J125" i="205"/>
  <c r="J126" i="205"/>
  <c r="J127" i="205"/>
  <c r="J128" i="205"/>
  <c r="J129" i="205"/>
  <c r="J130" i="205"/>
  <c r="J131" i="205"/>
  <c r="J132" i="205"/>
  <c r="J133" i="205"/>
  <c r="J134" i="205"/>
  <c r="J135" i="205"/>
  <c r="J136" i="205"/>
  <c r="J137" i="205"/>
  <c r="J138" i="205"/>
  <c r="J139" i="205"/>
  <c r="J140" i="205"/>
  <c r="J141" i="205"/>
  <c r="J142" i="205"/>
  <c r="J143" i="205"/>
  <c r="J144" i="205"/>
  <c r="J145" i="205"/>
  <c r="J146" i="205"/>
  <c r="J147" i="205"/>
  <c r="J148" i="205"/>
  <c r="J149" i="205"/>
  <c r="J150" i="205"/>
  <c r="J151" i="205"/>
  <c r="J152" i="205"/>
  <c r="J153" i="205"/>
  <c r="J154" i="205"/>
  <c r="J155" i="205"/>
  <c r="J156" i="205"/>
  <c r="J157" i="205"/>
  <c r="J158" i="205"/>
  <c r="J159" i="205"/>
  <c r="J160" i="205"/>
  <c r="J161" i="205"/>
  <c r="J162" i="205"/>
  <c r="J163" i="205"/>
  <c r="J164" i="205"/>
  <c r="J165" i="205"/>
  <c r="J166" i="205"/>
  <c r="J167" i="205"/>
  <c r="J168" i="205"/>
  <c r="J169" i="205"/>
  <c r="J170" i="205"/>
  <c r="J171" i="205"/>
  <c r="J172" i="205"/>
  <c r="J173" i="205"/>
  <c r="J174" i="205"/>
  <c r="J175" i="205"/>
  <c r="J176" i="205"/>
  <c r="J177" i="205"/>
  <c r="J178" i="205"/>
  <c r="J179" i="205"/>
  <c r="J180" i="205"/>
  <c r="J181" i="205"/>
  <c r="J182" i="205"/>
  <c r="J183" i="205"/>
  <c r="J184" i="205"/>
  <c r="J185" i="205"/>
  <c r="J186" i="205"/>
  <c r="J187" i="205"/>
  <c r="J188" i="205"/>
  <c r="J189" i="205"/>
  <c r="J190" i="205"/>
  <c r="J191" i="205"/>
  <c r="J192" i="205"/>
  <c r="J193" i="205"/>
  <c r="J194" i="205"/>
  <c r="J195" i="205"/>
  <c r="J196" i="205"/>
  <c r="J197" i="205"/>
  <c r="J198" i="205"/>
  <c r="J199" i="205"/>
  <c r="J200" i="205"/>
  <c r="J201" i="205"/>
  <c r="J202" i="205"/>
  <c r="J203" i="205"/>
  <c r="J204" i="205"/>
  <c r="J205" i="205"/>
  <c r="J206" i="205"/>
  <c r="J207" i="205"/>
  <c r="J208" i="205"/>
  <c r="J209" i="205"/>
  <c r="J210" i="205"/>
  <c r="J211" i="205"/>
  <c r="J212" i="205"/>
  <c r="J213" i="205"/>
  <c r="J214" i="205"/>
  <c r="J215" i="205"/>
  <c r="J216" i="205"/>
  <c r="J217" i="205"/>
  <c r="J218" i="205"/>
  <c r="J219" i="205"/>
  <c r="J220" i="205"/>
  <c r="J221" i="205"/>
  <c r="J222" i="205"/>
  <c r="J223" i="205"/>
  <c r="J224" i="205"/>
  <c r="J225" i="205"/>
  <c r="J226" i="205"/>
  <c r="J227" i="205"/>
  <c r="J228" i="205"/>
  <c r="J229" i="205"/>
  <c r="J230" i="205"/>
  <c r="J231" i="205"/>
  <c r="J232" i="205"/>
  <c r="J233" i="205"/>
  <c r="J234" i="205"/>
  <c r="J235" i="205"/>
  <c r="J236" i="205"/>
  <c r="J237" i="205"/>
  <c r="J238" i="205"/>
  <c r="J239" i="205"/>
  <c r="J240" i="205"/>
  <c r="J241" i="205"/>
  <c r="J242" i="205"/>
  <c r="J243" i="205"/>
  <c r="J244" i="205"/>
  <c r="I9" i="205"/>
  <c r="I10" i="205"/>
  <c r="I11" i="205"/>
  <c r="I12" i="205"/>
  <c r="I13" i="205"/>
  <c r="I14" i="205"/>
  <c r="I15" i="205"/>
  <c r="I16" i="205"/>
  <c r="I17" i="205"/>
  <c r="I18" i="205"/>
  <c r="I19" i="205"/>
  <c r="I20" i="205"/>
  <c r="I21" i="205"/>
  <c r="I22" i="205"/>
  <c r="I23" i="205"/>
  <c r="I24" i="205"/>
  <c r="I25" i="205"/>
  <c r="I26" i="205"/>
  <c r="I27" i="205"/>
  <c r="I28" i="205"/>
  <c r="I29" i="205"/>
  <c r="I30" i="205"/>
  <c r="I31" i="205"/>
  <c r="I32" i="205"/>
  <c r="I33" i="205"/>
  <c r="I34" i="205"/>
  <c r="I35" i="205"/>
  <c r="I36" i="205"/>
  <c r="Y37" i="206"/>
  <c r="I37" i="205"/>
  <c r="I38" i="205"/>
  <c r="I39" i="205"/>
  <c r="I40" i="205"/>
  <c r="I41" i="205"/>
  <c r="I42" i="205"/>
  <c r="I43" i="205"/>
  <c r="I44" i="205"/>
  <c r="I45" i="205"/>
  <c r="I46" i="205"/>
  <c r="I47" i="205"/>
  <c r="I48" i="205"/>
  <c r="I49" i="205"/>
  <c r="I50" i="205"/>
  <c r="I51" i="205"/>
  <c r="I52" i="205"/>
  <c r="I53" i="205"/>
  <c r="I54" i="205"/>
  <c r="I55" i="205"/>
  <c r="I56" i="205"/>
  <c r="I57" i="205"/>
  <c r="I58" i="205"/>
  <c r="I59" i="205"/>
  <c r="I60" i="205"/>
  <c r="I61" i="205"/>
  <c r="I62" i="205"/>
  <c r="I63" i="205"/>
  <c r="I64" i="205"/>
  <c r="I65" i="205"/>
  <c r="I66" i="205"/>
  <c r="I67" i="205"/>
  <c r="I68" i="205"/>
  <c r="I69" i="205"/>
  <c r="I70" i="205"/>
  <c r="I71" i="205"/>
  <c r="I72" i="205"/>
  <c r="I73" i="205"/>
  <c r="I74" i="205"/>
  <c r="I75" i="205"/>
  <c r="I76" i="205"/>
  <c r="I77" i="205"/>
  <c r="I78" i="205"/>
  <c r="I79" i="205"/>
  <c r="I80" i="205"/>
  <c r="I81" i="205"/>
  <c r="I82" i="205"/>
  <c r="I83" i="205"/>
  <c r="I84" i="205"/>
  <c r="I85" i="205"/>
  <c r="I86" i="205"/>
  <c r="I87" i="205"/>
  <c r="I88" i="205"/>
  <c r="I89" i="205"/>
  <c r="I90" i="205"/>
  <c r="I91" i="205"/>
  <c r="I92" i="205"/>
  <c r="I93" i="205"/>
  <c r="I94" i="205"/>
  <c r="I95" i="205"/>
  <c r="I96" i="205"/>
  <c r="I97" i="205"/>
  <c r="I98" i="205"/>
  <c r="I99" i="205"/>
  <c r="I100" i="205"/>
  <c r="I101" i="205"/>
  <c r="I102" i="205"/>
  <c r="I103" i="205"/>
  <c r="I104" i="205"/>
  <c r="I105" i="205"/>
  <c r="I106" i="205"/>
  <c r="I107" i="205"/>
  <c r="I108" i="205"/>
  <c r="I109" i="205"/>
  <c r="I110" i="205"/>
  <c r="I111" i="205"/>
  <c r="I112" i="205"/>
  <c r="I113" i="205"/>
  <c r="I114" i="205"/>
  <c r="I115" i="205"/>
  <c r="I116" i="205"/>
  <c r="I117" i="205"/>
  <c r="I118" i="205"/>
  <c r="I119" i="205"/>
  <c r="I120" i="205"/>
  <c r="I121" i="205"/>
  <c r="I122" i="205"/>
  <c r="I123" i="205"/>
  <c r="I124" i="205"/>
  <c r="I125" i="205"/>
  <c r="I126" i="205"/>
  <c r="I127" i="205"/>
  <c r="I128" i="205"/>
  <c r="I129" i="205"/>
  <c r="I130" i="205"/>
  <c r="I131" i="205"/>
  <c r="I132" i="205"/>
  <c r="I133" i="205"/>
  <c r="I134" i="205"/>
  <c r="I135" i="205"/>
  <c r="I136" i="205"/>
  <c r="I137" i="205"/>
  <c r="I138" i="205"/>
  <c r="I139" i="205"/>
  <c r="I140" i="205"/>
  <c r="I141" i="205"/>
  <c r="I142" i="205"/>
  <c r="I143" i="205"/>
  <c r="I144" i="205"/>
  <c r="I145" i="205"/>
  <c r="I146" i="205"/>
  <c r="I147" i="205"/>
  <c r="I148" i="205"/>
  <c r="I149" i="205"/>
  <c r="I150" i="205"/>
  <c r="I151" i="205"/>
  <c r="I152" i="205"/>
  <c r="I153" i="205"/>
  <c r="I154" i="205"/>
  <c r="I155" i="205"/>
  <c r="I156" i="205"/>
  <c r="I157" i="205"/>
  <c r="I158" i="205"/>
  <c r="I159" i="205"/>
  <c r="I160" i="205"/>
  <c r="I161" i="205"/>
  <c r="I162" i="205"/>
  <c r="I163" i="205"/>
  <c r="I164" i="205"/>
  <c r="I165" i="205"/>
  <c r="I166" i="205"/>
  <c r="I167" i="205"/>
  <c r="I168" i="205"/>
  <c r="I169" i="205"/>
  <c r="I170" i="205"/>
  <c r="I171" i="205"/>
  <c r="I172" i="205"/>
  <c r="I173" i="205"/>
  <c r="I174" i="205"/>
  <c r="I175" i="205"/>
  <c r="I176" i="205"/>
  <c r="I177" i="205"/>
  <c r="I178" i="205"/>
  <c r="I179" i="205"/>
  <c r="I180" i="205"/>
  <c r="I181" i="205"/>
  <c r="I182" i="205"/>
  <c r="I183" i="205"/>
  <c r="I184" i="205"/>
  <c r="I185" i="205"/>
  <c r="I186" i="205"/>
  <c r="I187" i="205"/>
  <c r="I188" i="205"/>
  <c r="I189" i="205"/>
  <c r="I190" i="205"/>
  <c r="I191" i="205"/>
  <c r="I192" i="205"/>
  <c r="I193" i="205"/>
  <c r="I194" i="205"/>
  <c r="I195" i="205"/>
  <c r="I196" i="205"/>
  <c r="I197" i="205"/>
  <c r="I198" i="205"/>
  <c r="I199" i="205"/>
  <c r="I200" i="205"/>
  <c r="I201" i="205"/>
  <c r="I202" i="205"/>
  <c r="I203" i="205"/>
  <c r="I204" i="205"/>
  <c r="I205" i="205"/>
  <c r="I206" i="205"/>
  <c r="I207" i="205"/>
  <c r="I208" i="205"/>
  <c r="I209" i="205"/>
  <c r="I210" i="205"/>
  <c r="I211" i="205"/>
  <c r="I212" i="205"/>
  <c r="I213" i="205"/>
  <c r="I214" i="205"/>
  <c r="I215" i="205"/>
  <c r="I216" i="205"/>
  <c r="I217" i="205"/>
  <c r="I218" i="205"/>
  <c r="I219" i="205"/>
  <c r="I220" i="205"/>
  <c r="I221" i="205"/>
  <c r="I222" i="205"/>
  <c r="I223" i="205"/>
  <c r="I224" i="205"/>
  <c r="I225" i="205"/>
  <c r="I226" i="205"/>
  <c r="I227" i="205"/>
  <c r="I228" i="205"/>
  <c r="I229" i="205"/>
  <c r="I230" i="205"/>
  <c r="I231" i="205"/>
  <c r="I232" i="205"/>
  <c r="I233" i="205"/>
  <c r="I234" i="205"/>
  <c r="I235" i="205"/>
  <c r="I236" i="205"/>
  <c r="I237" i="205"/>
  <c r="I238" i="205"/>
  <c r="I239" i="205"/>
  <c r="I240" i="205"/>
  <c r="I241" i="205"/>
  <c r="I242" i="205"/>
  <c r="I243" i="205"/>
  <c r="I244" i="205"/>
  <c r="H9" i="205"/>
  <c r="H10" i="205"/>
  <c r="H11" i="205"/>
  <c r="H12" i="205"/>
  <c r="H13" i="205"/>
  <c r="H14" i="205"/>
  <c r="H15" i="205"/>
  <c r="H16" i="205"/>
  <c r="H17" i="205"/>
  <c r="H18" i="205"/>
  <c r="H19" i="205"/>
  <c r="H20" i="205"/>
  <c r="H21" i="205"/>
  <c r="H22" i="205"/>
  <c r="H23" i="205"/>
  <c r="H24" i="205"/>
  <c r="H25" i="205"/>
  <c r="H26" i="205"/>
  <c r="H27" i="205"/>
  <c r="H28" i="205"/>
  <c r="H29" i="205"/>
  <c r="H30" i="205"/>
  <c r="H31" i="205"/>
  <c r="H32" i="205"/>
  <c r="H33" i="205"/>
  <c r="H34" i="205"/>
  <c r="H35" i="205"/>
  <c r="H36" i="205"/>
  <c r="X37" i="206"/>
  <c r="H37" i="205"/>
  <c r="H38" i="205"/>
  <c r="H39" i="205"/>
  <c r="H40" i="205"/>
  <c r="H41" i="205"/>
  <c r="H42" i="205"/>
  <c r="H43" i="205"/>
  <c r="H44" i="205"/>
  <c r="H45" i="205"/>
  <c r="H46" i="205"/>
  <c r="H47" i="205"/>
  <c r="H48" i="205"/>
  <c r="H49" i="205"/>
  <c r="H50" i="205"/>
  <c r="H51" i="205"/>
  <c r="H52" i="205"/>
  <c r="H53" i="205"/>
  <c r="H54" i="205"/>
  <c r="H55" i="205"/>
  <c r="H56" i="205"/>
  <c r="H57" i="205"/>
  <c r="H58" i="205"/>
  <c r="H59" i="205"/>
  <c r="H60" i="205"/>
  <c r="H61" i="205"/>
  <c r="H62" i="205"/>
  <c r="H63" i="205"/>
  <c r="H64" i="205"/>
  <c r="H65" i="205"/>
  <c r="H66" i="205"/>
  <c r="H67" i="205"/>
  <c r="H68" i="205"/>
  <c r="H69" i="205"/>
  <c r="H70" i="205"/>
  <c r="H71" i="205"/>
  <c r="H72" i="205"/>
  <c r="H73" i="205"/>
  <c r="H74" i="205"/>
  <c r="H75" i="205"/>
  <c r="H76" i="205"/>
  <c r="H77" i="205"/>
  <c r="H78" i="205"/>
  <c r="H79" i="205"/>
  <c r="H80" i="205"/>
  <c r="H81" i="205"/>
  <c r="H82" i="205"/>
  <c r="H83" i="205"/>
  <c r="H84" i="205"/>
  <c r="H85" i="205"/>
  <c r="H86" i="205"/>
  <c r="H87" i="205"/>
  <c r="H88" i="205"/>
  <c r="H89" i="205"/>
  <c r="H90" i="205"/>
  <c r="H91" i="205"/>
  <c r="H92" i="205"/>
  <c r="H93" i="205"/>
  <c r="H94" i="205"/>
  <c r="H95" i="205"/>
  <c r="H96" i="205"/>
  <c r="H97" i="205"/>
  <c r="H98" i="205"/>
  <c r="H99" i="205"/>
  <c r="H100" i="205"/>
  <c r="H101" i="205"/>
  <c r="H102" i="205"/>
  <c r="H103" i="205"/>
  <c r="H104" i="205"/>
  <c r="H105" i="205"/>
  <c r="H106" i="205"/>
  <c r="H107" i="205"/>
  <c r="H108" i="205"/>
  <c r="H109" i="205"/>
  <c r="H110" i="205"/>
  <c r="H111" i="205"/>
  <c r="H112" i="205"/>
  <c r="H113" i="205"/>
  <c r="H114" i="205"/>
  <c r="H115" i="205"/>
  <c r="H116" i="205"/>
  <c r="H117" i="205"/>
  <c r="H118" i="205"/>
  <c r="H119" i="205"/>
  <c r="H120" i="205"/>
  <c r="H121" i="205"/>
  <c r="H122" i="205"/>
  <c r="H123" i="205"/>
  <c r="H124" i="205"/>
  <c r="H125" i="205"/>
  <c r="H126" i="205"/>
  <c r="H127" i="205"/>
  <c r="H128" i="205"/>
  <c r="H129" i="205"/>
  <c r="H130" i="205"/>
  <c r="H131" i="205"/>
  <c r="H132" i="205"/>
  <c r="H133" i="205"/>
  <c r="H134" i="205"/>
  <c r="H135" i="205"/>
  <c r="H136" i="205"/>
  <c r="H137" i="205"/>
  <c r="H138" i="205"/>
  <c r="H139" i="205"/>
  <c r="H140" i="205"/>
  <c r="H141" i="205"/>
  <c r="H142" i="205"/>
  <c r="H143" i="205"/>
  <c r="H144" i="205"/>
  <c r="H145" i="205"/>
  <c r="H146" i="205"/>
  <c r="H147" i="205"/>
  <c r="H148" i="205"/>
  <c r="H149" i="205"/>
  <c r="H150" i="205"/>
  <c r="H151" i="205"/>
  <c r="H152" i="205"/>
  <c r="H153" i="205"/>
  <c r="H154" i="205"/>
  <c r="H155" i="205"/>
  <c r="H156" i="205"/>
  <c r="H157" i="205"/>
  <c r="H158" i="205"/>
  <c r="H159" i="205"/>
  <c r="H160" i="205"/>
  <c r="H161" i="205"/>
  <c r="H162" i="205"/>
  <c r="H163" i="205"/>
  <c r="H164" i="205"/>
  <c r="H165" i="205"/>
  <c r="H166" i="205"/>
  <c r="H167" i="205"/>
  <c r="H168" i="205"/>
  <c r="H169" i="205"/>
  <c r="H170" i="205"/>
  <c r="H171" i="205"/>
  <c r="H172" i="205"/>
  <c r="H173" i="205"/>
  <c r="H174" i="205"/>
  <c r="H175" i="205"/>
  <c r="H176" i="205"/>
  <c r="H177" i="205"/>
  <c r="H178" i="205"/>
  <c r="H179" i="205"/>
  <c r="H180" i="205"/>
  <c r="H181" i="205"/>
  <c r="H182" i="205"/>
  <c r="H183" i="205"/>
  <c r="H184" i="205"/>
  <c r="H185" i="205"/>
  <c r="H186" i="205"/>
  <c r="H187" i="205"/>
  <c r="H188" i="205"/>
  <c r="H189" i="205"/>
  <c r="H190" i="205"/>
  <c r="H191" i="205"/>
  <c r="H192" i="205"/>
  <c r="H193" i="205"/>
  <c r="H194" i="205"/>
  <c r="H195" i="205"/>
  <c r="H196" i="205"/>
  <c r="H197" i="205"/>
  <c r="H198" i="205"/>
  <c r="H199" i="205"/>
  <c r="H200" i="205"/>
  <c r="H201" i="205"/>
  <c r="H202" i="205"/>
  <c r="H203" i="205"/>
  <c r="H204" i="205"/>
  <c r="H205" i="205"/>
  <c r="H206" i="205"/>
  <c r="H207" i="205"/>
  <c r="H208" i="205"/>
  <c r="H209" i="205"/>
  <c r="H210" i="205"/>
  <c r="H211" i="205"/>
  <c r="H212" i="205"/>
  <c r="H213" i="205"/>
  <c r="H214" i="205"/>
  <c r="H215" i="205"/>
  <c r="H216" i="205"/>
  <c r="H217" i="205"/>
  <c r="H218" i="205"/>
  <c r="H219" i="205"/>
  <c r="H220" i="205"/>
  <c r="H221" i="205"/>
  <c r="H222" i="205"/>
  <c r="H223" i="205"/>
  <c r="H224" i="205"/>
  <c r="H225" i="205"/>
  <c r="H226" i="205"/>
  <c r="H227" i="205"/>
  <c r="H228" i="205"/>
  <c r="H229" i="205"/>
  <c r="H230" i="205"/>
  <c r="H231" i="205"/>
  <c r="H232" i="205"/>
  <c r="H233" i="205"/>
  <c r="H234" i="205"/>
  <c r="H235" i="205"/>
  <c r="H236" i="205"/>
  <c r="H237" i="205"/>
  <c r="H238" i="205"/>
  <c r="H239" i="205"/>
  <c r="H240" i="205"/>
  <c r="H241" i="205"/>
  <c r="H242" i="205"/>
  <c r="H243" i="205"/>
  <c r="H244" i="205"/>
  <c r="F9" i="205"/>
  <c r="F10" i="205"/>
  <c r="F11" i="205"/>
  <c r="F12" i="205"/>
  <c r="F13" i="205"/>
  <c r="F14" i="205"/>
  <c r="F15" i="205"/>
  <c r="F16" i="205"/>
  <c r="F17" i="205"/>
  <c r="F18" i="205"/>
  <c r="F19" i="205"/>
  <c r="F20" i="205"/>
  <c r="F21" i="205"/>
  <c r="F22" i="205"/>
  <c r="F23" i="205"/>
  <c r="F24" i="205"/>
  <c r="F25" i="205"/>
  <c r="F26" i="205"/>
  <c r="F27" i="205"/>
  <c r="F28" i="205"/>
  <c r="F29" i="205"/>
  <c r="F30" i="205"/>
  <c r="F31" i="205"/>
  <c r="F32" i="205"/>
  <c r="F33" i="205"/>
  <c r="F34" i="205"/>
  <c r="F35" i="205"/>
  <c r="F36" i="205"/>
  <c r="V37" i="206"/>
  <c r="F37" i="205"/>
  <c r="F38" i="205"/>
  <c r="F39" i="205"/>
  <c r="F40" i="205"/>
  <c r="F41" i="205"/>
  <c r="F42" i="205"/>
  <c r="F43" i="205"/>
  <c r="F44" i="205"/>
  <c r="F45" i="205"/>
  <c r="F46" i="205"/>
  <c r="F47" i="205"/>
  <c r="F48" i="205"/>
  <c r="F49" i="205"/>
  <c r="F50" i="205"/>
  <c r="F51" i="205"/>
  <c r="F52" i="205"/>
  <c r="F53" i="205"/>
  <c r="F54" i="205"/>
  <c r="F55" i="205"/>
  <c r="F56" i="205"/>
  <c r="F57" i="205"/>
  <c r="F58" i="205"/>
  <c r="F59" i="205"/>
  <c r="F60" i="205"/>
  <c r="F61" i="205"/>
  <c r="F62" i="205"/>
  <c r="F63" i="205"/>
  <c r="F64" i="205"/>
  <c r="F65" i="205"/>
  <c r="F66" i="205"/>
  <c r="F67" i="205"/>
  <c r="F68" i="205"/>
  <c r="F69" i="205"/>
  <c r="F70" i="205"/>
  <c r="F71" i="205"/>
  <c r="F72" i="205"/>
  <c r="F73" i="205"/>
  <c r="F74" i="205"/>
  <c r="F75" i="205"/>
  <c r="F76" i="205"/>
  <c r="F77" i="205"/>
  <c r="F78" i="205"/>
  <c r="F79" i="205"/>
  <c r="F80" i="205"/>
  <c r="F81" i="205"/>
  <c r="F82" i="205"/>
  <c r="F83" i="205"/>
  <c r="F84" i="205"/>
  <c r="F85" i="205"/>
  <c r="F86" i="205"/>
  <c r="F87" i="205"/>
  <c r="F88" i="205"/>
  <c r="F89" i="205"/>
  <c r="F90" i="205"/>
  <c r="F91" i="205"/>
  <c r="F92" i="205"/>
  <c r="F93" i="205"/>
  <c r="F94" i="205"/>
  <c r="F95" i="205"/>
  <c r="F96" i="205"/>
  <c r="F97" i="205"/>
  <c r="F98" i="205"/>
  <c r="F99" i="205"/>
  <c r="F100" i="205"/>
  <c r="F101" i="205"/>
  <c r="F102" i="205"/>
  <c r="F103" i="205"/>
  <c r="F104" i="205"/>
  <c r="F105" i="205"/>
  <c r="F106" i="205"/>
  <c r="F107" i="205"/>
  <c r="F108" i="205"/>
  <c r="F109" i="205"/>
  <c r="F110" i="205"/>
  <c r="F111" i="205"/>
  <c r="F112" i="205"/>
  <c r="F113" i="205"/>
  <c r="F114" i="205"/>
  <c r="F115" i="205"/>
  <c r="F116" i="205"/>
  <c r="F117" i="205"/>
  <c r="F118" i="205"/>
  <c r="F119" i="205"/>
  <c r="F120" i="205"/>
  <c r="F121" i="205"/>
  <c r="F122" i="205"/>
  <c r="F123" i="205"/>
  <c r="F124" i="205"/>
  <c r="F125" i="205"/>
  <c r="F126" i="205"/>
  <c r="F127" i="205"/>
  <c r="F128" i="205"/>
  <c r="F129" i="205"/>
  <c r="F130" i="205"/>
  <c r="F131" i="205"/>
  <c r="F132" i="205"/>
  <c r="F133" i="205"/>
  <c r="F134" i="205"/>
  <c r="F135" i="205"/>
  <c r="F136" i="205"/>
  <c r="F137" i="205"/>
  <c r="F138" i="205"/>
  <c r="F139" i="205"/>
  <c r="F140" i="205"/>
  <c r="F141" i="205"/>
  <c r="F142" i="205"/>
  <c r="F143" i="205"/>
  <c r="F144" i="205"/>
  <c r="F145" i="205"/>
  <c r="F146" i="205"/>
  <c r="F147" i="205"/>
  <c r="F148" i="205"/>
  <c r="F149" i="205"/>
  <c r="F150" i="205"/>
  <c r="F151" i="205"/>
  <c r="F152" i="205"/>
  <c r="F153" i="205"/>
  <c r="F154" i="205"/>
  <c r="F155" i="205"/>
  <c r="F156" i="205"/>
  <c r="F157" i="205"/>
  <c r="F158" i="205"/>
  <c r="F159" i="205"/>
  <c r="F160" i="205"/>
  <c r="F161" i="205"/>
  <c r="F162" i="205"/>
  <c r="F163" i="205"/>
  <c r="F164" i="205"/>
  <c r="F165" i="205"/>
  <c r="F166" i="205"/>
  <c r="F167" i="205"/>
  <c r="F168" i="205"/>
  <c r="F169" i="205"/>
  <c r="F170" i="205"/>
  <c r="F171" i="205"/>
  <c r="F172" i="205"/>
  <c r="F173" i="205"/>
  <c r="F174" i="205"/>
  <c r="F175" i="205"/>
  <c r="F176" i="205"/>
  <c r="F177" i="205"/>
  <c r="F178" i="205"/>
  <c r="F179" i="205"/>
  <c r="F180" i="205"/>
  <c r="F181" i="205"/>
  <c r="F182" i="205"/>
  <c r="F183" i="205"/>
  <c r="F184" i="205"/>
  <c r="F185" i="205"/>
  <c r="F186" i="205"/>
  <c r="F187" i="205"/>
  <c r="F188" i="205"/>
  <c r="F189" i="205"/>
  <c r="F190" i="205"/>
  <c r="F191" i="205"/>
  <c r="F192" i="205"/>
  <c r="F193" i="205"/>
  <c r="F194" i="205"/>
  <c r="F195" i="205"/>
  <c r="F196" i="205"/>
  <c r="F197" i="205"/>
  <c r="F198" i="205"/>
  <c r="F199" i="205"/>
  <c r="F200" i="205"/>
  <c r="F201" i="205"/>
  <c r="F202" i="205"/>
  <c r="F203" i="205"/>
  <c r="F204" i="205"/>
  <c r="F205" i="205"/>
  <c r="F206" i="205"/>
  <c r="F207" i="205"/>
  <c r="F208" i="205"/>
  <c r="F209" i="205"/>
  <c r="F210" i="205"/>
  <c r="F211" i="205"/>
  <c r="F212" i="205"/>
  <c r="F213" i="205"/>
  <c r="F214" i="205"/>
  <c r="F215" i="205"/>
  <c r="F216" i="205"/>
  <c r="F217" i="205"/>
  <c r="F218" i="205"/>
  <c r="F219" i="205"/>
  <c r="F220" i="205"/>
  <c r="F221" i="205"/>
  <c r="F222" i="205"/>
  <c r="F223" i="205"/>
  <c r="F224" i="205"/>
  <c r="F225" i="205"/>
  <c r="F226" i="205"/>
  <c r="F227" i="205"/>
  <c r="F228" i="205"/>
  <c r="F229" i="205"/>
  <c r="F230" i="205"/>
  <c r="F231" i="205"/>
  <c r="F232" i="205"/>
  <c r="F233" i="205"/>
  <c r="F234" i="205"/>
  <c r="F235" i="205"/>
  <c r="F236" i="205"/>
  <c r="F237" i="205"/>
  <c r="F238" i="205"/>
  <c r="F239" i="205"/>
  <c r="F240" i="205"/>
  <c r="F241" i="205"/>
  <c r="F242" i="205"/>
  <c r="F243" i="205"/>
  <c r="F244" i="205"/>
  <c r="E9" i="205"/>
  <c r="E10" i="205"/>
  <c r="E11" i="205"/>
  <c r="E12" i="205"/>
  <c r="E13" i="205"/>
  <c r="E14" i="205"/>
  <c r="E15" i="205"/>
  <c r="E16" i="205"/>
  <c r="E17" i="205"/>
  <c r="E18" i="205"/>
  <c r="E19" i="205"/>
  <c r="E20" i="205"/>
  <c r="E21" i="205"/>
  <c r="E22" i="205"/>
  <c r="E23" i="205"/>
  <c r="E24" i="205"/>
  <c r="E25" i="205"/>
  <c r="E26" i="205"/>
  <c r="E27" i="205"/>
  <c r="E28" i="205"/>
  <c r="E29" i="205"/>
  <c r="E30" i="205"/>
  <c r="E31" i="205"/>
  <c r="E32" i="205"/>
  <c r="E33" i="205"/>
  <c r="E34" i="205"/>
  <c r="E35" i="205"/>
  <c r="E36" i="205"/>
  <c r="U37" i="206"/>
  <c r="E37" i="205"/>
  <c r="E38" i="205"/>
  <c r="E39" i="205"/>
  <c r="E40" i="205"/>
  <c r="E41" i="205"/>
  <c r="E42" i="205"/>
  <c r="E43" i="205"/>
  <c r="E44" i="205"/>
  <c r="E45" i="205"/>
  <c r="E46" i="205"/>
  <c r="E47" i="205"/>
  <c r="E48" i="205"/>
  <c r="E49" i="205"/>
  <c r="E50" i="205"/>
  <c r="E51" i="205"/>
  <c r="E52" i="205"/>
  <c r="E53" i="205"/>
  <c r="E54" i="205"/>
  <c r="E55" i="205"/>
  <c r="E56" i="205"/>
  <c r="E57" i="205"/>
  <c r="E58" i="205"/>
  <c r="E59" i="205"/>
  <c r="E60" i="205"/>
  <c r="E61" i="205"/>
  <c r="E62" i="205"/>
  <c r="E63" i="205"/>
  <c r="E64" i="205"/>
  <c r="E65" i="205"/>
  <c r="E66" i="205"/>
  <c r="E67" i="205"/>
  <c r="E68" i="205"/>
  <c r="E69" i="205"/>
  <c r="E70" i="205"/>
  <c r="E71" i="205"/>
  <c r="E72" i="205"/>
  <c r="E73" i="205"/>
  <c r="E74" i="205"/>
  <c r="E75" i="205"/>
  <c r="E76" i="205"/>
  <c r="E77" i="205"/>
  <c r="E78" i="205"/>
  <c r="E79" i="205"/>
  <c r="E80" i="205"/>
  <c r="E81" i="205"/>
  <c r="E82" i="205"/>
  <c r="E83" i="205"/>
  <c r="E84" i="205"/>
  <c r="E85" i="205"/>
  <c r="E86" i="205"/>
  <c r="E87" i="205"/>
  <c r="E88" i="205"/>
  <c r="E89" i="205"/>
  <c r="E90" i="205"/>
  <c r="E91" i="205"/>
  <c r="E92" i="205"/>
  <c r="E93" i="205"/>
  <c r="E94" i="205"/>
  <c r="E95" i="205"/>
  <c r="E96" i="205"/>
  <c r="E97" i="205"/>
  <c r="E98" i="205"/>
  <c r="E99" i="205"/>
  <c r="E100" i="205"/>
  <c r="E101" i="205"/>
  <c r="E102" i="205"/>
  <c r="E103" i="205"/>
  <c r="E104" i="205"/>
  <c r="E105" i="205"/>
  <c r="E106" i="205"/>
  <c r="E107" i="205"/>
  <c r="E108" i="205"/>
  <c r="E109" i="205"/>
  <c r="E110" i="205"/>
  <c r="E111" i="205"/>
  <c r="E112" i="205"/>
  <c r="E113" i="205"/>
  <c r="E114" i="205"/>
  <c r="E115" i="205"/>
  <c r="E116" i="205"/>
  <c r="E117" i="205"/>
  <c r="E118" i="205"/>
  <c r="E119" i="205"/>
  <c r="E120" i="205"/>
  <c r="E121" i="205"/>
  <c r="E122" i="205"/>
  <c r="E123" i="205"/>
  <c r="E124" i="205"/>
  <c r="E125" i="205"/>
  <c r="E126" i="205"/>
  <c r="E127" i="205"/>
  <c r="E128" i="205"/>
  <c r="E129" i="205"/>
  <c r="E130" i="205"/>
  <c r="E131" i="205"/>
  <c r="E132" i="205"/>
  <c r="E133" i="205"/>
  <c r="E134" i="205"/>
  <c r="E135" i="205"/>
  <c r="E136" i="205"/>
  <c r="E137" i="205"/>
  <c r="E138" i="205"/>
  <c r="E139" i="205"/>
  <c r="E140" i="205"/>
  <c r="E141" i="205"/>
  <c r="E142" i="205"/>
  <c r="E143" i="205"/>
  <c r="E144" i="205"/>
  <c r="E145" i="205"/>
  <c r="E146" i="205"/>
  <c r="E147" i="205"/>
  <c r="E148" i="205"/>
  <c r="E149" i="205"/>
  <c r="E150" i="205"/>
  <c r="E151" i="205"/>
  <c r="E152" i="205"/>
  <c r="E153" i="205"/>
  <c r="E154" i="205"/>
  <c r="E155" i="205"/>
  <c r="E156" i="205"/>
  <c r="E157" i="205"/>
  <c r="E158" i="205"/>
  <c r="E159" i="205"/>
  <c r="E160" i="205"/>
  <c r="E161" i="205"/>
  <c r="E162" i="205"/>
  <c r="E163" i="205"/>
  <c r="E164" i="205"/>
  <c r="E165" i="205"/>
  <c r="E166" i="205"/>
  <c r="E167" i="205"/>
  <c r="E168" i="205"/>
  <c r="E169" i="205"/>
  <c r="E170" i="205"/>
  <c r="E171" i="205"/>
  <c r="E172" i="205"/>
  <c r="E173" i="205"/>
  <c r="E174" i="205"/>
  <c r="E175" i="205"/>
  <c r="E176" i="205"/>
  <c r="E177" i="205"/>
  <c r="E178" i="205"/>
  <c r="E179" i="205"/>
  <c r="E180" i="205"/>
  <c r="E181" i="205"/>
  <c r="E182" i="205"/>
  <c r="E183" i="205"/>
  <c r="E184" i="205"/>
  <c r="E185" i="205"/>
  <c r="E186" i="205"/>
  <c r="E187" i="205"/>
  <c r="E188" i="205"/>
  <c r="E189" i="205"/>
  <c r="E190" i="205"/>
  <c r="E191" i="205"/>
  <c r="E192" i="205"/>
  <c r="E193" i="205"/>
  <c r="E194" i="205"/>
  <c r="E195" i="205"/>
  <c r="E196" i="205"/>
  <c r="E197" i="205"/>
  <c r="E198" i="205"/>
  <c r="E199" i="205"/>
  <c r="E200" i="205"/>
  <c r="E201" i="205"/>
  <c r="E202" i="205"/>
  <c r="E203" i="205"/>
  <c r="E204" i="205"/>
  <c r="E205" i="205"/>
  <c r="E206" i="205"/>
  <c r="E207" i="205"/>
  <c r="E208" i="205"/>
  <c r="E209" i="205"/>
  <c r="E210" i="205"/>
  <c r="E211" i="205"/>
  <c r="E212" i="205"/>
  <c r="E213" i="205"/>
  <c r="E214" i="205"/>
  <c r="E215" i="205"/>
  <c r="E216" i="205"/>
  <c r="E217" i="205"/>
  <c r="E218" i="205"/>
  <c r="E219" i="205"/>
  <c r="E220" i="205"/>
  <c r="E221" i="205"/>
  <c r="E222" i="205"/>
  <c r="E223" i="205"/>
  <c r="E224" i="205"/>
  <c r="E225" i="205"/>
  <c r="E226" i="205"/>
  <c r="E227" i="205"/>
  <c r="E228" i="205"/>
  <c r="E229" i="205"/>
  <c r="E230" i="205"/>
  <c r="E231" i="205"/>
  <c r="E232" i="205"/>
  <c r="E233" i="205"/>
  <c r="E234" i="205"/>
  <c r="E235" i="205"/>
  <c r="E236" i="205"/>
  <c r="E237" i="205"/>
  <c r="E238" i="205"/>
  <c r="E239" i="205"/>
  <c r="E240" i="205"/>
  <c r="E241" i="205"/>
  <c r="E242" i="205"/>
  <c r="E243" i="205"/>
  <c r="E244" i="205"/>
  <c r="D9" i="205"/>
  <c r="D10" i="205"/>
  <c r="D11" i="205"/>
  <c r="D12" i="205"/>
  <c r="D13" i="205"/>
  <c r="D14" i="205"/>
  <c r="D15" i="205"/>
  <c r="D16" i="205"/>
  <c r="D17" i="205"/>
  <c r="D18" i="205"/>
  <c r="D19" i="205"/>
  <c r="D20" i="205"/>
  <c r="D21" i="205"/>
  <c r="D22" i="205"/>
  <c r="D23" i="205"/>
  <c r="D24" i="205"/>
  <c r="D25" i="205"/>
  <c r="D26" i="205"/>
  <c r="D27" i="205"/>
  <c r="D28" i="205"/>
  <c r="D29" i="205"/>
  <c r="D30" i="205"/>
  <c r="D31" i="205"/>
  <c r="D32" i="205"/>
  <c r="D33" i="205"/>
  <c r="D34" i="205"/>
  <c r="D35" i="205"/>
  <c r="D36" i="205"/>
  <c r="T37" i="206"/>
  <c r="D37" i="205"/>
  <c r="D38" i="205"/>
  <c r="D39" i="205"/>
  <c r="D40" i="205"/>
  <c r="D41" i="205"/>
  <c r="D42" i="205"/>
  <c r="D43" i="205"/>
  <c r="D44" i="205"/>
  <c r="D45" i="205"/>
  <c r="D46" i="205"/>
  <c r="D47" i="205"/>
  <c r="D48" i="205"/>
  <c r="D49" i="205"/>
  <c r="D50" i="205"/>
  <c r="D51" i="205"/>
  <c r="D52" i="205"/>
  <c r="D53" i="205"/>
  <c r="D54" i="205"/>
  <c r="D55" i="205"/>
  <c r="D56" i="205"/>
  <c r="D57" i="205"/>
  <c r="D58" i="205"/>
  <c r="D59" i="205"/>
  <c r="D60" i="205"/>
  <c r="D61" i="205"/>
  <c r="D62" i="205"/>
  <c r="D63" i="205"/>
  <c r="D64" i="205"/>
  <c r="D65" i="205"/>
  <c r="D66" i="205"/>
  <c r="D67" i="205"/>
  <c r="D68" i="205"/>
  <c r="D69" i="205"/>
  <c r="D70" i="205"/>
  <c r="D71" i="205"/>
  <c r="D72" i="205"/>
  <c r="D73" i="205"/>
  <c r="D74" i="205"/>
  <c r="D75" i="205"/>
  <c r="D76" i="205"/>
  <c r="D77" i="205"/>
  <c r="D78" i="205"/>
  <c r="D79" i="205"/>
  <c r="D80" i="205"/>
  <c r="D81" i="205"/>
  <c r="D82" i="205"/>
  <c r="D83" i="205"/>
  <c r="D84" i="205"/>
  <c r="D85" i="205"/>
  <c r="D86" i="205"/>
  <c r="D87" i="205"/>
  <c r="D88" i="205"/>
  <c r="D89" i="205"/>
  <c r="D90" i="205"/>
  <c r="D91" i="205"/>
  <c r="D92" i="205"/>
  <c r="D93" i="205"/>
  <c r="D94" i="205"/>
  <c r="D95" i="205"/>
  <c r="D96" i="205"/>
  <c r="D97" i="205"/>
  <c r="D98" i="205"/>
  <c r="D99" i="205"/>
  <c r="D100" i="205"/>
  <c r="D101" i="205"/>
  <c r="D102" i="205"/>
  <c r="D103" i="205"/>
  <c r="D104" i="205"/>
  <c r="D105" i="205"/>
  <c r="D106" i="205"/>
  <c r="D107" i="205"/>
  <c r="D108" i="205"/>
  <c r="D109" i="205"/>
  <c r="D110" i="205"/>
  <c r="D111" i="205"/>
  <c r="D112" i="205"/>
  <c r="D113" i="205"/>
  <c r="D114" i="205"/>
  <c r="D115" i="205"/>
  <c r="D116" i="205"/>
  <c r="D117" i="205"/>
  <c r="D118" i="205"/>
  <c r="D119" i="205"/>
  <c r="D120" i="205"/>
  <c r="D121" i="205"/>
  <c r="D122" i="205"/>
  <c r="D123" i="205"/>
  <c r="D124" i="205"/>
  <c r="D125" i="205"/>
  <c r="D126" i="205"/>
  <c r="D127" i="205"/>
  <c r="D128" i="205"/>
  <c r="D129" i="205"/>
  <c r="D130" i="205"/>
  <c r="D131" i="205"/>
  <c r="D132" i="205"/>
  <c r="D133" i="205"/>
  <c r="D134" i="205"/>
  <c r="D135" i="205"/>
  <c r="D136" i="205"/>
  <c r="D137" i="205"/>
  <c r="D138" i="205"/>
  <c r="D139" i="205"/>
  <c r="D140" i="205"/>
  <c r="D141" i="205"/>
  <c r="D142" i="205"/>
  <c r="D143" i="205"/>
  <c r="D144" i="205"/>
  <c r="D145" i="205"/>
  <c r="D146" i="205"/>
  <c r="D147" i="205"/>
  <c r="D148" i="205"/>
  <c r="D149" i="205"/>
  <c r="D150" i="205"/>
  <c r="D151" i="205"/>
  <c r="D152" i="205"/>
  <c r="D153" i="205"/>
  <c r="D154" i="205"/>
  <c r="D155" i="205"/>
  <c r="D156" i="205"/>
  <c r="D157" i="205"/>
  <c r="D158" i="205"/>
  <c r="D159" i="205"/>
  <c r="D160" i="205"/>
  <c r="D161" i="205"/>
  <c r="D162" i="205"/>
  <c r="D163" i="205"/>
  <c r="D164" i="205"/>
  <c r="D165" i="205"/>
  <c r="D166" i="205"/>
  <c r="D167" i="205"/>
  <c r="D168" i="205"/>
  <c r="D169" i="205"/>
  <c r="D170" i="205"/>
  <c r="D171" i="205"/>
  <c r="D172" i="205"/>
  <c r="D173" i="205"/>
  <c r="D174" i="205"/>
  <c r="D175" i="205"/>
  <c r="D176" i="205"/>
  <c r="D177" i="205"/>
  <c r="D178" i="205"/>
  <c r="D179" i="205"/>
  <c r="D180" i="205"/>
  <c r="D181" i="205"/>
  <c r="D182" i="205"/>
  <c r="D183" i="205"/>
  <c r="D184" i="205"/>
  <c r="D185" i="205"/>
  <c r="D186" i="205"/>
  <c r="D187" i="205"/>
  <c r="D188" i="205"/>
  <c r="D189" i="205"/>
  <c r="D190" i="205"/>
  <c r="D191" i="205"/>
  <c r="D192" i="205"/>
  <c r="D193" i="205"/>
  <c r="D194" i="205"/>
  <c r="D195" i="205"/>
  <c r="D196" i="205"/>
  <c r="D197" i="205"/>
  <c r="D198" i="205"/>
  <c r="D199" i="205"/>
  <c r="D200" i="205"/>
  <c r="D201" i="205"/>
  <c r="D202" i="205"/>
  <c r="D203" i="205"/>
  <c r="D204" i="205"/>
  <c r="D205" i="205"/>
  <c r="D206" i="205"/>
  <c r="D207" i="205"/>
  <c r="D208" i="205"/>
  <c r="D209" i="205"/>
  <c r="D210" i="205"/>
  <c r="D211" i="205"/>
  <c r="D212" i="205"/>
  <c r="D213" i="205"/>
  <c r="D214" i="205"/>
  <c r="D215" i="205"/>
  <c r="D216" i="205"/>
  <c r="D217" i="205"/>
  <c r="D218" i="205"/>
  <c r="D219" i="205"/>
  <c r="D220" i="205"/>
  <c r="D221" i="205"/>
  <c r="D222" i="205"/>
  <c r="D223" i="205"/>
  <c r="D224" i="205"/>
  <c r="D225" i="205"/>
  <c r="D226" i="205"/>
  <c r="D227" i="205"/>
  <c r="D228" i="205"/>
  <c r="D229" i="205"/>
  <c r="D230" i="205"/>
  <c r="D231" i="205"/>
  <c r="D232" i="205"/>
  <c r="D233" i="205"/>
  <c r="D234" i="205"/>
  <c r="D235" i="205"/>
  <c r="D236" i="205"/>
  <c r="D237" i="205"/>
  <c r="D238" i="205"/>
  <c r="D239" i="205"/>
  <c r="D240" i="205"/>
  <c r="D241" i="205"/>
  <c r="D242" i="205"/>
  <c r="D243" i="205"/>
  <c r="D244" i="205"/>
  <c r="BF247" i="206"/>
  <c r="BJ247" i="206"/>
  <c r="BN247" i="206"/>
  <c r="BE247" i="206"/>
  <c r="BI247" i="206"/>
  <c r="BM247" i="206"/>
  <c r="BD247" i="206"/>
  <c r="BH247" i="206"/>
  <c r="BL247" i="206"/>
  <c r="BN246" i="206"/>
  <c r="BM246" i="206"/>
  <c r="BL246" i="206"/>
  <c r="BN245" i="206"/>
  <c r="BM245" i="206"/>
  <c r="BL245" i="206"/>
  <c r="BN244" i="206"/>
  <c r="BM244" i="206"/>
  <c r="BL244" i="206"/>
  <c r="BN243" i="206"/>
  <c r="BM243" i="206"/>
  <c r="BL243" i="206"/>
  <c r="BN242" i="206"/>
  <c r="BM242" i="206"/>
  <c r="BL242" i="206"/>
  <c r="BN241" i="206"/>
  <c r="BM241" i="206"/>
  <c r="BL241" i="206"/>
  <c r="BN240" i="206"/>
  <c r="BM240" i="206"/>
  <c r="BL240" i="206"/>
  <c r="BN239" i="206"/>
  <c r="BM239" i="206"/>
  <c r="BL239" i="206"/>
  <c r="BN238" i="206"/>
  <c r="BM238" i="206"/>
  <c r="BL238" i="206"/>
  <c r="BN237" i="206"/>
  <c r="BM237" i="206"/>
  <c r="BL237" i="206"/>
  <c r="J234" i="340"/>
  <c r="J262" i="340"/>
  <c r="I234" i="340"/>
  <c r="I262" i="340"/>
  <c r="H234" i="340"/>
  <c r="H262" i="340"/>
  <c r="G234" i="340"/>
  <c r="G262" i="340"/>
  <c r="F234" i="340"/>
  <c r="F262" i="340"/>
  <c r="E234" i="340"/>
  <c r="E262" i="340"/>
  <c r="D234" i="340"/>
  <c r="D262" i="340"/>
  <c r="AJ258" i="340"/>
  <c r="AI258" i="340"/>
  <c r="AH258" i="340"/>
  <c r="AD237" i="340"/>
  <c r="N237" i="340"/>
  <c r="BN237" i="340"/>
  <c r="BB237" i="340"/>
  <c r="BV237" i="340"/>
  <c r="AD238" i="340"/>
  <c r="N238" i="340"/>
  <c r="BN238" i="340"/>
  <c r="BB238" i="340"/>
  <c r="BV238" i="340"/>
  <c r="AD239" i="340"/>
  <c r="N239" i="340"/>
  <c r="BN239" i="340"/>
  <c r="BB239" i="340"/>
  <c r="BV239" i="340"/>
  <c r="AD240" i="340"/>
  <c r="N240" i="340"/>
  <c r="BN240" i="340"/>
  <c r="BB240" i="340"/>
  <c r="BV240" i="340"/>
  <c r="AD241" i="340"/>
  <c r="N241" i="340"/>
  <c r="BN241" i="340"/>
  <c r="BB241" i="340"/>
  <c r="BV241" i="340"/>
  <c r="AD242" i="340"/>
  <c r="N242" i="340"/>
  <c r="BN242" i="340"/>
  <c r="BB242" i="340"/>
  <c r="BV242" i="340"/>
  <c r="AD243" i="340"/>
  <c r="N243" i="340"/>
  <c r="BN243" i="340"/>
  <c r="BB243" i="340"/>
  <c r="BV243" i="340"/>
  <c r="AD244" i="340"/>
  <c r="N244" i="340"/>
  <c r="BN244" i="340"/>
  <c r="BB244" i="340"/>
  <c r="BV244" i="340"/>
  <c r="AD245" i="340"/>
  <c r="N245" i="340"/>
  <c r="BN245" i="340"/>
  <c r="BB245" i="340"/>
  <c r="BV245" i="340"/>
  <c r="AD246" i="340"/>
  <c r="N246" i="340"/>
  <c r="BN246" i="340"/>
  <c r="BB246" i="340"/>
  <c r="BV246" i="340"/>
  <c r="BV247" i="340"/>
  <c r="AC237" i="340"/>
  <c r="M237" i="340"/>
  <c r="BM237" i="340"/>
  <c r="BA237" i="340"/>
  <c r="BU237" i="340"/>
  <c r="AC238" i="340"/>
  <c r="M238" i="340"/>
  <c r="BM238" i="340"/>
  <c r="BA238" i="340"/>
  <c r="BU238" i="340"/>
  <c r="AC239" i="340"/>
  <c r="M239" i="340"/>
  <c r="BM239" i="340"/>
  <c r="BA239" i="340"/>
  <c r="BU239" i="340"/>
  <c r="AC240" i="340"/>
  <c r="M240" i="340"/>
  <c r="BM240" i="340"/>
  <c r="BA240" i="340"/>
  <c r="BU240" i="340"/>
  <c r="AC241" i="340"/>
  <c r="M241" i="340"/>
  <c r="BM241" i="340"/>
  <c r="BA241" i="340"/>
  <c r="BU241" i="340"/>
  <c r="AC242" i="340"/>
  <c r="M242" i="340"/>
  <c r="BM242" i="340"/>
  <c r="BA242" i="340"/>
  <c r="BU242" i="340"/>
  <c r="AC243" i="340"/>
  <c r="M243" i="340"/>
  <c r="BM243" i="340"/>
  <c r="BA243" i="340"/>
  <c r="BU243" i="340"/>
  <c r="AC244" i="340"/>
  <c r="M244" i="340"/>
  <c r="BM244" i="340"/>
  <c r="BA244" i="340"/>
  <c r="BU244" i="340"/>
  <c r="AC245" i="340"/>
  <c r="M245" i="340"/>
  <c r="BM245" i="340"/>
  <c r="BA245" i="340"/>
  <c r="BU245" i="340"/>
  <c r="AC246" i="340"/>
  <c r="M246" i="340"/>
  <c r="BM246" i="340"/>
  <c r="BA246" i="340"/>
  <c r="BU246" i="340"/>
  <c r="BU247" i="340"/>
  <c r="AB237" i="340"/>
  <c r="L237" i="340"/>
  <c r="BL237" i="340"/>
  <c r="AZ237" i="340"/>
  <c r="BT237" i="340"/>
  <c r="AB238" i="340"/>
  <c r="L238" i="340"/>
  <c r="BL238" i="340"/>
  <c r="AZ238" i="340"/>
  <c r="BT238" i="340"/>
  <c r="AB239" i="340"/>
  <c r="L239" i="340"/>
  <c r="BL239" i="340"/>
  <c r="AZ239" i="340"/>
  <c r="BT239" i="340"/>
  <c r="AB240" i="340"/>
  <c r="L240" i="340"/>
  <c r="BL240" i="340"/>
  <c r="AZ240" i="340"/>
  <c r="BT240" i="340"/>
  <c r="AB241" i="340"/>
  <c r="L241" i="340"/>
  <c r="BL241" i="340"/>
  <c r="AZ241" i="340"/>
  <c r="BT241" i="340"/>
  <c r="AB242" i="340"/>
  <c r="L242" i="340"/>
  <c r="BL242" i="340"/>
  <c r="AZ242" i="340"/>
  <c r="BT242" i="340"/>
  <c r="AB243" i="340"/>
  <c r="L243" i="340"/>
  <c r="BL243" i="340"/>
  <c r="AZ243" i="340"/>
  <c r="BT243" i="340"/>
  <c r="AB244" i="340"/>
  <c r="L244" i="340"/>
  <c r="BL244" i="340"/>
  <c r="AZ244" i="340"/>
  <c r="BT244" i="340"/>
  <c r="AB245" i="340"/>
  <c r="L245" i="340"/>
  <c r="BL245" i="340"/>
  <c r="AZ245" i="340"/>
  <c r="BT245" i="340"/>
  <c r="AB246" i="340"/>
  <c r="L246" i="340"/>
  <c r="BL246" i="340"/>
  <c r="AZ246" i="340"/>
  <c r="BT246" i="340"/>
  <c r="BT247" i="340"/>
  <c r="AH237" i="340"/>
  <c r="R237" i="340"/>
  <c r="BR237" i="340"/>
  <c r="AH238" i="340"/>
  <c r="BR238" i="340"/>
  <c r="AH239" i="340"/>
  <c r="R239" i="340"/>
  <c r="BR239" i="340"/>
  <c r="AH240" i="340"/>
  <c r="R240" i="340"/>
  <c r="BR240" i="340"/>
  <c r="AH241" i="340"/>
  <c r="R241" i="340"/>
  <c r="BR241" i="340"/>
  <c r="AH242" i="340"/>
  <c r="R242" i="340"/>
  <c r="BR242" i="340"/>
  <c r="AH243" i="340"/>
  <c r="R243" i="340"/>
  <c r="BR243" i="340"/>
  <c r="AH244" i="340"/>
  <c r="R244" i="340"/>
  <c r="BR244" i="340"/>
  <c r="AH245" i="340"/>
  <c r="R245" i="340"/>
  <c r="BR245" i="340"/>
  <c r="AH246" i="340"/>
  <c r="R246" i="340"/>
  <c r="BR246" i="340"/>
  <c r="BR247" i="340"/>
  <c r="AG237" i="340"/>
  <c r="Q237" i="340"/>
  <c r="BQ237" i="340"/>
  <c r="AG238" i="340"/>
  <c r="BQ238" i="340"/>
  <c r="AG239" i="340"/>
  <c r="Q239" i="340"/>
  <c r="BQ239" i="340"/>
  <c r="AG240" i="340"/>
  <c r="Q240" i="340"/>
  <c r="BQ240" i="340"/>
  <c r="AG241" i="340"/>
  <c r="Q241" i="340"/>
  <c r="BQ241" i="340"/>
  <c r="AG242" i="340"/>
  <c r="Q242" i="340"/>
  <c r="BQ242" i="340"/>
  <c r="AG243" i="340"/>
  <c r="Q243" i="340"/>
  <c r="BQ243" i="340"/>
  <c r="AG244" i="340"/>
  <c r="Q244" i="340"/>
  <c r="BQ244" i="340"/>
  <c r="AG245" i="340"/>
  <c r="Q245" i="340"/>
  <c r="BQ245" i="340"/>
  <c r="AG246" i="340"/>
  <c r="Q246" i="340"/>
  <c r="BQ246" i="340"/>
  <c r="BQ247" i="340"/>
  <c r="AF237" i="340"/>
  <c r="P237" i="340"/>
  <c r="BP237" i="340"/>
  <c r="AF238" i="340"/>
  <c r="BP238" i="340"/>
  <c r="AF239" i="340"/>
  <c r="P239" i="340"/>
  <c r="BP239" i="340"/>
  <c r="AF240" i="340"/>
  <c r="P240" i="340"/>
  <c r="BP240" i="340"/>
  <c r="AF241" i="340"/>
  <c r="P241" i="340"/>
  <c r="BP241" i="340"/>
  <c r="AF242" i="340"/>
  <c r="P242" i="340"/>
  <c r="BP242" i="340"/>
  <c r="AF243" i="340"/>
  <c r="P243" i="340"/>
  <c r="BP243" i="340"/>
  <c r="AF244" i="340"/>
  <c r="P244" i="340"/>
  <c r="BP244" i="340"/>
  <c r="AF245" i="340"/>
  <c r="P245" i="340"/>
  <c r="BP245" i="340"/>
  <c r="AF246" i="340"/>
  <c r="P246" i="340"/>
  <c r="BP246" i="340"/>
  <c r="BP247" i="340"/>
  <c r="BN247" i="340"/>
  <c r="BM247" i="340"/>
  <c r="BL247" i="340"/>
  <c r="BF237" i="340"/>
  <c r="BJ237" i="340"/>
  <c r="BF238" i="340"/>
  <c r="BJ238" i="340"/>
  <c r="BF239" i="340"/>
  <c r="BJ239" i="340"/>
  <c r="BF240" i="340"/>
  <c r="BJ240" i="340"/>
  <c r="BF241" i="340"/>
  <c r="BJ241" i="340"/>
  <c r="BF242" i="340"/>
  <c r="BJ242" i="340"/>
  <c r="BF243" i="340"/>
  <c r="BJ243" i="340"/>
  <c r="BF244" i="340"/>
  <c r="BJ244" i="340"/>
  <c r="BF245" i="340"/>
  <c r="BJ245" i="340"/>
  <c r="BF246" i="340"/>
  <c r="BJ246" i="340"/>
  <c r="BJ247" i="340"/>
  <c r="BE237" i="340"/>
  <c r="BI237" i="340"/>
  <c r="BE238" i="340"/>
  <c r="BI238" i="340"/>
  <c r="BE239" i="340"/>
  <c r="BI239" i="340"/>
  <c r="BE240" i="340"/>
  <c r="BI240" i="340"/>
  <c r="BE241" i="340"/>
  <c r="BI241" i="340"/>
  <c r="BE242" i="340"/>
  <c r="BI242" i="340"/>
  <c r="BE243" i="340"/>
  <c r="BI243" i="340"/>
  <c r="BE244" i="340"/>
  <c r="BI244" i="340"/>
  <c r="AO245" i="340"/>
  <c r="BE245" i="340"/>
  <c r="BI245" i="340"/>
  <c r="BE246" i="340"/>
  <c r="BI246" i="340"/>
  <c r="BI247" i="340"/>
  <c r="BD237" i="340"/>
  <c r="BH237" i="340"/>
  <c r="BD238" i="340"/>
  <c r="BH238" i="340"/>
  <c r="BD239" i="340"/>
  <c r="BH239" i="340"/>
  <c r="BD240" i="340"/>
  <c r="BH240" i="340"/>
  <c r="BD241" i="340"/>
  <c r="BH241" i="340"/>
  <c r="BD242" i="340"/>
  <c r="BH242" i="340"/>
  <c r="BD243" i="340"/>
  <c r="BH243" i="340"/>
  <c r="BD244" i="340"/>
  <c r="BH244" i="340"/>
  <c r="BD245" i="340"/>
  <c r="BH245" i="340"/>
  <c r="BD246" i="340"/>
  <c r="BH246" i="340"/>
  <c r="BH247" i="340"/>
  <c r="BF247" i="340"/>
  <c r="BE247" i="340"/>
  <c r="BD247" i="340"/>
  <c r="BB247" i="340"/>
  <c r="BA247" i="340"/>
  <c r="AZ247" i="340"/>
  <c r="R247" i="340"/>
  <c r="Q247" i="340"/>
  <c r="P247" i="340"/>
  <c r="N247" i="340"/>
  <c r="M247" i="340"/>
  <c r="L247" i="340"/>
  <c r="AP246" i="340"/>
  <c r="AO246" i="340"/>
  <c r="AN246" i="340"/>
  <c r="AL246" i="340"/>
  <c r="AK246" i="340"/>
  <c r="AJ246" i="340"/>
  <c r="AP245" i="340"/>
  <c r="AN245" i="340"/>
  <c r="AL245" i="340"/>
  <c r="AK245" i="340"/>
  <c r="AJ245" i="340"/>
  <c r="AP244" i="340"/>
  <c r="AO244" i="340"/>
  <c r="AN244" i="340"/>
  <c r="AL244" i="340"/>
  <c r="AK244" i="340"/>
  <c r="AJ244" i="340"/>
  <c r="AP243" i="340"/>
  <c r="AO243" i="340"/>
  <c r="AN243" i="340"/>
  <c r="AL243" i="340"/>
  <c r="AK243" i="340"/>
  <c r="AJ243" i="340"/>
  <c r="AP242" i="340"/>
  <c r="AO242" i="340"/>
  <c r="AN242" i="340"/>
  <c r="AL242" i="340"/>
  <c r="AK242" i="340"/>
  <c r="AJ242" i="340"/>
  <c r="AP241" i="340"/>
  <c r="AO241" i="340"/>
  <c r="AN241" i="340"/>
  <c r="AL241" i="340"/>
  <c r="AK241" i="340"/>
  <c r="AJ241" i="340"/>
  <c r="AP240" i="340"/>
  <c r="AO240" i="340"/>
  <c r="AN240" i="340"/>
  <c r="AL240" i="340"/>
  <c r="AK240" i="340"/>
  <c r="AJ240" i="340"/>
  <c r="AP239" i="340"/>
  <c r="AO239" i="340"/>
  <c r="AN239" i="340"/>
  <c r="AL239" i="340"/>
  <c r="AK239" i="340"/>
  <c r="AJ239" i="340"/>
  <c r="AP238" i="340"/>
  <c r="AO238" i="340"/>
  <c r="AN238" i="340"/>
  <c r="AL238" i="340"/>
  <c r="AK238" i="340"/>
  <c r="AJ238" i="340"/>
  <c r="AP237" i="340"/>
  <c r="AO237" i="340"/>
  <c r="AN237" i="340"/>
  <c r="AL237" i="340"/>
  <c r="AK237" i="340"/>
  <c r="AJ237" i="340"/>
  <c r="AH11" i="340"/>
  <c r="AP11" i="340"/>
  <c r="AH12" i="340"/>
  <c r="AP12" i="340"/>
  <c r="AH13" i="340"/>
  <c r="AP13" i="340"/>
  <c r="AH14" i="340"/>
  <c r="AP14" i="340"/>
  <c r="AH15" i="340"/>
  <c r="AP15" i="340"/>
  <c r="AH16" i="340"/>
  <c r="AP16" i="340"/>
  <c r="AH17" i="340"/>
  <c r="AP17" i="340"/>
  <c r="AH18" i="340"/>
  <c r="AP18" i="340"/>
  <c r="AH19" i="340"/>
  <c r="AP19" i="340"/>
  <c r="AH20" i="340"/>
  <c r="AP20" i="340"/>
  <c r="AH21" i="340"/>
  <c r="AP21" i="340"/>
  <c r="AH22" i="340"/>
  <c r="AP22" i="340"/>
  <c r="AH23" i="340"/>
  <c r="AP23" i="340"/>
  <c r="AH24" i="340"/>
  <c r="AP24" i="340"/>
  <c r="AH25" i="340"/>
  <c r="AP25" i="340"/>
  <c r="AH26" i="340"/>
  <c r="AP26" i="340"/>
  <c r="AH27" i="340"/>
  <c r="AP27" i="340"/>
  <c r="AH28" i="340"/>
  <c r="AP28" i="340"/>
  <c r="AH29" i="340"/>
  <c r="AP29" i="340"/>
  <c r="AH30" i="340"/>
  <c r="AP30" i="340"/>
  <c r="AH31" i="340"/>
  <c r="AP31" i="340"/>
  <c r="AH32" i="340"/>
  <c r="AP32" i="340"/>
  <c r="AH33" i="340"/>
  <c r="AP33" i="340"/>
  <c r="AH34" i="340"/>
  <c r="AP34" i="340"/>
  <c r="AH35" i="340"/>
  <c r="AP35" i="340"/>
  <c r="AH36" i="340"/>
  <c r="AP36" i="340"/>
  <c r="AH37" i="340"/>
  <c r="AP37" i="340"/>
  <c r="AH38" i="340"/>
  <c r="AP38" i="340"/>
  <c r="AH39" i="340"/>
  <c r="AP39" i="340"/>
  <c r="AH40" i="340"/>
  <c r="AP40" i="340"/>
  <c r="AH41" i="340"/>
  <c r="AP41" i="340"/>
  <c r="AH42" i="340"/>
  <c r="AP42" i="340"/>
  <c r="AH43" i="340"/>
  <c r="AP43" i="340"/>
  <c r="AH44" i="340"/>
  <c r="AP44" i="340"/>
  <c r="AH45" i="340"/>
  <c r="AP45" i="340"/>
  <c r="AH46" i="340"/>
  <c r="AP46" i="340"/>
  <c r="AH47" i="340"/>
  <c r="AP47" i="340"/>
  <c r="AH48" i="340"/>
  <c r="AP48" i="340"/>
  <c r="AH49" i="340"/>
  <c r="AP49" i="340"/>
  <c r="AH50" i="340"/>
  <c r="AP50" i="340"/>
  <c r="AH51" i="340"/>
  <c r="AP51" i="340"/>
  <c r="AH52" i="340"/>
  <c r="AP52" i="340"/>
  <c r="AH53" i="340"/>
  <c r="AP53" i="340"/>
  <c r="AH54" i="340"/>
  <c r="AP54" i="340"/>
  <c r="AH55" i="340"/>
  <c r="AP55" i="340"/>
  <c r="AH56" i="340"/>
  <c r="AP56" i="340"/>
  <c r="AH57" i="340"/>
  <c r="AP57" i="340"/>
  <c r="AH58" i="340"/>
  <c r="AP58" i="340"/>
  <c r="AH59" i="340"/>
  <c r="AP59" i="340"/>
  <c r="AH60" i="340"/>
  <c r="AP60" i="340"/>
  <c r="AH61" i="340"/>
  <c r="AP61" i="340"/>
  <c r="AH62" i="340"/>
  <c r="AP62" i="340"/>
  <c r="AH63" i="340"/>
  <c r="AP63" i="340"/>
  <c r="AH64" i="340"/>
  <c r="AP64" i="340"/>
  <c r="AH65" i="340"/>
  <c r="AP65" i="340"/>
  <c r="AH66" i="340"/>
  <c r="AP66" i="340"/>
  <c r="AH67" i="340"/>
  <c r="AP67" i="340"/>
  <c r="AH68" i="340"/>
  <c r="AP68" i="340"/>
  <c r="AH69" i="340"/>
  <c r="AP69" i="340"/>
  <c r="AH70" i="340"/>
  <c r="AP70" i="340"/>
  <c r="AH71" i="340"/>
  <c r="AP71" i="340"/>
  <c r="AH72" i="340"/>
  <c r="AP72" i="340"/>
  <c r="AH73" i="340"/>
  <c r="AP73" i="340"/>
  <c r="AH74" i="340"/>
  <c r="AP74" i="340"/>
  <c r="AH75" i="340"/>
  <c r="AP75" i="340"/>
  <c r="AH76" i="340"/>
  <c r="AP76" i="340"/>
  <c r="AH77" i="340"/>
  <c r="AP77" i="340"/>
  <c r="AH78" i="340"/>
  <c r="AP78" i="340"/>
  <c r="AH79" i="340"/>
  <c r="AP79" i="340"/>
  <c r="AH80" i="340"/>
  <c r="AP80" i="340"/>
  <c r="AH81" i="340"/>
  <c r="AP81" i="340"/>
  <c r="AH82" i="340"/>
  <c r="AP82" i="340"/>
  <c r="AH83" i="340"/>
  <c r="AP83" i="340"/>
  <c r="AH84" i="340"/>
  <c r="AP84" i="340"/>
  <c r="AH85" i="340"/>
  <c r="AP85" i="340"/>
  <c r="AH86" i="340"/>
  <c r="AP86" i="340"/>
  <c r="AH87" i="340"/>
  <c r="AP87" i="340"/>
  <c r="AH88" i="340"/>
  <c r="AP88" i="340"/>
  <c r="AH89" i="340"/>
  <c r="AP89" i="340"/>
  <c r="AH90" i="340"/>
  <c r="AP90" i="340"/>
  <c r="AH91" i="340"/>
  <c r="AP91" i="340"/>
  <c r="AH92" i="340"/>
  <c r="AP92" i="340"/>
  <c r="AH93" i="340"/>
  <c r="AP93" i="340"/>
  <c r="AH94" i="340"/>
  <c r="AP94" i="340"/>
  <c r="AH95" i="340"/>
  <c r="AP95" i="340"/>
  <c r="AH96" i="340"/>
  <c r="AP96" i="340"/>
  <c r="AH97" i="340"/>
  <c r="AP97" i="340"/>
  <c r="AH98" i="340"/>
  <c r="AP98" i="340"/>
  <c r="AH99" i="340"/>
  <c r="AP99" i="340"/>
  <c r="AH100" i="340"/>
  <c r="AP100" i="340"/>
  <c r="AH101" i="340"/>
  <c r="AP101" i="340"/>
  <c r="AH102" i="340"/>
  <c r="AP102" i="340"/>
  <c r="AH103" i="340"/>
  <c r="AP103" i="340"/>
  <c r="AH104" i="340"/>
  <c r="AP104" i="340"/>
  <c r="AH105" i="340"/>
  <c r="AP105" i="340"/>
  <c r="AH106" i="340"/>
  <c r="AP106" i="340"/>
  <c r="AH107" i="340"/>
  <c r="AP107" i="340"/>
  <c r="AH108" i="340"/>
  <c r="AP108" i="340"/>
  <c r="AH109" i="340"/>
  <c r="AP109" i="340"/>
  <c r="AH110" i="340"/>
  <c r="AP110" i="340"/>
  <c r="AH111" i="340"/>
  <c r="AP111" i="340"/>
  <c r="AH112" i="340"/>
  <c r="AP112" i="340"/>
  <c r="AH113" i="340"/>
  <c r="AP113" i="340"/>
  <c r="AH114" i="340"/>
  <c r="AP114" i="340"/>
  <c r="AH115" i="340"/>
  <c r="AP115" i="340"/>
  <c r="AH116" i="340"/>
  <c r="AP116" i="340"/>
  <c r="AH117" i="340"/>
  <c r="AP117" i="340"/>
  <c r="AH118" i="340"/>
  <c r="AP118" i="340"/>
  <c r="AH119" i="340"/>
  <c r="AP119" i="340"/>
  <c r="AH120" i="340"/>
  <c r="AP120" i="340"/>
  <c r="AH121" i="340"/>
  <c r="AP121" i="340"/>
  <c r="AH122" i="340"/>
  <c r="AP122" i="340"/>
  <c r="AH123" i="340"/>
  <c r="AP123" i="340"/>
  <c r="AH124" i="340"/>
  <c r="AP124" i="340"/>
  <c r="AH125" i="340"/>
  <c r="AP125" i="340"/>
  <c r="AH126" i="340"/>
  <c r="AP126" i="340"/>
  <c r="AH127" i="340"/>
  <c r="AP127" i="340"/>
  <c r="AH128" i="340"/>
  <c r="AP128" i="340"/>
  <c r="AH129" i="340"/>
  <c r="AP129" i="340"/>
  <c r="AH130" i="340"/>
  <c r="AP130" i="340"/>
  <c r="AH131" i="340"/>
  <c r="AP131" i="340"/>
  <c r="AH132" i="340"/>
  <c r="AP132" i="340"/>
  <c r="AH133" i="340"/>
  <c r="AP133" i="340"/>
  <c r="AH134" i="340"/>
  <c r="AP134" i="340"/>
  <c r="AH135" i="340"/>
  <c r="AP135" i="340"/>
  <c r="AH136" i="340"/>
  <c r="AP136" i="340"/>
  <c r="AH137" i="340"/>
  <c r="AP137" i="340"/>
  <c r="AH138" i="340"/>
  <c r="AP138" i="340"/>
  <c r="AH139" i="340"/>
  <c r="AP139" i="340"/>
  <c r="AH140" i="340"/>
  <c r="AP140" i="340"/>
  <c r="AH141" i="340"/>
  <c r="AP141" i="340"/>
  <c r="AH142" i="340"/>
  <c r="AP142" i="340"/>
  <c r="AH143" i="340"/>
  <c r="AP143" i="340"/>
  <c r="AH144" i="340"/>
  <c r="AP144" i="340"/>
  <c r="AH145" i="340"/>
  <c r="AP145" i="340"/>
  <c r="AH146" i="340"/>
  <c r="AP146" i="340"/>
  <c r="AH147" i="340"/>
  <c r="AP147" i="340"/>
  <c r="AH148" i="340"/>
  <c r="AP148" i="340"/>
  <c r="AH149" i="340"/>
  <c r="AP149" i="340"/>
  <c r="AH150" i="340"/>
  <c r="AP150" i="340"/>
  <c r="AH151" i="340"/>
  <c r="AP151" i="340"/>
  <c r="AH152" i="340"/>
  <c r="AP152" i="340"/>
  <c r="AH153" i="340"/>
  <c r="AP153" i="340"/>
  <c r="AH154" i="340"/>
  <c r="AP154" i="340"/>
  <c r="AH155" i="340"/>
  <c r="AP155" i="340"/>
  <c r="AH156" i="340"/>
  <c r="AP156" i="340"/>
  <c r="AH157" i="340"/>
  <c r="AP157" i="340"/>
  <c r="AH158" i="340"/>
  <c r="AP158" i="340"/>
  <c r="AH159" i="340"/>
  <c r="AP159" i="340"/>
  <c r="AH160" i="340"/>
  <c r="AP160" i="340"/>
  <c r="AH161" i="340"/>
  <c r="AP161" i="340"/>
  <c r="AH162" i="340"/>
  <c r="AP162" i="340"/>
  <c r="AH163" i="340"/>
  <c r="AP163" i="340"/>
  <c r="AH164" i="340"/>
  <c r="AP164" i="340"/>
  <c r="AH165" i="340"/>
  <c r="AP165" i="340"/>
  <c r="AH166" i="340"/>
  <c r="AP166" i="340"/>
  <c r="AH167" i="340"/>
  <c r="AP167" i="340"/>
  <c r="AH168" i="340"/>
  <c r="AP168" i="340"/>
  <c r="AH169" i="340"/>
  <c r="AP169" i="340"/>
  <c r="AH170" i="340"/>
  <c r="AP170" i="340"/>
  <c r="AH171" i="340"/>
  <c r="AP171" i="340"/>
  <c r="AH172" i="340"/>
  <c r="AP172" i="340"/>
  <c r="AH173" i="340"/>
  <c r="AP173" i="340"/>
  <c r="AH174" i="340"/>
  <c r="AP174" i="340"/>
  <c r="AH175" i="340"/>
  <c r="AP175" i="340"/>
  <c r="AH176" i="340"/>
  <c r="AP176" i="340"/>
  <c r="AH177" i="340"/>
  <c r="AP177" i="340"/>
  <c r="AH178" i="340"/>
  <c r="AP178" i="340"/>
  <c r="AH179" i="340"/>
  <c r="AP179" i="340"/>
  <c r="AH180" i="340"/>
  <c r="AP180" i="340"/>
  <c r="AH181" i="340"/>
  <c r="AP181" i="340"/>
  <c r="AH182" i="340"/>
  <c r="AP182" i="340"/>
  <c r="AH183" i="340"/>
  <c r="AP183" i="340"/>
  <c r="AH184" i="340"/>
  <c r="AP184" i="340"/>
  <c r="AH185" i="340"/>
  <c r="AP185" i="340"/>
  <c r="AH186" i="340"/>
  <c r="AP186" i="340"/>
  <c r="AH187" i="340"/>
  <c r="AP187" i="340"/>
  <c r="AH188" i="340"/>
  <c r="AP188" i="340"/>
  <c r="AH189" i="340"/>
  <c r="AP189" i="340"/>
  <c r="AH190" i="340"/>
  <c r="AP190" i="340"/>
  <c r="AH191" i="340"/>
  <c r="AP191" i="340"/>
  <c r="AH192" i="340"/>
  <c r="AP192" i="340"/>
  <c r="AH193" i="340"/>
  <c r="AP193" i="340"/>
  <c r="AH194" i="340"/>
  <c r="AP194" i="340"/>
  <c r="AH195" i="340"/>
  <c r="AP195" i="340"/>
  <c r="AH196" i="340"/>
  <c r="AP196" i="340"/>
  <c r="AH197" i="340"/>
  <c r="AP197" i="340"/>
  <c r="AH198" i="340"/>
  <c r="AP198" i="340"/>
  <c r="AH199" i="340"/>
  <c r="AP199" i="340"/>
  <c r="AH200" i="340"/>
  <c r="AP200" i="340"/>
  <c r="AH201" i="340"/>
  <c r="AP201" i="340"/>
  <c r="AH202" i="340"/>
  <c r="AP202" i="340"/>
  <c r="AH203" i="340"/>
  <c r="AP203" i="340"/>
  <c r="AH204" i="340"/>
  <c r="AP204" i="340"/>
  <c r="AH205" i="340"/>
  <c r="AP205" i="340"/>
  <c r="AH206" i="340"/>
  <c r="AP206" i="340"/>
  <c r="AH207" i="340"/>
  <c r="AP207" i="340"/>
  <c r="AH208" i="340"/>
  <c r="AP208" i="340"/>
  <c r="AH209" i="340"/>
  <c r="AP209" i="340"/>
  <c r="AH210" i="340"/>
  <c r="AP210" i="340"/>
  <c r="AH211" i="340"/>
  <c r="AP211" i="340"/>
  <c r="AH212" i="340"/>
  <c r="AP212" i="340"/>
  <c r="AH213" i="340"/>
  <c r="AP213" i="340"/>
  <c r="AH214" i="340"/>
  <c r="AP214" i="340"/>
  <c r="AH215" i="340"/>
  <c r="AP215" i="340"/>
  <c r="AH216" i="340"/>
  <c r="AP216" i="340"/>
  <c r="AH217" i="340"/>
  <c r="AP217" i="340"/>
  <c r="AH218" i="340"/>
  <c r="AP218" i="340"/>
  <c r="AH219" i="340"/>
  <c r="AP219" i="340"/>
  <c r="AH220" i="340"/>
  <c r="AP220" i="340"/>
  <c r="AH221" i="340"/>
  <c r="AP221" i="340"/>
  <c r="AH222" i="340"/>
  <c r="AP222" i="340"/>
  <c r="AH223" i="340"/>
  <c r="AP223" i="340"/>
  <c r="AH224" i="340"/>
  <c r="AP224" i="340"/>
  <c r="AH225" i="340"/>
  <c r="AP225" i="340"/>
  <c r="AH226" i="340"/>
  <c r="AP226" i="340"/>
  <c r="AH227" i="340"/>
  <c r="AP227" i="340"/>
  <c r="AH228" i="340"/>
  <c r="AP228" i="340"/>
  <c r="AH229" i="340"/>
  <c r="AP229" i="340"/>
  <c r="AH230" i="340"/>
  <c r="AP230" i="340"/>
  <c r="AH231" i="340"/>
  <c r="AP231" i="340"/>
  <c r="AH232" i="340"/>
  <c r="AP232" i="340"/>
  <c r="AH233" i="340"/>
  <c r="AP233" i="340"/>
  <c r="AP236" i="340"/>
  <c r="AG11" i="340"/>
  <c r="AO11" i="340"/>
  <c r="AG12" i="340"/>
  <c r="AO12" i="340"/>
  <c r="AG13" i="340"/>
  <c r="AO13" i="340"/>
  <c r="AG14" i="340"/>
  <c r="AO14" i="340"/>
  <c r="AG15" i="340"/>
  <c r="AO15" i="340"/>
  <c r="AG16" i="340"/>
  <c r="AO16" i="340"/>
  <c r="AG17" i="340"/>
  <c r="AO17" i="340"/>
  <c r="AG18" i="340"/>
  <c r="AO18" i="340"/>
  <c r="AG19" i="340"/>
  <c r="AO19" i="340"/>
  <c r="AG20" i="340"/>
  <c r="AO20" i="340"/>
  <c r="AG21" i="340"/>
  <c r="AO21" i="340"/>
  <c r="AG22" i="340"/>
  <c r="AO22" i="340"/>
  <c r="AG23" i="340"/>
  <c r="AO23" i="340"/>
  <c r="AG24" i="340"/>
  <c r="AO24" i="340"/>
  <c r="AG25" i="340"/>
  <c r="AO25" i="340"/>
  <c r="AG26" i="340"/>
  <c r="AO26" i="340"/>
  <c r="AG27" i="340"/>
  <c r="AO27" i="340"/>
  <c r="AG28" i="340"/>
  <c r="AO28" i="340"/>
  <c r="AG29" i="340"/>
  <c r="AO29" i="340"/>
  <c r="AG30" i="340"/>
  <c r="AO30" i="340"/>
  <c r="AG31" i="340"/>
  <c r="AO31" i="340"/>
  <c r="AG32" i="340"/>
  <c r="AO32" i="340"/>
  <c r="AG33" i="340"/>
  <c r="AO33" i="340"/>
  <c r="AG34" i="340"/>
  <c r="AO34" i="340"/>
  <c r="AG35" i="340"/>
  <c r="AO35" i="340"/>
  <c r="AG36" i="340"/>
  <c r="AO36" i="340"/>
  <c r="AG37" i="340"/>
  <c r="AO37" i="340"/>
  <c r="AG38" i="340"/>
  <c r="AO38" i="340"/>
  <c r="AG39" i="340"/>
  <c r="AO39" i="340"/>
  <c r="AG40" i="340"/>
  <c r="AO40" i="340"/>
  <c r="AG41" i="340"/>
  <c r="AO41" i="340"/>
  <c r="AG42" i="340"/>
  <c r="AO42" i="340"/>
  <c r="AG43" i="340"/>
  <c r="AO43" i="340"/>
  <c r="AG44" i="340"/>
  <c r="AO44" i="340"/>
  <c r="AG45" i="340"/>
  <c r="AO45" i="340"/>
  <c r="AG46" i="340"/>
  <c r="AO46" i="340"/>
  <c r="AG47" i="340"/>
  <c r="AO47" i="340"/>
  <c r="AG48" i="340"/>
  <c r="AO48" i="340"/>
  <c r="AG49" i="340"/>
  <c r="AO49" i="340"/>
  <c r="AG50" i="340"/>
  <c r="AO50" i="340"/>
  <c r="AG51" i="340"/>
  <c r="AO51" i="340"/>
  <c r="AG52" i="340"/>
  <c r="AO52" i="340"/>
  <c r="AG53" i="340"/>
  <c r="AO53" i="340"/>
  <c r="AG54" i="340"/>
  <c r="AO54" i="340"/>
  <c r="AG55" i="340"/>
  <c r="AO55" i="340"/>
  <c r="AG56" i="340"/>
  <c r="AO56" i="340"/>
  <c r="AG57" i="340"/>
  <c r="AO57" i="340"/>
  <c r="AG58" i="340"/>
  <c r="AO58" i="340"/>
  <c r="AG59" i="340"/>
  <c r="AO59" i="340"/>
  <c r="AG60" i="340"/>
  <c r="AO60" i="340"/>
  <c r="AG61" i="340"/>
  <c r="AO61" i="340"/>
  <c r="AG62" i="340"/>
  <c r="AO62" i="340"/>
  <c r="AG63" i="340"/>
  <c r="AO63" i="340"/>
  <c r="AG64" i="340"/>
  <c r="AO64" i="340"/>
  <c r="AG65" i="340"/>
  <c r="AO65" i="340"/>
  <c r="AG66" i="340"/>
  <c r="AO66" i="340"/>
  <c r="AG67" i="340"/>
  <c r="AO67" i="340"/>
  <c r="AG68" i="340"/>
  <c r="AO68" i="340"/>
  <c r="AG69" i="340"/>
  <c r="AO69" i="340"/>
  <c r="AG70" i="340"/>
  <c r="AO70" i="340"/>
  <c r="AG71" i="340"/>
  <c r="AO71" i="340"/>
  <c r="AG72" i="340"/>
  <c r="AO72" i="340"/>
  <c r="AG73" i="340"/>
  <c r="AO73" i="340"/>
  <c r="AG74" i="340"/>
  <c r="AO74" i="340"/>
  <c r="AG75" i="340"/>
  <c r="AO75" i="340"/>
  <c r="AG76" i="340"/>
  <c r="AO76" i="340"/>
  <c r="AG77" i="340"/>
  <c r="AO77" i="340"/>
  <c r="AG78" i="340"/>
  <c r="AO78" i="340"/>
  <c r="AG79" i="340"/>
  <c r="AO79" i="340"/>
  <c r="AG80" i="340"/>
  <c r="AO80" i="340"/>
  <c r="AG81" i="340"/>
  <c r="AO81" i="340"/>
  <c r="AG82" i="340"/>
  <c r="AO82" i="340"/>
  <c r="AG83" i="340"/>
  <c r="AO83" i="340"/>
  <c r="AG84" i="340"/>
  <c r="AO84" i="340"/>
  <c r="AG85" i="340"/>
  <c r="AO85" i="340"/>
  <c r="AG86" i="340"/>
  <c r="AO86" i="340"/>
  <c r="AG87" i="340"/>
  <c r="AO87" i="340"/>
  <c r="AG88" i="340"/>
  <c r="AO88" i="340"/>
  <c r="AG89" i="340"/>
  <c r="AO89" i="340"/>
  <c r="AG90" i="340"/>
  <c r="AO90" i="340"/>
  <c r="AG91" i="340"/>
  <c r="AO91" i="340"/>
  <c r="AG92" i="340"/>
  <c r="AO92" i="340"/>
  <c r="AG93" i="340"/>
  <c r="AO93" i="340"/>
  <c r="AG94" i="340"/>
  <c r="AO94" i="340"/>
  <c r="AG95" i="340"/>
  <c r="AO95" i="340"/>
  <c r="AG96" i="340"/>
  <c r="AO96" i="340"/>
  <c r="AG97" i="340"/>
  <c r="AO97" i="340"/>
  <c r="AG98" i="340"/>
  <c r="AO98" i="340"/>
  <c r="AG99" i="340"/>
  <c r="AO99" i="340"/>
  <c r="AG100" i="340"/>
  <c r="AO100" i="340"/>
  <c r="AG101" i="340"/>
  <c r="AO101" i="340"/>
  <c r="AG102" i="340"/>
  <c r="AO102" i="340"/>
  <c r="AG103" i="340"/>
  <c r="AO103" i="340"/>
  <c r="AG104" i="340"/>
  <c r="AO104" i="340"/>
  <c r="AG105" i="340"/>
  <c r="AO105" i="340"/>
  <c r="AG106" i="340"/>
  <c r="AO106" i="340"/>
  <c r="AG107" i="340"/>
  <c r="AO107" i="340"/>
  <c r="AG108" i="340"/>
  <c r="AO108" i="340"/>
  <c r="AG109" i="340"/>
  <c r="AO109" i="340"/>
  <c r="AG110" i="340"/>
  <c r="AO110" i="340"/>
  <c r="AG111" i="340"/>
  <c r="AO111" i="340"/>
  <c r="AG112" i="340"/>
  <c r="AO112" i="340"/>
  <c r="AG113" i="340"/>
  <c r="AO113" i="340"/>
  <c r="AG114" i="340"/>
  <c r="AO114" i="340"/>
  <c r="AG115" i="340"/>
  <c r="AO115" i="340"/>
  <c r="AG116" i="340"/>
  <c r="AO116" i="340"/>
  <c r="AG117" i="340"/>
  <c r="AO117" i="340"/>
  <c r="AG118" i="340"/>
  <c r="AO118" i="340"/>
  <c r="AG119" i="340"/>
  <c r="AO119" i="340"/>
  <c r="AG120" i="340"/>
  <c r="AO120" i="340"/>
  <c r="AG121" i="340"/>
  <c r="AO121" i="340"/>
  <c r="AG122" i="340"/>
  <c r="AO122" i="340"/>
  <c r="AG123" i="340"/>
  <c r="AO123" i="340"/>
  <c r="AG124" i="340"/>
  <c r="AO124" i="340"/>
  <c r="AG125" i="340"/>
  <c r="AO125" i="340"/>
  <c r="AG126" i="340"/>
  <c r="AO126" i="340"/>
  <c r="AG127" i="340"/>
  <c r="AO127" i="340"/>
  <c r="AG128" i="340"/>
  <c r="AO128" i="340"/>
  <c r="AG129" i="340"/>
  <c r="AO129" i="340"/>
  <c r="AG130" i="340"/>
  <c r="AO130" i="340"/>
  <c r="AG131" i="340"/>
  <c r="AO131" i="340"/>
  <c r="AG132" i="340"/>
  <c r="AO132" i="340"/>
  <c r="AG133" i="340"/>
  <c r="AO133" i="340"/>
  <c r="AG134" i="340"/>
  <c r="AO134" i="340"/>
  <c r="AG135" i="340"/>
  <c r="AO135" i="340"/>
  <c r="AG136" i="340"/>
  <c r="AO136" i="340"/>
  <c r="AG137" i="340"/>
  <c r="AO137" i="340"/>
  <c r="AG138" i="340"/>
  <c r="AO138" i="340"/>
  <c r="AG139" i="340"/>
  <c r="AO139" i="340"/>
  <c r="AG140" i="340"/>
  <c r="AO140" i="340"/>
  <c r="AG141" i="340"/>
  <c r="AO141" i="340"/>
  <c r="AG142" i="340"/>
  <c r="AO142" i="340"/>
  <c r="AG143" i="340"/>
  <c r="AO143" i="340"/>
  <c r="AG144" i="340"/>
  <c r="AO144" i="340"/>
  <c r="AG145" i="340"/>
  <c r="AO145" i="340"/>
  <c r="AG146" i="340"/>
  <c r="AO146" i="340"/>
  <c r="AG147" i="340"/>
  <c r="AO147" i="340"/>
  <c r="AG148" i="340"/>
  <c r="AO148" i="340"/>
  <c r="AG149" i="340"/>
  <c r="AO149" i="340"/>
  <c r="AG150" i="340"/>
  <c r="AO150" i="340"/>
  <c r="AG151" i="340"/>
  <c r="AO151" i="340"/>
  <c r="AG152" i="340"/>
  <c r="AO152" i="340"/>
  <c r="AG153" i="340"/>
  <c r="AO153" i="340"/>
  <c r="AG154" i="340"/>
  <c r="AO154" i="340"/>
  <c r="AG155" i="340"/>
  <c r="AO155" i="340"/>
  <c r="AG156" i="340"/>
  <c r="AO156" i="340"/>
  <c r="AG157" i="340"/>
  <c r="AO157" i="340"/>
  <c r="AG158" i="340"/>
  <c r="AO158" i="340"/>
  <c r="AG159" i="340"/>
  <c r="AO159" i="340"/>
  <c r="AG160" i="340"/>
  <c r="AO160" i="340"/>
  <c r="AG161" i="340"/>
  <c r="AO161" i="340"/>
  <c r="AG162" i="340"/>
  <c r="AO162" i="340"/>
  <c r="AG163" i="340"/>
  <c r="AO163" i="340"/>
  <c r="AG164" i="340"/>
  <c r="AO164" i="340"/>
  <c r="AG165" i="340"/>
  <c r="AO165" i="340"/>
  <c r="AG166" i="340"/>
  <c r="AO166" i="340"/>
  <c r="AG167" i="340"/>
  <c r="AO167" i="340"/>
  <c r="AG168" i="340"/>
  <c r="AO168" i="340"/>
  <c r="AG169" i="340"/>
  <c r="AO169" i="340"/>
  <c r="AG170" i="340"/>
  <c r="AO170" i="340"/>
  <c r="AG171" i="340"/>
  <c r="AO171" i="340"/>
  <c r="AG172" i="340"/>
  <c r="AO172" i="340"/>
  <c r="AG173" i="340"/>
  <c r="AO173" i="340"/>
  <c r="AG174" i="340"/>
  <c r="AO174" i="340"/>
  <c r="AG175" i="340"/>
  <c r="AO175" i="340"/>
  <c r="AG176" i="340"/>
  <c r="AO176" i="340"/>
  <c r="AG177" i="340"/>
  <c r="AO177" i="340"/>
  <c r="AG178" i="340"/>
  <c r="AO178" i="340"/>
  <c r="AG179" i="340"/>
  <c r="AO179" i="340"/>
  <c r="AG180" i="340"/>
  <c r="AO180" i="340"/>
  <c r="AG181" i="340"/>
  <c r="AO181" i="340"/>
  <c r="AG182" i="340"/>
  <c r="AO182" i="340"/>
  <c r="AG183" i="340"/>
  <c r="AO183" i="340"/>
  <c r="AG184" i="340"/>
  <c r="AO184" i="340"/>
  <c r="AG185" i="340"/>
  <c r="AO185" i="340"/>
  <c r="AG186" i="340"/>
  <c r="AO186" i="340"/>
  <c r="AG187" i="340"/>
  <c r="AO187" i="340"/>
  <c r="AG188" i="340"/>
  <c r="AO188" i="340"/>
  <c r="AG189" i="340"/>
  <c r="AO189" i="340"/>
  <c r="AG190" i="340"/>
  <c r="AO190" i="340"/>
  <c r="AG191" i="340"/>
  <c r="AO191" i="340"/>
  <c r="AG192" i="340"/>
  <c r="AO192" i="340"/>
  <c r="AG193" i="340"/>
  <c r="AO193" i="340"/>
  <c r="AG194" i="340"/>
  <c r="AO194" i="340"/>
  <c r="AG195" i="340"/>
  <c r="AO195" i="340"/>
  <c r="AG196" i="340"/>
  <c r="AO196" i="340"/>
  <c r="AG197" i="340"/>
  <c r="AO197" i="340"/>
  <c r="AG198" i="340"/>
  <c r="AO198" i="340"/>
  <c r="AG199" i="340"/>
  <c r="AO199" i="340"/>
  <c r="AG200" i="340"/>
  <c r="AO200" i="340"/>
  <c r="AG201" i="340"/>
  <c r="AO201" i="340"/>
  <c r="AG202" i="340"/>
  <c r="AO202" i="340"/>
  <c r="AG203" i="340"/>
  <c r="AO203" i="340"/>
  <c r="AG204" i="340"/>
  <c r="AO204" i="340"/>
  <c r="AG205" i="340"/>
  <c r="AO205" i="340"/>
  <c r="AG206" i="340"/>
  <c r="AO206" i="340"/>
  <c r="AG207" i="340"/>
  <c r="AO207" i="340"/>
  <c r="AG208" i="340"/>
  <c r="AO208" i="340"/>
  <c r="AG209" i="340"/>
  <c r="AO209" i="340"/>
  <c r="AG210" i="340"/>
  <c r="AO210" i="340"/>
  <c r="AG211" i="340"/>
  <c r="AO211" i="340"/>
  <c r="AG212" i="340"/>
  <c r="AO212" i="340"/>
  <c r="AG213" i="340"/>
  <c r="AO213" i="340"/>
  <c r="AG214" i="340"/>
  <c r="AO214" i="340"/>
  <c r="AG215" i="340"/>
  <c r="AO215" i="340"/>
  <c r="AG216" i="340"/>
  <c r="AO216" i="340"/>
  <c r="AG217" i="340"/>
  <c r="AO217" i="340"/>
  <c r="AG218" i="340"/>
  <c r="AO218" i="340"/>
  <c r="AG219" i="340"/>
  <c r="AO219" i="340"/>
  <c r="AG220" i="340"/>
  <c r="AO220" i="340"/>
  <c r="AG221" i="340"/>
  <c r="AO221" i="340"/>
  <c r="AG222" i="340"/>
  <c r="AO222" i="340"/>
  <c r="AG223" i="340"/>
  <c r="AO223" i="340"/>
  <c r="AG224" i="340"/>
  <c r="AO224" i="340"/>
  <c r="AG225" i="340"/>
  <c r="AO225" i="340"/>
  <c r="AG226" i="340"/>
  <c r="AO226" i="340"/>
  <c r="AG227" i="340"/>
  <c r="AO227" i="340"/>
  <c r="AG228" i="340"/>
  <c r="AO228" i="340"/>
  <c r="AG229" i="340"/>
  <c r="AO229" i="340"/>
  <c r="AG230" i="340"/>
  <c r="AO230" i="340"/>
  <c r="AG231" i="340"/>
  <c r="AO231" i="340"/>
  <c r="AG232" i="340"/>
  <c r="AO232" i="340"/>
  <c r="AG233" i="340"/>
  <c r="AO233" i="340"/>
  <c r="AO236" i="340"/>
  <c r="AF11" i="340"/>
  <c r="AN11" i="340"/>
  <c r="AF12" i="340"/>
  <c r="AN12" i="340"/>
  <c r="AF13" i="340"/>
  <c r="AN13" i="340"/>
  <c r="AF14" i="340"/>
  <c r="AN14" i="340"/>
  <c r="AF15" i="340"/>
  <c r="AN15" i="340"/>
  <c r="AF16" i="340"/>
  <c r="AN16" i="340"/>
  <c r="AF17" i="340"/>
  <c r="AN17" i="340"/>
  <c r="AF18" i="340"/>
  <c r="AN18" i="340"/>
  <c r="AF19" i="340"/>
  <c r="AN19" i="340"/>
  <c r="AF20" i="340"/>
  <c r="AN20" i="340"/>
  <c r="AF21" i="340"/>
  <c r="AN21" i="340"/>
  <c r="AF22" i="340"/>
  <c r="AN22" i="340"/>
  <c r="AF23" i="340"/>
  <c r="AN23" i="340"/>
  <c r="AF24" i="340"/>
  <c r="AN24" i="340"/>
  <c r="AF25" i="340"/>
  <c r="AN25" i="340"/>
  <c r="AF26" i="340"/>
  <c r="AN26" i="340"/>
  <c r="AF27" i="340"/>
  <c r="AN27" i="340"/>
  <c r="AF28" i="340"/>
  <c r="AN28" i="340"/>
  <c r="AF29" i="340"/>
  <c r="AN29" i="340"/>
  <c r="AF30" i="340"/>
  <c r="AN30" i="340"/>
  <c r="AF31" i="340"/>
  <c r="AN31" i="340"/>
  <c r="AF32" i="340"/>
  <c r="AN32" i="340"/>
  <c r="AF33" i="340"/>
  <c r="AN33" i="340"/>
  <c r="AF34" i="340"/>
  <c r="AN34" i="340"/>
  <c r="AF35" i="340"/>
  <c r="AN35" i="340"/>
  <c r="AF36" i="340"/>
  <c r="AN36" i="340"/>
  <c r="AF37" i="340"/>
  <c r="AN37" i="340"/>
  <c r="AF38" i="340"/>
  <c r="AN38" i="340"/>
  <c r="AF39" i="340"/>
  <c r="AN39" i="340"/>
  <c r="AF40" i="340"/>
  <c r="AN40" i="340"/>
  <c r="AF41" i="340"/>
  <c r="AN41" i="340"/>
  <c r="AF42" i="340"/>
  <c r="AN42" i="340"/>
  <c r="AF43" i="340"/>
  <c r="AN43" i="340"/>
  <c r="AF44" i="340"/>
  <c r="AN44" i="340"/>
  <c r="AF45" i="340"/>
  <c r="AN45" i="340"/>
  <c r="AF46" i="340"/>
  <c r="AN46" i="340"/>
  <c r="AF47" i="340"/>
  <c r="AN47" i="340"/>
  <c r="AF48" i="340"/>
  <c r="AN48" i="340"/>
  <c r="AF49" i="340"/>
  <c r="AN49" i="340"/>
  <c r="AF50" i="340"/>
  <c r="AN50" i="340"/>
  <c r="AF51" i="340"/>
  <c r="AN51" i="340"/>
  <c r="AF52" i="340"/>
  <c r="AN52" i="340"/>
  <c r="AF53" i="340"/>
  <c r="AN53" i="340"/>
  <c r="AF54" i="340"/>
  <c r="AN54" i="340"/>
  <c r="AF55" i="340"/>
  <c r="AN55" i="340"/>
  <c r="AF56" i="340"/>
  <c r="AN56" i="340"/>
  <c r="AF57" i="340"/>
  <c r="AN57" i="340"/>
  <c r="AF58" i="340"/>
  <c r="AN58" i="340"/>
  <c r="AF59" i="340"/>
  <c r="AN59" i="340"/>
  <c r="AF60" i="340"/>
  <c r="AN60" i="340"/>
  <c r="AF61" i="340"/>
  <c r="AN61" i="340"/>
  <c r="AF62" i="340"/>
  <c r="AN62" i="340"/>
  <c r="AF63" i="340"/>
  <c r="AN63" i="340"/>
  <c r="AF64" i="340"/>
  <c r="AN64" i="340"/>
  <c r="AF65" i="340"/>
  <c r="AN65" i="340"/>
  <c r="AF66" i="340"/>
  <c r="AN66" i="340"/>
  <c r="AF67" i="340"/>
  <c r="AN67" i="340"/>
  <c r="AF68" i="340"/>
  <c r="AN68" i="340"/>
  <c r="AF69" i="340"/>
  <c r="AN69" i="340"/>
  <c r="AF70" i="340"/>
  <c r="AN70" i="340"/>
  <c r="AF71" i="340"/>
  <c r="AN71" i="340"/>
  <c r="AF72" i="340"/>
  <c r="AN72" i="340"/>
  <c r="AF73" i="340"/>
  <c r="AN73" i="340"/>
  <c r="AF74" i="340"/>
  <c r="AN74" i="340"/>
  <c r="AF75" i="340"/>
  <c r="AN75" i="340"/>
  <c r="AF76" i="340"/>
  <c r="AN76" i="340"/>
  <c r="AF77" i="340"/>
  <c r="AN77" i="340"/>
  <c r="AF78" i="340"/>
  <c r="AN78" i="340"/>
  <c r="AF79" i="340"/>
  <c r="AN79" i="340"/>
  <c r="AF80" i="340"/>
  <c r="AN80" i="340"/>
  <c r="AF81" i="340"/>
  <c r="AN81" i="340"/>
  <c r="AF82" i="340"/>
  <c r="AN82" i="340"/>
  <c r="AF83" i="340"/>
  <c r="AN83" i="340"/>
  <c r="AF84" i="340"/>
  <c r="AN84" i="340"/>
  <c r="AF85" i="340"/>
  <c r="AN85" i="340"/>
  <c r="AF86" i="340"/>
  <c r="AN86" i="340"/>
  <c r="AF87" i="340"/>
  <c r="AN87" i="340"/>
  <c r="AF88" i="340"/>
  <c r="AN88" i="340"/>
  <c r="AF89" i="340"/>
  <c r="AN89" i="340"/>
  <c r="AF90" i="340"/>
  <c r="AN90" i="340"/>
  <c r="AF91" i="340"/>
  <c r="AN91" i="340"/>
  <c r="AF92" i="340"/>
  <c r="AN92" i="340"/>
  <c r="AF93" i="340"/>
  <c r="AN93" i="340"/>
  <c r="AF94" i="340"/>
  <c r="AN94" i="340"/>
  <c r="AF95" i="340"/>
  <c r="AN95" i="340"/>
  <c r="AF96" i="340"/>
  <c r="AN96" i="340"/>
  <c r="AF97" i="340"/>
  <c r="AN97" i="340"/>
  <c r="AF98" i="340"/>
  <c r="AN98" i="340"/>
  <c r="AF99" i="340"/>
  <c r="AN99" i="340"/>
  <c r="AF100" i="340"/>
  <c r="AN100" i="340"/>
  <c r="AF101" i="340"/>
  <c r="AN101" i="340"/>
  <c r="AF102" i="340"/>
  <c r="AN102" i="340"/>
  <c r="AF103" i="340"/>
  <c r="AN103" i="340"/>
  <c r="AF104" i="340"/>
  <c r="AN104" i="340"/>
  <c r="AF105" i="340"/>
  <c r="AN105" i="340"/>
  <c r="AF106" i="340"/>
  <c r="AN106" i="340"/>
  <c r="AF107" i="340"/>
  <c r="AN107" i="340"/>
  <c r="AF108" i="340"/>
  <c r="AN108" i="340"/>
  <c r="AF109" i="340"/>
  <c r="AN109" i="340"/>
  <c r="AF110" i="340"/>
  <c r="AN110" i="340"/>
  <c r="AF111" i="340"/>
  <c r="AN111" i="340"/>
  <c r="AF112" i="340"/>
  <c r="AN112" i="340"/>
  <c r="AF113" i="340"/>
  <c r="AN113" i="340"/>
  <c r="AF114" i="340"/>
  <c r="AN114" i="340"/>
  <c r="AF115" i="340"/>
  <c r="AN115" i="340"/>
  <c r="AF116" i="340"/>
  <c r="AN116" i="340"/>
  <c r="AF117" i="340"/>
  <c r="AN117" i="340"/>
  <c r="AF118" i="340"/>
  <c r="AN118" i="340"/>
  <c r="AF119" i="340"/>
  <c r="AN119" i="340"/>
  <c r="AF120" i="340"/>
  <c r="AN120" i="340"/>
  <c r="AF121" i="340"/>
  <c r="AN121" i="340"/>
  <c r="AF122" i="340"/>
  <c r="AN122" i="340"/>
  <c r="AF123" i="340"/>
  <c r="AN123" i="340"/>
  <c r="AF124" i="340"/>
  <c r="AN124" i="340"/>
  <c r="AF125" i="340"/>
  <c r="AN125" i="340"/>
  <c r="AF126" i="340"/>
  <c r="AN126" i="340"/>
  <c r="AF127" i="340"/>
  <c r="AN127" i="340"/>
  <c r="AF128" i="340"/>
  <c r="AN128" i="340"/>
  <c r="AF129" i="340"/>
  <c r="AN129" i="340"/>
  <c r="AF130" i="340"/>
  <c r="AN130" i="340"/>
  <c r="AF131" i="340"/>
  <c r="AN131" i="340"/>
  <c r="AF132" i="340"/>
  <c r="AN132" i="340"/>
  <c r="AF133" i="340"/>
  <c r="AN133" i="340"/>
  <c r="AF134" i="340"/>
  <c r="AN134" i="340"/>
  <c r="AF135" i="340"/>
  <c r="AN135" i="340"/>
  <c r="AF136" i="340"/>
  <c r="AN136" i="340"/>
  <c r="AF137" i="340"/>
  <c r="AN137" i="340"/>
  <c r="AF138" i="340"/>
  <c r="AN138" i="340"/>
  <c r="AF139" i="340"/>
  <c r="AN139" i="340"/>
  <c r="AF140" i="340"/>
  <c r="AN140" i="340"/>
  <c r="AF141" i="340"/>
  <c r="AN141" i="340"/>
  <c r="AF142" i="340"/>
  <c r="AN142" i="340"/>
  <c r="AF143" i="340"/>
  <c r="AN143" i="340"/>
  <c r="AF144" i="340"/>
  <c r="AN144" i="340"/>
  <c r="AF145" i="340"/>
  <c r="AN145" i="340"/>
  <c r="AF146" i="340"/>
  <c r="AN146" i="340"/>
  <c r="AF147" i="340"/>
  <c r="AN147" i="340"/>
  <c r="AF148" i="340"/>
  <c r="AN148" i="340"/>
  <c r="AF149" i="340"/>
  <c r="AN149" i="340"/>
  <c r="AF150" i="340"/>
  <c r="AN150" i="340"/>
  <c r="AF151" i="340"/>
  <c r="AN151" i="340"/>
  <c r="AF152" i="340"/>
  <c r="AN152" i="340"/>
  <c r="AF153" i="340"/>
  <c r="AN153" i="340"/>
  <c r="AF154" i="340"/>
  <c r="AN154" i="340"/>
  <c r="AF155" i="340"/>
  <c r="AN155" i="340"/>
  <c r="AF156" i="340"/>
  <c r="AN156" i="340"/>
  <c r="AF157" i="340"/>
  <c r="AN157" i="340"/>
  <c r="AF158" i="340"/>
  <c r="AN158" i="340"/>
  <c r="AF159" i="340"/>
  <c r="AN159" i="340"/>
  <c r="AF160" i="340"/>
  <c r="AN160" i="340"/>
  <c r="AF161" i="340"/>
  <c r="AN161" i="340"/>
  <c r="AF162" i="340"/>
  <c r="AN162" i="340"/>
  <c r="AF163" i="340"/>
  <c r="AN163" i="340"/>
  <c r="AF164" i="340"/>
  <c r="AN164" i="340"/>
  <c r="AF165" i="340"/>
  <c r="AN165" i="340"/>
  <c r="AF166" i="340"/>
  <c r="AN166" i="340"/>
  <c r="AF167" i="340"/>
  <c r="AN167" i="340"/>
  <c r="AF168" i="340"/>
  <c r="AN168" i="340"/>
  <c r="AF169" i="340"/>
  <c r="AN169" i="340"/>
  <c r="AF170" i="340"/>
  <c r="AN170" i="340"/>
  <c r="AF171" i="340"/>
  <c r="AN171" i="340"/>
  <c r="AF172" i="340"/>
  <c r="AN172" i="340"/>
  <c r="AF173" i="340"/>
  <c r="AN173" i="340"/>
  <c r="AF174" i="340"/>
  <c r="AN174" i="340"/>
  <c r="AF175" i="340"/>
  <c r="AN175" i="340"/>
  <c r="AF176" i="340"/>
  <c r="AN176" i="340"/>
  <c r="AF177" i="340"/>
  <c r="AN177" i="340"/>
  <c r="AF178" i="340"/>
  <c r="AN178" i="340"/>
  <c r="AF179" i="340"/>
  <c r="AN179" i="340"/>
  <c r="AF180" i="340"/>
  <c r="AN180" i="340"/>
  <c r="AF181" i="340"/>
  <c r="AN181" i="340"/>
  <c r="AF182" i="340"/>
  <c r="AN182" i="340"/>
  <c r="AF183" i="340"/>
  <c r="AN183" i="340"/>
  <c r="AF184" i="340"/>
  <c r="AN184" i="340"/>
  <c r="AF185" i="340"/>
  <c r="AN185" i="340"/>
  <c r="AF186" i="340"/>
  <c r="AN186" i="340"/>
  <c r="AF187" i="340"/>
  <c r="AN187" i="340"/>
  <c r="AF188" i="340"/>
  <c r="AN188" i="340"/>
  <c r="AF189" i="340"/>
  <c r="AN189" i="340"/>
  <c r="AF190" i="340"/>
  <c r="AN190" i="340"/>
  <c r="AF191" i="340"/>
  <c r="AN191" i="340"/>
  <c r="AF192" i="340"/>
  <c r="AN192" i="340"/>
  <c r="AF193" i="340"/>
  <c r="AN193" i="340"/>
  <c r="AF194" i="340"/>
  <c r="AN194" i="340"/>
  <c r="AF195" i="340"/>
  <c r="AN195" i="340"/>
  <c r="AF196" i="340"/>
  <c r="AN196" i="340"/>
  <c r="AF197" i="340"/>
  <c r="AN197" i="340"/>
  <c r="AF198" i="340"/>
  <c r="AN198" i="340"/>
  <c r="AF199" i="340"/>
  <c r="AN199" i="340"/>
  <c r="AF200" i="340"/>
  <c r="AN200" i="340"/>
  <c r="AF201" i="340"/>
  <c r="AN201" i="340"/>
  <c r="AF202" i="340"/>
  <c r="AN202" i="340"/>
  <c r="AF203" i="340"/>
  <c r="AN203" i="340"/>
  <c r="AF204" i="340"/>
  <c r="AN204" i="340"/>
  <c r="AF205" i="340"/>
  <c r="AN205" i="340"/>
  <c r="AF206" i="340"/>
  <c r="AN206" i="340"/>
  <c r="AF207" i="340"/>
  <c r="AN207" i="340"/>
  <c r="AF208" i="340"/>
  <c r="AN208" i="340"/>
  <c r="AF209" i="340"/>
  <c r="AN209" i="340"/>
  <c r="AF210" i="340"/>
  <c r="AN210" i="340"/>
  <c r="AF211" i="340"/>
  <c r="AN211" i="340"/>
  <c r="AF212" i="340"/>
  <c r="AN212" i="340"/>
  <c r="AF213" i="340"/>
  <c r="AN213" i="340"/>
  <c r="AF214" i="340"/>
  <c r="AN214" i="340"/>
  <c r="AF215" i="340"/>
  <c r="AN215" i="340"/>
  <c r="AF216" i="340"/>
  <c r="AN216" i="340"/>
  <c r="AF217" i="340"/>
  <c r="AN217" i="340"/>
  <c r="AF218" i="340"/>
  <c r="AN218" i="340"/>
  <c r="AF219" i="340"/>
  <c r="AN219" i="340"/>
  <c r="AF220" i="340"/>
  <c r="AN220" i="340"/>
  <c r="AF221" i="340"/>
  <c r="AN221" i="340"/>
  <c r="AF222" i="340"/>
  <c r="AN222" i="340"/>
  <c r="AF223" i="340"/>
  <c r="AN223" i="340"/>
  <c r="AF224" i="340"/>
  <c r="AN224" i="340"/>
  <c r="AF225" i="340"/>
  <c r="AN225" i="340"/>
  <c r="AF226" i="340"/>
  <c r="AN226" i="340"/>
  <c r="AF227" i="340"/>
  <c r="AN227" i="340"/>
  <c r="AF228" i="340"/>
  <c r="AN228" i="340"/>
  <c r="AF229" i="340"/>
  <c r="AN229" i="340"/>
  <c r="AF230" i="340"/>
  <c r="AN230" i="340"/>
  <c r="AF231" i="340"/>
  <c r="AN231" i="340"/>
  <c r="AF232" i="340"/>
  <c r="AN232" i="340"/>
  <c r="AF233" i="340"/>
  <c r="AN233" i="340"/>
  <c r="AN236" i="340"/>
  <c r="AD11" i="340"/>
  <c r="N11" i="340"/>
  <c r="AL11" i="340"/>
  <c r="AD12" i="340"/>
  <c r="N12" i="340"/>
  <c r="AL12" i="340"/>
  <c r="N13" i="340"/>
  <c r="AL13" i="340"/>
  <c r="AD14" i="340"/>
  <c r="N14" i="340"/>
  <c r="AL14" i="340"/>
  <c r="N15" i="340"/>
  <c r="AL15" i="340"/>
  <c r="N16" i="340"/>
  <c r="AL16" i="340"/>
  <c r="AD17" i="340"/>
  <c r="N17" i="340"/>
  <c r="AL17" i="340"/>
  <c r="N18" i="340"/>
  <c r="AL18" i="340"/>
  <c r="AD19" i="340"/>
  <c r="N19" i="340"/>
  <c r="AL19" i="340"/>
  <c r="N20" i="340"/>
  <c r="AL20" i="340"/>
  <c r="N21" i="340"/>
  <c r="AL21" i="340"/>
  <c r="N22" i="340"/>
  <c r="AL22" i="340"/>
  <c r="N23" i="340"/>
  <c r="AL23" i="340"/>
  <c r="N24" i="340"/>
  <c r="AL24" i="340"/>
  <c r="AD25" i="340"/>
  <c r="N25" i="340"/>
  <c r="AL25" i="340"/>
  <c r="N26" i="340"/>
  <c r="AL26" i="340"/>
  <c r="AD27" i="340"/>
  <c r="N27" i="340"/>
  <c r="AL27" i="340"/>
  <c r="N28" i="340"/>
  <c r="AL28" i="340"/>
  <c r="AL29" i="340"/>
  <c r="N30" i="340"/>
  <c r="AL30" i="340"/>
  <c r="N31" i="340"/>
  <c r="AL31" i="340"/>
  <c r="N32" i="340"/>
  <c r="AL32" i="340"/>
  <c r="AD33" i="340"/>
  <c r="N33" i="340"/>
  <c r="AL33" i="340"/>
  <c r="N34" i="340"/>
  <c r="AL34" i="340"/>
  <c r="N35" i="340"/>
  <c r="AL35" i="340"/>
  <c r="N36" i="340"/>
  <c r="AL36" i="340"/>
  <c r="N37" i="340"/>
  <c r="AL37" i="340"/>
  <c r="AD38" i="340"/>
  <c r="N38" i="340"/>
  <c r="AL38" i="340"/>
  <c r="N39" i="340"/>
  <c r="AL39" i="340"/>
  <c r="N40" i="340"/>
  <c r="AL40" i="340"/>
  <c r="N41" i="340"/>
  <c r="AL41" i="340"/>
  <c r="N42" i="340"/>
  <c r="AL42" i="340"/>
  <c r="AD43" i="340"/>
  <c r="N43" i="340"/>
  <c r="AL43" i="340"/>
  <c r="N44" i="340"/>
  <c r="AL44" i="340"/>
  <c r="N45" i="340"/>
  <c r="AL45" i="340"/>
  <c r="N46" i="340"/>
  <c r="AL46" i="340"/>
  <c r="N47" i="340"/>
  <c r="AL47" i="340"/>
  <c r="N48" i="340"/>
  <c r="AL48" i="340"/>
  <c r="N49" i="340"/>
  <c r="AL49" i="340"/>
  <c r="N50" i="340"/>
  <c r="AL50" i="340"/>
  <c r="AD51" i="340"/>
  <c r="N51" i="340"/>
  <c r="AL51" i="340"/>
  <c r="N52" i="340"/>
  <c r="AL52" i="340"/>
  <c r="N53" i="340"/>
  <c r="AL53" i="340"/>
  <c r="N54" i="340"/>
  <c r="AL54" i="340"/>
  <c r="AD55" i="340"/>
  <c r="N55" i="340"/>
  <c r="AL55" i="340"/>
  <c r="N56" i="340"/>
  <c r="AL56" i="340"/>
  <c r="AD57" i="340"/>
  <c r="N57" i="340"/>
  <c r="AL57" i="340"/>
  <c r="N58" i="340"/>
  <c r="AL58" i="340"/>
  <c r="N59" i="340"/>
  <c r="AL59" i="340"/>
  <c r="AD60" i="340"/>
  <c r="N60" i="340"/>
  <c r="AL60" i="340"/>
  <c r="N61" i="340"/>
  <c r="AL61" i="340"/>
  <c r="N62" i="340"/>
  <c r="AL62" i="340"/>
  <c r="N63" i="340"/>
  <c r="AL63" i="340"/>
  <c r="AD64" i="340"/>
  <c r="N64" i="340"/>
  <c r="AL64" i="340"/>
  <c r="N65" i="340"/>
  <c r="AL65" i="340"/>
  <c r="AD66" i="340"/>
  <c r="N66" i="340"/>
  <c r="AL66" i="340"/>
  <c r="N67" i="340"/>
  <c r="AL67" i="340"/>
  <c r="N68" i="340"/>
  <c r="AL68" i="340"/>
  <c r="N69" i="340"/>
  <c r="AL69" i="340"/>
  <c r="N70" i="340"/>
  <c r="AL70" i="340"/>
  <c r="N71" i="340"/>
  <c r="AL71" i="340"/>
  <c r="N72" i="340"/>
  <c r="AL72" i="340"/>
  <c r="N73" i="340"/>
  <c r="AL73" i="340"/>
  <c r="AD74" i="340"/>
  <c r="N74" i="340"/>
  <c r="AL74" i="340"/>
  <c r="N75" i="340"/>
  <c r="AL75" i="340"/>
  <c r="N76" i="340"/>
  <c r="AL76" i="340"/>
  <c r="AD77" i="340"/>
  <c r="N77" i="340"/>
  <c r="AL77" i="340"/>
  <c r="N78" i="340"/>
  <c r="AL78" i="340"/>
  <c r="N79" i="340"/>
  <c r="AL79" i="340"/>
  <c r="N80" i="340"/>
  <c r="AL80" i="340"/>
  <c r="AD81" i="340"/>
  <c r="N81" i="340"/>
  <c r="AL81" i="340"/>
  <c r="AD82" i="340"/>
  <c r="N82" i="340"/>
  <c r="AL82" i="340"/>
  <c r="AD83" i="340"/>
  <c r="N83" i="340"/>
  <c r="AL83" i="340"/>
  <c r="AD84" i="340"/>
  <c r="N84" i="340"/>
  <c r="AL84" i="340"/>
  <c r="AD85" i="340"/>
  <c r="N85" i="340"/>
  <c r="AL85" i="340"/>
  <c r="AD86" i="340"/>
  <c r="N86" i="340"/>
  <c r="AL86" i="340"/>
  <c r="AD87" i="340"/>
  <c r="N87" i="340"/>
  <c r="AL87" i="340"/>
  <c r="N88" i="340"/>
  <c r="AL88" i="340"/>
  <c r="N89" i="340"/>
  <c r="AL89" i="340"/>
  <c r="N90" i="340"/>
  <c r="AL90" i="340"/>
  <c r="N91" i="340"/>
  <c r="AL91" i="340"/>
  <c r="N92" i="340"/>
  <c r="AL92" i="340"/>
  <c r="N93" i="340"/>
  <c r="AL93" i="340"/>
  <c r="N94" i="340"/>
  <c r="AL94" i="340"/>
  <c r="N95" i="340"/>
  <c r="AL95" i="340"/>
  <c r="N96" i="340"/>
  <c r="AL96" i="340"/>
  <c r="N97" i="340"/>
  <c r="AL97" i="340"/>
  <c r="N98" i="340"/>
  <c r="AL98" i="340"/>
  <c r="N99" i="340"/>
  <c r="AL99" i="340"/>
  <c r="N100" i="340"/>
  <c r="AL100" i="340"/>
  <c r="N101" i="340"/>
  <c r="AL101" i="340"/>
  <c r="N102" i="340"/>
  <c r="AL102" i="340"/>
  <c r="N103" i="340"/>
  <c r="AL103" i="340"/>
  <c r="N104" i="340"/>
  <c r="AL104" i="340"/>
  <c r="N105" i="340"/>
  <c r="AL105" i="340"/>
  <c r="N106" i="340"/>
  <c r="AL106" i="340"/>
  <c r="N107" i="340"/>
  <c r="AL107" i="340"/>
  <c r="N108" i="340"/>
  <c r="AL108" i="340"/>
  <c r="N109" i="340"/>
  <c r="AL109" i="340"/>
  <c r="AD110" i="340"/>
  <c r="N110" i="340"/>
  <c r="AL110" i="340"/>
  <c r="N111" i="340"/>
  <c r="AL111" i="340"/>
  <c r="N112" i="340"/>
  <c r="AL112" i="340"/>
  <c r="N113" i="340"/>
  <c r="AL113" i="340"/>
  <c r="N114" i="340"/>
  <c r="AL114" i="340"/>
  <c r="N115" i="340"/>
  <c r="AL115" i="340"/>
  <c r="N116" i="340"/>
  <c r="AL116" i="340"/>
  <c r="N117" i="340"/>
  <c r="AL117" i="340"/>
  <c r="N118" i="340"/>
  <c r="AL118" i="340"/>
  <c r="N119" i="340"/>
  <c r="AL119" i="340"/>
  <c r="N120" i="340"/>
  <c r="AL120" i="340"/>
  <c r="N121" i="340"/>
  <c r="AL121" i="340"/>
  <c r="AD122" i="340"/>
  <c r="N122" i="340"/>
  <c r="AL122" i="340"/>
  <c r="N123" i="340"/>
  <c r="AL123" i="340"/>
  <c r="N124" i="340"/>
  <c r="AL124" i="340"/>
  <c r="N125" i="340"/>
  <c r="AL125" i="340"/>
  <c r="AD126" i="340"/>
  <c r="N126" i="340"/>
  <c r="AL126" i="340"/>
  <c r="N127" i="340"/>
  <c r="AL127" i="340"/>
  <c r="N128" i="340"/>
  <c r="AL128" i="340"/>
  <c r="N129" i="340"/>
  <c r="AL129" i="340"/>
  <c r="AD130" i="340"/>
  <c r="N130" i="340"/>
  <c r="AL130" i="340"/>
  <c r="N131" i="340"/>
  <c r="AL131" i="340"/>
  <c r="N132" i="340"/>
  <c r="AL132" i="340"/>
  <c r="N133" i="340"/>
  <c r="AL133" i="340"/>
  <c r="N134" i="340"/>
  <c r="AL134" i="340"/>
  <c r="N135" i="340"/>
  <c r="AL135" i="340"/>
  <c r="N136" i="340"/>
  <c r="AL136" i="340"/>
  <c r="N137" i="340"/>
  <c r="AL137" i="340"/>
  <c r="N138" i="340"/>
  <c r="AL138" i="340"/>
  <c r="AD139" i="340"/>
  <c r="N139" i="340"/>
  <c r="AL139" i="340"/>
  <c r="AD140" i="340"/>
  <c r="N140" i="340"/>
  <c r="AL140" i="340"/>
  <c r="AD141" i="340"/>
  <c r="N141" i="340"/>
  <c r="AL141" i="340"/>
  <c r="AL142" i="340"/>
  <c r="AD143" i="340"/>
  <c r="N143" i="340"/>
  <c r="AL143" i="340"/>
  <c r="N144" i="340"/>
  <c r="AL144" i="340"/>
  <c r="N145" i="340"/>
  <c r="AL145" i="340"/>
  <c r="N146" i="340"/>
  <c r="AL146" i="340"/>
  <c r="AD147" i="340"/>
  <c r="N147" i="340"/>
  <c r="AL147" i="340"/>
  <c r="N148" i="340"/>
  <c r="AL148" i="340"/>
  <c r="N149" i="340"/>
  <c r="AL149" i="340"/>
  <c r="N150" i="340"/>
  <c r="AL150" i="340"/>
  <c r="N151" i="340"/>
  <c r="AL151" i="340"/>
  <c r="N152" i="340"/>
  <c r="AL152" i="340"/>
  <c r="AD153" i="340"/>
  <c r="N153" i="340"/>
  <c r="AL153" i="340"/>
  <c r="AD154" i="340"/>
  <c r="N154" i="340"/>
  <c r="AL154" i="340"/>
  <c r="N155" i="340"/>
  <c r="AL155" i="340"/>
  <c r="AD156" i="340"/>
  <c r="N156" i="340"/>
  <c r="AL156" i="340"/>
  <c r="AD157" i="340"/>
  <c r="N157" i="340"/>
  <c r="AL157" i="340"/>
  <c r="N158" i="340"/>
  <c r="AL158" i="340"/>
  <c r="N159" i="340"/>
  <c r="AL159" i="340"/>
  <c r="N160" i="340"/>
  <c r="AL160" i="340"/>
  <c r="N161" i="340"/>
  <c r="AL161" i="340"/>
  <c r="N162" i="340"/>
  <c r="AL162" i="340"/>
  <c r="N163" i="340"/>
  <c r="AL163" i="340"/>
  <c r="N164" i="340"/>
  <c r="AL164" i="340"/>
  <c r="N165" i="340"/>
  <c r="AL165" i="340"/>
  <c r="N166" i="340"/>
  <c r="AL166" i="340"/>
  <c r="N167" i="340"/>
  <c r="AL167" i="340"/>
  <c r="N168" i="340"/>
  <c r="AL168" i="340"/>
  <c r="N169" i="340"/>
  <c r="AL169" i="340"/>
  <c r="N170" i="340"/>
  <c r="AL170" i="340"/>
  <c r="N171" i="340"/>
  <c r="AL171" i="340"/>
  <c r="N172" i="340"/>
  <c r="AL172" i="340"/>
  <c r="N173" i="340"/>
  <c r="AL173" i="340"/>
  <c r="N174" i="340"/>
  <c r="AL174" i="340"/>
  <c r="N175" i="340"/>
  <c r="AL175" i="340"/>
  <c r="AD176" i="340"/>
  <c r="N176" i="340"/>
  <c r="AL176" i="340"/>
  <c r="N177" i="340"/>
  <c r="AL177" i="340"/>
  <c r="N178" i="340"/>
  <c r="AL178" i="340"/>
  <c r="N179" i="340"/>
  <c r="AL179" i="340"/>
  <c r="N180" i="340"/>
  <c r="AL180" i="340"/>
  <c r="N181" i="340"/>
  <c r="AL181" i="340"/>
  <c r="N182" i="340"/>
  <c r="AL182" i="340"/>
  <c r="AD183" i="340"/>
  <c r="N183" i="340"/>
  <c r="AL183" i="340"/>
  <c r="N184" i="340"/>
  <c r="AL184" i="340"/>
  <c r="N185" i="340"/>
  <c r="AL185" i="340"/>
  <c r="N186" i="340"/>
  <c r="AL186" i="340"/>
  <c r="N187" i="340"/>
  <c r="AL187" i="340"/>
  <c r="N188" i="340"/>
  <c r="AL188" i="340"/>
  <c r="AL189" i="340"/>
  <c r="N190" i="340"/>
  <c r="AL190" i="340"/>
  <c r="N191" i="340"/>
  <c r="AL191" i="340"/>
  <c r="N192" i="340"/>
  <c r="AL192" i="340"/>
  <c r="AL193" i="340"/>
  <c r="N194" i="340"/>
  <c r="AL194" i="340"/>
  <c r="AL195" i="340"/>
  <c r="N196" i="340"/>
  <c r="AL196" i="340"/>
  <c r="AL197" i="340"/>
  <c r="N198" i="340"/>
  <c r="AL198" i="340"/>
  <c r="N199" i="340"/>
  <c r="AL199" i="340"/>
  <c r="N200" i="340"/>
  <c r="AL200" i="340"/>
  <c r="AL201" i="340"/>
  <c r="N202" i="340"/>
  <c r="AL202" i="340"/>
  <c r="N203" i="340"/>
  <c r="AL203" i="340"/>
  <c r="N204" i="340"/>
  <c r="AL204" i="340"/>
  <c r="N205" i="340"/>
  <c r="AL205" i="340"/>
  <c r="N206" i="340"/>
  <c r="AL206" i="340"/>
  <c r="N207" i="340"/>
  <c r="AL207" i="340"/>
  <c r="N208" i="340"/>
  <c r="AL208" i="340"/>
  <c r="N209" i="340"/>
  <c r="AL209" i="340"/>
  <c r="N210" i="340"/>
  <c r="AL210" i="340"/>
  <c r="N211" i="340"/>
  <c r="AL211" i="340"/>
  <c r="N212" i="340"/>
  <c r="AL212" i="340"/>
  <c r="N213" i="340"/>
  <c r="AL213" i="340"/>
  <c r="AD214" i="340"/>
  <c r="N214" i="340"/>
  <c r="AL214" i="340"/>
  <c r="N215" i="340"/>
  <c r="AL215" i="340"/>
  <c r="N216" i="340"/>
  <c r="AL216" i="340"/>
  <c r="AD217" i="340"/>
  <c r="N217" i="340"/>
  <c r="AL217" i="340"/>
  <c r="N218" i="340"/>
  <c r="AL218" i="340"/>
  <c r="N219" i="340"/>
  <c r="AL219" i="340"/>
  <c r="N220" i="340"/>
  <c r="AL220" i="340"/>
  <c r="N221" i="340"/>
  <c r="AL221" i="340"/>
  <c r="N222" i="340"/>
  <c r="AL222" i="340"/>
  <c r="N223" i="340"/>
  <c r="AL223" i="340"/>
  <c r="N224" i="340"/>
  <c r="AL224" i="340"/>
  <c r="AD225" i="340"/>
  <c r="N225" i="340"/>
  <c r="AL225" i="340"/>
  <c r="AD226" i="340"/>
  <c r="N226" i="340"/>
  <c r="AL226" i="340"/>
  <c r="AD227" i="340"/>
  <c r="N227" i="340"/>
  <c r="AL227" i="340"/>
  <c r="AD228" i="340"/>
  <c r="N228" i="340"/>
  <c r="AL228" i="340"/>
  <c r="AD229" i="340"/>
  <c r="N229" i="340"/>
  <c r="AL229" i="340"/>
  <c r="AD230" i="340"/>
  <c r="N230" i="340"/>
  <c r="AL230" i="340"/>
  <c r="AD231" i="340"/>
  <c r="N231" i="340"/>
  <c r="AL231" i="340"/>
  <c r="N232" i="340"/>
  <c r="AL232" i="340"/>
  <c r="N233" i="340"/>
  <c r="AL233" i="340"/>
  <c r="AL236" i="340"/>
  <c r="AC11" i="340"/>
  <c r="M11" i="340"/>
  <c r="AK11" i="340"/>
  <c r="AC12" i="340"/>
  <c r="M12" i="340"/>
  <c r="AK12" i="340"/>
  <c r="M13" i="340"/>
  <c r="AK13" i="340"/>
  <c r="AC14" i="340"/>
  <c r="M14" i="340"/>
  <c r="AK14" i="340"/>
  <c r="M15" i="340"/>
  <c r="AK15" i="340"/>
  <c r="M16" i="340"/>
  <c r="AK16" i="340"/>
  <c r="AC17" i="340"/>
  <c r="M17" i="340"/>
  <c r="AK17" i="340"/>
  <c r="M18" i="340"/>
  <c r="AK18" i="340"/>
  <c r="AC19" i="340"/>
  <c r="M19" i="340"/>
  <c r="AK19" i="340"/>
  <c r="M20" i="340"/>
  <c r="AK20" i="340"/>
  <c r="M21" i="340"/>
  <c r="AK21" i="340"/>
  <c r="M22" i="340"/>
  <c r="AK22" i="340"/>
  <c r="M23" i="340"/>
  <c r="AK23" i="340"/>
  <c r="M24" i="340"/>
  <c r="AK24" i="340"/>
  <c r="AC25" i="340"/>
  <c r="M25" i="340"/>
  <c r="AK25" i="340"/>
  <c r="M26" i="340"/>
  <c r="AK26" i="340"/>
  <c r="AC27" i="340"/>
  <c r="M27" i="340"/>
  <c r="AK27" i="340"/>
  <c r="M28" i="340"/>
  <c r="AK28" i="340"/>
  <c r="AK29" i="340"/>
  <c r="M30" i="340"/>
  <c r="AK30" i="340"/>
  <c r="M31" i="340"/>
  <c r="AK31" i="340"/>
  <c r="M32" i="340"/>
  <c r="AK32" i="340"/>
  <c r="M33" i="340"/>
  <c r="AK33" i="340"/>
  <c r="M34" i="340"/>
  <c r="AK34" i="340"/>
  <c r="M35" i="340"/>
  <c r="AK35" i="340"/>
  <c r="M36" i="340"/>
  <c r="AK36" i="340"/>
  <c r="M37" i="340"/>
  <c r="AK37" i="340"/>
  <c r="AC38" i="340"/>
  <c r="M38" i="340"/>
  <c r="AK38" i="340"/>
  <c r="M39" i="340"/>
  <c r="AK39" i="340"/>
  <c r="M40" i="340"/>
  <c r="AK40" i="340"/>
  <c r="M41" i="340"/>
  <c r="AK41" i="340"/>
  <c r="M42" i="340"/>
  <c r="AK42" i="340"/>
  <c r="M43" i="340"/>
  <c r="AK43" i="340"/>
  <c r="M44" i="340"/>
  <c r="AK44" i="340"/>
  <c r="M45" i="340"/>
  <c r="AK45" i="340"/>
  <c r="M46" i="340"/>
  <c r="AK46" i="340"/>
  <c r="M47" i="340"/>
  <c r="AK47" i="340"/>
  <c r="M48" i="340"/>
  <c r="AK48" i="340"/>
  <c r="M49" i="340"/>
  <c r="AK49" i="340"/>
  <c r="M50" i="340"/>
  <c r="AK50" i="340"/>
  <c r="AC51" i="340"/>
  <c r="M51" i="340"/>
  <c r="AK51" i="340"/>
  <c r="M52" i="340"/>
  <c r="AK52" i="340"/>
  <c r="M53" i="340"/>
  <c r="AK53" i="340"/>
  <c r="M54" i="340"/>
  <c r="AK54" i="340"/>
  <c r="AC55" i="340"/>
  <c r="M55" i="340"/>
  <c r="AK55" i="340"/>
  <c r="M56" i="340"/>
  <c r="AK56" i="340"/>
  <c r="M57" i="340"/>
  <c r="AK57" i="340"/>
  <c r="M58" i="340"/>
  <c r="AK58" i="340"/>
  <c r="M59" i="340"/>
  <c r="AK59" i="340"/>
  <c r="M60" i="340"/>
  <c r="AK60" i="340"/>
  <c r="M61" i="340"/>
  <c r="AK61" i="340"/>
  <c r="M62" i="340"/>
  <c r="AK62" i="340"/>
  <c r="M63" i="340"/>
  <c r="AK63" i="340"/>
  <c r="AC64" i="340"/>
  <c r="M64" i="340"/>
  <c r="AK64" i="340"/>
  <c r="M65" i="340"/>
  <c r="AK65" i="340"/>
  <c r="AC66" i="340"/>
  <c r="M66" i="340"/>
  <c r="AK66" i="340"/>
  <c r="M67" i="340"/>
  <c r="AK67" i="340"/>
  <c r="M68" i="340"/>
  <c r="AK68" i="340"/>
  <c r="M69" i="340"/>
  <c r="AK69" i="340"/>
  <c r="M70" i="340"/>
  <c r="AK70" i="340"/>
  <c r="M71" i="340"/>
  <c r="AK71" i="340"/>
  <c r="M72" i="340"/>
  <c r="AK72" i="340"/>
  <c r="M73" i="340"/>
  <c r="AK73" i="340"/>
  <c r="AC74" i="340"/>
  <c r="M74" i="340"/>
  <c r="AK74" i="340"/>
  <c r="M75" i="340"/>
  <c r="AK75" i="340"/>
  <c r="M76" i="340"/>
  <c r="AK76" i="340"/>
  <c r="AC77" i="340"/>
  <c r="M77" i="340"/>
  <c r="AK77" i="340"/>
  <c r="M78" i="340"/>
  <c r="AK78" i="340"/>
  <c r="M79" i="340"/>
  <c r="AK79" i="340"/>
  <c r="M80" i="340"/>
  <c r="AK80" i="340"/>
  <c r="AC81" i="340"/>
  <c r="M81" i="340"/>
  <c r="AK81" i="340"/>
  <c r="AC82" i="340"/>
  <c r="M82" i="340"/>
  <c r="AK82" i="340"/>
  <c r="AC83" i="340"/>
  <c r="M83" i="340"/>
  <c r="AK83" i="340"/>
  <c r="AC84" i="340"/>
  <c r="M84" i="340"/>
  <c r="AK84" i="340"/>
  <c r="M85" i="340"/>
  <c r="AK85" i="340"/>
  <c r="AC86" i="340"/>
  <c r="M86" i="340"/>
  <c r="AK86" i="340"/>
  <c r="M87" i="340"/>
  <c r="AK87" i="340"/>
  <c r="M88" i="340"/>
  <c r="AK88" i="340"/>
  <c r="M89" i="340"/>
  <c r="AK89" i="340"/>
  <c r="M90" i="340"/>
  <c r="AK90" i="340"/>
  <c r="M91" i="340"/>
  <c r="AK91" i="340"/>
  <c r="M92" i="340"/>
  <c r="AK92" i="340"/>
  <c r="M93" i="340"/>
  <c r="AK93" i="340"/>
  <c r="M94" i="340"/>
  <c r="AK94" i="340"/>
  <c r="M95" i="340"/>
  <c r="AK95" i="340"/>
  <c r="M96" i="340"/>
  <c r="AK96" i="340"/>
  <c r="M97" i="340"/>
  <c r="AK97" i="340"/>
  <c r="M98" i="340"/>
  <c r="AK98" i="340"/>
  <c r="M99" i="340"/>
  <c r="AK99" i="340"/>
  <c r="M100" i="340"/>
  <c r="AK100" i="340"/>
  <c r="M101" i="340"/>
  <c r="AK101" i="340"/>
  <c r="M102" i="340"/>
  <c r="AK102" i="340"/>
  <c r="M103" i="340"/>
  <c r="AK103" i="340"/>
  <c r="M104" i="340"/>
  <c r="AK104" i="340"/>
  <c r="M105" i="340"/>
  <c r="AK105" i="340"/>
  <c r="M106" i="340"/>
  <c r="AK106" i="340"/>
  <c r="M107" i="340"/>
  <c r="AK107" i="340"/>
  <c r="M108" i="340"/>
  <c r="AK108" i="340"/>
  <c r="M109" i="340"/>
  <c r="AK109" i="340"/>
  <c r="AC110" i="340"/>
  <c r="M110" i="340"/>
  <c r="AK110" i="340"/>
  <c r="M111" i="340"/>
  <c r="AK111" i="340"/>
  <c r="M112" i="340"/>
  <c r="AK112" i="340"/>
  <c r="M113" i="340"/>
  <c r="AK113" i="340"/>
  <c r="M114" i="340"/>
  <c r="AK114" i="340"/>
  <c r="M115" i="340"/>
  <c r="AK115" i="340"/>
  <c r="M116" i="340"/>
  <c r="AK116" i="340"/>
  <c r="M117" i="340"/>
  <c r="AK117" i="340"/>
  <c r="M118" i="340"/>
  <c r="AK118" i="340"/>
  <c r="M119" i="340"/>
  <c r="AK119" i="340"/>
  <c r="M120" i="340"/>
  <c r="AK120" i="340"/>
  <c r="M121" i="340"/>
  <c r="AK121" i="340"/>
  <c r="AC122" i="340"/>
  <c r="M122" i="340"/>
  <c r="AK122" i="340"/>
  <c r="M123" i="340"/>
  <c r="AK123" i="340"/>
  <c r="M124" i="340"/>
  <c r="AK124" i="340"/>
  <c r="M125" i="340"/>
  <c r="AK125" i="340"/>
  <c r="M126" i="340"/>
  <c r="AK126" i="340"/>
  <c r="M127" i="340"/>
  <c r="AK127" i="340"/>
  <c r="M128" i="340"/>
  <c r="AK128" i="340"/>
  <c r="M129" i="340"/>
  <c r="AK129" i="340"/>
  <c r="M130" i="340"/>
  <c r="AK130" i="340"/>
  <c r="M131" i="340"/>
  <c r="AK131" i="340"/>
  <c r="AC132" i="340"/>
  <c r="M132" i="340"/>
  <c r="AK132" i="340"/>
  <c r="M133" i="340"/>
  <c r="AK133" i="340"/>
  <c r="M134" i="340"/>
  <c r="AK134" i="340"/>
  <c r="M135" i="340"/>
  <c r="AK135" i="340"/>
  <c r="M136" i="340"/>
  <c r="AK136" i="340"/>
  <c r="M137" i="340"/>
  <c r="AK137" i="340"/>
  <c r="M138" i="340"/>
  <c r="AK138" i="340"/>
  <c r="M139" i="340"/>
  <c r="AK139" i="340"/>
  <c r="M140" i="340"/>
  <c r="AK140" i="340"/>
  <c r="AC141" i="340"/>
  <c r="M141" i="340"/>
  <c r="AK141" i="340"/>
  <c r="AK142" i="340"/>
  <c r="AC143" i="340"/>
  <c r="M143" i="340"/>
  <c r="AK143" i="340"/>
  <c r="M144" i="340"/>
  <c r="AK144" i="340"/>
  <c r="M145" i="340"/>
  <c r="AK145" i="340"/>
  <c r="M146" i="340"/>
  <c r="AK146" i="340"/>
  <c r="AC147" i="340"/>
  <c r="M147" i="340"/>
  <c r="AK147" i="340"/>
  <c r="M148" i="340"/>
  <c r="AK148" i="340"/>
  <c r="M149" i="340"/>
  <c r="AK149" i="340"/>
  <c r="M150" i="340"/>
  <c r="AK150" i="340"/>
  <c r="M151" i="340"/>
  <c r="AK151" i="340"/>
  <c r="M152" i="340"/>
  <c r="AK152" i="340"/>
  <c r="AC153" i="340"/>
  <c r="M153" i="340"/>
  <c r="AK153" i="340"/>
  <c r="AC154" i="340"/>
  <c r="M154" i="340"/>
  <c r="AK154" i="340"/>
  <c r="M155" i="340"/>
  <c r="AK155" i="340"/>
  <c r="AC156" i="340"/>
  <c r="M156" i="340"/>
  <c r="AK156" i="340"/>
  <c r="AC157" i="340"/>
  <c r="M157" i="340"/>
  <c r="AK157" i="340"/>
  <c r="M158" i="340"/>
  <c r="AK158" i="340"/>
  <c r="M159" i="340"/>
  <c r="AK159" i="340"/>
  <c r="AC160" i="340"/>
  <c r="M160" i="340"/>
  <c r="AK160" i="340"/>
  <c r="M161" i="340"/>
  <c r="AK161" i="340"/>
  <c r="M162" i="340"/>
  <c r="AK162" i="340"/>
  <c r="M163" i="340"/>
  <c r="AK163" i="340"/>
  <c r="M164" i="340"/>
  <c r="AK164" i="340"/>
  <c r="M165" i="340"/>
  <c r="AK165" i="340"/>
  <c r="M166" i="340"/>
  <c r="AK166" i="340"/>
  <c r="M167" i="340"/>
  <c r="AK167" i="340"/>
  <c r="M168" i="340"/>
  <c r="AK168" i="340"/>
  <c r="M169" i="340"/>
  <c r="AK169" i="340"/>
  <c r="M170" i="340"/>
  <c r="AK170" i="340"/>
  <c r="M171" i="340"/>
  <c r="AK171" i="340"/>
  <c r="M172" i="340"/>
  <c r="AK172" i="340"/>
  <c r="M173" i="340"/>
  <c r="AK173" i="340"/>
  <c r="M174" i="340"/>
  <c r="AK174" i="340"/>
  <c r="M175" i="340"/>
  <c r="AK175" i="340"/>
  <c r="AC176" i="340"/>
  <c r="M176" i="340"/>
  <c r="AK176" i="340"/>
  <c r="M177" i="340"/>
  <c r="AK177" i="340"/>
  <c r="M178" i="340"/>
  <c r="AK178" i="340"/>
  <c r="M179" i="340"/>
  <c r="AK179" i="340"/>
  <c r="M180" i="340"/>
  <c r="AK180" i="340"/>
  <c r="M181" i="340"/>
  <c r="AK181" i="340"/>
  <c r="M182" i="340"/>
  <c r="AK182" i="340"/>
  <c r="AC183" i="340"/>
  <c r="M183" i="340"/>
  <c r="AK183" i="340"/>
  <c r="M184" i="340"/>
  <c r="AK184" i="340"/>
  <c r="M185" i="340"/>
  <c r="AK185" i="340"/>
  <c r="M186" i="340"/>
  <c r="AK186" i="340"/>
  <c r="M187" i="340"/>
  <c r="AK187" i="340"/>
  <c r="M188" i="340"/>
  <c r="AK188" i="340"/>
  <c r="AK189" i="340"/>
  <c r="M190" i="340"/>
  <c r="AK190" i="340"/>
  <c r="M191" i="340"/>
  <c r="AK191" i="340"/>
  <c r="M192" i="340"/>
  <c r="AK192" i="340"/>
  <c r="AK193" i="340"/>
  <c r="M194" i="340"/>
  <c r="AK194" i="340"/>
  <c r="AK195" i="340"/>
  <c r="M196" i="340"/>
  <c r="AK196" i="340"/>
  <c r="AK197" i="340"/>
  <c r="M198" i="340"/>
  <c r="AK198" i="340"/>
  <c r="M199" i="340"/>
  <c r="AK199" i="340"/>
  <c r="M200" i="340"/>
  <c r="AK200" i="340"/>
  <c r="AK201" i="340"/>
  <c r="M202" i="340"/>
  <c r="AK202" i="340"/>
  <c r="M203" i="340"/>
  <c r="AK203" i="340"/>
  <c r="M204" i="340"/>
  <c r="AK204" i="340"/>
  <c r="M205" i="340"/>
  <c r="AK205" i="340"/>
  <c r="M206" i="340"/>
  <c r="AK206" i="340"/>
  <c r="M207" i="340"/>
  <c r="AK207" i="340"/>
  <c r="M208" i="340"/>
  <c r="AK208" i="340"/>
  <c r="M209" i="340"/>
  <c r="AK209" i="340"/>
  <c r="M210" i="340"/>
  <c r="AK210" i="340"/>
  <c r="M211" i="340"/>
  <c r="AK211" i="340"/>
  <c r="M212" i="340"/>
  <c r="AK212" i="340"/>
  <c r="M213" i="340"/>
  <c r="AK213" i="340"/>
  <c r="AC214" i="340"/>
  <c r="M214" i="340"/>
  <c r="AK214" i="340"/>
  <c r="M215" i="340"/>
  <c r="AK215" i="340"/>
  <c r="M216" i="340"/>
  <c r="AK216" i="340"/>
  <c r="M217" i="340"/>
  <c r="AK217" i="340"/>
  <c r="M218" i="340"/>
  <c r="AK218" i="340"/>
  <c r="M219" i="340"/>
  <c r="AK219" i="340"/>
  <c r="M220" i="340"/>
  <c r="AK220" i="340"/>
  <c r="M221" i="340"/>
  <c r="AK221" i="340"/>
  <c r="M222" i="340"/>
  <c r="AK222" i="340"/>
  <c r="M223" i="340"/>
  <c r="AK223" i="340"/>
  <c r="M224" i="340"/>
  <c r="AK224" i="340"/>
  <c r="M225" i="340"/>
  <c r="AK225" i="340"/>
  <c r="M226" i="340"/>
  <c r="AK226" i="340"/>
  <c r="AC227" i="340"/>
  <c r="M227" i="340"/>
  <c r="AK227" i="340"/>
  <c r="AC228" i="340"/>
  <c r="M228" i="340"/>
  <c r="AK228" i="340"/>
  <c r="M229" i="340"/>
  <c r="AK229" i="340"/>
  <c r="AC230" i="340"/>
  <c r="M230" i="340"/>
  <c r="AK230" i="340"/>
  <c r="AC231" i="340"/>
  <c r="M231" i="340"/>
  <c r="AK231" i="340"/>
  <c r="M232" i="340"/>
  <c r="AK232" i="340"/>
  <c r="M233" i="340"/>
  <c r="AK233" i="340"/>
  <c r="AK236" i="340"/>
  <c r="AB11" i="340"/>
  <c r="L11" i="340"/>
  <c r="AJ11" i="340"/>
  <c r="AB12" i="340"/>
  <c r="L12" i="340"/>
  <c r="AJ12" i="340"/>
  <c r="L13" i="340"/>
  <c r="AJ13" i="340"/>
  <c r="L14" i="340"/>
  <c r="AJ14" i="340"/>
  <c r="L15" i="340"/>
  <c r="AJ15" i="340"/>
  <c r="L16" i="340"/>
  <c r="AJ16" i="340"/>
  <c r="AB17" i="340"/>
  <c r="L17" i="340"/>
  <c r="AJ17" i="340"/>
  <c r="L18" i="340"/>
  <c r="AJ18" i="340"/>
  <c r="AB19" i="340"/>
  <c r="L19" i="340"/>
  <c r="AJ19" i="340"/>
  <c r="L20" i="340"/>
  <c r="AJ20" i="340"/>
  <c r="L21" i="340"/>
  <c r="AJ21" i="340"/>
  <c r="L22" i="340"/>
  <c r="AJ22" i="340"/>
  <c r="L23" i="340"/>
  <c r="AJ23" i="340"/>
  <c r="L24" i="340"/>
  <c r="AJ24" i="340"/>
  <c r="AB25" i="340"/>
  <c r="L25" i="340"/>
  <c r="AJ25" i="340"/>
  <c r="L26" i="340"/>
  <c r="AJ26" i="340"/>
  <c r="L27" i="340"/>
  <c r="AJ27" i="340"/>
  <c r="L28" i="340"/>
  <c r="AJ28" i="340"/>
  <c r="AJ29" i="340"/>
  <c r="L30" i="340"/>
  <c r="AJ30" i="340"/>
  <c r="L31" i="340"/>
  <c r="AJ31" i="340"/>
  <c r="L32" i="340"/>
  <c r="AJ32" i="340"/>
  <c r="L33" i="340"/>
  <c r="AJ33" i="340"/>
  <c r="L34" i="340"/>
  <c r="AJ34" i="340"/>
  <c r="L35" i="340"/>
  <c r="AJ35" i="340"/>
  <c r="L36" i="340"/>
  <c r="AJ36" i="340"/>
  <c r="L37" i="340"/>
  <c r="AJ37" i="340"/>
  <c r="AB38" i="340"/>
  <c r="L38" i="340"/>
  <c r="AJ38" i="340"/>
  <c r="L39" i="340"/>
  <c r="AJ39" i="340"/>
  <c r="L40" i="340"/>
  <c r="AJ40" i="340"/>
  <c r="L41" i="340"/>
  <c r="AJ41" i="340"/>
  <c r="L42" i="340"/>
  <c r="AJ42" i="340"/>
  <c r="L43" i="340"/>
  <c r="AJ43" i="340"/>
  <c r="L44" i="340"/>
  <c r="AJ44" i="340"/>
  <c r="L45" i="340"/>
  <c r="AJ45" i="340"/>
  <c r="L46" i="340"/>
  <c r="AJ46" i="340"/>
  <c r="L47" i="340"/>
  <c r="AJ47" i="340"/>
  <c r="L48" i="340"/>
  <c r="AJ48" i="340"/>
  <c r="L49" i="340"/>
  <c r="AJ49" i="340"/>
  <c r="L50" i="340"/>
  <c r="AJ50" i="340"/>
  <c r="AB51" i="340"/>
  <c r="L51" i="340"/>
  <c r="AJ51" i="340"/>
  <c r="L52" i="340"/>
  <c r="AJ52" i="340"/>
  <c r="L53" i="340"/>
  <c r="AJ53" i="340"/>
  <c r="L54" i="340"/>
  <c r="AJ54" i="340"/>
  <c r="AB55" i="340"/>
  <c r="L55" i="340"/>
  <c r="AJ55" i="340"/>
  <c r="L56" i="340"/>
  <c r="AJ56" i="340"/>
  <c r="L57" i="340"/>
  <c r="AJ57" i="340"/>
  <c r="L58" i="340"/>
  <c r="AJ58" i="340"/>
  <c r="L59" i="340"/>
  <c r="AJ59" i="340"/>
  <c r="L60" i="340"/>
  <c r="AJ60" i="340"/>
  <c r="L61" i="340"/>
  <c r="AJ61" i="340"/>
  <c r="L62" i="340"/>
  <c r="AJ62" i="340"/>
  <c r="L63" i="340"/>
  <c r="AJ63" i="340"/>
  <c r="AB64" i="340"/>
  <c r="L64" i="340"/>
  <c r="AJ64" i="340"/>
  <c r="L65" i="340"/>
  <c r="AJ65" i="340"/>
  <c r="AB66" i="340"/>
  <c r="L66" i="340"/>
  <c r="AJ66" i="340"/>
  <c r="L67" i="340"/>
  <c r="AJ67" i="340"/>
  <c r="L68" i="340"/>
  <c r="AJ68" i="340"/>
  <c r="L69" i="340"/>
  <c r="AJ69" i="340"/>
  <c r="L70" i="340"/>
  <c r="AJ70" i="340"/>
  <c r="AB71" i="340"/>
  <c r="L71" i="340"/>
  <c r="AJ71" i="340"/>
  <c r="L72" i="340"/>
  <c r="AJ72" i="340"/>
  <c r="L73" i="340"/>
  <c r="AJ73" i="340"/>
  <c r="AB74" i="340"/>
  <c r="L74" i="340"/>
  <c r="AJ74" i="340"/>
  <c r="L75" i="340"/>
  <c r="AJ75" i="340"/>
  <c r="L76" i="340"/>
  <c r="AJ76" i="340"/>
  <c r="AB77" i="340"/>
  <c r="L77" i="340"/>
  <c r="AJ77" i="340"/>
  <c r="L78" i="340"/>
  <c r="AJ78" i="340"/>
  <c r="L79" i="340"/>
  <c r="AJ79" i="340"/>
  <c r="AB80" i="340"/>
  <c r="L80" i="340"/>
  <c r="AJ80" i="340"/>
  <c r="AB81" i="340"/>
  <c r="L81" i="340"/>
  <c r="AJ81" i="340"/>
  <c r="AB82" i="340"/>
  <c r="L82" i="340"/>
  <c r="AJ82" i="340"/>
  <c r="L83" i="340"/>
  <c r="AJ83" i="340"/>
  <c r="AB84" i="340"/>
  <c r="L84" i="340"/>
  <c r="AJ84" i="340"/>
  <c r="L85" i="340"/>
  <c r="AJ85" i="340"/>
  <c r="AB86" i="340"/>
  <c r="L86" i="340"/>
  <c r="AJ86" i="340"/>
  <c r="L87" i="340"/>
  <c r="AJ87" i="340"/>
  <c r="L88" i="340"/>
  <c r="AJ88" i="340"/>
  <c r="L89" i="340"/>
  <c r="AJ89" i="340"/>
  <c r="L90" i="340"/>
  <c r="AJ90" i="340"/>
  <c r="L91" i="340"/>
  <c r="AJ91" i="340"/>
  <c r="L92" i="340"/>
  <c r="AJ92" i="340"/>
  <c r="L93" i="340"/>
  <c r="AJ93" i="340"/>
  <c r="L94" i="340"/>
  <c r="AJ94" i="340"/>
  <c r="L95" i="340"/>
  <c r="AJ95" i="340"/>
  <c r="L96" i="340"/>
  <c r="AJ96" i="340"/>
  <c r="L97" i="340"/>
  <c r="AJ97" i="340"/>
  <c r="L98" i="340"/>
  <c r="AJ98" i="340"/>
  <c r="L99" i="340"/>
  <c r="AJ99" i="340"/>
  <c r="L100" i="340"/>
  <c r="AJ100" i="340"/>
  <c r="L101" i="340"/>
  <c r="AJ101" i="340"/>
  <c r="L102" i="340"/>
  <c r="AJ102" i="340"/>
  <c r="L103" i="340"/>
  <c r="AJ103" i="340"/>
  <c r="L104" i="340"/>
  <c r="AJ104" i="340"/>
  <c r="L105" i="340"/>
  <c r="AJ105" i="340"/>
  <c r="L106" i="340"/>
  <c r="AJ106" i="340"/>
  <c r="L107" i="340"/>
  <c r="AJ107" i="340"/>
  <c r="L108" i="340"/>
  <c r="AJ108" i="340"/>
  <c r="L109" i="340"/>
  <c r="AJ109" i="340"/>
  <c r="L110" i="340"/>
  <c r="AJ110" i="340"/>
  <c r="L111" i="340"/>
  <c r="AJ111" i="340"/>
  <c r="L112" i="340"/>
  <c r="AJ112" i="340"/>
  <c r="L113" i="340"/>
  <c r="AJ113" i="340"/>
  <c r="L114" i="340"/>
  <c r="AJ114" i="340"/>
  <c r="L115" i="340"/>
  <c r="AJ115" i="340"/>
  <c r="L116" i="340"/>
  <c r="AJ116" i="340"/>
  <c r="L117" i="340"/>
  <c r="AJ117" i="340"/>
  <c r="L118" i="340"/>
  <c r="AJ118" i="340"/>
  <c r="L119" i="340"/>
  <c r="AJ119" i="340"/>
  <c r="L120" i="340"/>
  <c r="AJ120" i="340"/>
  <c r="L121" i="340"/>
  <c r="AJ121" i="340"/>
  <c r="AB122" i="340"/>
  <c r="L122" i="340"/>
  <c r="AJ122" i="340"/>
  <c r="L123" i="340"/>
  <c r="AJ123" i="340"/>
  <c r="L124" i="340"/>
  <c r="AJ124" i="340"/>
  <c r="L125" i="340"/>
  <c r="AJ125" i="340"/>
  <c r="L126" i="340"/>
  <c r="AJ126" i="340"/>
  <c r="L127" i="340"/>
  <c r="AJ127" i="340"/>
  <c r="L128" i="340"/>
  <c r="AJ128" i="340"/>
  <c r="L129" i="340"/>
  <c r="AJ129" i="340"/>
  <c r="L130" i="340"/>
  <c r="AJ130" i="340"/>
  <c r="L131" i="340"/>
  <c r="AJ131" i="340"/>
  <c r="AB132" i="340"/>
  <c r="L132" i="340"/>
  <c r="AJ132" i="340"/>
  <c r="L133" i="340"/>
  <c r="AJ133" i="340"/>
  <c r="L134" i="340"/>
  <c r="AJ134" i="340"/>
  <c r="L135" i="340"/>
  <c r="AJ135" i="340"/>
  <c r="L136" i="340"/>
  <c r="AJ136" i="340"/>
  <c r="L137" i="340"/>
  <c r="AJ137" i="340"/>
  <c r="L138" i="340"/>
  <c r="AJ138" i="340"/>
  <c r="L139" i="340"/>
  <c r="AJ139" i="340"/>
  <c r="L140" i="340"/>
  <c r="AJ140" i="340"/>
  <c r="L141" i="340"/>
  <c r="AJ141" i="340"/>
  <c r="AJ142" i="340"/>
  <c r="L143" i="340"/>
  <c r="AJ143" i="340"/>
  <c r="L144" i="340"/>
  <c r="AJ144" i="340"/>
  <c r="L145" i="340"/>
  <c r="AJ145" i="340"/>
  <c r="L146" i="340"/>
  <c r="AJ146" i="340"/>
  <c r="AB147" i="340"/>
  <c r="L147" i="340"/>
  <c r="AJ147" i="340"/>
  <c r="L148" i="340"/>
  <c r="AJ148" i="340"/>
  <c r="L149" i="340"/>
  <c r="AJ149" i="340"/>
  <c r="L150" i="340"/>
  <c r="AJ150" i="340"/>
  <c r="L151" i="340"/>
  <c r="AJ151" i="340"/>
  <c r="L152" i="340"/>
  <c r="AJ152" i="340"/>
  <c r="AB153" i="340"/>
  <c r="L153" i="340"/>
  <c r="AJ153" i="340"/>
  <c r="AB154" i="340"/>
  <c r="L154" i="340"/>
  <c r="AJ154" i="340"/>
  <c r="L155" i="340"/>
  <c r="AJ155" i="340"/>
  <c r="L156" i="340"/>
  <c r="AJ156" i="340"/>
  <c r="L157" i="340"/>
  <c r="AJ157" i="340"/>
  <c r="L158" i="340"/>
  <c r="AJ158" i="340"/>
  <c r="L159" i="340"/>
  <c r="AJ159" i="340"/>
  <c r="L160" i="340"/>
  <c r="AJ160" i="340"/>
  <c r="L161" i="340"/>
  <c r="AJ161" i="340"/>
  <c r="L162" i="340"/>
  <c r="AJ162" i="340"/>
  <c r="L163" i="340"/>
  <c r="AJ163" i="340"/>
  <c r="L164" i="340"/>
  <c r="AJ164" i="340"/>
  <c r="L165" i="340"/>
  <c r="AJ165" i="340"/>
  <c r="L166" i="340"/>
  <c r="AJ166" i="340"/>
  <c r="L167" i="340"/>
  <c r="AJ167" i="340"/>
  <c r="L168" i="340"/>
  <c r="AJ168" i="340"/>
  <c r="L169" i="340"/>
  <c r="AJ169" i="340"/>
  <c r="L170" i="340"/>
  <c r="AJ170" i="340"/>
  <c r="L171" i="340"/>
  <c r="AJ171" i="340"/>
  <c r="L172" i="340"/>
  <c r="AJ172" i="340"/>
  <c r="L173" i="340"/>
  <c r="AJ173" i="340"/>
  <c r="L174" i="340"/>
  <c r="AJ174" i="340"/>
  <c r="L175" i="340"/>
  <c r="AJ175" i="340"/>
  <c r="AB176" i="340"/>
  <c r="L176" i="340"/>
  <c r="AJ176" i="340"/>
  <c r="L177" i="340"/>
  <c r="AJ177" i="340"/>
  <c r="L178" i="340"/>
  <c r="AJ178" i="340"/>
  <c r="L179" i="340"/>
  <c r="AJ179" i="340"/>
  <c r="L180" i="340"/>
  <c r="AJ180" i="340"/>
  <c r="L181" i="340"/>
  <c r="AJ181" i="340"/>
  <c r="L182" i="340"/>
  <c r="AJ182" i="340"/>
  <c r="AB183" i="340"/>
  <c r="L183" i="340"/>
  <c r="AJ183" i="340"/>
  <c r="L184" i="340"/>
  <c r="AJ184" i="340"/>
  <c r="L185" i="340"/>
  <c r="AJ185" i="340"/>
  <c r="L186" i="340"/>
  <c r="AJ186" i="340"/>
  <c r="L187" i="340"/>
  <c r="AJ187" i="340"/>
  <c r="L188" i="340"/>
  <c r="AJ188" i="340"/>
  <c r="AJ189" i="340"/>
  <c r="L190" i="340"/>
  <c r="AJ190" i="340"/>
  <c r="L191" i="340"/>
  <c r="AJ191" i="340"/>
  <c r="L192" i="340"/>
  <c r="AJ192" i="340"/>
  <c r="AJ193" i="340"/>
  <c r="L194" i="340"/>
  <c r="AJ194" i="340"/>
  <c r="AJ195" i="340"/>
  <c r="L196" i="340"/>
  <c r="AJ196" i="340"/>
  <c r="AJ197" i="340"/>
  <c r="L198" i="340"/>
  <c r="AJ198" i="340"/>
  <c r="L199" i="340"/>
  <c r="AJ199" i="340"/>
  <c r="L200" i="340"/>
  <c r="AJ200" i="340"/>
  <c r="AJ201" i="340"/>
  <c r="L202" i="340"/>
  <c r="AJ202" i="340"/>
  <c r="L203" i="340"/>
  <c r="AJ203" i="340"/>
  <c r="L204" i="340"/>
  <c r="AJ204" i="340"/>
  <c r="L205" i="340"/>
  <c r="AJ205" i="340"/>
  <c r="L206" i="340"/>
  <c r="AJ206" i="340"/>
  <c r="L207" i="340"/>
  <c r="AJ207" i="340"/>
  <c r="L208" i="340"/>
  <c r="AJ208" i="340"/>
  <c r="L209" i="340"/>
  <c r="AJ209" i="340"/>
  <c r="L210" i="340"/>
  <c r="AJ210" i="340"/>
  <c r="L211" i="340"/>
  <c r="AJ211" i="340"/>
  <c r="L212" i="340"/>
  <c r="AJ212" i="340"/>
  <c r="L213" i="340"/>
  <c r="AJ213" i="340"/>
  <c r="AB214" i="340"/>
  <c r="L214" i="340"/>
  <c r="AJ214" i="340"/>
  <c r="L215" i="340"/>
  <c r="AJ215" i="340"/>
  <c r="L216" i="340"/>
  <c r="AJ216" i="340"/>
  <c r="L217" i="340"/>
  <c r="AJ217" i="340"/>
  <c r="L218" i="340"/>
  <c r="AJ218" i="340"/>
  <c r="L219" i="340"/>
  <c r="AJ219" i="340"/>
  <c r="L220" i="340"/>
  <c r="AJ220" i="340"/>
  <c r="L221" i="340"/>
  <c r="AJ221" i="340"/>
  <c r="L222" i="340"/>
  <c r="AJ222" i="340"/>
  <c r="L223" i="340"/>
  <c r="AJ223" i="340"/>
  <c r="L224" i="340"/>
  <c r="AJ224" i="340"/>
  <c r="AB225" i="340"/>
  <c r="L225" i="340"/>
  <c r="AJ225" i="340"/>
  <c r="L226" i="340"/>
  <c r="AJ226" i="340"/>
  <c r="L227" i="340"/>
  <c r="AJ227" i="340"/>
  <c r="AB228" i="340"/>
  <c r="L228" i="340"/>
  <c r="AJ228" i="340"/>
  <c r="L229" i="340"/>
  <c r="AJ229" i="340"/>
  <c r="AB230" i="340"/>
  <c r="L230" i="340"/>
  <c r="AJ230" i="340"/>
  <c r="L231" i="340"/>
  <c r="AJ231" i="340"/>
  <c r="L232" i="340"/>
  <c r="AJ232" i="340"/>
  <c r="L233" i="340"/>
  <c r="AJ233" i="340"/>
  <c r="AJ236" i="340"/>
  <c r="AH236" i="340"/>
  <c r="AG236" i="340"/>
  <c r="AF236" i="340"/>
  <c r="AD13" i="340"/>
  <c r="AD15" i="340"/>
  <c r="AD16" i="340"/>
  <c r="AD18" i="340"/>
  <c r="AD20" i="340"/>
  <c r="AD21" i="340"/>
  <c r="AD22" i="340"/>
  <c r="AD23" i="340"/>
  <c r="AD24" i="340"/>
  <c r="AD26" i="340"/>
  <c r="AD28" i="340"/>
  <c r="AD29" i="340"/>
  <c r="AD30" i="340"/>
  <c r="AD31" i="340"/>
  <c r="AD32" i="340"/>
  <c r="AD34" i="340"/>
  <c r="AD35" i="340"/>
  <c r="AD36" i="340"/>
  <c r="AD37" i="340"/>
  <c r="AD39" i="340"/>
  <c r="AD40" i="340"/>
  <c r="AD41" i="340"/>
  <c r="AD42" i="340"/>
  <c r="AD44" i="340"/>
  <c r="AD45" i="340"/>
  <c r="AD46" i="340"/>
  <c r="AD47" i="340"/>
  <c r="AD48" i="340"/>
  <c r="AD49" i="340"/>
  <c r="AD50" i="340"/>
  <c r="AD52" i="340"/>
  <c r="AD53" i="340"/>
  <c r="AD54" i="340"/>
  <c r="AD56" i="340"/>
  <c r="AD58" i="340"/>
  <c r="AD59" i="340"/>
  <c r="AD61" i="340"/>
  <c r="AD62" i="340"/>
  <c r="AD63" i="340"/>
  <c r="AD65" i="340"/>
  <c r="AD67" i="340"/>
  <c r="AD68" i="340"/>
  <c r="AD69" i="340"/>
  <c r="AD70" i="340"/>
  <c r="AD71" i="340"/>
  <c r="AD72" i="340"/>
  <c r="AD73" i="340"/>
  <c r="AD75" i="340"/>
  <c r="AD76" i="340"/>
  <c r="AD78" i="340"/>
  <c r="AD79" i="340"/>
  <c r="AD80" i="340"/>
  <c r="AD88" i="340"/>
  <c r="AD89" i="340"/>
  <c r="AD90" i="340"/>
  <c r="AD91" i="340"/>
  <c r="AD92" i="340"/>
  <c r="AD93" i="340"/>
  <c r="AD94" i="340"/>
  <c r="AD95" i="340"/>
  <c r="AD96" i="340"/>
  <c r="AD97" i="340"/>
  <c r="AD98" i="340"/>
  <c r="AD99" i="340"/>
  <c r="AD100" i="340"/>
  <c r="AD101" i="340"/>
  <c r="AD102" i="340"/>
  <c r="AD103" i="340"/>
  <c r="AD104" i="340"/>
  <c r="AD105" i="340"/>
  <c r="AD106" i="340"/>
  <c r="AD107" i="340"/>
  <c r="AD108" i="340"/>
  <c r="AD109" i="340"/>
  <c r="AD111" i="340"/>
  <c r="AD112" i="340"/>
  <c r="AD113" i="340"/>
  <c r="AD114" i="340"/>
  <c r="AD115" i="340"/>
  <c r="AD116" i="340"/>
  <c r="AD117" i="340"/>
  <c r="AD118" i="340"/>
  <c r="AD119" i="340"/>
  <c r="AD120" i="340"/>
  <c r="AD121" i="340"/>
  <c r="AD123" i="340"/>
  <c r="AD124" i="340"/>
  <c r="AD125" i="340"/>
  <c r="AD127" i="340"/>
  <c r="AD128" i="340"/>
  <c r="AD129" i="340"/>
  <c r="AD131" i="340"/>
  <c r="AD132" i="340"/>
  <c r="AD133" i="340"/>
  <c r="AD134" i="340"/>
  <c r="AD135" i="340"/>
  <c r="AD136" i="340"/>
  <c r="AD137" i="340"/>
  <c r="AD138" i="340"/>
  <c r="AD142" i="340"/>
  <c r="AD144" i="340"/>
  <c r="AD145" i="340"/>
  <c r="AD146" i="340"/>
  <c r="AD148" i="340"/>
  <c r="AD149" i="340"/>
  <c r="AD150" i="340"/>
  <c r="AD151" i="340"/>
  <c r="AD152" i="340"/>
  <c r="AD155" i="340"/>
  <c r="AD158" i="340"/>
  <c r="AD159" i="340"/>
  <c r="AD160" i="340"/>
  <c r="AD161" i="340"/>
  <c r="AD162" i="340"/>
  <c r="AD163" i="340"/>
  <c r="AD164" i="340"/>
  <c r="AD165" i="340"/>
  <c r="AD166" i="340"/>
  <c r="AD167" i="340"/>
  <c r="AD168" i="340"/>
  <c r="AD169" i="340"/>
  <c r="AD170" i="340"/>
  <c r="AD171" i="340"/>
  <c r="AD172" i="340"/>
  <c r="AD173" i="340"/>
  <c r="AD174" i="340"/>
  <c r="AD175" i="340"/>
  <c r="AD177" i="340"/>
  <c r="AD178" i="340"/>
  <c r="AD179" i="340"/>
  <c r="AD180" i="340"/>
  <c r="AD181" i="340"/>
  <c r="AD182" i="340"/>
  <c r="AD184" i="340"/>
  <c r="AD185" i="340"/>
  <c r="AD186" i="340"/>
  <c r="AD187" i="340"/>
  <c r="AD188" i="340"/>
  <c r="AD189" i="340"/>
  <c r="AD190" i="340"/>
  <c r="AD191" i="340"/>
  <c r="AD192" i="340"/>
  <c r="AD193" i="340"/>
  <c r="AD194" i="340"/>
  <c r="AD195" i="340"/>
  <c r="AD196" i="340"/>
  <c r="AD197" i="340"/>
  <c r="AD198" i="340"/>
  <c r="AD199" i="340"/>
  <c r="AD200" i="340"/>
  <c r="AD201" i="340"/>
  <c r="AD202" i="340"/>
  <c r="AD203" i="340"/>
  <c r="AD204" i="340"/>
  <c r="AD205" i="340"/>
  <c r="AD206" i="340"/>
  <c r="AD207" i="340"/>
  <c r="AD208" i="340"/>
  <c r="AD209" i="340"/>
  <c r="AD210" i="340"/>
  <c r="AD211" i="340"/>
  <c r="AD212" i="340"/>
  <c r="AD213" i="340"/>
  <c r="AD215" i="340"/>
  <c r="AD216" i="340"/>
  <c r="AD218" i="340"/>
  <c r="AD219" i="340"/>
  <c r="AD220" i="340"/>
  <c r="AD221" i="340"/>
  <c r="AD222" i="340"/>
  <c r="AD223" i="340"/>
  <c r="AD224" i="340"/>
  <c r="AD232" i="340"/>
  <c r="AD233" i="340"/>
  <c r="AD236" i="340"/>
  <c r="AC13" i="340"/>
  <c r="AC15" i="340"/>
  <c r="AC16" i="340"/>
  <c r="AC18" i="340"/>
  <c r="AC20" i="340"/>
  <c r="AC21" i="340"/>
  <c r="AC22" i="340"/>
  <c r="AC23" i="340"/>
  <c r="AC24" i="340"/>
  <c r="AC26" i="340"/>
  <c r="AC28" i="340"/>
  <c r="AC29" i="340"/>
  <c r="AC30" i="340"/>
  <c r="AC31" i="340"/>
  <c r="AC32" i="340"/>
  <c r="AC33" i="340"/>
  <c r="AC34" i="340"/>
  <c r="AC35" i="340"/>
  <c r="AC36" i="340"/>
  <c r="AC37" i="340"/>
  <c r="AC39" i="340"/>
  <c r="AC40" i="340"/>
  <c r="AC41" i="340"/>
  <c r="AC42" i="340"/>
  <c r="AC43" i="340"/>
  <c r="AC44" i="340"/>
  <c r="AC45" i="340"/>
  <c r="AC46" i="340"/>
  <c r="AC47" i="340"/>
  <c r="AC48" i="340"/>
  <c r="AC49" i="340"/>
  <c r="AC50" i="340"/>
  <c r="AC52" i="340"/>
  <c r="AC53" i="340"/>
  <c r="AC54" i="340"/>
  <c r="AC56" i="340"/>
  <c r="AC57" i="340"/>
  <c r="AC58" i="340"/>
  <c r="AC59" i="340"/>
  <c r="AC60" i="340"/>
  <c r="AC61" i="340"/>
  <c r="AC62" i="340"/>
  <c r="AC63" i="340"/>
  <c r="AC65" i="340"/>
  <c r="AC67" i="340"/>
  <c r="AC68" i="340"/>
  <c r="AC69" i="340"/>
  <c r="AC70" i="340"/>
  <c r="AC71" i="340"/>
  <c r="AC72" i="340"/>
  <c r="AC73" i="340"/>
  <c r="AC75" i="340"/>
  <c r="AC76" i="340"/>
  <c r="AC78" i="340"/>
  <c r="AC79" i="340"/>
  <c r="AC80" i="340"/>
  <c r="AC85" i="340"/>
  <c r="AC87" i="340"/>
  <c r="AC88" i="340"/>
  <c r="AC89" i="340"/>
  <c r="AC90" i="340"/>
  <c r="AC91" i="340"/>
  <c r="AC92" i="340"/>
  <c r="AC93" i="340"/>
  <c r="AC94" i="340"/>
  <c r="AC95" i="340"/>
  <c r="AC96" i="340"/>
  <c r="AC97" i="340"/>
  <c r="AC98" i="340"/>
  <c r="AC99" i="340"/>
  <c r="AC100" i="340"/>
  <c r="AC101" i="340"/>
  <c r="AC102" i="340"/>
  <c r="AC103" i="340"/>
  <c r="AC104" i="340"/>
  <c r="AC105" i="340"/>
  <c r="AC106" i="340"/>
  <c r="AC107" i="340"/>
  <c r="AC108" i="340"/>
  <c r="AC109" i="340"/>
  <c r="AC111" i="340"/>
  <c r="AC112" i="340"/>
  <c r="AC113" i="340"/>
  <c r="AC114" i="340"/>
  <c r="AC115" i="340"/>
  <c r="AC116" i="340"/>
  <c r="AC117" i="340"/>
  <c r="AC118" i="340"/>
  <c r="AC119" i="340"/>
  <c r="AC120" i="340"/>
  <c r="AC121" i="340"/>
  <c r="AC123" i="340"/>
  <c r="AC124" i="340"/>
  <c r="AC125" i="340"/>
  <c r="AC126" i="340"/>
  <c r="AC127" i="340"/>
  <c r="AC128" i="340"/>
  <c r="AC129" i="340"/>
  <c r="AC130" i="340"/>
  <c r="AC131" i="340"/>
  <c r="AC133" i="340"/>
  <c r="AC134" i="340"/>
  <c r="AC135" i="340"/>
  <c r="AC136" i="340"/>
  <c r="AC137" i="340"/>
  <c r="AC138" i="340"/>
  <c r="AC139" i="340"/>
  <c r="AC140" i="340"/>
  <c r="AC142" i="340"/>
  <c r="AC144" i="340"/>
  <c r="AC145" i="340"/>
  <c r="AC146" i="340"/>
  <c r="AC148" i="340"/>
  <c r="AC149" i="340"/>
  <c r="AC150" i="340"/>
  <c r="AC151" i="340"/>
  <c r="AC152" i="340"/>
  <c r="AC155" i="340"/>
  <c r="AC158" i="340"/>
  <c r="AC159" i="340"/>
  <c r="AC161" i="340"/>
  <c r="AC162" i="340"/>
  <c r="AC163" i="340"/>
  <c r="AC164" i="340"/>
  <c r="AC165" i="340"/>
  <c r="AC166" i="340"/>
  <c r="AC167" i="340"/>
  <c r="AC168" i="340"/>
  <c r="AC169" i="340"/>
  <c r="AC170" i="340"/>
  <c r="AC171" i="340"/>
  <c r="AC172" i="340"/>
  <c r="AC173" i="340"/>
  <c r="AC174" i="340"/>
  <c r="AC175" i="340"/>
  <c r="AC177" i="340"/>
  <c r="AC178" i="340"/>
  <c r="AC179" i="340"/>
  <c r="AC180" i="340"/>
  <c r="AC181" i="340"/>
  <c r="AC182" i="340"/>
  <c r="AC184" i="340"/>
  <c r="AC185" i="340"/>
  <c r="AC186" i="340"/>
  <c r="AC187" i="340"/>
  <c r="AC188" i="340"/>
  <c r="AC189" i="340"/>
  <c r="AC190" i="340"/>
  <c r="AC191" i="340"/>
  <c r="AC192" i="340"/>
  <c r="AC193" i="340"/>
  <c r="AC194" i="340"/>
  <c r="AC195" i="340"/>
  <c r="AC196" i="340"/>
  <c r="AC197" i="340"/>
  <c r="AC198" i="340"/>
  <c r="AC199" i="340"/>
  <c r="AC200" i="340"/>
  <c r="AC201" i="340"/>
  <c r="AC202" i="340"/>
  <c r="AC203" i="340"/>
  <c r="AC204" i="340"/>
  <c r="AC205" i="340"/>
  <c r="AC206" i="340"/>
  <c r="AC207" i="340"/>
  <c r="AC208" i="340"/>
  <c r="AC209" i="340"/>
  <c r="AC210" i="340"/>
  <c r="AC211" i="340"/>
  <c r="AC212" i="340"/>
  <c r="AC213" i="340"/>
  <c r="AC215" i="340"/>
  <c r="AC216" i="340"/>
  <c r="AC217" i="340"/>
  <c r="AC218" i="340"/>
  <c r="AC219" i="340"/>
  <c r="AC220" i="340"/>
  <c r="AC221" i="340"/>
  <c r="AC222" i="340"/>
  <c r="AC223" i="340"/>
  <c r="AC224" i="340"/>
  <c r="AC225" i="340"/>
  <c r="AC226" i="340"/>
  <c r="AC229" i="340"/>
  <c r="AC232" i="340"/>
  <c r="AC233" i="340"/>
  <c r="AC236" i="340"/>
  <c r="AB13" i="340"/>
  <c r="AB14" i="340"/>
  <c r="AB15" i="340"/>
  <c r="AB16" i="340"/>
  <c r="AB18" i="340"/>
  <c r="AB20" i="340"/>
  <c r="AB21" i="340"/>
  <c r="AB22" i="340"/>
  <c r="AB23" i="340"/>
  <c r="AB24" i="340"/>
  <c r="AB26" i="340"/>
  <c r="AB27" i="340"/>
  <c r="AB28" i="340"/>
  <c r="AB29" i="340"/>
  <c r="AB30" i="340"/>
  <c r="AB31" i="340"/>
  <c r="AB32" i="340"/>
  <c r="AB33" i="340"/>
  <c r="AB34" i="340"/>
  <c r="AB35" i="340"/>
  <c r="AB36" i="340"/>
  <c r="AB37" i="340"/>
  <c r="AB39" i="340"/>
  <c r="AB40" i="340"/>
  <c r="AB41" i="340"/>
  <c r="AB42" i="340"/>
  <c r="AB43" i="340"/>
  <c r="AB44" i="340"/>
  <c r="AB45" i="340"/>
  <c r="AB46" i="340"/>
  <c r="AB47" i="340"/>
  <c r="AB48" i="340"/>
  <c r="AB49" i="340"/>
  <c r="AB50" i="340"/>
  <c r="AB52" i="340"/>
  <c r="AB53" i="340"/>
  <c r="AB54" i="340"/>
  <c r="AB56" i="340"/>
  <c r="AB57" i="340"/>
  <c r="AB58" i="340"/>
  <c r="AB59" i="340"/>
  <c r="AB60" i="340"/>
  <c r="AB61" i="340"/>
  <c r="AB62" i="340"/>
  <c r="AB63" i="340"/>
  <c r="AB65" i="340"/>
  <c r="AB67" i="340"/>
  <c r="AB68" i="340"/>
  <c r="AB69" i="340"/>
  <c r="AB70" i="340"/>
  <c r="AB72" i="340"/>
  <c r="AB73" i="340"/>
  <c r="AB75" i="340"/>
  <c r="AB76" i="340"/>
  <c r="AB78" i="340"/>
  <c r="AB79" i="340"/>
  <c r="AB83" i="340"/>
  <c r="AB85" i="340"/>
  <c r="AB87" i="340"/>
  <c r="AB88" i="340"/>
  <c r="AB89" i="340"/>
  <c r="AB90" i="340"/>
  <c r="AB91" i="340"/>
  <c r="AB92" i="340"/>
  <c r="AB93" i="340"/>
  <c r="AB94" i="340"/>
  <c r="AB95" i="340"/>
  <c r="AB96" i="340"/>
  <c r="AB97" i="340"/>
  <c r="AB98" i="340"/>
  <c r="AB99" i="340"/>
  <c r="AB100" i="340"/>
  <c r="AB101" i="340"/>
  <c r="AB102" i="340"/>
  <c r="AB103" i="340"/>
  <c r="AB104" i="340"/>
  <c r="AB105" i="340"/>
  <c r="AB106" i="340"/>
  <c r="AB107" i="340"/>
  <c r="AB108" i="340"/>
  <c r="AB109" i="340"/>
  <c r="AB110" i="340"/>
  <c r="AB111" i="340"/>
  <c r="AB112" i="340"/>
  <c r="AB113" i="340"/>
  <c r="AB114" i="340"/>
  <c r="AB115" i="340"/>
  <c r="AB116" i="340"/>
  <c r="AB117" i="340"/>
  <c r="AB118" i="340"/>
  <c r="AB119" i="340"/>
  <c r="AB120" i="340"/>
  <c r="AB121" i="340"/>
  <c r="AB123" i="340"/>
  <c r="AB124" i="340"/>
  <c r="AB125" i="340"/>
  <c r="AB126" i="340"/>
  <c r="AB127" i="340"/>
  <c r="AB128" i="340"/>
  <c r="AB129" i="340"/>
  <c r="AB130" i="340"/>
  <c r="AB131" i="340"/>
  <c r="AB133" i="340"/>
  <c r="AB134" i="340"/>
  <c r="AB135" i="340"/>
  <c r="AB136" i="340"/>
  <c r="AB137" i="340"/>
  <c r="AB138" i="340"/>
  <c r="AB139" i="340"/>
  <c r="AB140" i="340"/>
  <c r="AB141" i="340"/>
  <c r="AB142" i="340"/>
  <c r="AB143" i="340"/>
  <c r="AB144" i="340"/>
  <c r="AB145" i="340"/>
  <c r="AB146" i="340"/>
  <c r="AB148" i="340"/>
  <c r="AB149" i="340"/>
  <c r="AB150" i="340"/>
  <c r="AB151" i="340"/>
  <c r="AB152" i="340"/>
  <c r="AB155" i="340"/>
  <c r="AB156" i="340"/>
  <c r="AB157" i="340"/>
  <c r="AB158" i="340"/>
  <c r="AB159" i="340"/>
  <c r="AB160" i="340"/>
  <c r="AB161" i="340"/>
  <c r="AB162" i="340"/>
  <c r="AB163" i="340"/>
  <c r="AB164" i="340"/>
  <c r="AB165" i="340"/>
  <c r="AB166" i="340"/>
  <c r="AB167" i="340"/>
  <c r="AB168" i="340"/>
  <c r="AB169" i="340"/>
  <c r="AB170" i="340"/>
  <c r="AB171" i="340"/>
  <c r="AB172" i="340"/>
  <c r="AB173" i="340"/>
  <c r="AB174" i="340"/>
  <c r="AB175" i="340"/>
  <c r="AB177" i="340"/>
  <c r="AB178" i="340"/>
  <c r="AB179" i="340"/>
  <c r="AB180" i="340"/>
  <c r="AB181" i="340"/>
  <c r="AB182" i="340"/>
  <c r="AB184" i="340"/>
  <c r="AB185" i="340"/>
  <c r="AB186" i="340"/>
  <c r="AB187" i="340"/>
  <c r="AB188" i="340"/>
  <c r="AB189" i="340"/>
  <c r="AB190" i="340"/>
  <c r="AB191" i="340"/>
  <c r="AB192" i="340"/>
  <c r="AB193" i="340"/>
  <c r="AB194" i="340"/>
  <c r="AB195" i="340"/>
  <c r="AB196" i="340"/>
  <c r="AB197" i="340"/>
  <c r="AB198" i="340"/>
  <c r="AB199" i="340"/>
  <c r="AB200" i="340"/>
  <c r="AB201" i="340"/>
  <c r="AB202" i="340"/>
  <c r="AB203" i="340"/>
  <c r="AB204" i="340"/>
  <c r="AB205" i="340"/>
  <c r="AB206" i="340"/>
  <c r="AB207" i="340"/>
  <c r="AB208" i="340"/>
  <c r="AB209" i="340"/>
  <c r="AB210" i="340"/>
  <c r="AB211" i="340"/>
  <c r="AB212" i="340"/>
  <c r="AB213" i="340"/>
  <c r="AB215" i="340"/>
  <c r="AB216" i="340"/>
  <c r="AB217" i="340"/>
  <c r="AB218" i="340"/>
  <c r="AB219" i="340"/>
  <c r="AB220" i="340"/>
  <c r="AB221" i="340"/>
  <c r="AB222" i="340"/>
  <c r="AB223" i="340"/>
  <c r="AB224" i="340"/>
  <c r="AB226" i="340"/>
  <c r="AB227" i="340"/>
  <c r="AB229" i="340"/>
  <c r="AB231" i="340"/>
  <c r="AB232" i="340"/>
  <c r="AB233" i="340"/>
  <c r="AB236" i="340"/>
  <c r="R11" i="340"/>
  <c r="R12" i="340"/>
  <c r="R13" i="340"/>
  <c r="R14" i="340"/>
  <c r="R15" i="340"/>
  <c r="R16" i="340"/>
  <c r="R17" i="340"/>
  <c r="R18" i="340"/>
  <c r="R19" i="340"/>
  <c r="R20" i="340"/>
  <c r="R21" i="340"/>
  <c r="R22" i="340"/>
  <c r="R23" i="340"/>
  <c r="R24" i="340"/>
  <c r="R25" i="340"/>
  <c r="R26" i="340"/>
  <c r="R27" i="340"/>
  <c r="R28" i="340"/>
  <c r="R30" i="340"/>
  <c r="R31" i="340"/>
  <c r="R32" i="340"/>
  <c r="R33" i="340"/>
  <c r="R34" i="340"/>
  <c r="R35" i="340"/>
  <c r="R36" i="340"/>
  <c r="R37" i="340"/>
  <c r="R38" i="340"/>
  <c r="R39" i="340"/>
  <c r="R40" i="340"/>
  <c r="R41" i="340"/>
  <c r="R42" i="340"/>
  <c r="R43" i="340"/>
  <c r="R44" i="340"/>
  <c r="R45" i="340"/>
  <c r="R46" i="340"/>
  <c r="R47" i="340"/>
  <c r="R48" i="340"/>
  <c r="R49" i="340"/>
  <c r="R50" i="340"/>
  <c r="R51" i="340"/>
  <c r="R52" i="340"/>
  <c r="R53" i="340"/>
  <c r="R54" i="340"/>
  <c r="R55" i="340"/>
  <c r="R56" i="340"/>
  <c r="R57" i="340"/>
  <c r="R58" i="340"/>
  <c r="R59" i="340"/>
  <c r="R60" i="340"/>
  <c r="R61" i="340"/>
  <c r="R62" i="340"/>
  <c r="R63" i="340"/>
  <c r="R64" i="340"/>
  <c r="R65" i="340"/>
  <c r="R66" i="340"/>
  <c r="R67" i="340"/>
  <c r="R68" i="340"/>
  <c r="R69" i="340"/>
  <c r="R70" i="340"/>
  <c r="R71" i="340"/>
  <c r="R72" i="340"/>
  <c r="R73" i="340"/>
  <c r="R74" i="340"/>
  <c r="R75" i="340"/>
  <c r="R76" i="340"/>
  <c r="R77" i="340"/>
  <c r="R78" i="340"/>
  <c r="R79" i="340"/>
  <c r="R80" i="340"/>
  <c r="R81" i="340"/>
  <c r="R82" i="340"/>
  <c r="R83" i="340"/>
  <c r="R84" i="340"/>
  <c r="R85" i="340"/>
  <c r="R86" i="340"/>
  <c r="R87" i="340"/>
  <c r="R88" i="340"/>
  <c r="R89" i="340"/>
  <c r="R90" i="340"/>
  <c r="R91" i="340"/>
  <c r="R92" i="340"/>
  <c r="R93" i="340"/>
  <c r="R94" i="340"/>
  <c r="R95" i="340"/>
  <c r="R96" i="340"/>
  <c r="R97" i="340"/>
  <c r="R98" i="340"/>
  <c r="R99" i="340"/>
  <c r="R100" i="340"/>
  <c r="R101" i="340"/>
  <c r="R102" i="340"/>
  <c r="R103" i="340"/>
  <c r="R104" i="340"/>
  <c r="R105" i="340"/>
  <c r="R106" i="340"/>
  <c r="R107" i="340"/>
  <c r="R108" i="340"/>
  <c r="R109" i="340"/>
  <c r="R110" i="340"/>
  <c r="R111" i="340"/>
  <c r="R112" i="340"/>
  <c r="R113" i="340"/>
  <c r="R114" i="340"/>
  <c r="R115" i="340"/>
  <c r="R116" i="340"/>
  <c r="R117" i="340"/>
  <c r="R118" i="340"/>
  <c r="R119" i="340"/>
  <c r="R120" i="340"/>
  <c r="R121" i="340"/>
  <c r="R122" i="340"/>
  <c r="R123" i="340"/>
  <c r="R124" i="340"/>
  <c r="R125" i="340"/>
  <c r="R126" i="340"/>
  <c r="R127" i="340"/>
  <c r="R128" i="340"/>
  <c r="R129" i="340"/>
  <c r="R130" i="340"/>
  <c r="R131" i="340"/>
  <c r="R132" i="340"/>
  <c r="R133" i="340"/>
  <c r="R134" i="340"/>
  <c r="R135" i="340"/>
  <c r="R136" i="340"/>
  <c r="R137" i="340"/>
  <c r="R138" i="340"/>
  <c r="R139" i="340"/>
  <c r="R140" i="340"/>
  <c r="R141" i="340"/>
  <c r="R143" i="340"/>
  <c r="R144" i="340"/>
  <c r="R145" i="340"/>
  <c r="R146" i="340"/>
  <c r="R147" i="340"/>
  <c r="R148" i="340"/>
  <c r="R149" i="340"/>
  <c r="R150" i="340"/>
  <c r="R151" i="340"/>
  <c r="R152" i="340"/>
  <c r="R153" i="340"/>
  <c r="R154" i="340"/>
  <c r="R155" i="340"/>
  <c r="R156" i="340"/>
  <c r="R157" i="340"/>
  <c r="R158" i="340"/>
  <c r="R159" i="340"/>
  <c r="R160" i="340"/>
  <c r="R161" i="340"/>
  <c r="R162" i="340"/>
  <c r="R163" i="340"/>
  <c r="R164" i="340"/>
  <c r="R165" i="340"/>
  <c r="R166" i="340"/>
  <c r="R167" i="340"/>
  <c r="R168" i="340"/>
  <c r="R169" i="340"/>
  <c r="R170" i="340"/>
  <c r="R171" i="340"/>
  <c r="R172" i="340"/>
  <c r="R173" i="340"/>
  <c r="R174" i="340"/>
  <c r="R175" i="340"/>
  <c r="R176" i="340"/>
  <c r="R177" i="340"/>
  <c r="R178" i="340"/>
  <c r="R179" i="340"/>
  <c r="R180" i="340"/>
  <c r="R181" i="340"/>
  <c r="R182" i="340"/>
  <c r="R183" i="340"/>
  <c r="R184" i="340"/>
  <c r="R185" i="340"/>
  <c r="R186" i="340"/>
  <c r="R187" i="340"/>
  <c r="R188" i="340"/>
  <c r="R190" i="340"/>
  <c r="R191" i="340"/>
  <c r="R192" i="340"/>
  <c r="R194" i="340"/>
  <c r="R196" i="340"/>
  <c r="R198" i="340"/>
  <c r="R199" i="340"/>
  <c r="R200" i="340"/>
  <c r="R202" i="340"/>
  <c r="R203" i="340"/>
  <c r="R204" i="340"/>
  <c r="R205" i="340"/>
  <c r="R206" i="340"/>
  <c r="R207" i="340"/>
  <c r="R208" i="340"/>
  <c r="R209" i="340"/>
  <c r="R210" i="340"/>
  <c r="R211" i="340"/>
  <c r="R212" i="340"/>
  <c r="R213" i="340"/>
  <c r="R214" i="340"/>
  <c r="R215" i="340"/>
  <c r="R216" i="340"/>
  <c r="R217" i="340"/>
  <c r="R218" i="340"/>
  <c r="R219" i="340"/>
  <c r="R220" i="340"/>
  <c r="R221" i="340"/>
  <c r="R222" i="340"/>
  <c r="R223" i="340"/>
  <c r="R224" i="340"/>
  <c r="R225" i="340"/>
  <c r="R226" i="340"/>
  <c r="R227" i="340"/>
  <c r="R228" i="340"/>
  <c r="R229" i="340"/>
  <c r="R230" i="340"/>
  <c r="R231" i="340"/>
  <c r="R232" i="340"/>
  <c r="R233" i="340"/>
  <c r="R236" i="340"/>
  <c r="Q11" i="340"/>
  <c r="Q12" i="340"/>
  <c r="Q13" i="340"/>
  <c r="Q14" i="340"/>
  <c r="Q15" i="340"/>
  <c r="Q16" i="340"/>
  <c r="Q17" i="340"/>
  <c r="Q18" i="340"/>
  <c r="Q19" i="340"/>
  <c r="Q20" i="340"/>
  <c r="Q21" i="340"/>
  <c r="Q22" i="340"/>
  <c r="Q23" i="340"/>
  <c r="Q24" i="340"/>
  <c r="Q25" i="340"/>
  <c r="Q26" i="340"/>
  <c r="Q27" i="340"/>
  <c r="Q28" i="340"/>
  <c r="Q30" i="340"/>
  <c r="Q31" i="340"/>
  <c r="Q32" i="340"/>
  <c r="Q33" i="340"/>
  <c r="Q34" i="340"/>
  <c r="Q35" i="340"/>
  <c r="Q36" i="340"/>
  <c r="Q37" i="340"/>
  <c r="Q38" i="340"/>
  <c r="Q39" i="340"/>
  <c r="Q40" i="340"/>
  <c r="Q41" i="340"/>
  <c r="Q42" i="340"/>
  <c r="Q43" i="340"/>
  <c r="Q44" i="340"/>
  <c r="Q45" i="340"/>
  <c r="Q46" i="340"/>
  <c r="Q47" i="340"/>
  <c r="Q48" i="340"/>
  <c r="Q49" i="340"/>
  <c r="Q50" i="340"/>
  <c r="Q51" i="340"/>
  <c r="Q52" i="340"/>
  <c r="Q53" i="340"/>
  <c r="Q54" i="340"/>
  <c r="Q55" i="340"/>
  <c r="Q56" i="340"/>
  <c r="Q57" i="340"/>
  <c r="Q58" i="340"/>
  <c r="Q59" i="340"/>
  <c r="Q60" i="340"/>
  <c r="Q61" i="340"/>
  <c r="Q62" i="340"/>
  <c r="Q63" i="340"/>
  <c r="Q64" i="340"/>
  <c r="Q65" i="340"/>
  <c r="Q66" i="340"/>
  <c r="Q67" i="340"/>
  <c r="Q68" i="340"/>
  <c r="Q69" i="340"/>
  <c r="Q70" i="340"/>
  <c r="Q71" i="340"/>
  <c r="Q72" i="340"/>
  <c r="Q73" i="340"/>
  <c r="Q74" i="340"/>
  <c r="Q75" i="340"/>
  <c r="Q76" i="340"/>
  <c r="Q77" i="340"/>
  <c r="Q78" i="340"/>
  <c r="Q79" i="340"/>
  <c r="Q80" i="340"/>
  <c r="Q81" i="340"/>
  <c r="Q82" i="340"/>
  <c r="Q83" i="340"/>
  <c r="Q84" i="340"/>
  <c r="Q85" i="340"/>
  <c r="Q86" i="340"/>
  <c r="Q87" i="340"/>
  <c r="Q88" i="340"/>
  <c r="Q89" i="340"/>
  <c r="Q90" i="340"/>
  <c r="Q91" i="340"/>
  <c r="Q92" i="340"/>
  <c r="Q93" i="340"/>
  <c r="Q94" i="340"/>
  <c r="Q95" i="340"/>
  <c r="Q96" i="340"/>
  <c r="Q97" i="340"/>
  <c r="Q98" i="340"/>
  <c r="Q99" i="340"/>
  <c r="Q100" i="340"/>
  <c r="Q101" i="340"/>
  <c r="Q102" i="340"/>
  <c r="Q103" i="340"/>
  <c r="Q104" i="340"/>
  <c r="Q105" i="340"/>
  <c r="Q106" i="340"/>
  <c r="Q107" i="340"/>
  <c r="Q108" i="340"/>
  <c r="Q109" i="340"/>
  <c r="Q110" i="340"/>
  <c r="Q111" i="340"/>
  <c r="Q112" i="340"/>
  <c r="Q113" i="340"/>
  <c r="Q114" i="340"/>
  <c r="Q115" i="340"/>
  <c r="Q116" i="340"/>
  <c r="Q117" i="340"/>
  <c r="Q118" i="340"/>
  <c r="Q119" i="340"/>
  <c r="Q120" i="340"/>
  <c r="Q121" i="340"/>
  <c r="Q122" i="340"/>
  <c r="Q123" i="340"/>
  <c r="Q124" i="340"/>
  <c r="Q125" i="340"/>
  <c r="Q126" i="340"/>
  <c r="Q127" i="340"/>
  <c r="Q128" i="340"/>
  <c r="Q129" i="340"/>
  <c r="Q130" i="340"/>
  <c r="Q131" i="340"/>
  <c r="Q132" i="340"/>
  <c r="Q133" i="340"/>
  <c r="Q134" i="340"/>
  <c r="Q135" i="340"/>
  <c r="Q136" i="340"/>
  <c r="Q137" i="340"/>
  <c r="Q138" i="340"/>
  <c r="Q139" i="340"/>
  <c r="Q140" i="340"/>
  <c r="Q141" i="340"/>
  <c r="Q143" i="340"/>
  <c r="Q144" i="340"/>
  <c r="Q145" i="340"/>
  <c r="Q146" i="340"/>
  <c r="Q147" i="340"/>
  <c r="Q148" i="340"/>
  <c r="Q149" i="340"/>
  <c r="Q150" i="340"/>
  <c r="Q151" i="340"/>
  <c r="Q152" i="340"/>
  <c r="Q153" i="340"/>
  <c r="Q154" i="340"/>
  <c r="Q155" i="340"/>
  <c r="Q156" i="340"/>
  <c r="Q157" i="340"/>
  <c r="Q158" i="340"/>
  <c r="Q159" i="340"/>
  <c r="Q160" i="340"/>
  <c r="Q161" i="340"/>
  <c r="Q162" i="340"/>
  <c r="Q163" i="340"/>
  <c r="Q164" i="340"/>
  <c r="Q165" i="340"/>
  <c r="Q166" i="340"/>
  <c r="Q167" i="340"/>
  <c r="Q168" i="340"/>
  <c r="Q169" i="340"/>
  <c r="Q170" i="340"/>
  <c r="Q171" i="340"/>
  <c r="Q172" i="340"/>
  <c r="Q173" i="340"/>
  <c r="Q174" i="340"/>
  <c r="Q175" i="340"/>
  <c r="Q176" i="340"/>
  <c r="Q177" i="340"/>
  <c r="Q178" i="340"/>
  <c r="Q179" i="340"/>
  <c r="Q180" i="340"/>
  <c r="Q181" i="340"/>
  <c r="Q182" i="340"/>
  <c r="Q183" i="340"/>
  <c r="Q184" i="340"/>
  <c r="Q185" i="340"/>
  <c r="Q186" i="340"/>
  <c r="Q187" i="340"/>
  <c r="Q188" i="340"/>
  <c r="Q190" i="340"/>
  <c r="Q191" i="340"/>
  <c r="Q192" i="340"/>
  <c r="Q194" i="340"/>
  <c r="Q196" i="340"/>
  <c r="Q198" i="340"/>
  <c r="Q199" i="340"/>
  <c r="Q200" i="340"/>
  <c r="Q202" i="340"/>
  <c r="Q203" i="340"/>
  <c r="Q204" i="340"/>
  <c r="Q205" i="340"/>
  <c r="Q206" i="340"/>
  <c r="Q207" i="340"/>
  <c r="Q208" i="340"/>
  <c r="Q209" i="340"/>
  <c r="Q210" i="340"/>
  <c r="Q211" i="340"/>
  <c r="Q212" i="340"/>
  <c r="Q213" i="340"/>
  <c r="Q214" i="340"/>
  <c r="Q215" i="340"/>
  <c r="Q216" i="340"/>
  <c r="Q217" i="340"/>
  <c r="Q218" i="340"/>
  <c r="Q219" i="340"/>
  <c r="Q220" i="340"/>
  <c r="Q221" i="340"/>
  <c r="Q222" i="340"/>
  <c r="Q223" i="340"/>
  <c r="Q224" i="340"/>
  <c r="Q225" i="340"/>
  <c r="Q226" i="340"/>
  <c r="Q227" i="340"/>
  <c r="Q228" i="340"/>
  <c r="Q229" i="340"/>
  <c r="Q230" i="340"/>
  <c r="Q231" i="340"/>
  <c r="Q232" i="340"/>
  <c r="Q233" i="340"/>
  <c r="Q236" i="340"/>
  <c r="P11" i="340"/>
  <c r="P12" i="340"/>
  <c r="P13" i="340"/>
  <c r="P14" i="340"/>
  <c r="P15" i="340"/>
  <c r="P16" i="340"/>
  <c r="P17" i="340"/>
  <c r="P18" i="340"/>
  <c r="P19" i="340"/>
  <c r="P20" i="340"/>
  <c r="P21" i="340"/>
  <c r="P22" i="340"/>
  <c r="P23" i="340"/>
  <c r="P24" i="340"/>
  <c r="P25" i="340"/>
  <c r="P26" i="340"/>
  <c r="P27" i="340"/>
  <c r="P28" i="340"/>
  <c r="P30" i="340"/>
  <c r="P31" i="340"/>
  <c r="P32" i="340"/>
  <c r="P33" i="340"/>
  <c r="P34" i="340"/>
  <c r="P35" i="340"/>
  <c r="P36" i="340"/>
  <c r="P37" i="340"/>
  <c r="P38" i="340"/>
  <c r="P39" i="340"/>
  <c r="P40" i="340"/>
  <c r="P41" i="340"/>
  <c r="P42" i="340"/>
  <c r="P43" i="340"/>
  <c r="P44" i="340"/>
  <c r="P45" i="340"/>
  <c r="P46" i="340"/>
  <c r="P47" i="340"/>
  <c r="P48" i="340"/>
  <c r="P49" i="340"/>
  <c r="P50" i="340"/>
  <c r="P51" i="340"/>
  <c r="P52" i="340"/>
  <c r="P53" i="340"/>
  <c r="P54" i="340"/>
  <c r="P55" i="340"/>
  <c r="P56" i="340"/>
  <c r="P57" i="340"/>
  <c r="P58" i="340"/>
  <c r="P59" i="340"/>
  <c r="P60" i="340"/>
  <c r="P61" i="340"/>
  <c r="P62" i="340"/>
  <c r="P63" i="340"/>
  <c r="P64" i="340"/>
  <c r="P65" i="340"/>
  <c r="P66" i="340"/>
  <c r="P67" i="340"/>
  <c r="P68" i="340"/>
  <c r="P69" i="340"/>
  <c r="P70" i="340"/>
  <c r="P71" i="340"/>
  <c r="P72" i="340"/>
  <c r="P73" i="340"/>
  <c r="P74" i="340"/>
  <c r="P75" i="340"/>
  <c r="P76" i="340"/>
  <c r="P77" i="340"/>
  <c r="P78" i="340"/>
  <c r="P79" i="340"/>
  <c r="P80" i="340"/>
  <c r="P81" i="340"/>
  <c r="P82" i="340"/>
  <c r="P83" i="340"/>
  <c r="P84" i="340"/>
  <c r="P85" i="340"/>
  <c r="P86" i="340"/>
  <c r="P87" i="340"/>
  <c r="P88" i="340"/>
  <c r="P89" i="340"/>
  <c r="P90" i="340"/>
  <c r="P91" i="340"/>
  <c r="P92" i="340"/>
  <c r="P93" i="340"/>
  <c r="P94" i="340"/>
  <c r="P95" i="340"/>
  <c r="P96" i="340"/>
  <c r="P97" i="340"/>
  <c r="P98" i="340"/>
  <c r="P99" i="340"/>
  <c r="P100" i="340"/>
  <c r="P101" i="340"/>
  <c r="P102" i="340"/>
  <c r="P103" i="340"/>
  <c r="P104" i="340"/>
  <c r="P105" i="340"/>
  <c r="P106" i="340"/>
  <c r="P107" i="340"/>
  <c r="P108" i="340"/>
  <c r="P109" i="340"/>
  <c r="P110" i="340"/>
  <c r="P111" i="340"/>
  <c r="P112" i="340"/>
  <c r="P113" i="340"/>
  <c r="P114" i="340"/>
  <c r="P115" i="340"/>
  <c r="P116" i="340"/>
  <c r="P117" i="340"/>
  <c r="P118" i="340"/>
  <c r="P119" i="340"/>
  <c r="P120" i="340"/>
  <c r="P121" i="340"/>
  <c r="P122" i="340"/>
  <c r="P123" i="340"/>
  <c r="P124" i="340"/>
  <c r="P125" i="340"/>
  <c r="P126" i="340"/>
  <c r="P127" i="340"/>
  <c r="P128" i="340"/>
  <c r="P129" i="340"/>
  <c r="P130" i="340"/>
  <c r="P131" i="340"/>
  <c r="P132" i="340"/>
  <c r="P133" i="340"/>
  <c r="P134" i="340"/>
  <c r="P135" i="340"/>
  <c r="P136" i="340"/>
  <c r="P137" i="340"/>
  <c r="P138" i="340"/>
  <c r="P139" i="340"/>
  <c r="P140" i="340"/>
  <c r="P141" i="340"/>
  <c r="P143" i="340"/>
  <c r="P144" i="340"/>
  <c r="P145" i="340"/>
  <c r="P146" i="340"/>
  <c r="P147" i="340"/>
  <c r="P148" i="340"/>
  <c r="P149" i="340"/>
  <c r="P150" i="340"/>
  <c r="P151" i="340"/>
  <c r="P152" i="340"/>
  <c r="P153" i="340"/>
  <c r="P154" i="340"/>
  <c r="P155" i="340"/>
  <c r="P156" i="340"/>
  <c r="P157" i="340"/>
  <c r="P158" i="340"/>
  <c r="P159" i="340"/>
  <c r="P160" i="340"/>
  <c r="P161" i="340"/>
  <c r="P162" i="340"/>
  <c r="P163" i="340"/>
  <c r="P164" i="340"/>
  <c r="P165" i="340"/>
  <c r="P166" i="340"/>
  <c r="P167" i="340"/>
  <c r="P168" i="340"/>
  <c r="P169" i="340"/>
  <c r="P170" i="340"/>
  <c r="P171" i="340"/>
  <c r="P172" i="340"/>
  <c r="P173" i="340"/>
  <c r="P174" i="340"/>
  <c r="P175" i="340"/>
  <c r="P176" i="340"/>
  <c r="P177" i="340"/>
  <c r="P178" i="340"/>
  <c r="P179" i="340"/>
  <c r="P180" i="340"/>
  <c r="P181" i="340"/>
  <c r="P182" i="340"/>
  <c r="P183" i="340"/>
  <c r="P184" i="340"/>
  <c r="P185" i="340"/>
  <c r="P186" i="340"/>
  <c r="P187" i="340"/>
  <c r="P188" i="340"/>
  <c r="P190" i="340"/>
  <c r="P191" i="340"/>
  <c r="P192" i="340"/>
  <c r="P194" i="340"/>
  <c r="P196" i="340"/>
  <c r="P198" i="340"/>
  <c r="P199" i="340"/>
  <c r="P200" i="340"/>
  <c r="P202" i="340"/>
  <c r="P203" i="340"/>
  <c r="P204" i="340"/>
  <c r="P205" i="340"/>
  <c r="P206" i="340"/>
  <c r="P207" i="340"/>
  <c r="P208" i="340"/>
  <c r="P209" i="340"/>
  <c r="P210" i="340"/>
  <c r="P211" i="340"/>
  <c r="P212" i="340"/>
  <c r="P213" i="340"/>
  <c r="P214" i="340"/>
  <c r="P215" i="340"/>
  <c r="P216" i="340"/>
  <c r="P217" i="340"/>
  <c r="P218" i="340"/>
  <c r="P219" i="340"/>
  <c r="P220" i="340"/>
  <c r="P221" i="340"/>
  <c r="P222" i="340"/>
  <c r="P223" i="340"/>
  <c r="P224" i="340"/>
  <c r="P225" i="340"/>
  <c r="P226" i="340"/>
  <c r="P227" i="340"/>
  <c r="P228" i="340"/>
  <c r="P229" i="340"/>
  <c r="P230" i="340"/>
  <c r="P231" i="340"/>
  <c r="P232" i="340"/>
  <c r="P233" i="340"/>
  <c r="P236" i="340"/>
  <c r="N236" i="340"/>
  <c r="M236" i="340"/>
  <c r="L236" i="340"/>
  <c r="AD9" i="340"/>
  <c r="N9" i="340"/>
  <c r="BN9" i="340"/>
  <c r="AL9" i="340"/>
  <c r="BB9" i="340"/>
  <c r="AD10" i="340"/>
  <c r="N10" i="340"/>
  <c r="BN10" i="340"/>
  <c r="BB10" i="340"/>
  <c r="BN11" i="340"/>
  <c r="BB11" i="340"/>
  <c r="BN12" i="340"/>
  <c r="BB12" i="340"/>
  <c r="BN13" i="340"/>
  <c r="BB13" i="340"/>
  <c r="BN14" i="340"/>
  <c r="BB14" i="340"/>
  <c r="BN15" i="340"/>
  <c r="BB15" i="340"/>
  <c r="BN16" i="340"/>
  <c r="BB16" i="340"/>
  <c r="BN17" i="340"/>
  <c r="BB17" i="340"/>
  <c r="BN18" i="340"/>
  <c r="BB18" i="340"/>
  <c r="BN19" i="340"/>
  <c r="BB19" i="340"/>
  <c r="BN20" i="340"/>
  <c r="BB20" i="340"/>
  <c r="BN21" i="340"/>
  <c r="BB21" i="340"/>
  <c r="BN22" i="340"/>
  <c r="BB22" i="340"/>
  <c r="BN23" i="340"/>
  <c r="BB23" i="340"/>
  <c r="BN24" i="340"/>
  <c r="BB24" i="340"/>
  <c r="BN25" i="340"/>
  <c r="BB25" i="340"/>
  <c r="BN26" i="340"/>
  <c r="BB26" i="340"/>
  <c r="BN27" i="340"/>
  <c r="BB27" i="340"/>
  <c r="BN28" i="340"/>
  <c r="BB28" i="340"/>
  <c r="BN29" i="340"/>
  <c r="BB29" i="340"/>
  <c r="BN30" i="340"/>
  <c r="BB30" i="340"/>
  <c r="BN31" i="340"/>
  <c r="BB31" i="340"/>
  <c r="BN32" i="340"/>
  <c r="BB32" i="340"/>
  <c r="BN33" i="340"/>
  <c r="BB33" i="340"/>
  <c r="BN34" i="340"/>
  <c r="BB34" i="340"/>
  <c r="BN35" i="340"/>
  <c r="BB35" i="340"/>
  <c r="BN36" i="340"/>
  <c r="BB36" i="340"/>
  <c r="BN37" i="340"/>
  <c r="BB37" i="340"/>
  <c r="BN38" i="340"/>
  <c r="BB38" i="340"/>
  <c r="BN39" i="340"/>
  <c r="BB39" i="340"/>
  <c r="BN40" i="340"/>
  <c r="BB40" i="340"/>
  <c r="BN41" i="340"/>
  <c r="BB41" i="340"/>
  <c r="BN42" i="340"/>
  <c r="BB42" i="340"/>
  <c r="BN43" i="340"/>
  <c r="BB43" i="340"/>
  <c r="BN44" i="340"/>
  <c r="BB44" i="340"/>
  <c r="BN45" i="340"/>
  <c r="BB45" i="340"/>
  <c r="BN46" i="340"/>
  <c r="BB46" i="340"/>
  <c r="BN47" i="340"/>
  <c r="BB47" i="340"/>
  <c r="BN48" i="340"/>
  <c r="BB48" i="340"/>
  <c r="BN49" i="340"/>
  <c r="BB49" i="340"/>
  <c r="BN50" i="340"/>
  <c r="BB50" i="340"/>
  <c r="BN51" i="340"/>
  <c r="BB51" i="340"/>
  <c r="BN52" i="340"/>
  <c r="BB52" i="340"/>
  <c r="BN53" i="340"/>
  <c r="BB53" i="340"/>
  <c r="BN54" i="340"/>
  <c r="BB54" i="340"/>
  <c r="BN55" i="340"/>
  <c r="BB55" i="340"/>
  <c r="BN56" i="340"/>
  <c r="BB56" i="340"/>
  <c r="BN57" i="340"/>
  <c r="BB57" i="340"/>
  <c r="BN58" i="340"/>
  <c r="BB58" i="340"/>
  <c r="BN59" i="340"/>
  <c r="BB59" i="340"/>
  <c r="BN60" i="340"/>
  <c r="BB60" i="340"/>
  <c r="BN61" i="340"/>
  <c r="BB61" i="340"/>
  <c r="BN62" i="340"/>
  <c r="BB62" i="340"/>
  <c r="BN63" i="340"/>
  <c r="BB63" i="340"/>
  <c r="BN64" i="340"/>
  <c r="BB64" i="340"/>
  <c r="BN65" i="340"/>
  <c r="BB65" i="340"/>
  <c r="BN66" i="340"/>
  <c r="BB66" i="340"/>
  <c r="BN67" i="340"/>
  <c r="BB67" i="340"/>
  <c r="BN68" i="340"/>
  <c r="BB68" i="340"/>
  <c r="BN69" i="340"/>
  <c r="BB69" i="340"/>
  <c r="BN70" i="340"/>
  <c r="BB70" i="340"/>
  <c r="BN71" i="340"/>
  <c r="BB71" i="340"/>
  <c r="BN72" i="340"/>
  <c r="BB72" i="340"/>
  <c r="BN73" i="340"/>
  <c r="BB73" i="340"/>
  <c r="BN74" i="340"/>
  <c r="BB74" i="340"/>
  <c r="BN75" i="340"/>
  <c r="BB75" i="340"/>
  <c r="BN76" i="340"/>
  <c r="BB76" i="340"/>
  <c r="BN77" i="340"/>
  <c r="BB77" i="340"/>
  <c r="BN78" i="340"/>
  <c r="BB78" i="340"/>
  <c r="BN79" i="340"/>
  <c r="BB79" i="340"/>
  <c r="BN80" i="340"/>
  <c r="BB80" i="340"/>
  <c r="BN81" i="340"/>
  <c r="BB81" i="340"/>
  <c r="BN82" i="340"/>
  <c r="BB82" i="340"/>
  <c r="BN83" i="340"/>
  <c r="BB83" i="340"/>
  <c r="BN84" i="340"/>
  <c r="BB84" i="340"/>
  <c r="BN85" i="340"/>
  <c r="BB85" i="340"/>
  <c r="BN86" i="340"/>
  <c r="BB86" i="340"/>
  <c r="BN87" i="340"/>
  <c r="BB87" i="340"/>
  <c r="BN88" i="340"/>
  <c r="BB88" i="340"/>
  <c r="BN89" i="340"/>
  <c r="BB89" i="340"/>
  <c r="BN90" i="340"/>
  <c r="BB90" i="340"/>
  <c r="BN91" i="340"/>
  <c r="BB91" i="340"/>
  <c r="BN92" i="340"/>
  <c r="BB92" i="340"/>
  <c r="BN93" i="340"/>
  <c r="BB93" i="340"/>
  <c r="BN94" i="340"/>
  <c r="BB94" i="340"/>
  <c r="BN95" i="340"/>
  <c r="BB95" i="340"/>
  <c r="BN96" i="340"/>
  <c r="BB96" i="340"/>
  <c r="BN97" i="340"/>
  <c r="BB97" i="340"/>
  <c r="BN98" i="340"/>
  <c r="BB98" i="340"/>
  <c r="BN99" i="340"/>
  <c r="BB99" i="340"/>
  <c r="BN100" i="340"/>
  <c r="BB100" i="340"/>
  <c r="BN101" i="340"/>
  <c r="BB101" i="340"/>
  <c r="BN102" i="340"/>
  <c r="BB102" i="340"/>
  <c r="BN103" i="340"/>
  <c r="BB103" i="340"/>
  <c r="BN104" i="340"/>
  <c r="BB104" i="340"/>
  <c r="BN105" i="340"/>
  <c r="BB105" i="340"/>
  <c r="BN106" i="340"/>
  <c r="BB106" i="340"/>
  <c r="BN107" i="340"/>
  <c r="BB107" i="340"/>
  <c r="BN108" i="340"/>
  <c r="BB108" i="340"/>
  <c r="BN109" i="340"/>
  <c r="BB109" i="340"/>
  <c r="BN110" i="340"/>
  <c r="BB110" i="340"/>
  <c r="BN111" i="340"/>
  <c r="BB111" i="340"/>
  <c r="BN112" i="340"/>
  <c r="BB112" i="340"/>
  <c r="BN113" i="340"/>
  <c r="BB113" i="340"/>
  <c r="BN114" i="340"/>
  <c r="BB114" i="340"/>
  <c r="BN115" i="340"/>
  <c r="BB115" i="340"/>
  <c r="BN116" i="340"/>
  <c r="BB116" i="340"/>
  <c r="BN117" i="340"/>
  <c r="BB117" i="340"/>
  <c r="BN118" i="340"/>
  <c r="BB118" i="340"/>
  <c r="BN119" i="340"/>
  <c r="BB119" i="340"/>
  <c r="BN120" i="340"/>
  <c r="BB120" i="340"/>
  <c r="BN121" i="340"/>
  <c r="BB121" i="340"/>
  <c r="BN122" i="340"/>
  <c r="BB122" i="340"/>
  <c r="BN123" i="340"/>
  <c r="BB123" i="340"/>
  <c r="BN124" i="340"/>
  <c r="BB124" i="340"/>
  <c r="BN125" i="340"/>
  <c r="BB125" i="340"/>
  <c r="BN126" i="340"/>
  <c r="BB126" i="340"/>
  <c r="BN127" i="340"/>
  <c r="BB127" i="340"/>
  <c r="BN128" i="340"/>
  <c r="BB128" i="340"/>
  <c r="BN129" i="340"/>
  <c r="BB129" i="340"/>
  <c r="BN130" i="340"/>
  <c r="BB130" i="340"/>
  <c r="BN131" i="340"/>
  <c r="BB131" i="340"/>
  <c r="BN132" i="340"/>
  <c r="BB132" i="340"/>
  <c r="BN133" i="340"/>
  <c r="BB133" i="340"/>
  <c r="BN134" i="340"/>
  <c r="BB134" i="340"/>
  <c r="BN135" i="340"/>
  <c r="BB135" i="340"/>
  <c r="BN136" i="340"/>
  <c r="BB136" i="340"/>
  <c r="BN137" i="340"/>
  <c r="BB137" i="340"/>
  <c r="BN138" i="340"/>
  <c r="BB138" i="340"/>
  <c r="BN139" i="340"/>
  <c r="BB139" i="340"/>
  <c r="BN140" i="340"/>
  <c r="BB140" i="340"/>
  <c r="BN141" i="340"/>
  <c r="BB141" i="340"/>
  <c r="BN142" i="340"/>
  <c r="BB142" i="340"/>
  <c r="BN143" i="340"/>
  <c r="BB143" i="340"/>
  <c r="BN144" i="340"/>
  <c r="BB144" i="340"/>
  <c r="BN145" i="340"/>
  <c r="BB145" i="340"/>
  <c r="BN146" i="340"/>
  <c r="BB146" i="340"/>
  <c r="BN147" i="340"/>
  <c r="BB147" i="340"/>
  <c r="BN148" i="340"/>
  <c r="BB148" i="340"/>
  <c r="BN149" i="340"/>
  <c r="BB149" i="340"/>
  <c r="BN150" i="340"/>
  <c r="BB150" i="340"/>
  <c r="BN151" i="340"/>
  <c r="BB151" i="340"/>
  <c r="BN152" i="340"/>
  <c r="BB152" i="340"/>
  <c r="BN153" i="340"/>
  <c r="BB153" i="340"/>
  <c r="BN154" i="340"/>
  <c r="BB154" i="340"/>
  <c r="BN155" i="340"/>
  <c r="BB155" i="340"/>
  <c r="BN156" i="340"/>
  <c r="BB156" i="340"/>
  <c r="BN157" i="340"/>
  <c r="BB157" i="340"/>
  <c r="BN158" i="340"/>
  <c r="BB158" i="340"/>
  <c r="BN159" i="340"/>
  <c r="BB159" i="340"/>
  <c r="BN160" i="340"/>
  <c r="BB160" i="340"/>
  <c r="BN161" i="340"/>
  <c r="BB161" i="340"/>
  <c r="BN162" i="340"/>
  <c r="BB162" i="340"/>
  <c r="BN163" i="340"/>
  <c r="BB163" i="340"/>
  <c r="BN164" i="340"/>
  <c r="BB164" i="340"/>
  <c r="BN165" i="340"/>
  <c r="BB165" i="340"/>
  <c r="BN166" i="340"/>
  <c r="BB166" i="340"/>
  <c r="BN167" i="340"/>
  <c r="BB167" i="340"/>
  <c r="BN168" i="340"/>
  <c r="BB168" i="340"/>
  <c r="BN169" i="340"/>
  <c r="BB169" i="340"/>
  <c r="BN170" i="340"/>
  <c r="BB170" i="340"/>
  <c r="BN171" i="340"/>
  <c r="BB171" i="340"/>
  <c r="BN172" i="340"/>
  <c r="BB172" i="340"/>
  <c r="BN173" i="340"/>
  <c r="BB173" i="340"/>
  <c r="BN174" i="340"/>
  <c r="BB174" i="340"/>
  <c r="BN175" i="340"/>
  <c r="BB175" i="340"/>
  <c r="BN176" i="340"/>
  <c r="BB176" i="340"/>
  <c r="BN177" i="340"/>
  <c r="BB177" i="340"/>
  <c r="BN178" i="340"/>
  <c r="BB178" i="340"/>
  <c r="BN179" i="340"/>
  <c r="BB179" i="340"/>
  <c r="BN180" i="340"/>
  <c r="BB180" i="340"/>
  <c r="BN181" i="340"/>
  <c r="BB181" i="340"/>
  <c r="BN182" i="340"/>
  <c r="BB182" i="340"/>
  <c r="BN183" i="340"/>
  <c r="BB183" i="340"/>
  <c r="BN184" i="340"/>
  <c r="BB184" i="340"/>
  <c r="BN185" i="340"/>
  <c r="BB185" i="340"/>
  <c r="BN186" i="340"/>
  <c r="BB186" i="340"/>
  <c r="BN187" i="340"/>
  <c r="BB187" i="340"/>
  <c r="BN188" i="340"/>
  <c r="BB188" i="340"/>
  <c r="BN189" i="340"/>
  <c r="BB189" i="340"/>
  <c r="BN190" i="340"/>
  <c r="BB190" i="340"/>
  <c r="BN191" i="340"/>
  <c r="BB191" i="340"/>
  <c r="BN192" i="340"/>
  <c r="BB192" i="340"/>
  <c r="BN193" i="340"/>
  <c r="BB193" i="340"/>
  <c r="BN194" i="340"/>
  <c r="BB194" i="340"/>
  <c r="BN195" i="340"/>
  <c r="BB195" i="340"/>
  <c r="BN196" i="340"/>
  <c r="BB196" i="340"/>
  <c r="BN197" i="340"/>
  <c r="BB197" i="340"/>
  <c r="BN198" i="340"/>
  <c r="BB198" i="340"/>
  <c r="BN199" i="340"/>
  <c r="BB199" i="340"/>
  <c r="BN200" i="340"/>
  <c r="BB200" i="340"/>
  <c r="BN201" i="340"/>
  <c r="BB201" i="340"/>
  <c r="BN202" i="340"/>
  <c r="BB202" i="340"/>
  <c r="BN203" i="340"/>
  <c r="BB203" i="340"/>
  <c r="BN204" i="340"/>
  <c r="BB204" i="340"/>
  <c r="BN205" i="340"/>
  <c r="BB205" i="340"/>
  <c r="BN206" i="340"/>
  <c r="BB206" i="340"/>
  <c r="BN207" i="340"/>
  <c r="BB207" i="340"/>
  <c r="BN208" i="340"/>
  <c r="BB208" i="340"/>
  <c r="BN209" i="340"/>
  <c r="BB209" i="340"/>
  <c r="BN210" i="340"/>
  <c r="BB210" i="340"/>
  <c r="BN211" i="340"/>
  <c r="BB211" i="340"/>
  <c r="BN212" i="340"/>
  <c r="BB212" i="340"/>
  <c r="BN213" i="340"/>
  <c r="BB213" i="340"/>
  <c r="BN214" i="340"/>
  <c r="BB214" i="340"/>
  <c r="BN215" i="340"/>
  <c r="BB215" i="340"/>
  <c r="BN216" i="340"/>
  <c r="BB216" i="340"/>
  <c r="BN217" i="340"/>
  <c r="BB217" i="340"/>
  <c r="BN218" i="340"/>
  <c r="BB218" i="340"/>
  <c r="BN219" i="340"/>
  <c r="BB219" i="340"/>
  <c r="BN220" i="340"/>
  <c r="BB220" i="340"/>
  <c r="BN221" i="340"/>
  <c r="BB221" i="340"/>
  <c r="BN222" i="340"/>
  <c r="BB222" i="340"/>
  <c r="BN223" i="340"/>
  <c r="BB223" i="340"/>
  <c r="BN224" i="340"/>
  <c r="BB224" i="340"/>
  <c r="BN225" i="340"/>
  <c r="BB225" i="340"/>
  <c r="BN226" i="340"/>
  <c r="BB226" i="340"/>
  <c r="BN227" i="340"/>
  <c r="BB227" i="340"/>
  <c r="BN228" i="340"/>
  <c r="BB228" i="340"/>
  <c r="BN229" i="340"/>
  <c r="BB229" i="340"/>
  <c r="BN230" i="340"/>
  <c r="BB230" i="340"/>
  <c r="BN231" i="340"/>
  <c r="BB231" i="340"/>
  <c r="BN232" i="340"/>
  <c r="BB232" i="340"/>
  <c r="BN233" i="340"/>
  <c r="BB233" i="340"/>
  <c r="BB234" i="340"/>
  <c r="AH9" i="340"/>
  <c r="R9" i="340"/>
  <c r="BR9" i="340"/>
  <c r="AP9" i="340"/>
  <c r="BF9" i="340"/>
  <c r="AH10" i="340"/>
  <c r="R10" i="340"/>
  <c r="BR10" i="340"/>
  <c r="BF10" i="340"/>
  <c r="BR11" i="340"/>
  <c r="BF11" i="340"/>
  <c r="BR12" i="340"/>
  <c r="BF12" i="340"/>
  <c r="BR13" i="340"/>
  <c r="BF13" i="340"/>
  <c r="BR14" i="340"/>
  <c r="BF14" i="340"/>
  <c r="BR15" i="340"/>
  <c r="BF15" i="340"/>
  <c r="BR16" i="340"/>
  <c r="BF16" i="340"/>
  <c r="BR17" i="340"/>
  <c r="BF17" i="340"/>
  <c r="BR18" i="340"/>
  <c r="BF18" i="340"/>
  <c r="BR19" i="340"/>
  <c r="BF19" i="340"/>
  <c r="BR20" i="340"/>
  <c r="BF20" i="340"/>
  <c r="BR21" i="340"/>
  <c r="BF21" i="340"/>
  <c r="BR22" i="340"/>
  <c r="BF22" i="340"/>
  <c r="BR23" i="340"/>
  <c r="BF23" i="340"/>
  <c r="BR24" i="340"/>
  <c r="BF24" i="340"/>
  <c r="BR25" i="340"/>
  <c r="BF25" i="340"/>
  <c r="BR26" i="340"/>
  <c r="BF26" i="340"/>
  <c r="BR27" i="340"/>
  <c r="BF27" i="340"/>
  <c r="BR28" i="340"/>
  <c r="BF28" i="340"/>
  <c r="BR29" i="340"/>
  <c r="BF29" i="340"/>
  <c r="BR30" i="340"/>
  <c r="BF30" i="340"/>
  <c r="BR31" i="340"/>
  <c r="BF31" i="340"/>
  <c r="BR32" i="340"/>
  <c r="BF32" i="340"/>
  <c r="BR33" i="340"/>
  <c r="BF33" i="340"/>
  <c r="BR34" i="340"/>
  <c r="BF34" i="340"/>
  <c r="BR35" i="340"/>
  <c r="BF35" i="340"/>
  <c r="BR36" i="340"/>
  <c r="BF36" i="340"/>
  <c r="BR37" i="340"/>
  <c r="BF37" i="340"/>
  <c r="BR38" i="340"/>
  <c r="BF38" i="340"/>
  <c r="BR39" i="340"/>
  <c r="BF39" i="340"/>
  <c r="BR40" i="340"/>
  <c r="BF40" i="340"/>
  <c r="BR41" i="340"/>
  <c r="BF41" i="340"/>
  <c r="BR42" i="340"/>
  <c r="BF42" i="340"/>
  <c r="BR43" i="340"/>
  <c r="BF43" i="340"/>
  <c r="BR44" i="340"/>
  <c r="BF44" i="340"/>
  <c r="BR45" i="340"/>
  <c r="BF45" i="340"/>
  <c r="BR46" i="340"/>
  <c r="BF46" i="340"/>
  <c r="BR47" i="340"/>
  <c r="BF47" i="340"/>
  <c r="BR48" i="340"/>
  <c r="BF48" i="340"/>
  <c r="BR49" i="340"/>
  <c r="BF49" i="340"/>
  <c r="BR50" i="340"/>
  <c r="BF50" i="340"/>
  <c r="BR51" i="340"/>
  <c r="BF51" i="340"/>
  <c r="BR52" i="340"/>
  <c r="BF52" i="340"/>
  <c r="BR53" i="340"/>
  <c r="BF53" i="340"/>
  <c r="BR54" i="340"/>
  <c r="BF54" i="340"/>
  <c r="BR55" i="340"/>
  <c r="BF55" i="340"/>
  <c r="BR56" i="340"/>
  <c r="BF56" i="340"/>
  <c r="BR57" i="340"/>
  <c r="BF57" i="340"/>
  <c r="BR58" i="340"/>
  <c r="BF58" i="340"/>
  <c r="BR59" i="340"/>
  <c r="BF59" i="340"/>
  <c r="BR60" i="340"/>
  <c r="BF60" i="340"/>
  <c r="BR61" i="340"/>
  <c r="BF61" i="340"/>
  <c r="BR62" i="340"/>
  <c r="BF62" i="340"/>
  <c r="BR63" i="340"/>
  <c r="BF63" i="340"/>
  <c r="BR64" i="340"/>
  <c r="BF64" i="340"/>
  <c r="BR65" i="340"/>
  <c r="BF65" i="340"/>
  <c r="BR66" i="340"/>
  <c r="BF66" i="340"/>
  <c r="BR67" i="340"/>
  <c r="BF67" i="340"/>
  <c r="BR68" i="340"/>
  <c r="BF68" i="340"/>
  <c r="BR69" i="340"/>
  <c r="BF69" i="340"/>
  <c r="BR70" i="340"/>
  <c r="BF70" i="340"/>
  <c r="BR71" i="340"/>
  <c r="BF71" i="340"/>
  <c r="BR72" i="340"/>
  <c r="BF72" i="340"/>
  <c r="BR73" i="340"/>
  <c r="BF73" i="340"/>
  <c r="BR74" i="340"/>
  <c r="BF74" i="340"/>
  <c r="BR75" i="340"/>
  <c r="BF75" i="340"/>
  <c r="BR76" i="340"/>
  <c r="BF76" i="340"/>
  <c r="BR77" i="340"/>
  <c r="BF77" i="340"/>
  <c r="BR78" i="340"/>
  <c r="BF78" i="340"/>
  <c r="BR79" i="340"/>
  <c r="BF79" i="340"/>
  <c r="BR80" i="340"/>
  <c r="BF80" i="340"/>
  <c r="BR81" i="340"/>
  <c r="BF81" i="340"/>
  <c r="BR82" i="340"/>
  <c r="BF82" i="340"/>
  <c r="BR83" i="340"/>
  <c r="BF83" i="340"/>
  <c r="BR84" i="340"/>
  <c r="BF84" i="340"/>
  <c r="BR85" i="340"/>
  <c r="BF85" i="340"/>
  <c r="BR86" i="340"/>
  <c r="BF86" i="340"/>
  <c r="BR87" i="340"/>
  <c r="BF87" i="340"/>
  <c r="BR88" i="340"/>
  <c r="BF88" i="340"/>
  <c r="BR89" i="340"/>
  <c r="BF89" i="340"/>
  <c r="BR90" i="340"/>
  <c r="BF90" i="340"/>
  <c r="BR91" i="340"/>
  <c r="BF91" i="340"/>
  <c r="BR92" i="340"/>
  <c r="BF92" i="340"/>
  <c r="BR93" i="340"/>
  <c r="BF93" i="340"/>
  <c r="BR94" i="340"/>
  <c r="BF94" i="340"/>
  <c r="BR95" i="340"/>
  <c r="BF95" i="340"/>
  <c r="BR96" i="340"/>
  <c r="BF96" i="340"/>
  <c r="BR97" i="340"/>
  <c r="BF97" i="340"/>
  <c r="BR98" i="340"/>
  <c r="BF98" i="340"/>
  <c r="BR99" i="340"/>
  <c r="BF99" i="340"/>
  <c r="BR100" i="340"/>
  <c r="BF100" i="340"/>
  <c r="BR101" i="340"/>
  <c r="BF101" i="340"/>
  <c r="BR102" i="340"/>
  <c r="BF102" i="340"/>
  <c r="BR103" i="340"/>
  <c r="BF103" i="340"/>
  <c r="BR104" i="340"/>
  <c r="BF104" i="340"/>
  <c r="BR105" i="340"/>
  <c r="BF105" i="340"/>
  <c r="BR106" i="340"/>
  <c r="BF106" i="340"/>
  <c r="BR107" i="340"/>
  <c r="BF107" i="340"/>
  <c r="BR108" i="340"/>
  <c r="BF108" i="340"/>
  <c r="BR109" i="340"/>
  <c r="BF109" i="340"/>
  <c r="BR110" i="340"/>
  <c r="BF110" i="340"/>
  <c r="BR111" i="340"/>
  <c r="BF111" i="340"/>
  <c r="BR112" i="340"/>
  <c r="BF112" i="340"/>
  <c r="BR113" i="340"/>
  <c r="BF113" i="340"/>
  <c r="BR114" i="340"/>
  <c r="BF114" i="340"/>
  <c r="BR115" i="340"/>
  <c r="BF115" i="340"/>
  <c r="BR116" i="340"/>
  <c r="BF116" i="340"/>
  <c r="BR117" i="340"/>
  <c r="BF117" i="340"/>
  <c r="BR118" i="340"/>
  <c r="BF118" i="340"/>
  <c r="BR119" i="340"/>
  <c r="BF119" i="340"/>
  <c r="BR120" i="340"/>
  <c r="BF120" i="340"/>
  <c r="BR121" i="340"/>
  <c r="BF121" i="340"/>
  <c r="BR122" i="340"/>
  <c r="BF122" i="340"/>
  <c r="BR123" i="340"/>
  <c r="BF123" i="340"/>
  <c r="BR124" i="340"/>
  <c r="BF124" i="340"/>
  <c r="BR125" i="340"/>
  <c r="BF125" i="340"/>
  <c r="BR126" i="340"/>
  <c r="BF126" i="340"/>
  <c r="BR127" i="340"/>
  <c r="BF127" i="340"/>
  <c r="BR128" i="340"/>
  <c r="BF128" i="340"/>
  <c r="BR129" i="340"/>
  <c r="BF129" i="340"/>
  <c r="BR130" i="340"/>
  <c r="BF130" i="340"/>
  <c r="BR131" i="340"/>
  <c r="BF131" i="340"/>
  <c r="BR132" i="340"/>
  <c r="BF132" i="340"/>
  <c r="BR133" i="340"/>
  <c r="BF133" i="340"/>
  <c r="BR134" i="340"/>
  <c r="BF134" i="340"/>
  <c r="BR135" i="340"/>
  <c r="BF135" i="340"/>
  <c r="BR136" i="340"/>
  <c r="BF136" i="340"/>
  <c r="BR137" i="340"/>
  <c r="BF137" i="340"/>
  <c r="BR138" i="340"/>
  <c r="BF138" i="340"/>
  <c r="BR139" i="340"/>
  <c r="BF139" i="340"/>
  <c r="BR140" i="340"/>
  <c r="BF140" i="340"/>
  <c r="BR141" i="340"/>
  <c r="BF141" i="340"/>
  <c r="BR142" i="340"/>
  <c r="BF142" i="340"/>
  <c r="BR143" i="340"/>
  <c r="BF143" i="340"/>
  <c r="BR144" i="340"/>
  <c r="BF144" i="340"/>
  <c r="BR145" i="340"/>
  <c r="BF145" i="340"/>
  <c r="BR146" i="340"/>
  <c r="BF146" i="340"/>
  <c r="BR147" i="340"/>
  <c r="BF147" i="340"/>
  <c r="BR148" i="340"/>
  <c r="BF148" i="340"/>
  <c r="BR149" i="340"/>
  <c r="BF149" i="340"/>
  <c r="BR150" i="340"/>
  <c r="BF150" i="340"/>
  <c r="BR151" i="340"/>
  <c r="BF151" i="340"/>
  <c r="BR152" i="340"/>
  <c r="BF152" i="340"/>
  <c r="BR153" i="340"/>
  <c r="BF153" i="340"/>
  <c r="BR154" i="340"/>
  <c r="BF154" i="340"/>
  <c r="BR155" i="340"/>
  <c r="BF155" i="340"/>
  <c r="BR156" i="340"/>
  <c r="BF156" i="340"/>
  <c r="BR157" i="340"/>
  <c r="BF157" i="340"/>
  <c r="BR158" i="340"/>
  <c r="BF158" i="340"/>
  <c r="BR159" i="340"/>
  <c r="BF159" i="340"/>
  <c r="BR160" i="340"/>
  <c r="BF160" i="340"/>
  <c r="BR161" i="340"/>
  <c r="BF161" i="340"/>
  <c r="BR162" i="340"/>
  <c r="BF162" i="340"/>
  <c r="BR163" i="340"/>
  <c r="BF163" i="340"/>
  <c r="BR164" i="340"/>
  <c r="BF164" i="340"/>
  <c r="BR165" i="340"/>
  <c r="BF165" i="340"/>
  <c r="BR166" i="340"/>
  <c r="BF166" i="340"/>
  <c r="BR167" i="340"/>
  <c r="BF167" i="340"/>
  <c r="BR168" i="340"/>
  <c r="BF168" i="340"/>
  <c r="BR169" i="340"/>
  <c r="BF169" i="340"/>
  <c r="BR170" i="340"/>
  <c r="BF170" i="340"/>
  <c r="BR171" i="340"/>
  <c r="BF171" i="340"/>
  <c r="BR172" i="340"/>
  <c r="BF172" i="340"/>
  <c r="BR173" i="340"/>
  <c r="BF173" i="340"/>
  <c r="BR174" i="340"/>
  <c r="BF174" i="340"/>
  <c r="BR175" i="340"/>
  <c r="BF175" i="340"/>
  <c r="BR176" i="340"/>
  <c r="BF176" i="340"/>
  <c r="BR177" i="340"/>
  <c r="BF177" i="340"/>
  <c r="BR178" i="340"/>
  <c r="BF178" i="340"/>
  <c r="BR179" i="340"/>
  <c r="BF179" i="340"/>
  <c r="BR180" i="340"/>
  <c r="BF180" i="340"/>
  <c r="BR181" i="340"/>
  <c r="BF181" i="340"/>
  <c r="BR182" i="340"/>
  <c r="BF182" i="340"/>
  <c r="BR183" i="340"/>
  <c r="BF183" i="340"/>
  <c r="BR184" i="340"/>
  <c r="BF184" i="340"/>
  <c r="BR185" i="340"/>
  <c r="BF185" i="340"/>
  <c r="BR186" i="340"/>
  <c r="BF186" i="340"/>
  <c r="BR187" i="340"/>
  <c r="BF187" i="340"/>
  <c r="BR188" i="340"/>
  <c r="BF188" i="340"/>
  <c r="BR189" i="340"/>
  <c r="BF189" i="340"/>
  <c r="BR190" i="340"/>
  <c r="BF190" i="340"/>
  <c r="BR191" i="340"/>
  <c r="BF191" i="340"/>
  <c r="BR192" i="340"/>
  <c r="BF192" i="340"/>
  <c r="BR193" i="340"/>
  <c r="BF193" i="340"/>
  <c r="BR194" i="340"/>
  <c r="BF194" i="340"/>
  <c r="BR195" i="340"/>
  <c r="BF195" i="340"/>
  <c r="BR196" i="340"/>
  <c r="BF196" i="340"/>
  <c r="BR197" i="340"/>
  <c r="BF197" i="340"/>
  <c r="BR198" i="340"/>
  <c r="BF198" i="340"/>
  <c r="BR199" i="340"/>
  <c r="BF199" i="340"/>
  <c r="BR200" i="340"/>
  <c r="BF200" i="340"/>
  <c r="BR201" i="340"/>
  <c r="BF201" i="340"/>
  <c r="BR202" i="340"/>
  <c r="BF202" i="340"/>
  <c r="BR203" i="340"/>
  <c r="BF203" i="340"/>
  <c r="BR204" i="340"/>
  <c r="BF204" i="340"/>
  <c r="BR205" i="340"/>
  <c r="BF205" i="340"/>
  <c r="BR206" i="340"/>
  <c r="BF206" i="340"/>
  <c r="BR207" i="340"/>
  <c r="BF207" i="340"/>
  <c r="BR208" i="340"/>
  <c r="BF208" i="340"/>
  <c r="BR209" i="340"/>
  <c r="BF209" i="340"/>
  <c r="BR210" i="340"/>
  <c r="BF210" i="340"/>
  <c r="BR211" i="340"/>
  <c r="BF211" i="340"/>
  <c r="BR212" i="340"/>
  <c r="BF212" i="340"/>
  <c r="BR213" i="340"/>
  <c r="BF213" i="340"/>
  <c r="BR214" i="340"/>
  <c r="BF214" i="340"/>
  <c r="BR215" i="340"/>
  <c r="BF215" i="340"/>
  <c r="BR216" i="340"/>
  <c r="BF216" i="340"/>
  <c r="BR217" i="340"/>
  <c r="BF217" i="340"/>
  <c r="BR218" i="340"/>
  <c r="BF218" i="340"/>
  <c r="BR219" i="340"/>
  <c r="BF219" i="340"/>
  <c r="BR220" i="340"/>
  <c r="BF220" i="340"/>
  <c r="BR221" i="340"/>
  <c r="BF221" i="340"/>
  <c r="BR222" i="340"/>
  <c r="BF222" i="340"/>
  <c r="BR223" i="340"/>
  <c r="BF223" i="340"/>
  <c r="BR224" i="340"/>
  <c r="BF224" i="340"/>
  <c r="BR225" i="340"/>
  <c r="BF225" i="340"/>
  <c r="BR226" i="340"/>
  <c r="BF226" i="340"/>
  <c r="BR227" i="340"/>
  <c r="BF227" i="340"/>
  <c r="BR228" i="340"/>
  <c r="BF228" i="340"/>
  <c r="BR229" i="340"/>
  <c r="BF229" i="340"/>
  <c r="BR230" i="340"/>
  <c r="BF230" i="340"/>
  <c r="BR231" i="340"/>
  <c r="BF231" i="340"/>
  <c r="BR232" i="340"/>
  <c r="BF232" i="340"/>
  <c r="BR233" i="340"/>
  <c r="BF233" i="340"/>
  <c r="BF234" i="340"/>
  <c r="BJ235" i="340"/>
  <c r="AC9" i="340"/>
  <c r="M9" i="340"/>
  <c r="BM9" i="340"/>
  <c r="AK9" i="340"/>
  <c r="BA9" i="340"/>
  <c r="AC10" i="340"/>
  <c r="M10" i="340"/>
  <c r="BM10" i="340"/>
  <c r="BA10" i="340"/>
  <c r="BM11" i="340"/>
  <c r="BA11" i="340"/>
  <c r="BM12" i="340"/>
  <c r="BA12" i="340"/>
  <c r="BM13" i="340"/>
  <c r="BA13" i="340"/>
  <c r="BM14" i="340"/>
  <c r="BA14" i="340"/>
  <c r="BM15" i="340"/>
  <c r="BA15" i="340"/>
  <c r="BM16" i="340"/>
  <c r="BA16" i="340"/>
  <c r="BM17" i="340"/>
  <c r="BA17" i="340"/>
  <c r="BM18" i="340"/>
  <c r="BA18" i="340"/>
  <c r="BM19" i="340"/>
  <c r="BA19" i="340"/>
  <c r="BM20" i="340"/>
  <c r="BA20" i="340"/>
  <c r="BM21" i="340"/>
  <c r="BA21" i="340"/>
  <c r="BM22" i="340"/>
  <c r="BA22" i="340"/>
  <c r="BM23" i="340"/>
  <c r="BA23" i="340"/>
  <c r="BM24" i="340"/>
  <c r="BA24" i="340"/>
  <c r="BM25" i="340"/>
  <c r="BA25" i="340"/>
  <c r="BM26" i="340"/>
  <c r="BA26" i="340"/>
  <c r="BM27" i="340"/>
  <c r="BA27" i="340"/>
  <c r="BM28" i="340"/>
  <c r="BA28" i="340"/>
  <c r="BM29" i="340"/>
  <c r="BA29" i="340"/>
  <c r="BM30" i="340"/>
  <c r="BA30" i="340"/>
  <c r="BM31" i="340"/>
  <c r="BA31" i="340"/>
  <c r="BM32" i="340"/>
  <c r="BA32" i="340"/>
  <c r="BM33" i="340"/>
  <c r="BA33" i="340"/>
  <c r="BM34" i="340"/>
  <c r="BA34" i="340"/>
  <c r="BM35" i="340"/>
  <c r="BA35" i="340"/>
  <c r="BM36" i="340"/>
  <c r="BA36" i="340"/>
  <c r="BM37" i="340"/>
  <c r="BA37" i="340"/>
  <c r="BM38" i="340"/>
  <c r="BA38" i="340"/>
  <c r="BM39" i="340"/>
  <c r="BA39" i="340"/>
  <c r="BM40" i="340"/>
  <c r="BA40" i="340"/>
  <c r="BM41" i="340"/>
  <c r="BA41" i="340"/>
  <c r="BM42" i="340"/>
  <c r="BA42" i="340"/>
  <c r="BM43" i="340"/>
  <c r="BA43" i="340"/>
  <c r="BM44" i="340"/>
  <c r="BA44" i="340"/>
  <c r="BM45" i="340"/>
  <c r="BA45" i="340"/>
  <c r="BM46" i="340"/>
  <c r="BA46" i="340"/>
  <c r="BM47" i="340"/>
  <c r="BA47" i="340"/>
  <c r="BM48" i="340"/>
  <c r="BA48" i="340"/>
  <c r="BM49" i="340"/>
  <c r="BA49" i="340"/>
  <c r="BM50" i="340"/>
  <c r="BA50" i="340"/>
  <c r="BM51" i="340"/>
  <c r="BA51" i="340"/>
  <c r="BM52" i="340"/>
  <c r="BA52" i="340"/>
  <c r="BM53" i="340"/>
  <c r="BA53" i="340"/>
  <c r="BM54" i="340"/>
  <c r="BA54" i="340"/>
  <c r="BM55" i="340"/>
  <c r="BA55" i="340"/>
  <c r="BM56" i="340"/>
  <c r="BA56" i="340"/>
  <c r="BM57" i="340"/>
  <c r="BA57" i="340"/>
  <c r="BM58" i="340"/>
  <c r="BA58" i="340"/>
  <c r="BM59" i="340"/>
  <c r="BA59" i="340"/>
  <c r="BM60" i="340"/>
  <c r="BA60" i="340"/>
  <c r="BM61" i="340"/>
  <c r="BA61" i="340"/>
  <c r="BM62" i="340"/>
  <c r="BA62" i="340"/>
  <c r="BM63" i="340"/>
  <c r="BA63" i="340"/>
  <c r="BM64" i="340"/>
  <c r="BA64" i="340"/>
  <c r="BM65" i="340"/>
  <c r="BA65" i="340"/>
  <c r="BM66" i="340"/>
  <c r="BA66" i="340"/>
  <c r="BM67" i="340"/>
  <c r="BA67" i="340"/>
  <c r="BM68" i="340"/>
  <c r="BA68" i="340"/>
  <c r="BM69" i="340"/>
  <c r="BA69" i="340"/>
  <c r="BM70" i="340"/>
  <c r="BA70" i="340"/>
  <c r="BM71" i="340"/>
  <c r="BA71" i="340"/>
  <c r="BM72" i="340"/>
  <c r="BA72" i="340"/>
  <c r="BM73" i="340"/>
  <c r="BA73" i="340"/>
  <c r="BM74" i="340"/>
  <c r="BA74" i="340"/>
  <c r="BM75" i="340"/>
  <c r="BA75" i="340"/>
  <c r="BM76" i="340"/>
  <c r="BA76" i="340"/>
  <c r="BM77" i="340"/>
  <c r="BA77" i="340"/>
  <c r="BM78" i="340"/>
  <c r="BA78" i="340"/>
  <c r="BM79" i="340"/>
  <c r="BA79" i="340"/>
  <c r="BM80" i="340"/>
  <c r="BA80" i="340"/>
  <c r="BM81" i="340"/>
  <c r="BA81" i="340"/>
  <c r="BM82" i="340"/>
  <c r="BA82" i="340"/>
  <c r="BM83" i="340"/>
  <c r="BA83" i="340"/>
  <c r="BM84" i="340"/>
  <c r="BA84" i="340"/>
  <c r="BM85" i="340"/>
  <c r="BA85" i="340"/>
  <c r="BM86" i="340"/>
  <c r="BA86" i="340"/>
  <c r="BM87" i="340"/>
  <c r="BA87" i="340"/>
  <c r="BM88" i="340"/>
  <c r="BA88" i="340"/>
  <c r="BM89" i="340"/>
  <c r="BA89" i="340"/>
  <c r="BM90" i="340"/>
  <c r="BA90" i="340"/>
  <c r="BM91" i="340"/>
  <c r="BA91" i="340"/>
  <c r="BM92" i="340"/>
  <c r="BA92" i="340"/>
  <c r="BM93" i="340"/>
  <c r="BA93" i="340"/>
  <c r="BM94" i="340"/>
  <c r="BA94" i="340"/>
  <c r="BM95" i="340"/>
  <c r="BA95" i="340"/>
  <c r="BM96" i="340"/>
  <c r="BA96" i="340"/>
  <c r="BM97" i="340"/>
  <c r="BA97" i="340"/>
  <c r="BM98" i="340"/>
  <c r="BA98" i="340"/>
  <c r="BM99" i="340"/>
  <c r="BA99" i="340"/>
  <c r="BM100" i="340"/>
  <c r="BA100" i="340"/>
  <c r="BM101" i="340"/>
  <c r="BA101" i="340"/>
  <c r="BM102" i="340"/>
  <c r="BA102" i="340"/>
  <c r="BM103" i="340"/>
  <c r="BA103" i="340"/>
  <c r="BM104" i="340"/>
  <c r="BA104" i="340"/>
  <c r="BM105" i="340"/>
  <c r="BA105" i="340"/>
  <c r="BM106" i="340"/>
  <c r="BA106" i="340"/>
  <c r="BM107" i="340"/>
  <c r="BA107" i="340"/>
  <c r="BM108" i="340"/>
  <c r="BA108" i="340"/>
  <c r="BM109" i="340"/>
  <c r="BA109" i="340"/>
  <c r="BM110" i="340"/>
  <c r="BA110" i="340"/>
  <c r="BM111" i="340"/>
  <c r="BA111" i="340"/>
  <c r="BM112" i="340"/>
  <c r="BA112" i="340"/>
  <c r="BM113" i="340"/>
  <c r="BA113" i="340"/>
  <c r="BM114" i="340"/>
  <c r="BA114" i="340"/>
  <c r="BM115" i="340"/>
  <c r="BA115" i="340"/>
  <c r="BM116" i="340"/>
  <c r="BA116" i="340"/>
  <c r="BM117" i="340"/>
  <c r="BA117" i="340"/>
  <c r="BM118" i="340"/>
  <c r="BA118" i="340"/>
  <c r="BM119" i="340"/>
  <c r="BA119" i="340"/>
  <c r="BM120" i="340"/>
  <c r="BA120" i="340"/>
  <c r="BM121" i="340"/>
  <c r="BA121" i="340"/>
  <c r="BM122" i="340"/>
  <c r="BA122" i="340"/>
  <c r="BM123" i="340"/>
  <c r="BA123" i="340"/>
  <c r="BM124" i="340"/>
  <c r="BA124" i="340"/>
  <c r="BM125" i="340"/>
  <c r="BA125" i="340"/>
  <c r="BM126" i="340"/>
  <c r="BA126" i="340"/>
  <c r="BM127" i="340"/>
  <c r="BA127" i="340"/>
  <c r="BM128" i="340"/>
  <c r="BA128" i="340"/>
  <c r="BM129" i="340"/>
  <c r="BA129" i="340"/>
  <c r="BM130" i="340"/>
  <c r="BA130" i="340"/>
  <c r="BM131" i="340"/>
  <c r="BA131" i="340"/>
  <c r="BM132" i="340"/>
  <c r="BA132" i="340"/>
  <c r="BM133" i="340"/>
  <c r="BA133" i="340"/>
  <c r="BM134" i="340"/>
  <c r="BA134" i="340"/>
  <c r="BM135" i="340"/>
  <c r="BA135" i="340"/>
  <c r="BM136" i="340"/>
  <c r="BA136" i="340"/>
  <c r="BM137" i="340"/>
  <c r="BA137" i="340"/>
  <c r="BM138" i="340"/>
  <c r="BA138" i="340"/>
  <c r="BM139" i="340"/>
  <c r="BA139" i="340"/>
  <c r="BM140" i="340"/>
  <c r="BA140" i="340"/>
  <c r="BM141" i="340"/>
  <c r="BA141" i="340"/>
  <c r="BM142" i="340"/>
  <c r="BA142" i="340"/>
  <c r="BM143" i="340"/>
  <c r="BA143" i="340"/>
  <c r="BM144" i="340"/>
  <c r="BA144" i="340"/>
  <c r="BM145" i="340"/>
  <c r="BA145" i="340"/>
  <c r="BM146" i="340"/>
  <c r="BA146" i="340"/>
  <c r="BM147" i="340"/>
  <c r="BA147" i="340"/>
  <c r="BM148" i="340"/>
  <c r="BA148" i="340"/>
  <c r="BM149" i="340"/>
  <c r="BA149" i="340"/>
  <c r="BM150" i="340"/>
  <c r="BA150" i="340"/>
  <c r="BM151" i="340"/>
  <c r="BA151" i="340"/>
  <c r="BM152" i="340"/>
  <c r="BA152" i="340"/>
  <c r="BM153" i="340"/>
  <c r="BA153" i="340"/>
  <c r="BM154" i="340"/>
  <c r="BA154" i="340"/>
  <c r="BM155" i="340"/>
  <c r="BA155" i="340"/>
  <c r="BM156" i="340"/>
  <c r="BA156" i="340"/>
  <c r="BM157" i="340"/>
  <c r="BA157" i="340"/>
  <c r="BM158" i="340"/>
  <c r="BA158" i="340"/>
  <c r="BM159" i="340"/>
  <c r="BA159" i="340"/>
  <c r="BM160" i="340"/>
  <c r="BA160" i="340"/>
  <c r="BM161" i="340"/>
  <c r="BA161" i="340"/>
  <c r="BM162" i="340"/>
  <c r="BA162" i="340"/>
  <c r="BM163" i="340"/>
  <c r="BA163" i="340"/>
  <c r="BM164" i="340"/>
  <c r="BA164" i="340"/>
  <c r="BM165" i="340"/>
  <c r="BA165" i="340"/>
  <c r="BM166" i="340"/>
  <c r="BA166" i="340"/>
  <c r="BM167" i="340"/>
  <c r="BA167" i="340"/>
  <c r="BM168" i="340"/>
  <c r="BA168" i="340"/>
  <c r="BM169" i="340"/>
  <c r="BA169" i="340"/>
  <c r="BM170" i="340"/>
  <c r="BA170" i="340"/>
  <c r="BM171" i="340"/>
  <c r="BA171" i="340"/>
  <c r="BM172" i="340"/>
  <c r="BA172" i="340"/>
  <c r="BM173" i="340"/>
  <c r="BA173" i="340"/>
  <c r="BM174" i="340"/>
  <c r="BA174" i="340"/>
  <c r="BM175" i="340"/>
  <c r="BA175" i="340"/>
  <c r="BM176" i="340"/>
  <c r="BA176" i="340"/>
  <c r="BM177" i="340"/>
  <c r="BA177" i="340"/>
  <c r="BM178" i="340"/>
  <c r="BA178" i="340"/>
  <c r="BM179" i="340"/>
  <c r="BA179" i="340"/>
  <c r="BM180" i="340"/>
  <c r="BA180" i="340"/>
  <c r="BM181" i="340"/>
  <c r="BA181" i="340"/>
  <c r="BM182" i="340"/>
  <c r="BA182" i="340"/>
  <c r="BM183" i="340"/>
  <c r="BA183" i="340"/>
  <c r="BM184" i="340"/>
  <c r="BA184" i="340"/>
  <c r="BM185" i="340"/>
  <c r="BA185" i="340"/>
  <c r="BM186" i="340"/>
  <c r="BA186" i="340"/>
  <c r="BM187" i="340"/>
  <c r="BA187" i="340"/>
  <c r="BM188" i="340"/>
  <c r="BA188" i="340"/>
  <c r="BM189" i="340"/>
  <c r="BA189" i="340"/>
  <c r="BM190" i="340"/>
  <c r="BA190" i="340"/>
  <c r="BM191" i="340"/>
  <c r="BA191" i="340"/>
  <c r="BM192" i="340"/>
  <c r="BA192" i="340"/>
  <c r="BM193" i="340"/>
  <c r="BA193" i="340"/>
  <c r="BM194" i="340"/>
  <c r="BA194" i="340"/>
  <c r="BM195" i="340"/>
  <c r="BA195" i="340"/>
  <c r="BM196" i="340"/>
  <c r="BA196" i="340"/>
  <c r="BM197" i="340"/>
  <c r="BA197" i="340"/>
  <c r="BM198" i="340"/>
  <c r="BA198" i="340"/>
  <c r="BM199" i="340"/>
  <c r="BA199" i="340"/>
  <c r="BM200" i="340"/>
  <c r="BA200" i="340"/>
  <c r="BM201" i="340"/>
  <c r="BA201" i="340"/>
  <c r="BM202" i="340"/>
  <c r="BA202" i="340"/>
  <c r="BM203" i="340"/>
  <c r="BA203" i="340"/>
  <c r="BM204" i="340"/>
  <c r="BA204" i="340"/>
  <c r="BM205" i="340"/>
  <c r="BA205" i="340"/>
  <c r="BM206" i="340"/>
  <c r="BA206" i="340"/>
  <c r="BM207" i="340"/>
  <c r="BA207" i="340"/>
  <c r="BM208" i="340"/>
  <c r="BA208" i="340"/>
  <c r="BM209" i="340"/>
  <c r="BA209" i="340"/>
  <c r="BM210" i="340"/>
  <c r="BA210" i="340"/>
  <c r="BM211" i="340"/>
  <c r="BA211" i="340"/>
  <c r="BM212" i="340"/>
  <c r="BA212" i="340"/>
  <c r="BM213" i="340"/>
  <c r="BA213" i="340"/>
  <c r="BM214" i="340"/>
  <c r="BA214" i="340"/>
  <c r="BM215" i="340"/>
  <c r="BA215" i="340"/>
  <c r="BM216" i="340"/>
  <c r="BA216" i="340"/>
  <c r="BM217" i="340"/>
  <c r="BA217" i="340"/>
  <c r="BM218" i="340"/>
  <c r="BA218" i="340"/>
  <c r="BM219" i="340"/>
  <c r="BA219" i="340"/>
  <c r="BM220" i="340"/>
  <c r="BA220" i="340"/>
  <c r="BM221" i="340"/>
  <c r="BA221" i="340"/>
  <c r="BM222" i="340"/>
  <c r="BA222" i="340"/>
  <c r="BM223" i="340"/>
  <c r="BA223" i="340"/>
  <c r="BM224" i="340"/>
  <c r="BA224" i="340"/>
  <c r="BM225" i="340"/>
  <c r="BA225" i="340"/>
  <c r="BM226" i="340"/>
  <c r="BA226" i="340"/>
  <c r="BM227" i="340"/>
  <c r="BA227" i="340"/>
  <c r="BM228" i="340"/>
  <c r="BA228" i="340"/>
  <c r="BM229" i="340"/>
  <c r="BA229" i="340"/>
  <c r="BM230" i="340"/>
  <c r="BA230" i="340"/>
  <c r="BM231" i="340"/>
  <c r="BA231" i="340"/>
  <c r="BM232" i="340"/>
  <c r="BA232" i="340"/>
  <c r="BM233" i="340"/>
  <c r="BA233" i="340"/>
  <c r="BA234" i="340"/>
  <c r="AG9" i="340"/>
  <c r="Q9" i="340"/>
  <c r="BQ9" i="340"/>
  <c r="AO9" i="340"/>
  <c r="BE9" i="340"/>
  <c r="AG10" i="340"/>
  <c r="Q10" i="340"/>
  <c r="BQ10" i="340"/>
  <c r="BE10" i="340"/>
  <c r="BQ11" i="340"/>
  <c r="BE11" i="340"/>
  <c r="BQ12" i="340"/>
  <c r="BE12" i="340"/>
  <c r="BQ13" i="340"/>
  <c r="BE13" i="340"/>
  <c r="BQ14" i="340"/>
  <c r="BE14" i="340"/>
  <c r="BQ15" i="340"/>
  <c r="BE15" i="340"/>
  <c r="BQ16" i="340"/>
  <c r="BE16" i="340"/>
  <c r="BQ17" i="340"/>
  <c r="BE17" i="340"/>
  <c r="BQ18" i="340"/>
  <c r="BE18" i="340"/>
  <c r="BQ19" i="340"/>
  <c r="BE19" i="340"/>
  <c r="BQ20" i="340"/>
  <c r="BE20" i="340"/>
  <c r="BQ21" i="340"/>
  <c r="BE21" i="340"/>
  <c r="BQ22" i="340"/>
  <c r="BE22" i="340"/>
  <c r="BQ23" i="340"/>
  <c r="BE23" i="340"/>
  <c r="BQ24" i="340"/>
  <c r="BE24" i="340"/>
  <c r="BQ25" i="340"/>
  <c r="BE25" i="340"/>
  <c r="BQ26" i="340"/>
  <c r="BE26" i="340"/>
  <c r="BQ27" i="340"/>
  <c r="BE27" i="340"/>
  <c r="BQ28" i="340"/>
  <c r="BE28" i="340"/>
  <c r="BQ29" i="340"/>
  <c r="BE29" i="340"/>
  <c r="BQ30" i="340"/>
  <c r="BE30" i="340"/>
  <c r="BQ31" i="340"/>
  <c r="BE31" i="340"/>
  <c r="BQ32" i="340"/>
  <c r="BE32" i="340"/>
  <c r="BQ33" i="340"/>
  <c r="BE33" i="340"/>
  <c r="BQ34" i="340"/>
  <c r="BE34" i="340"/>
  <c r="BQ35" i="340"/>
  <c r="BE35" i="340"/>
  <c r="BQ36" i="340"/>
  <c r="BE36" i="340"/>
  <c r="BQ37" i="340"/>
  <c r="BE37" i="340"/>
  <c r="BQ38" i="340"/>
  <c r="BE38" i="340"/>
  <c r="BQ39" i="340"/>
  <c r="BE39" i="340"/>
  <c r="BQ40" i="340"/>
  <c r="BE40" i="340"/>
  <c r="BQ41" i="340"/>
  <c r="BE41" i="340"/>
  <c r="BQ42" i="340"/>
  <c r="BE42" i="340"/>
  <c r="BQ43" i="340"/>
  <c r="BE43" i="340"/>
  <c r="BQ44" i="340"/>
  <c r="BE44" i="340"/>
  <c r="BQ45" i="340"/>
  <c r="BE45" i="340"/>
  <c r="BQ46" i="340"/>
  <c r="BE46" i="340"/>
  <c r="BQ47" i="340"/>
  <c r="BE47" i="340"/>
  <c r="BQ48" i="340"/>
  <c r="BE48" i="340"/>
  <c r="BQ49" i="340"/>
  <c r="BE49" i="340"/>
  <c r="BQ50" i="340"/>
  <c r="BE50" i="340"/>
  <c r="BQ51" i="340"/>
  <c r="BE51" i="340"/>
  <c r="BQ52" i="340"/>
  <c r="BE52" i="340"/>
  <c r="BQ53" i="340"/>
  <c r="BE53" i="340"/>
  <c r="BQ54" i="340"/>
  <c r="BE54" i="340"/>
  <c r="BQ55" i="340"/>
  <c r="BE55" i="340"/>
  <c r="BQ56" i="340"/>
  <c r="BE56" i="340"/>
  <c r="BQ57" i="340"/>
  <c r="BE57" i="340"/>
  <c r="BQ58" i="340"/>
  <c r="BE58" i="340"/>
  <c r="BQ59" i="340"/>
  <c r="BE59" i="340"/>
  <c r="BQ60" i="340"/>
  <c r="BE60" i="340"/>
  <c r="BQ61" i="340"/>
  <c r="BE61" i="340"/>
  <c r="BQ62" i="340"/>
  <c r="BE62" i="340"/>
  <c r="BQ63" i="340"/>
  <c r="BE63" i="340"/>
  <c r="BQ64" i="340"/>
  <c r="BE64" i="340"/>
  <c r="BQ65" i="340"/>
  <c r="BE65" i="340"/>
  <c r="BQ66" i="340"/>
  <c r="BE66" i="340"/>
  <c r="BQ67" i="340"/>
  <c r="BE67" i="340"/>
  <c r="BQ68" i="340"/>
  <c r="BE68" i="340"/>
  <c r="BQ69" i="340"/>
  <c r="BE69" i="340"/>
  <c r="BQ70" i="340"/>
  <c r="BE70" i="340"/>
  <c r="BQ71" i="340"/>
  <c r="BE71" i="340"/>
  <c r="BQ72" i="340"/>
  <c r="BE72" i="340"/>
  <c r="BQ73" i="340"/>
  <c r="BE73" i="340"/>
  <c r="BQ74" i="340"/>
  <c r="BE74" i="340"/>
  <c r="BQ75" i="340"/>
  <c r="BE75" i="340"/>
  <c r="BQ76" i="340"/>
  <c r="BE76" i="340"/>
  <c r="BQ77" i="340"/>
  <c r="BE77" i="340"/>
  <c r="BQ78" i="340"/>
  <c r="BE78" i="340"/>
  <c r="BQ79" i="340"/>
  <c r="BE79" i="340"/>
  <c r="BQ80" i="340"/>
  <c r="BE80" i="340"/>
  <c r="BQ81" i="340"/>
  <c r="BE81" i="340"/>
  <c r="BQ82" i="340"/>
  <c r="BE82" i="340"/>
  <c r="BQ83" i="340"/>
  <c r="BE83" i="340"/>
  <c r="BQ84" i="340"/>
  <c r="BE84" i="340"/>
  <c r="BQ85" i="340"/>
  <c r="BE85" i="340"/>
  <c r="BQ86" i="340"/>
  <c r="BE86" i="340"/>
  <c r="BQ87" i="340"/>
  <c r="BE87" i="340"/>
  <c r="BQ88" i="340"/>
  <c r="BE88" i="340"/>
  <c r="BQ89" i="340"/>
  <c r="BE89" i="340"/>
  <c r="BQ90" i="340"/>
  <c r="BE90" i="340"/>
  <c r="BQ91" i="340"/>
  <c r="BE91" i="340"/>
  <c r="BQ92" i="340"/>
  <c r="BE92" i="340"/>
  <c r="BQ93" i="340"/>
  <c r="BE93" i="340"/>
  <c r="BQ94" i="340"/>
  <c r="BE94" i="340"/>
  <c r="BQ95" i="340"/>
  <c r="BE95" i="340"/>
  <c r="BQ96" i="340"/>
  <c r="BE96" i="340"/>
  <c r="BQ97" i="340"/>
  <c r="BE97" i="340"/>
  <c r="BQ98" i="340"/>
  <c r="BE98" i="340"/>
  <c r="BQ99" i="340"/>
  <c r="BE99" i="340"/>
  <c r="BQ100" i="340"/>
  <c r="BE100" i="340"/>
  <c r="BQ101" i="340"/>
  <c r="BE101" i="340"/>
  <c r="BQ102" i="340"/>
  <c r="BE102" i="340"/>
  <c r="BQ103" i="340"/>
  <c r="BE103" i="340"/>
  <c r="BQ104" i="340"/>
  <c r="BE104" i="340"/>
  <c r="BQ105" i="340"/>
  <c r="BE105" i="340"/>
  <c r="BQ106" i="340"/>
  <c r="BE106" i="340"/>
  <c r="BQ107" i="340"/>
  <c r="BE107" i="340"/>
  <c r="BQ108" i="340"/>
  <c r="BE108" i="340"/>
  <c r="BQ109" i="340"/>
  <c r="BE109" i="340"/>
  <c r="BQ110" i="340"/>
  <c r="BE110" i="340"/>
  <c r="BQ111" i="340"/>
  <c r="BE111" i="340"/>
  <c r="BQ112" i="340"/>
  <c r="BE112" i="340"/>
  <c r="BQ113" i="340"/>
  <c r="BE113" i="340"/>
  <c r="BQ114" i="340"/>
  <c r="BE114" i="340"/>
  <c r="BQ115" i="340"/>
  <c r="BE115" i="340"/>
  <c r="BQ116" i="340"/>
  <c r="BE116" i="340"/>
  <c r="BQ117" i="340"/>
  <c r="BE117" i="340"/>
  <c r="BQ118" i="340"/>
  <c r="BE118" i="340"/>
  <c r="BQ119" i="340"/>
  <c r="BE119" i="340"/>
  <c r="BQ120" i="340"/>
  <c r="BE120" i="340"/>
  <c r="BQ121" i="340"/>
  <c r="BE121" i="340"/>
  <c r="BQ122" i="340"/>
  <c r="BE122" i="340"/>
  <c r="BQ123" i="340"/>
  <c r="BE123" i="340"/>
  <c r="BQ124" i="340"/>
  <c r="BE124" i="340"/>
  <c r="BQ125" i="340"/>
  <c r="BE125" i="340"/>
  <c r="BQ126" i="340"/>
  <c r="BE126" i="340"/>
  <c r="BQ127" i="340"/>
  <c r="BE127" i="340"/>
  <c r="BQ128" i="340"/>
  <c r="BE128" i="340"/>
  <c r="BQ129" i="340"/>
  <c r="BE129" i="340"/>
  <c r="BQ130" i="340"/>
  <c r="BE130" i="340"/>
  <c r="BQ131" i="340"/>
  <c r="BE131" i="340"/>
  <c r="BQ132" i="340"/>
  <c r="BE132" i="340"/>
  <c r="BQ133" i="340"/>
  <c r="BE133" i="340"/>
  <c r="BQ134" i="340"/>
  <c r="BE134" i="340"/>
  <c r="BQ135" i="340"/>
  <c r="BE135" i="340"/>
  <c r="BQ136" i="340"/>
  <c r="BE136" i="340"/>
  <c r="BQ137" i="340"/>
  <c r="BE137" i="340"/>
  <c r="BQ138" i="340"/>
  <c r="BE138" i="340"/>
  <c r="BQ139" i="340"/>
  <c r="BE139" i="340"/>
  <c r="BQ140" i="340"/>
  <c r="BE140" i="340"/>
  <c r="BQ141" i="340"/>
  <c r="BE141" i="340"/>
  <c r="BQ142" i="340"/>
  <c r="BE142" i="340"/>
  <c r="BQ143" i="340"/>
  <c r="BE143" i="340"/>
  <c r="BQ144" i="340"/>
  <c r="BE144" i="340"/>
  <c r="BQ145" i="340"/>
  <c r="BE145" i="340"/>
  <c r="BQ146" i="340"/>
  <c r="BE146" i="340"/>
  <c r="BQ147" i="340"/>
  <c r="BE147" i="340"/>
  <c r="BQ148" i="340"/>
  <c r="BE148" i="340"/>
  <c r="BQ149" i="340"/>
  <c r="BE149" i="340"/>
  <c r="BQ150" i="340"/>
  <c r="BE150" i="340"/>
  <c r="BQ151" i="340"/>
  <c r="BE151" i="340"/>
  <c r="BQ152" i="340"/>
  <c r="BE152" i="340"/>
  <c r="BQ153" i="340"/>
  <c r="BE153" i="340"/>
  <c r="BQ154" i="340"/>
  <c r="BE154" i="340"/>
  <c r="BQ155" i="340"/>
  <c r="BE155" i="340"/>
  <c r="BQ156" i="340"/>
  <c r="BE156" i="340"/>
  <c r="BQ157" i="340"/>
  <c r="BE157" i="340"/>
  <c r="BQ158" i="340"/>
  <c r="BE158" i="340"/>
  <c r="BQ159" i="340"/>
  <c r="BE159" i="340"/>
  <c r="BQ160" i="340"/>
  <c r="BE160" i="340"/>
  <c r="BQ161" i="340"/>
  <c r="BE161" i="340"/>
  <c r="BQ162" i="340"/>
  <c r="BE162" i="340"/>
  <c r="BQ163" i="340"/>
  <c r="BE163" i="340"/>
  <c r="BQ164" i="340"/>
  <c r="BE164" i="340"/>
  <c r="BQ165" i="340"/>
  <c r="BE165" i="340"/>
  <c r="BQ166" i="340"/>
  <c r="BE166" i="340"/>
  <c r="BQ167" i="340"/>
  <c r="BE167" i="340"/>
  <c r="BQ168" i="340"/>
  <c r="BE168" i="340"/>
  <c r="BQ169" i="340"/>
  <c r="BE169" i="340"/>
  <c r="BQ170" i="340"/>
  <c r="BE170" i="340"/>
  <c r="BQ171" i="340"/>
  <c r="BE171" i="340"/>
  <c r="BQ172" i="340"/>
  <c r="BE172" i="340"/>
  <c r="BQ173" i="340"/>
  <c r="BE173" i="340"/>
  <c r="BQ174" i="340"/>
  <c r="BE174" i="340"/>
  <c r="BQ175" i="340"/>
  <c r="BE175" i="340"/>
  <c r="BQ176" i="340"/>
  <c r="BE176" i="340"/>
  <c r="BQ177" i="340"/>
  <c r="BE177" i="340"/>
  <c r="BQ178" i="340"/>
  <c r="BE178" i="340"/>
  <c r="BQ179" i="340"/>
  <c r="BE179" i="340"/>
  <c r="BQ180" i="340"/>
  <c r="BE180" i="340"/>
  <c r="BQ181" i="340"/>
  <c r="BE181" i="340"/>
  <c r="BQ182" i="340"/>
  <c r="BE182" i="340"/>
  <c r="BQ183" i="340"/>
  <c r="BE183" i="340"/>
  <c r="BQ184" i="340"/>
  <c r="BE184" i="340"/>
  <c r="BQ185" i="340"/>
  <c r="BE185" i="340"/>
  <c r="BQ186" i="340"/>
  <c r="BE186" i="340"/>
  <c r="BQ187" i="340"/>
  <c r="BE187" i="340"/>
  <c r="BQ188" i="340"/>
  <c r="BE188" i="340"/>
  <c r="BQ189" i="340"/>
  <c r="BE189" i="340"/>
  <c r="BQ190" i="340"/>
  <c r="BE190" i="340"/>
  <c r="BQ191" i="340"/>
  <c r="BE191" i="340"/>
  <c r="BQ192" i="340"/>
  <c r="BE192" i="340"/>
  <c r="BQ193" i="340"/>
  <c r="BE193" i="340"/>
  <c r="BQ194" i="340"/>
  <c r="BE194" i="340"/>
  <c r="BQ195" i="340"/>
  <c r="BE195" i="340"/>
  <c r="BQ196" i="340"/>
  <c r="BE196" i="340"/>
  <c r="BQ197" i="340"/>
  <c r="BE197" i="340"/>
  <c r="BQ198" i="340"/>
  <c r="BE198" i="340"/>
  <c r="BQ199" i="340"/>
  <c r="BE199" i="340"/>
  <c r="BQ200" i="340"/>
  <c r="BE200" i="340"/>
  <c r="BQ201" i="340"/>
  <c r="BE201" i="340"/>
  <c r="BQ202" i="340"/>
  <c r="BE202" i="340"/>
  <c r="BQ203" i="340"/>
  <c r="BE203" i="340"/>
  <c r="BQ204" i="340"/>
  <c r="BE204" i="340"/>
  <c r="BQ205" i="340"/>
  <c r="BE205" i="340"/>
  <c r="BQ206" i="340"/>
  <c r="BE206" i="340"/>
  <c r="BQ207" i="340"/>
  <c r="BE207" i="340"/>
  <c r="BQ208" i="340"/>
  <c r="BE208" i="340"/>
  <c r="BQ209" i="340"/>
  <c r="BE209" i="340"/>
  <c r="BQ210" i="340"/>
  <c r="BE210" i="340"/>
  <c r="BQ211" i="340"/>
  <c r="BE211" i="340"/>
  <c r="BQ212" i="340"/>
  <c r="BE212" i="340"/>
  <c r="BQ213" i="340"/>
  <c r="BE213" i="340"/>
  <c r="BQ214" i="340"/>
  <c r="BE214" i="340"/>
  <c r="BQ215" i="340"/>
  <c r="BE215" i="340"/>
  <c r="BQ216" i="340"/>
  <c r="BE216" i="340"/>
  <c r="BQ217" i="340"/>
  <c r="BE217" i="340"/>
  <c r="BQ218" i="340"/>
  <c r="BE218" i="340"/>
  <c r="BQ219" i="340"/>
  <c r="BE219" i="340"/>
  <c r="BQ220" i="340"/>
  <c r="BE220" i="340"/>
  <c r="BQ221" i="340"/>
  <c r="BE221" i="340"/>
  <c r="BQ222" i="340"/>
  <c r="BE222" i="340"/>
  <c r="BQ223" i="340"/>
  <c r="BE223" i="340"/>
  <c r="BQ224" i="340"/>
  <c r="BE224" i="340"/>
  <c r="BQ225" i="340"/>
  <c r="BE225" i="340"/>
  <c r="BQ226" i="340"/>
  <c r="BE226" i="340"/>
  <c r="BQ227" i="340"/>
  <c r="BE227" i="340"/>
  <c r="BQ228" i="340"/>
  <c r="BE228" i="340"/>
  <c r="BQ229" i="340"/>
  <c r="BE229" i="340"/>
  <c r="BQ230" i="340"/>
  <c r="BE230" i="340"/>
  <c r="BQ231" i="340"/>
  <c r="BE231" i="340"/>
  <c r="BQ232" i="340"/>
  <c r="BE232" i="340"/>
  <c r="BQ233" i="340"/>
  <c r="BE233" i="340"/>
  <c r="BE234" i="340"/>
  <c r="BI235" i="340"/>
  <c r="AB9" i="340"/>
  <c r="L9" i="340"/>
  <c r="BL9" i="340"/>
  <c r="AJ9" i="340"/>
  <c r="AZ9" i="340"/>
  <c r="AB10" i="340"/>
  <c r="L10" i="340"/>
  <c r="BL10" i="340"/>
  <c r="AZ10" i="340"/>
  <c r="BL11" i="340"/>
  <c r="AZ11" i="340"/>
  <c r="BL12" i="340"/>
  <c r="AZ12" i="340"/>
  <c r="BL13" i="340"/>
  <c r="AZ13" i="340"/>
  <c r="BL14" i="340"/>
  <c r="AZ14" i="340"/>
  <c r="BL15" i="340"/>
  <c r="AZ15" i="340"/>
  <c r="BL16" i="340"/>
  <c r="AZ16" i="340"/>
  <c r="BL17" i="340"/>
  <c r="AZ17" i="340"/>
  <c r="BL18" i="340"/>
  <c r="AZ18" i="340"/>
  <c r="BL19" i="340"/>
  <c r="AZ19" i="340"/>
  <c r="BL20" i="340"/>
  <c r="AZ20" i="340"/>
  <c r="BL21" i="340"/>
  <c r="AZ21" i="340"/>
  <c r="BL22" i="340"/>
  <c r="AZ22" i="340"/>
  <c r="BL23" i="340"/>
  <c r="AZ23" i="340"/>
  <c r="BL24" i="340"/>
  <c r="AZ24" i="340"/>
  <c r="BL25" i="340"/>
  <c r="AZ25" i="340"/>
  <c r="BL26" i="340"/>
  <c r="AZ26" i="340"/>
  <c r="BL27" i="340"/>
  <c r="AZ27" i="340"/>
  <c r="BL28" i="340"/>
  <c r="AZ28" i="340"/>
  <c r="BL29" i="340"/>
  <c r="AZ29" i="340"/>
  <c r="BL30" i="340"/>
  <c r="AZ30" i="340"/>
  <c r="BL31" i="340"/>
  <c r="AZ31" i="340"/>
  <c r="BL32" i="340"/>
  <c r="AZ32" i="340"/>
  <c r="BL33" i="340"/>
  <c r="AZ33" i="340"/>
  <c r="BL34" i="340"/>
  <c r="AZ34" i="340"/>
  <c r="BL35" i="340"/>
  <c r="AZ35" i="340"/>
  <c r="BL36" i="340"/>
  <c r="AZ36" i="340"/>
  <c r="BL37" i="340"/>
  <c r="AZ37" i="340"/>
  <c r="BL38" i="340"/>
  <c r="AZ38" i="340"/>
  <c r="BL39" i="340"/>
  <c r="AZ39" i="340"/>
  <c r="BL40" i="340"/>
  <c r="AZ40" i="340"/>
  <c r="BL41" i="340"/>
  <c r="AZ41" i="340"/>
  <c r="BL42" i="340"/>
  <c r="AZ42" i="340"/>
  <c r="BL43" i="340"/>
  <c r="AZ43" i="340"/>
  <c r="BL44" i="340"/>
  <c r="AZ44" i="340"/>
  <c r="BL45" i="340"/>
  <c r="AZ45" i="340"/>
  <c r="BL46" i="340"/>
  <c r="AZ46" i="340"/>
  <c r="BL47" i="340"/>
  <c r="AZ47" i="340"/>
  <c r="BL48" i="340"/>
  <c r="AZ48" i="340"/>
  <c r="BL49" i="340"/>
  <c r="AZ49" i="340"/>
  <c r="BL50" i="340"/>
  <c r="AZ50" i="340"/>
  <c r="BL51" i="340"/>
  <c r="AZ51" i="340"/>
  <c r="BL52" i="340"/>
  <c r="AZ52" i="340"/>
  <c r="BL53" i="340"/>
  <c r="AZ53" i="340"/>
  <c r="BL54" i="340"/>
  <c r="AZ54" i="340"/>
  <c r="BL55" i="340"/>
  <c r="AZ55" i="340"/>
  <c r="BL56" i="340"/>
  <c r="AZ56" i="340"/>
  <c r="BL57" i="340"/>
  <c r="AZ57" i="340"/>
  <c r="BL58" i="340"/>
  <c r="AZ58" i="340"/>
  <c r="BL59" i="340"/>
  <c r="AZ59" i="340"/>
  <c r="BL60" i="340"/>
  <c r="AZ60" i="340"/>
  <c r="BL61" i="340"/>
  <c r="AZ61" i="340"/>
  <c r="BL62" i="340"/>
  <c r="AZ62" i="340"/>
  <c r="BL63" i="340"/>
  <c r="AZ63" i="340"/>
  <c r="BL64" i="340"/>
  <c r="AZ64" i="340"/>
  <c r="BL65" i="340"/>
  <c r="AZ65" i="340"/>
  <c r="BL66" i="340"/>
  <c r="AZ66" i="340"/>
  <c r="BL67" i="340"/>
  <c r="AZ67" i="340"/>
  <c r="BL68" i="340"/>
  <c r="AZ68" i="340"/>
  <c r="BL69" i="340"/>
  <c r="AZ69" i="340"/>
  <c r="BL70" i="340"/>
  <c r="AZ70" i="340"/>
  <c r="BL71" i="340"/>
  <c r="AZ71" i="340"/>
  <c r="BL72" i="340"/>
  <c r="AZ72" i="340"/>
  <c r="BL73" i="340"/>
  <c r="AZ73" i="340"/>
  <c r="BL74" i="340"/>
  <c r="AZ74" i="340"/>
  <c r="BL75" i="340"/>
  <c r="AZ75" i="340"/>
  <c r="BL76" i="340"/>
  <c r="AZ76" i="340"/>
  <c r="BL77" i="340"/>
  <c r="AZ77" i="340"/>
  <c r="BL78" i="340"/>
  <c r="AZ78" i="340"/>
  <c r="BL79" i="340"/>
  <c r="AZ79" i="340"/>
  <c r="BL80" i="340"/>
  <c r="AZ80" i="340"/>
  <c r="BL81" i="340"/>
  <c r="AZ81" i="340"/>
  <c r="BL82" i="340"/>
  <c r="AZ82" i="340"/>
  <c r="BL83" i="340"/>
  <c r="AZ83" i="340"/>
  <c r="BL84" i="340"/>
  <c r="AZ84" i="340"/>
  <c r="BL85" i="340"/>
  <c r="AZ85" i="340"/>
  <c r="BL86" i="340"/>
  <c r="AZ86" i="340"/>
  <c r="BL87" i="340"/>
  <c r="AZ87" i="340"/>
  <c r="BL88" i="340"/>
  <c r="AZ88" i="340"/>
  <c r="BL89" i="340"/>
  <c r="AZ89" i="340"/>
  <c r="BL90" i="340"/>
  <c r="AZ90" i="340"/>
  <c r="BL91" i="340"/>
  <c r="AZ91" i="340"/>
  <c r="BL92" i="340"/>
  <c r="AZ92" i="340"/>
  <c r="BL93" i="340"/>
  <c r="AZ93" i="340"/>
  <c r="BL94" i="340"/>
  <c r="AZ94" i="340"/>
  <c r="BL95" i="340"/>
  <c r="AZ95" i="340"/>
  <c r="BL96" i="340"/>
  <c r="AZ96" i="340"/>
  <c r="BL97" i="340"/>
  <c r="AZ97" i="340"/>
  <c r="BL98" i="340"/>
  <c r="AZ98" i="340"/>
  <c r="BL99" i="340"/>
  <c r="AZ99" i="340"/>
  <c r="BL100" i="340"/>
  <c r="AZ100" i="340"/>
  <c r="BL101" i="340"/>
  <c r="AZ101" i="340"/>
  <c r="BL102" i="340"/>
  <c r="AZ102" i="340"/>
  <c r="BL103" i="340"/>
  <c r="AZ103" i="340"/>
  <c r="BL104" i="340"/>
  <c r="AZ104" i="340"/>
  <c r="BL105" i="340"/>
  <c r="AZ105" i="340"/>
  <c r="BL106" i="340"/>
  <c r="AZ106" i="340"/>
  <c r="BL107" i="340"/>
  <c r="AZ107" i="340"/>
  <c r="BL108" i="340"/>
  <c r="AZ108" i="340"/>
  <c r="BL109" i="340"/>
  <c r="AZ109" i="340"/>
  <c r="BL110" i="340"/>
  <c r="AZ110" i="340"/>
  <c r="BL111" i="340"/>
  <c r="AZ111" i="340"/>
  <c r="BL112" i="340"/>
  <c r="AZ112" i="340"/>
  <c r="BL113" i="340"/>
  <c r="AZ113" i="340"/>
  <c r="BL114" i="340"/>
  <c r="AZ114" i="340"/>
  <c r="BL115" i="340"/>
  <c r="AZ115" i="340"/>
  <c r="BL116" i="340"/>
  <c r="AZ116" i="340"/>
  <c r="BL117" i="340"/>
  <c r="AZ117" i="340"/>
  <c r="BL118" i="340"/>
  <c r="AZ118" i="340"/>
  <c r="BL119" i="340"/>
  <c r="AZ119" i="340"/>
  <c r="BL120" i="340"/>
  <c r="AZ120" i="340"/>
  <c r="BL121" i="340"/>
  <c r="AZ121" i="340"/>
  <c r="BL122" i="340"/>
  <c r="AZ122" i="340"/>
  <c r="BL123" i="340"/>
  <c r="AZ123" i="340"/>
  <c r="BL124" i="340"/>
  <c r="AZ124" i="340"/>
  <c r="BL125" i="340"/>
  <c r="AZ125" i="340"/>
  <c r="BL126" i="340"/>
  <c r="AZ126" i="340"/>
  <c r="BL127" i="340"/>
  <c r="AZ127" i="340"/>
  <c r="BL128" i="340"/>
  <c r="AZ128" i="340"/>
  <c r="BL129" i="340"/>
  <c r="AZ129" i="340"/>
  <c r="BL130" i="340"/>
  <c r="AZ130" i="340"/>
  <c r="BL131" i="340"/>
  <c r="AZ131" i="340"/>
  <c r="BL132" i="340"/>
  <c r="AZ132" i="340"/>
  <c r="BL133" i="340"/>
  <c r="AZ133" i="340"/>
  <c r="BL134" i="340"/>
  <c r="AZ134" i="340"/>
  <c r="BL135" i="340"/>
  <c r="AZ135" i="340"/>
  <c r="BL136" i="340"/>
  <c r="AZ136" i="340"/>
  <c r="BL137" i="340"/>
  <c r="AZ137" i="340"/>
  <c r="BL138" i="340"/>
  <c r="AZ138" i="340"/>
  <c r="BL139" i="340"/>
  <c r="AZ139" i="340"/>
  <c r="BL140" i="340"/>
  <c r="AZ140" i="340"/>
  <c r="BL141" i="340"/>
  <c r="AZ141" i="340"/>
  <c r="BL142" i="340"/>
  <c r="AZ142" i="340"/>
  <c r="BL143" i="340"/>
  <c r="AZ143" i="340"/>
  <c r="BL144" i="340"/>
  <c r="AZ144" i="340"/>
  <c r="BL145" i="340"/>
  <c r="AZ145" i="340"/>
  <c r="BL146" i="340"/>
  <c r="AZ146" i="340"/>
  <c r="BL147" i="340"/>
  <c r="AZ147" i="340"/>
  <c r="BL148" i="340"/>
  <c r="AZ148" i="340"/>
  <c r="BL149" i="340"/>
  <c r="AZ149" i="340"/>
  <c r="BL150" i="340"/>
  <c r="AZ150" i="340"/>
  <c r="BL151" i="340"/>
  <c r="AZ151" i="340"/>
  <c r="BL152" i="340"/>
  <c r="AZ152" i="340"/>
  <c r="BL153" i="340"/>
  <c r="AZ153" i="340"/>
  <c r="BL154" i="340"/>
  <c r="AZ154" i="340"/>
  <c r="BL155" i="340"/>
  <c r="AZ155" i="340"/>
  <c r="BL156" i="340"/>
  <c r="AZ156" i="340"/>
  <c r="BL157" i="340"/>
  <c r="AZ157" i="340"/>
  <c r="BL158" i="340"/>
  <c r="AZ158" i="340"/>
  <c r="BL159" i="340"/>
  <c r="AZ159" i="340"/>
  <c r="BL160" i="340"/>
  <c r="AZ160" i="340"/>
  <c r="BL161" i="340"/>
  <c r="AZ161" i="340"/>
  <c r="BL162" i="340"/>
  <c r="AZ162" i="340"/>
  <c r="BL163" i="340"/>
  <c r="AZ163" i="340"/>
  <c r="BL164" i="340"/>
  <c r="AZ164" i="340"/>
  <c r="BL165" i="340"/>
  <c r="AZ165" i="340"/>
  <c r="BL166" i="340"/>
  <c r="AZ166" i="340"/>
  <c r="BL167" i="340"/>
  <c r="AZ167" i="340"/>
  <c r="BL168" i="340"/>
  <c r="AZ168" i="340"/>
  <c r="BL169" i="340"/>
  <c r="AZ169" i="340"/>
  <c r="BL170" i="340"/>
  <c r="AZ170" i="340"/>
  <c r="BL171" i="340"/>
  <c r="AZ171" i="340"/>
  <c r="BL172" i="340"/>
  <c r="AZ172" i="340"/>
  <c r="BL173" i="340"/>
  <c r="AZ173" i="340"/>
  <c r="BL174" i="340"/>
  <c r="AZ174" i="340"/>
  <c r="BL175" i="340"/>
  <c r="AZ175" i="340"/>
  <c r="BL176" i="340"/>
  <c r="AZ176" i="340"/>
  <c r="BL177" i="340"/>
  <c r="AZ177" i="340"/>
  <c r="BL178" i="340"/>
  <c r="AZ178" i="340"/>
  <c r="BL179" i="340"/>
  <c r="AZ179" i="340"/>
  <c r="BL180" i="340"/>
  <c r="AZ180" i="340"/>
  <c r="BL181" i="340"/>
  <c r="AZ181" i="340"/>
  <c r="BL182" i="340"/>
  <c r="AZ182" i="340"/>
  <c r="BL183" i="340"/>
  <c r="AZ183" i="340"/>
  <c r="BL184" i="340"/>
  <c r="AZ184" i="340"/>
  <c r="BL185" i="340"/>
  <c r="AZ185" i="340"/>
  <c r="BL186" i="340"/>
  <c r="AZ186" i="340"/>
  <c r="BL187" i="340"/>
  <c r="AZ187" i="340"/>
  <c r="BL188" i="340"/>
  <c r="AZ188" i="340"/>
  <c r="BL189" i="340"/>
  <c r="AZ189" i="340"/>
  <c r="BL190" i="340"/>
  <c r="AZ190" i="340"/>
  <c r="BL191" i="340"/>
  <c r="AZ191" i="340"/>
  <c r="BL192" i="340"/>
  <c r="AZ192" i="340"/>
  <c r="BL193" i="340"/>
  <c r="AZ193" i="340"/>
  <c r="BL194" i="340"/>
  <c r="AZ194" i="340"/>
  <c r="BL195" i="340"/>
  <c r="AZ195" i="340"/>
  <c r="BL196" i="340"/>
  <c r="AZ196" i="340"/>
  <c r="BL197" i="340"/>
  <c r="AZ197" i="340"/>
  <c r="BL198" i="340"/>
  <c r="AZ198" i="340"/>
  <c r="BL199" i="340"/>
  <c r="AZ199" i="340"/>
  <c r="BL200" i="340"/>
  <c r="AZ200" i="340"/>
  <c r="BL201" i="340"/>
  <c r="AZ201" i="340"/>
  <c r="BL202" i="340"/>
  <c r="AZ202" i="340"/>
  <c r="BL203" i="340"/>
  <c r="AZ203" i="340"/>
  <c r="BL204" i="340"/>
  <c r="AZ204" i="340"/>
  <c r="BL205" i="340"/>
  <c r="AZ205" i="340"/>
  <c r="BL206" i="340"/>
  <c r="AZ206" i="340"/>
  <c r="BL207" i="340"/>
  <c r="AZ207" i="340"/>
  <c r="BL208" i="340"/>
  <c r="AZ208" i="340"/>
  <c r="BL209" i="340"/>
  <c r="AZ209" i="340"/>
  <c r="BL210" i="340"/>
  <c r="AZ210" i="340"/>
  <c r="BL211" i="340"/>
  <c r="AZ211" i="340"/>
  <c r="BL212" i="340"/>
  <c r="AZ212" i="340"/>
  <c r="BL213" i="340"/>
  <c r="AZ213" i="340"/>
  <c r="BL214" i="340"/>
  <c r="AZ214" i="340"/>
  <c r="BL215" i="340"/>
  <c r="AZ215" i="340"/>
  <c r="BL216" i="340"/>
  <c r="AZ216" i="340"/>
  <c r="BL217" i="340"/>
  <c r="AZ217" i="340"/>
  <c r="BL218" i="340"/>
  <c r="AZ218" i="340"/>
  <c r="BL219" i="340"/>
  <c r="AZ219" i="340"/>
  <c r="BL220" i="340"/>
  <c r="AZ220" i="340"/>
  <c r="BL221" i="340"/>
  <c r="AZ221" i="340"/>
  <c r="BL222" i="340"/>
  <c r="AZ222" i="340"/>
  <c r="BL223" i="340"/>
  <c r="AZ223" i="340"/>
  <c r="BL224" i="340"/>
  <c r="AZ224" i="340"/>
  <c r="BL225" i="340"/>
  <c r="AZ225" i="340"/>
  <c r="BL226" i="340"/>
  <c r="AZ226" i="340"/>
  <c r="BL227" i="340"/>
  <c r="AZ227" i="340"/>
  <c r="BL228" i="340"/>
  <c r="AZ228" i="340"/>
  <c r="BL229" i="340"/>
  <c r="AZ229" i="340"/>
  <c r="BL230" i="340"/>
  <c r="AZ230" i="340"/>
  <c r="BL231" i="340"/>
  <c r="AZ231" i="340"/>
  <c r="BL232" i="340"/>
  <c r="AZ232" i="340"/>
  <c r="BL233" i="340"/>
  <c r="AZ233" i="340"/>
  <c r="AZ234" i="340"/>
  <c r="AF9" i="340"/>
  <c r="P9" i="340"/>
  <c r="BP9" i="340"/>
  <c r="AN9" i="340"/>
  <c r="BD9" i="340"/>
  <c r="AF10" i="340"/>
  <c r="P10" i="340"/>
  <c r="BP10" i="340"/>
  <c r="BD10" i="340"/>
  <c r="BP11" i="340"/>
  <c r="BD11" i="340"/>
  <c r="BP12" i="340"/>
  <c r="BD12" i="340"/>
  <c r="BP13" i="340"/>
  <c r="BD13" i="340"/>
  <c r="BP14" i="340"/>
  <c r="BD14" i="340"/>
  <c r="BP15" i="340"/>
  <c r="BD15" i="340"/>
  <c r="BP16" i="340"/>
  <c r="BD16" i="340"/>
  <c r="BP17" i="340"/>
  <c r="BD17" i="340"/>
  <c r="BP18" i="340"/>
  <c r="BD18" i="340"/>
  <c r="BP19" i="340"/>
  <c r="BD19" i="340"/>
  <c r="BP20" i="340"/>
  <c r="BD20" i="340"/>
  <c r="BP21" i="340"/>
  <c r="BD21" i="340"/>
  <c r="BP22" i="340"/>
  <c r="BD22" i="340"/>
  <c r="BP23" i="340"/>
  <c r="BD23" i="340"/>
  <c r="BP24" i="340"/>
  <c r="BD24" i="340"/>
  <c r="BP25" i="340"/>
  <c r="BD25" i="340"/>
  <c r="BP26" i="340"/>
  <c r="BD26" i="340"/>
  <c r="BP27" i="340"/>
  <c r="BD27" i="340"/>
  <c r="BP28" i="340"/>
  <c r="BD28" i="340"/>
  <c r="BP29" i="340"/>
  <c r="BD29" i="340"/>
  <c r="BP30" i="340"/>
  <c r="BD30" i="340"/>
  <c r="BP31" i="340"/>
  <c r="BD31" i="340"/>
  <c r="BP32" i="340"/>
  <c r="BD32" i="340"/>
  <c r="BP33" i="340"/>
  <c r="BD33" i="340"/>
  <c r="BP34" i="340"/>
  <c r="BD34" i="340"/>
  <c r="BP35" i="340"/>
  <c r="BD35" i="340"/>
  <c r="BP36" i="340"/>
  <c r="BD36" i="340"/>
  <c r="BP37" i="340"/>
  <c r="BD37" i="340"/>
  <c r="BP38" i="340"/>
  <c r="BD38" i="340"/>
  <c r="BP39" i="340"/>
  <c r="BD39" i="340"/>
  <c r="BP40" i="340"/>
  <c r="BD40" i="340"/>
  <c r="BP41" i="340"/>
  <c r="BD41" i="340"/>
  <c r="BP42" i="340"/>
  <c r="BD42" i="340"/>
  <c r="BP43" i="340"/>
  <c r="BD43" i="340"/>
  <c r="BP44" i="340"/>
  <c r="BD44" i="340"/>
  <c r="BP45" i="340"/>
  <c r="BD45" i="340"/>
  <c r="BP46" i="340"/>
  <c r="BD46" i="340"/>
  <c r="BP47" i="340"/>
  <c r="BD47" i="340"/>
  <c r="BP48" i="340"/>
  <c r="BD48" i="340"/>
  <c r="BP49" i="340"/>
  <c r="BD49" i="340"/>
  <c r="BP50" i="340"/>
  <c r="BD50" i="340"/>
  <c r="BP51" i="340"/>
  <c r="BD51" i="340"/>
  <c r="BP52" i="340"/>
  <c r="BD52" i="340"/>
  <c r="BP53" i="340"/>
  <c r="BD53" i="340"/>
  <c r="BP54" i="340"/>
  <c r="BD54" i="340"/>
  <c r="BP55" i="340"/>
  <c r="BD55" i="340"/>
  <c r="BP56" i="340"/>
  <c r="BD56" i="340"/>
  <c r="BP57" i="340"/>
  <c r="BD57" i="340"/>
  <c r="BP58" i="340"/>
  <c r="BD58" i="340"/>
  <c r="BP59" i="340"/>
  <c r="BD59" i="340"/>
  <c r="BP60" i="340"/>
  <c r="BD60" i="340"/>
  <c r="BP61" i="340"/>
  <c r="BD61" i="340"/>
  <c r="BP62" i="340"/>
  <c r="BD62" i="340"/>
  <c r="BP63" i="340"/>
  <c r="BD63" i="340"/>
  <c r="BP64" i="340"/>
  <c r="BD64" i="340"/>
  <c r="BP65" i="340"/>
  <c r="BD65" i="340"/>
  <c r="BP66" i="340"/>
  <c r="BD66" i="340"/>
  <c r="BP67" i="340"/>
  <c r="BD67" i="340"/>
  <c r="BP68" i="340"/>
  <c r="BD68" i="340"/>
  <c r="BP69" i="340"/>
  <c r="BD69" i="340"/>
  <c r="BP70" i="340"/>
  <c r="BD70" i="340"/>
  <c r="BP71" i="340"/>
  <c r="BD71" i="340"/>
  <c r="BP72" i="340"/>
  <c r="BD72" i="340"/>
  <c r="BP73" i="340"/>
  <c r="BD73" i="340"/>
  <c r="BP74" i="340"/>
  <c r="BD74" i="340"/>
  <c r="BP75" i="340"/>
  <c r="BD75" i="340"/>
  <c r="BP76" i="340"/>
  <c r="BD76" i="340"/>
  <c r="BP77" i="340"/>
  <c r="BD77" i="340"/>
  <c r="BP78" i="340"/>
  <c r="BD78" i="340"/>
  <c r="BP79" i="340"/>
  <c r="BD79" i="340"/>
  <c r="BP80" i="340"/>
  <c r="BD80" i="340"/>
  <c r="BP81" i="340"/>
  <c r="BD81" i="340"/>
  <c r="BP82" i="340"/>
  <c r="BD82" i="340"/>
  <c r="BP83" i="340"/>
  <c r="BD83" i="340"/>
  <c r="BP84" i="340"/>
  <c r="BD84" i="340"/>
  <c r="BP85" i="340"/>
  <c r="BD85" i="340"/>
  <c r="BP86" i="340"/>
  <c r="BD86" i="340"/>
  <c r="BP87" i="340"/>
  <c r="BD87" i="340"/>
  <c r="BP88" i="340"/>
  <c r="BD88" i="340"/>
  <c r="BP89" i="340"/>
  <c r="BD89" i="340"/>
  <c r="BP90" i="340"/>
  <c r="BD90" i="340"/>
  <c r="BP91" i="340"/>
  <c r="BD91" i="340"/>
  <c r="BP92" i="340"/>
  <c r="BD92" i="340"/>
  <c r="BP93" i="340"/>
  <c r="BD93" i="340"/>
  <c r="BP94" i="340"/>
  <c r="BD94" i="340"/>
  <c r="BP95" i="340"/>
  <c r="BD95" i="340"/>
  <c r="BP96" i="340"/>
  <c r="BD96" i="340"/>
  <c r="BP97" i="340"/>
  <c r="BD97" i="340"/>
  <c r="BP98" i="340"/>
  <c r="BD98" i="340"/>
  <c r="BP99" i="340"/>
  <c r="BD99" i="340"/>
  <c r="BP100" i="340"/>
  <c r="BD100" i="340"/>
  <c r="BP101" i="340"/>
  <c r="BD101" i="340"/>
  <c r="BP102" i="340"/>
  <c r="BD102" i="340"/>
  <c r="BP103" i="340"/>
  <c r="BD103" i="340"/>
  <c r="BP104" i="340"/>
  <c r="BD104" i="340"/>
  <c r="BP105" i="340"/>
  <c r="BD105" i="340"/>
  <c r="BP106" i="340"/>
  <c r="BD106" i="340"/>
  <c r="BP107" i="340"/>
  <c r="BD107" i="340"/>
  <c r="BP108" i="340"/>
  <c r="BD108" i="340"/>
  <c r="BP109" i="340"/>
  <c r="BD109" i="340"/>
  <c r="BP110" i="340"/>
  <c r="BD110" i="340"/>
  <c r="BP111" i="340"/>
  <c r="BD111" i="340"/>
  <c r="BP112" i="340"/>
  <c r="BD112" i="340"/>
  <c r="BP113" i="340"/>
  <c r="BD113" i="340"/>
  <c r="BP114" i="340"/>
  <c r="BD114" i="340"/>
  <c r="BP115" i="340"/>
  <c r="BD115" i="340"/>
  <c r="BP116" i="340"/>
  <c r="BD116" i="340"/>
  <c r="BP117" i="340"/>
  <c r="BD117" i="340"/>
  <c r="BP118" i="340"/>
  <c r="BD118" i="340"/>
  <c r="BP119" i="340"/>
  <c r="BD119" i="340"/>
  <c r="BP120" i="340"/>
  <c r="BD120" i="340"/>
  <c r="BP121" i="340"/>
  <c r="BD121" i="340"/>
  <c r="BP122" i="340"/>
  <c r="BD122" i="340"/>
  <c r="BP123" i="340"/>
  <c r="BD123" i="340"/>
  <c r="BP124" i="340"/>
  <c r="BD124" i="340"/>
  <c r="BP125" i="340"/>
  <c r="BD125" i="340"/>
  <c r="BP126" i="340"/>
  <c r="BD126" i="340"/>
  <c r="BP127" i="340"/>
  <c r="BD127" i="340"/>
  <c r="BP128" i="340"/>
  <c r="BD128" i="340"/>
  <c r="BP129" i="340"/>
  <c r="BD129" i="340"/>
  <c r="BP130" i="340"/>
  <c r="BD130" i="340"/>
  <c r="BP131" i="340"/>
  <c r="BD131" i="340"/>
  <c r="BP132" i="340"/>
  <c r="BD132" i="340"/>
  <c r="BP133" i="340"/>
  <c r="BD133" i="340"/>
  <c r="BP134" i="340"/>
  <c r="BD134" i="340"/>
  <c r="BP135" i="340"/>
  <c r="BD135" i="340"/>
  <c r="BP136" i="340"/>
  <c r="BD136" i="340"/>
  <c r="BP137" i="340"/>
  <c r="BD137" i="340"/>
  <c r="BP138" i="340"/>
  <c r="BD138" i="340"/>
  <c r="BP139" i="340"/>
  <c r="BD139" i="340"/>
  <c r="BP140" i="340"/>
  <c r="BD140" i="340"/>
  <c r="BP141" i="340"/>
  <c r="BD141" i="340"/>
  <c r="BP142" i="340"/>
  <c r="BD142" i="340"/>
  <c r="BP143" i="340"/>
  <c r="BD143" i="340"/>
  <c r="BP144" i="340"/>
  <c r="BD144" i="340"/>
  <c r="BP145" i="340"/>
  <c r="BD145" i="340"/>
  <c r="BP146" i="340"/>
  <c r="BD146" i="340"/>
  <c r="BP147" i="340"/>
  <c r="BD147" i="340"/>
  <c r="BP148" i="340"/>
  <c r="BD148" i="340"/>
  <c r="BP149" i="340"/>
  <c r="BD149" i="340"/>
  <c r="BP150" i="340"/>
  <c r="BD150" i="340"/>
  <c r="BP151" i="340"/>
  <c r="BD151" i="340"/>
  <c r="BP152" i="340"/>
  <c r="BD152" i="340"/>
  <c r="BP153" i="340"/>
  <c r="BD153" i="340"/>
  <c r="BP154" i="340"/>
  <c r="BD154" i="340"/>
  <c r="BP155" i="340"/>
  <c r="BD155" i="340"/>
  <c r="BP156" i="340"/>
  <c r="BD156" i="340"/>
  <c r="BP157" i="340"/>
  <c r="BD157" i="340"/>
  <c r="BP158" i="340"/>
  <c r="BD158" i="340"/>
  <c r="BP159" i="340"/>
  <c r="BD159" i="340"/>
  <c r="BP160" i="340"/>
  <c r="BD160" i="340"/>
  <c r="BP161" i="340"/>
  <c r="BD161" i="340"/>
  <c r="BP162" i="340"/>
  <c r="BD162" i="340"/>
  <c r="BP163" i="340"/>
  <c r="BD163" i="340"/>
  <c r="BP164" i="340"/>
  <c r="BD164" i="340"/>
  <c r="BP165" i="340"/>
  <c r="BD165" i="340"/>
  <c r="BP166" i="340"/>
  <c r="BD166" i="340"/>
  <c r="BP167" i="340"/>
  <c r="BD167" i="340"/>
  <c r="BP168" i="340"/>
  <c r="BD168" i="340"/>
  <c r="BP169" i="340"/>
  <c r="BD169" i="340"/>
  <c r="BP170" i="340"/>
  <c r="BD170" i="340"/>
  <c r="BP171" i="340"/>
  <c r="BD171" i="340"/>
  <c r="BP172" i="340"/>
  <c r="BD172" i="340"/>
  <c r="BP173" i="340"/>
  <c r="BD173" i="340"/>
  <c r="BP174" i="340"/>
  <c r="BD174" i="340"/>
  <c r="BP175" i="340"/>
  <c r="BD175" i="340"/>
  <c r="BP176" i="340"/>
  <c r="BD176" i="340"/>
  <c r="BP177" i="340"/>
  <c r="BD177" i="340"/>
  <c r="BP178" i="340"/>
  <c r="BD178" i="340"/>
  <c r="BP179" i="340"/>
  <c r="BD179" i="340"/>
  <c r="BP180" i="340"/>
  <c r="BD180" i="340"/>
  <c r="BP181" i="340"/>
  <c r="BD181" i="340"/>
  <c r="BP182" i="340"/>
  <c r="BD182" i="340"/>
  <c r="BP183" i="340"/>
  <c r="BD183" i="340"/>
  <c r="BP184" i="340"/>
  <c r="BD184" i="340"/>
  <c r="BP185" i="340"/>
  <c r="BD185" i="340"/>
  <c r="BP186" i="340"/>
  <c r="BD186" i="340"/>
  <c r="BP187" i="340"/>
  <c r="BD187" i="340"/>
  <c r="BP188" i="340"/>
  <c r="BD188" i="340"/>
  <c r="BP189" i="340"/>
  <c r="BD189" i="340"/>
  <c r="BP190" i="340"/>
  <c r="BD190" i="340"/>
  <c r="BP191" i="340"/>
  <c r="BD191" i="340"/>
  <c r="BP192" i="340"/>
  <c r="BD192" i="340"/>
  <c r="BP193" i="340"/>
  <c r="BD193" i="340"/>
  <c r="BP194" i="340"/>
  <c r="BD194" i="340"/>
  <c r="BP195" i="340"/>
  <c r="BD195" i="340"/>
  <c r="BP196" i="340"/>
  <c r="BD196" i="340"/>
  <c r="BP197" i="340"/>
  <c r="BD197" i="340"/>
  <c r="BP198" i="340"/>
  <c r="BD198" i="340"/>
  <c r="BP199" i="340"/>
  <c r="BD199" i="340"/>
  <c r="BP200" i="340"/>
  <c r="BD200" i="340"/>
  <c r="BP201" i="340"/>
  <c r="BD201" i="340"/>
  <c r="BP202" i="340"/>
  <c r="BD202" i="340"/>
  <c r="BP203" i="340"/>
  <c r="BD203" i="340"/>
  <c r="BP204" i="340"/>
  <c r="BD204" i="340"/>
  <c r="BP205" i="340"/>
  <c r="BD205" i="340"/>
  <c r="BP206" i="340"/>
  <c r="BD206" i="340"/>
  <c r="BP207" i="340"/>
  <c r="BD207" i="340"/>
  <c r="BP208" i="340"/>
  <c r="BD208" i="340"/>
  <c r="BP209" i="340"/>
  <c r="BD209" i="340"/>
  <c r="BP210" i="340"/>
  <c r="BD210" i="340"/>
  <c r="BP211" i="340"/>
  <c r="BD211" i="340"/>
  <c r="BP212" i="340"/>
  <c r="BD212" i="340"/>
  <c r="BP213" i="340"/>
  <c r="BD213" i="340"/>
  <c r="BP214" i="340"/>
  <c r="BD214" i="340"/>
  <c r="BP215" i="340"/>
  <c r="BD215" i="340"/>
  <c r="BP216" i="340"/>
  <c r="BD216" i="340"/>
  <c r="BP217" i="340"/>
  <c r="BD217" i="340"/>
  <c r="BP218" i="340"/>
  <c r="BD218" i="340"/>
  <c r="BP219" i="340"/>
  <c r="BD219" i="340"/>
  <c r="BP220" i="340"/>
  <c r="BD220" i="340"/>
  <c r="BP221" i="340"/>
  <c r="BD221" i="340"/>
  <c r="BP222" i="340"/>
  <c r="BD222" i="340"/>
  <c r="BP223" i="340"/>
  <c r="BD223" i="340"/>
  <c r="BP224" i="340"/>
  <c r="BD224" i="340"/>
  <c r="BP225" i="340"/>
  <c r="BD225" i="340"/>
  <c r="BP226" i="340"/>
  <c r="BD226" i="340"/>
  <c r="BP227" i="340"/>
  <c r="BD227" i="340"/>
  <c r="BP228" i="340"/>
  <c r="BD228" i="340"/>
  <c r="BP229" i="340"/>
  <c r="BD229" i="340"/>
  <c r="BP230" i="340"/>
  <c r="BD230" i="340"/>
  <c r="BP231" i="340"/>
  <c r="BD231" i="340"/>
  <c r="BP232" i="340"/>
  <c r="BD232" i="340"/>
  <c r="BP233" i="340"/>
  <c r="BD233" i="340"/>
  <c r="BD234" i="340"/>
  <c r="BH235" i="340"/>
  <c r="Z235" i="340"/>
  <c r="AH235" i="340"/>
  <c r="AP235" i="340"/>
  <c r="Y235" i="340"/>
  <c r="AG235" i="340"/>
  <c r="AO235" i="340"/>
  <c r="X235" i="340"/>
  <c r="AF235" i="340"/>
  <c r="AN235" i="340"/>
  <c r="F235" i="340"/>
  <c r="N235" i="340"/>
  <c r="AL235" i="340"/>
  <c r="E235" i="340"/>
  <c r="M235" i="340"/>
  <c r="AK235" i="340"/>
  <c r="D235" i="340"/>
  <c r="L235" i="340"/>
  <c r="AJ235" i="340"/>
  <c r="V235" i="340"/>
  <c r="AD235" i="340"/>
  <c r="U235" i="340"/>
  <c r="AC235" i="340"/>
  <c r="T235" i="340"/>
  <c r="AB235" i="340"/>
  <c r="J235" i="340"/>
  <c r="R235" i="340"/>
  <c r="I235" i="340"/>
  <c r="Q235" i="340"/>
  <c r="H235" i="340"/>
  <c r="P235" i="340"/>
  <c r="BV9" i="340"/>
  <c r="BV10" i="340"/>
  <c r="BV11" i="340"/>
  <c r="BV12" i="340"/>
  <c r="BV13" i="340"/>
  <c r="BV14" i="340"/>
  <c r="BV15" i="340"/>
  <c r="BV16" i="340"/>
  <c r="BV17" i="340"/>
  <c r="BV18" i="340"/>
  <c r="BV19" i="340"/>
  <c r="BV20" i="340"/>
  <c r="BV21" i="340"/>
  <c r="BV22" i="340"/>
  <c r="BV23" i="340"/>
  <c r="BV24" i="340"/>
  <c r="BV25" i="340"/>
  <c r="BV26" i="340"/>
  <c r="BV27" i="340"/>
  <c r="BV28" i="340"/>
  <c r="BV29" i="340"/>
  <c r="BV30" i="340"/>
  <c r="BV31" i="340"/>
  <c r="BV32" i="340"/>
  <c r="BV33" i="340"/>
  <c r="BV34" i="340"/>
  <c r="BV35" i="340"/>
  <c r="BV36" i="340"/>
  <c r="BV37" i="340"/>
  <c r="BV38" i="340"/>
  <c r="BV39" i="340"/>
  <c r="BV40" i="340"/>
  <c r="BV41" i="340"/>
  <c r="BV42" i="340"/>
  <c r="BV43" i="340"/>
  <c r="BV44" i="340"/>
  <c r="BV45" i="340"/>
  <c r="BV46" i="340"/>
  <c r="BV47" i="340"/>
  <c r="BV48" i="340"/>
  <c r="BV49" i="340"/>
  <c r="BV50" i="340"/>
  <c r="BV51" i="340"/>
  <c r="BV52" i="340"/>
  <c r="BV53" i="340"/>
  <c r="BV54" i="340"/>
  <c r="BV55" i="340"/>
  <c r="BV56" i="340"/>
  <c r="BV57" i="340"/>
  <c r="BV58" i="340"/>
  <c r="BV59" i="340"/>
  <c r="BV60" i="340"/>
  <c r="BV61" i="340"/>
  <c r="BV62" i="340"/>
  <c r="BV63" i="340"/>
  <c r="BV64" i="340"/>
  <c r="BV65" i="340"/>
  <c r="BV66" i="340"/>
  <c r="BV67" i="340"/>
  <c r="BV68" i="340"/>
  <c r="BV69" i="340"/>
  <c r="BV70" i="340"/>
  <c r="BV71" i="340"/>
  <c r="BV72" i="340"/>
  <c r="BV73" i="340"/>
  <c r="BV74" i="340"/>
  <c r="BV75" i="340"/>
  <c r="BV76" i="340"/>
  <c r="BV77" i="340"/>
  <c r="BV78" i="340"/>
  <c r="BV79" i="340"/>
  <c r="BV80" i="340"/>
  <c r="BV81" i="340"/>
  <c r="BV82" i="340"/>
  <c r="BV83" i="340"/>
  <c r="BV84" i="340"/>
  <c r="BV85" i="340"/>
  <c r="BV86" i="340"/>
  <c r="BV87" i="340"/>
  <c r="BV88" i="340"/>
  <c r="BV89" i="340"/>
  <c r="BV90" i="340"/>
  <c r="BV91" i="340"/>
  <c r="BV92" i="340"/>
  <c r="BV93" i="340"/>
  <c r="BV94" i="340"/>
  <c r="BV95" i="340"/>
  <c r="BV96" i="340"/>
  <c r="BV97" i="340"/>
  <c r="BV98" i="340"/>
  <c r="BV99" i="340"/>
  <c r="BV100" i="340"/>
  <c r="BV101" i="340"/>
  <c r="BV102" i="340"/>
  <c r="BV103" i="340"/>
  <c r="BV104" i="340"/>
  <c r="BV105" i="340"/>
  <c r="BV106" i="340"/>
  <c r="BV107" i="340"/>
  <c r="BV108" i="340"/>
  <c r="BV109" i="340"/>
  <c r="BV110" i="340"/>
  <c r="BV111" i="340"/>
  <c r="BV112" i="340"/>
  <c r="BV113" i="340"/>
  <c r="BV114" i="340"/>
  <c r="BV115" i="340"/>
  <c r="BV116" i="340"/>
  <c r="BV117" i="340"/>
  <c r="BV118" i="340"/>
  <c r="BV119" i="340"/>
  <c r="BV120" i="340"/>
  <c r="BV121" i="340"/>
  <c r="BV122" i="340"/>
  <c r="BV123" i="340"/>
  <c r="BV124" i="340"/>
  <c r="BV125" i="340"/>
  <c r="BV126" i="340"/>
  <c r="BV127" i="340"/>
  <c r="BV128" i="340"/>
  <c r="BV129" i="340"/>
  <c r="BV130" i="340"/>
  <c r="BV131" i="340"/>
  <c r="BV132" i="340"/>
  <c r="BV133" i="340"/>
  <c r="BV134" i="340"/>
  <c r="BV135" i="340"/>
  <c r="BV136" i="340"/>
  <c r="BV137" i="340"/>
  <c r="BV138" i="340"/>
  <c r="BV139" i="340"/>
  <c r="BV140" i="340"/>
  <c r="BV141" i="340"/>
  <c r="BV142" i="340"/>
  <c r="BV143" i="340"/>
  <c r="BV144" i="340"/>
  <c r="BV145" i="340"/>
  <c r="BV146" i="340"/>
  <c r="BV147" i="340"/>
  <c r="BV148" i="340"/>
  <c r="BV149" i="340"/>
  <c r="BV150" i="340"/>
  <c r="BV151" i="340"/>
  <c r="BV152" i="340"/>
  <c r="BV153" i="340"/>
  <c r="BV154" i="340"/>
  <c r="BV155" i="340"/>
  <c r="BV156" i="340"/>
  <c r="BV157" i="340"/>
  <c r="BV158" i="340"/>
  <c r="BV159" i="340"/>
  <c r="BV160" i="340"/>
  <c r="BV161" i="340"/>
  <c r="BV162" i="340"/>
  <c r="BV163" i="340"/>
  <c r="BV164" i="340"/>
  <c r="BV165" i="340"/>
  <c r="BV166" i="340"/>
  <c r="BV167" i="340"/>
  <c r="BV168" i="340"/>
  <c r="BV169" i="340"/>
  <c r="BV170" i="340"/>
  <c r="BV171" i="340"/>
  <c r="BV172" i="340"/>
  <c r="BV173" i="340"/>
  <c r="BV174" i="340"/>
  <c r="BV175" i="340"/>
  <c r="BV176" i="340"/>
  <c r="BV177" i="340"/>
  <c r="BV178" i="340"/>
  <c r="BV179" i="340"/>
  <c r="BV180" i="340"/>
  <c r="BV181" i="340"/>
  <c r="BV182" i="340"/>
  <c r="BV183" i="340"/>
  <c r="BV184" i="340"/>
  <c r="BV185" i="340"/>
  <c r="BV186" i="340"/>
  <c r="BV187" i="340"/>
  <c r="BV188" i="340"/>
  <c r="BV189" i="340"/>
  <c r="BV190" i="340"/>
  <c r="BV191" i="340"/>
  <c r="BV192" i="340"/>
  <c r="BV193" i="340"/>
  <c r="BV194" i="340"/>
  <c r="BV195" i="340"/>
  <c r="BV196" i="340"/>
  <c r="BV197" i="340"/>
  <c r="BV198" i="340"/>
  <c r="BV199" i="340"/>
  <c r="BV200" i="340"/>
  <c r="BV201" i="340"/>
  <c r="BV202" i="340"/>
  <c r="BV203" i="340"/>
  <c r="BV204" i="340"/>
  <c r="BV205" i="340"/>
  <c r="BV206" i="340"/>
  <c r="BV207" i="340"/>
  <c r="BV208" i="340"/>
  <c r="BV209" i="340"/>
  <c r="BV210" i="340"/>
  <c r="BV211" i="340"/>
  <c r="BV212" i="340"/>
  <c r="BV213" i="340"/>
  <c r="BV214" i="340"/>
  <c r="BV215" i="340"/>
  <c r="BV216" i="340"/>
  <c r="BV217" i="340"/>
  <c r="BV218" i="340"/>
  <c r="BV219" i="340"/>
  <c r="BV220" i="340"/>
  <c r="BV221" i="340"/>
  <c r="BV222" i="340"/>
  <c r="BV223" i="340"/>
  <c r="BV224" i="340"/>
  <c r="BV225" i="340"/>
  <c r="BV226" i="340"/>
  <c r="BV227" i="340"/>
  <c r="BV228" i="340"/>
  <c r="BV229" i="340"/>
  <c r="BV230" i="340"/>
  <c r="BV231" i="340"/>
  <c r="BV232" i="340"/>
  <c r="BV233" i="340"/>
  <c r="BV234" i="340"/>
  <c r="BU9" i="340"/>
  <c r="BU10" i="340"/>
  <c r="BU11" i="340"/>
  <c r="BU12" i="340"/>
  <c r="BU13" i="340"/>
  <c r="BU14" i="340"/>
  <c r="BU15" i="340"/>
  <c r="BU16" i="340"/>
  <c r="BU17" i="340"/>
  <c r="BU18" i="340"/>
  <c r="BU19" i="340"/>
  <c r="BU20" i="340"/>
  <c r="BU21" i="340"/>
  <c r="BU22" i="340"/>
  <c r="BU23" i="340"/>
  <c r="BU24" i="340"/>
  <c r="BU25" i="340"/>
  <c r="BU26" i="340"/>
  <c r="BU27" i="340"/>
  <c r="BU28" i="340"/>
  <c r="BU29" i="340"/>
  <c r="BU30" i="340"/>
  <c r="BU31" i="340"/>
  <c r="BU32" i="340"/>
  <c r="BU33" i="340"/>
  <c r="BU34" i="340"/>
  <c r="BU35" i="340"/>
  <c r="BU36" i="340"/>
  <c r="BU37" i="340"/>
  <c r="BU38" i="340"/>
  <c r="BU39" i="340"/>
  <c r="BU40" i="340"/>
  <c r="BU41" i="340"/>
  <c r="BU42" i="340"/>
  <c r="BU43" i="340"/>
  <c r="BU44" i="340"/>
  <c r="BU45" i="340"/>
  <c r="BU46" i="340"/>
  <c r="BU47" i="340"/>
  <c r="BU48" i="340"/>
  <c r="BU49" i="340"/>
  <c r="BU50" i="340"/>
  <c r="BU51" i="340"/>
  <c r="BU52" i="340"/>
  <c r="BU53" i="340"/>
  <c r="BU54" i="340"/>
  <c r="BU55" i="340"/>
  <c r="BU56" i="340"/>
  <c r="BU57" i="340"/>
  <c r="BU58" i="340"/>
  <c r="BU59" i="340"/>
  <c r="BU60" i="340"/>
  <c r="BU61" i="340"/>
  <c r="BU62" i="340"/>
  <c r="BU63" i="340"/>
  <c r="BU64" i="340"/>
  <c r="BU65" i="340"/>
  <c r="BU66" i="340"/>
  <c r="BU67" i="340"/>
  <c r="BU68" i="340"/>
  <c r="BU69" i="340"/>
  <c r="BU70" i="340"/>
  <c r="BU71" i="340"/>
  <c r="BU72" i="340"/>
  <c r="BU73" i="340"/>
  <c r="BU74" i="340"/>
  <c r="BU75" i="340"/>
  <c r="BU76" i="340"/>
  <c r="BU77" i="340"/>
  <c r="BU78" i="340"/>
  <c r="BU79" i="340"/>
  <c r="BU80" i="340"/>
  <c r="BU81" i="340"/>
  <c r="BU82" i="340"/>
  <c r="BU83" i="340"/>
  <c r="BU84" i="340"/>
  <c r="BU85" i="340"/>
  <c r="BU86" i="340"/>
  <c r="BU87" i="340"/>
  <c r="BU88" i="340"/>
  <c r="BU89" i="340"/>
  <c r="BU90" i="340"/>
  <c r="BU91" i="340"/>
  <c r="BU92" i="340"/>
  <c r="BU93" i="340"/>
  <c r="BU94" i="340"/>
  <c r="BU95" i="340"/>
  <c r="BU96" i="340"/>
  <c r="BU97" i="340"/>
  <c r="BU98" i="340"/>
  <c r="BU99" i="340"/>
  <c r="BU100" i="340"/>
  <c r="BU101" i="340"/>
  <c r="BU102" i="340"/>
  <c r="BU103" i="340"/>
  <c r="BU104" i="340"/>
  <c r="BU105" i="340"/>
  <c r="BU106" i="340"/>
  <c r="BU107" i="340"/>
  <c r="BU108" i="340"/>
  <c r="BU109" i="340"/>
  <c r="BU110" i="340"/>
  <c r="BU111" i="340"/>
  <c r="BU112" i="340"/>
  <c r="BU113" i="340"/>
  <c r="BU114" i="340"/>
  <c r="BU115" i="340"/>
  <c r="BU116" i="340"/>
  <c r="BU117" i="340"/>
  <c r="BU118" i="340"/>
  <c r="BU119" i="340"/>
  <c r="BU120" i="340"/>
  <c r="BU121" i="340"/>
  <c r="BU122" i="340"/>
  <c r="BU123" i="340"/>
  <c r="BU124" i="340"/>
  <c r="BU125" i="340"/>
  <c r="BU126" i="340"/>
  <c r="BU127" i="340"/>
  <c r="BU128" i="340"/>
  <c r="BU129" i="340"/>
  <c r="BU130" i="340"/>
  <c r="BU131" i="340"/>
  <c r="BU132" i="340"/>
  <c r="BU133" i="340"/>
  <c r="BU134" i="340"/>
  <c r="BU135" i="340"/>
  <c r="BU136" i="340"/>
  <c r="BU137" i="340"/>
  <c r="BU138" i="340"/>
  <c r="BU139" i="340"/>
  <c r="BU140" i="340"/>
  <c r="BU141" i="340"/>
  <c r="BU142" i="340"/>
  <c r="BU143" i="340"/>
  <c r="BU144" i="340"/>
  <c r="BU145" i="340"/>
  <c r="BU146" i="340"/>
  <c r="BU147" i="340"/>
  <c r="BU148" i="340"/>
  <c r="BU149" i="340"/>
  <c r="BU150" i="340"/>
  <c r="BU151" i="340"/>
  <c r="BU152" i="340"/>
  <c r="BU153" i="340"/>
  <c r="BU154" i="340"/>
  <c r="BU155" i="340"/>
  <c r="BU156" i="340"/>
  <c r="BU157" i="340"/>
  <c r="BU158" i="340"/>
  <c r="BU159" i="340"/>
  <c r="BU160" i="340"/>
  <c r="BU161" i="340"/>
  <c r="BU162" i="340"/>
  <c r="BU163" i="340"/>
  <c r="BU164" i="340"/>
  <c r="BU165" i="340"/>
  <c r="BU166" i="340"/>
  <c r="BU167" i="340"/>
  <c r="BU168" i="340"/>
  <c r="BU169" i="340"/>
  <c r="BU170" i="340"/>
  <c r="BU171" i="340"/>
  <c r="BU172" i="340"/>
  <c r="BU173" i="340"/>
  <c r="BU174" i="340"/>
  <c r="BU175" i="340"/>
  <c r="BU176" i="340"/>
  <c r="BU177" i="340"/>
  <c r="BU178" i="340"/>
  <c r="BU179" i="340"/>
  <c r="BU180" i="340"/>
  <c r="BU181" i="340"/>
  <c r="BU182" i="340"/>
  <c r="BU183" i="340"/>
  <c r="BU184" i="340"/>
  <c r="BU185" i="340"/>
  <c r="BU186" i="340"/>
  <c r="BU187" i="340"/>
  <c r="BU188" i="340"/>
  <c r="BU189" i="340"/>
  <c r="BU190" i="340"/>
  <c r="BU191" i="340"/>
  <c r="BU192" i="340"/>
  <c r="BU193" i="340"/>
  <c r="BU194" i="340"/>
  <c r="BU195" i="340"/>
  <c r="BU196" i="340"/>
  <c r="BU197" i="340"/>
  <c r="BU198" i="340"/>
  <c r="BU199" i="340"/>
  <c r="BU200" i="340"/>
  <c r="BU201" i="340"/>
  <c r="BU202" i="340"/>
  <c r="BU203" i="340"/>
  <c r="BU204" i="340"/>
  <c r="BU205" i="340"/>
  <c r="BU206" i="340"/>
  <c r="BU207" i="340"/>
  <c r="BU208" i="340"/>
  <c r="BU209" i="340"/>
  <c r="BU210" i="340"/>
  <c r="BU211" i="340"/>
  <c r="BU212" i="340"/>
  <c r="BU213" i="340"/>
  <c r="BU214" i="340"/>
  <c r="BU215" i="340"/>
  <c r="BU216" i="340"/>
  <c r="BU217" i="340"/>
  <c r="BU218" i="340"/>
  <c r="BU219" i="340"/>
  <c r="BU220" i="340"/>
  <c r="BU221" i="340"/>
  <c r="BU222" i="340"/>
  <c r="BU223" i="340"/>
  <c r="BU224" i="340"/>
  <c r="BU225" i="340"/>
  <c r="BU226" i="340"/>
  <c r="BU227" i="340"/>
  <c r="BU228" i="340"/>
  <c r="BU229" i="340"/>
  <c r="BU230" i="340"/>
  <c r="BU231" i="340"/>
  <c r="BU232" i="340"/>
  <c r="BU233" i="340"/>
  <c r="BU234" i="340"/>
  <c r="BT9" i="340"/>
  <c r="BT10" i="340"/>
  <c r="BT11" i="340"/>
  <c r="BT12" i="340"/>
  <c r="BT13" i="340"/>
  <c r="BT14" i="340"/>
  <c r="BT15" i="340"/>
  <c r="BT16" i="340"/>
  <c r="BT17" i="340"/>
  <c r="BT18" i="340"/>
  <c r="BT19" i="340"/>
  <c r="BT20" i="340"/>
  <c r="BT21" i="340"/>
  <c r="BT22" i="340"/>
  <c r="BT23" i="340"/>
  <c r="BT24" i="340"/>
  <c r="BT25" i="340"/>
  <c r="BT26" i="340"/>
  <c r="BT27" i="340"/>
  <c r="BT28" i="340"/>
  <c r="BT29" i="340"/>
  <c r="BT30" i="340"/>
  <c r="BT31" i="340"/>
  <c r="BT32" i="340"/>
  <c r="BT33" i="340"/>
  <c r="BT34" i="340"/>
  <c r="BT35" i="340"/>
  <c r="BT36" i="340"/>
  <c r="BT37" i="340"/>
  <c r="BT38" i="340"/>
  <c r="BT39" i="340"/>
  <c r="BT40" i="340"/>
  <c r="BT41" i="340"/>
  <c r="BT42" i="340"/>
  <c r="BT43" i="340"/>
  <c r="BT44" i="340"/>
  <c r="BT45" i="340"/>
  <c r="BT46" i="340"/>
  <c r="BT47" i="340"/>
  <c r="BT48" i="340"/>
  <c r="BT49" i="340"/>
  <c r="BT50" i="340"/>
  <c r="BT51" i="340"/>
  <c r="BT52" i="340"/>
  <c r="BT53" i="340"/>
  <c r="BT54" i="340"/>
  <c r="BT55" i="340"/>
  <c r="BT56" i="340"/>
  <c r="BT57" i="340"/>
  <c r="BT58" i="340"/>
  <c r="BT59" i="340"/>
  <c r="BT60" i="340"/>
  <c r="BT61" i="340"/>
  <c r="BT62" i="340"/>
  <c r="BT63" i="340"/>
  <c r="BT64" i="340"/>
  <c r="BT65" i="340"/>
  <c r="BT66" i="340"/>
  <c r="BT67" i="340"/>
  <c r="BT68" i="340"/>
  <c r="BT69" i="340"/>
  <c r="BT70" i="340"/>
  <c r="BT71" i="340"/>
  <c r="BT72" i="340"/>
  <c r="BT73" i="340"/>
  <c r="BT74" i="340"/>
  <c r="BT75" i="340"/>
  <c r="BT76" i="340"/>
  <c r="BT77" i="340"/>
  <c r="BT78" i="340"/>
  <c r="BT79" i="340"/>
  <c r="BT80" i="340"/>
  <c r="BT81" i="340"/>
  <c r="BT82" i="340"/>
  <c r="BT83" i="340"/>
  <c r="BT84" i="340"/>
  <c r="BT85" i="340"/>
  <c r="BT86" i="340"/>
  <c r="BT87" i="340"/>
  <c r="BT88" i="340"/>
  <c r="BT89" i="340"/>
  <c r="BT90" i="340"/>
  <c r="BT91" i="340"/>
  <c r="BT92" i="340"/>
  <c r="BT93" i="340"/>
  <c r="BT94" i="340"/>
  <c r="BT95" i="340"/>
  <c r="BT96" i="340"/>
  <c r="BT97" i="340"/>
  <c r="BT98" i="340"/>
  <c r="BT99" i="340"/>
  <c r="BT100" i="340"/>
  <c r="BT101" i="340"/>
  <c r="BT102" i="340"/>
  <c r="BT103" i="340"/>
  <c r="BT104" i="340"/>
  <c r="BT105" i="340"/>
  <c r="BT106" i="340"/>
  <c r="BT107" i="340"/>
  <c r="BT108" i="340"/>
  <c r="BT109" i="340"/>
  <c r="BT110" i="340"/>
  <c r="BT111" i="340"/>
  <c r="BT112" i="340"/>
  <c r="BT113" i="340"/>
  <c r="BT114" i="340"/>
  <c r="BT115" i="340"/>
  <c r="BT116" i="340"/>
  <c r="BT117" i="340"/>
  <c r="BT118" i="340"/>
  <c r="BT119" i="340"/>
  <c r="BT120" i="340"/>
  <c r="BT121" i="340"/>
  <c r="BT122" i="340"/>
  <c r="BT123" i="340"/>
  <c r="BT124" i="340"/>
  <c r="BT125" i="340"/>
  <c r="BT126" i="340"/>
  <c r="BT127" i="340"/>
  <c r="BT128" i="340"/>
  <c r="BT129" i="340"/>
  <c r="BT130" i="340"/>
  <c r="BT131" i="340"/>
  <c r="BT132" i="340"/>
  <c r="BT133" i="340"/>
  <c r="BT134" i="340"/>
  <c r="BT135" i="340"/>
  <c r="BT136" i="340"/>
  <c r="BT137" i="340"/>
  <c r="BT138" i="340"/>
  <c r="BT139" i="340"/>
  <c r="BT140" i="340"/>
  <c r="BT141" i="340"/>
  <c r="BT142" i="340"/>
  <c r="BT143" i="340"/>
  <c r="BT144" i="340"/>
  <c r="BT145" i="340"/>
  <c r="BT146" i="340"/>
  <c r="BT147" i="340"/>
  <c r="BT148" i="340"/>
  <c r="BT149" i="340"/>
  <c r="BT150" i="340"/>
  <c r="BT151" i="340"/>
  <c r="BT152" i="340"/>
  <c r="BT153" i="340"/>
  <c r="BT154" i="340"/>
  <c r="BT155" i="340"/>
  <c r="BT156" i="340"/>
  <c r="BT157" i="340"/>
  <c r="BT158" i="340"/>
  <c r="BT159" i="340"/>
  <c r="BT160" i="340"/>
  <c r="BT161" i="340"/>
  <c r="BT162" i="340"/>
  <c r="BT163" i="340"/>
  <c r="BT164" i="340"/>
  <c r="BT165" i="340"/>
  <c r="BT166" i="340"/>
  <c r="BT167" i="340"/>
  <c r="BT168" i="340"/>
  <c r="BT169" i="340"/>
  <c r="BT170" i="340"/>
  <c r="BT171" i="340"/>
  <c r="BT172" i="340"/>
  <c r="BT173" i="340"/>
  <c r="BT174" i="340"/>
  <c r="BT175" i="340"/>
  <c r="BT176" i="340"/>
  <c r="BT177" i="340"/>
  <c r="BT178" i="340"/>
  <c r="BT179" i="340"/>
  <c r="BT180" i="340"/>
  <c r="BT181" i="340"/>
  <c r="BT182" i="340"/>
  <c r="BT183" i="340"/>
  <c r="BT184" i="340"/>
  <c r="BT185" i="340"/>
  <c r="BT186" i="340"/>
  <c r="BT187" i="340"/>
  <c r="BT188" i="340"/>
  <c r="BT189" i="340"/>
  <c r="BT190" i="340"/>
  <c r="BT191" i="340"/>
  <c r="BT192" i="340"/>
  <c r="BT193" i="340"/>
  <c r="BT194" i="340"/>
  <c r="BT195" i="340"/>
  <c r="BT196" i="340"/>
  <c r="BT197" i="340"/>
  <c r="BT198" i="340"/>
  <c r="BT199" i="340"/>
  <c r="BT200" i="340"/>
  <c r="BT201" i="340"/>
  <c r="BT202" i="340"/>
  <c r="BT203" i="340"/>
  <c r="BT204" i="340"/>
  <c r="BT205" i="340"/>
  <c r="BT206" i="340"/>
  <c r="BT207" i="340"/>
  <c r="BT208" i="340"/>
  <c r="BT209" i="340"/>
  <c r="BT210" i="340"/>
  <c r="BT211" i="340"/>
  <c r="BT212" i="340"/>
  <c r="BT213" i="340"/>
  <c r="BT214" i="340"/>
  <c r="BT215" i="340"/>
  <c r="BT216" i="340"/>
  <c r="BT217" i="340"/>
  <c r="BT218" i="340"/>
  <c r="BT219" i="340"/>
  <c r="BT220" i="340"/>
  <c r="BT221" i="340"/>
  <c r="BT222" i="340"/>
  <c r="BT223" i="340"/>
  <c r="BT224" i="340"/>
  <c r="BT225" i="340"/>
  <c r="BT226" i="340"/>
  <c r="BT227" i="340"/>
  <c r="BT228" i="340"/>
  <c r="BT229" i="340"/>
  <c r="BT230" i="340"/>
  <c r="BT231" i="340"/>
  <c r="BT232" i="340"/>
  <c r="BT233" i="340"/>
  <c r="BT234" i="340"/>
  <c r="BR234" i="340"/>
  <c r="BQ234" i="340"/>
  <c r="BP234" i="340"/>
  <c r="BN234" i="340"/>
  <c r="BM234" i="340"/>
  <c r="BL234" i="340"/>
  <c r="BJ234" i="340"/>
  <c r="BI234" i="340"/>
  <c r="BH9" i="340"/>
  <c r="BH10" i="340"/>
  <c r="BH11" i="340"/>
  <c r="BH12" i="340"/>
  <c r="BH13" i="340"/>
  <c r="BH14" i="340"/>
  <c r="BH15" i="340"/>
  <c r="BH16" i="340"/>
  <c r="BH17" i="340"/>
  <c r="BH18" i="340"/>
  <c r="BH19" i="340"/>
  <c r="BH20" i="340"/>
  <c r="BH21" i="340"/>
  <c r="BH22" i="340"/>
  <c r="BH23" i="340"/>
  <c r="BH24" i="340"/>
  <c r="BH25" i="340"/>
  <c r="BH26" i="340"/>
  <c r="BH27" i="340"/>
  <c r="BH28" i="340"/>
  <c r="BH29" i="340"/>
  <c r="BH30" i="340"/>
  <c r="BH31" i="340"/>
  <c r="BH32" i="340"/>
  <c r="BH33" i="340"/>
  <c r="BH34" i="340"/>
  <c r="BH35" i="340"/>
  <c r="BH36" i="340"/>
  <c r="BH37" i="340"/>
  <c r="BH38" i="340"/>
  <c r="BH39" i="340"/>
  <c r="BH40" i="340"/>
  <c r="BH41" i="340"/>
  <c r="BH42" i="340"/>
  <c r="BH43" i="340"/>
  <c r="BH44" i="340"/>
  <c r="BH45" i="340"/>
  <c r="BH46" i="340"/>
  <c r="BH47" i="340"/>
  <c r="BH48" i="340"/>
  <c r="BH49" i="340"/>
  <c r="BH50" i="340"/>
  <c r="BH51" i="340"/>
  <c r="BH52" i="340"/>
  <c r="BH53" i="340"/>
  <c r="BH54" i="340"/>
  <c r="BH55" i="340"/>
  <c r="BH56" i="340"/>
  <c r="BH57" i="340"/>
  <c r="BH58" i="340"/>
  <c r="BH59" i="340"/>
  <c r="BH60" i="340"/>
  <c r="BH61" i="340"/>
  <c r="BH62" i="340"/>
  <c r="BH63" i="340"/>
  <c r="BH64" i="340"/>
  <c r="BH65" i="340"/>
  <c r="BH66" i="340"/>
  <c r="BH67" i="340"/>
  <c r="BH68" i="340"/>
  <c r="BH69" i="340"/>
  <c r="BH70" i="340"/>
  <c r="BH71" i="340"/>
  <c r="BH72" i="340"/>
  <c r="BH73" i="340"/>
  <c r="BH74" i="340"/>
  <c r="BH75" i="340"/>
  <c r="BH76" i="340"/>
  <c r="BH77" i="340"/>
  <c r="BH78" i="340"/>
  <c r="BH79" i="340"/>
  <c r="BH80" i="340"/>
  <c r="BH81" i="340"/>
  <c r="BH82" i="340"/>
  <c r="BH83" i="340"/>
  <c r="BH84" i="340"/>
  <c r="BH85" i="340"/>
  <c r="BH86" i="340"/>
  <c r="BH87" i="340"/>
  <c r="BH88" i="340"/>
  <c r="BH89" i="340"/>
  <c r="BH90" i="340"/>
  <c r="BH91" i="340"/>
  <c r="BH92" i="340"/>
  <c r="BH93" i="340"/>
  <c r="BH94" i="340"/>
  <c r="BH95" i="340"/>
  <c r="BH96" i="340"/>
  <c r="BH97" i="340"/>
  <c r="BH98" i="340"/>
  <c r="BH99" i="340"/>
  <c r="BH100" i="340"/>
  <c r="BH101" i="340"/>
  <c r="BH102" i="340"/>
  <c r="BH103" i="340"/>
  <c r="BH104" i="340"/>
  <c r="BH105" i="340"/>
  <c r="BH106" i="340"/>
  <c r="BH107" i="340"/>
  <c r="BH108" i="340"/>
  <c r="BH109" i="340"/>
  <c r="BH110" i="340"/>
  <c r="BH111" i="340"/>
  <c r="BH112" i="340"/>
  <c r="BH113" i="340"/>
  <c r="BH114" i="340"/>
  <c r="BH115" i="340"/>
  <c r="BH116" i="340"/>
  <c r="BH117" i="340"/>
  <c r="BH118" i="340"/>
  <c r="BH119" i="340"/>
  <c r="BH120" i="340"/>
  <c r="BH121" i="340"/>
  <c r="BH122" i="340"/>
  <c r="BH123" i="340"/>
  <c r="BH124" i="340"/>
  <c r="BH125" i="340"/>
  <c r="BH126" i="340"/>
  <c r="BH127" i="340"/>
  <c r="BH128" i="340"/>
  <c r="BH129" i="340"/>
  <c r="BH130" i="340"/>
  <c r="BH131" i="340"/>
  <c r="BH132" i="340"/>
  <c r="BH133" i="340"/>
  <c r="BH134" i="340"/>
  <c r="BH135" i="340"/>
  <c r="BH136" i="340"/>
  <c r="BH137" i="340"/>
  <c r="BH138" i="340"/>
  <c r="BH139" i="340"/>
  <c r="BH140" i="340"/>
  <c r="BH141" i="340"/>
  <c r="BH142" i="340"/>
  <c r="BH143" i="340"/>
  <c r="BH144" i="340"/>
  <c r="BH145" i="340"/>
  <c r="BH146" i="340"/>
  <c r="BH147" i="340"/>
  <c r="BH148" i="340"/>
  <c r="BH149" i="340"/>
  <c r="BH150" i="340"/>
  <c r="BH151" i="340"/>
  <c r="BH152" i="340"/>
  <c r="BH153" i="340"/>
  <c r="BH154" i="340"/>
  <c r="BH155" i="340"/>
  <c r="BH156" i="340"/>
  <c r="BH157" i="340"/>
  <c r="BH158" i="340"/>
  <c r="BH159" i="340"/>
  <c r="BH160" i="340"/>
  <c r="BH161" i="340"/>
  <c r="BH162" i="340"/>
  <c r="BH163" i="340"/>
  <c r="BH164" i="340"/>
  <c r="BH165" i="340"/>
  <c r="BH166" i="340"/>
  <c r="BH167" i="340"/>
  <c r="BH168" i="340"/>
  <c r="BH169" i="340"/>
  <c r="BH170" i="340"/>
  <c r="BH171" i="340"/>
  <c r="BH172" i="340"/>
  <c r="BH173" i="340"/>
  <c r="BH174" i="340"/>
  <c r="BH175" i="340"/>
  <c r="BH176" i="340"/>
  <c r="BH177" i="340"/>
  <c r="BH178" i="340"/>
  <c r="BH179" i="340"/>
  <c r="BH180" i="340"/>
  <c r="BH181" i="340"/>
  <c r="BH182" i="340"/>
  <c r="BH183" i="340"/>
  <c r="BH184" i="340"/>
  <c r="BH185" i="340"/>
  <c r="BH186" i="340"/>
  <c r="BH187" i="340"/>
  <c r="BH188" i="340"/>
  <c r="BH189" i="340"/>
  <c r="BH190" i="340"/>
  <c r="BH191" i="340"/>
  <c r="BH192" i="340"/>
  <c r="BH193" i="340"/>
  <c r="BH194" i="340"/>
  <c r="BH195" i="340"/>
  <c r="BH196" i="340"/>
  <c r="BH197" i="340"/>
  <c r="BH198" i="340"/>
  <c r="BH199" i="340"/>
  <c r="BH200" i="340"/>
  <c r="BH201" i="340"/>
  <c r="BH202" i="340"/>
  <c r="BH203" i="340"/>
  <c r="BH204" i="340"/>
  <c r="BH205" i="340"/>
  <c r="BH206" i="340"/>
  <c r="BH207" i="340"/>
  <c r="BH208" i="340"/>
  <c r="BH209" i="340"/>
  <c r="BH210" i="340"/>
  <c r="BH211" i="340"/>
  <c r="BH212" i="340"/>
  <c r="BH213" i="340"/>
  <c r="BH214" i="340"/>
  <c r="BH215" i="340"/>
  <c r="BH216" i="340"/>
  <c r="BH217" i="340"/>
  <c r="BH218" i="340"/>
  <c r="BH219" i="340"/>
  <c r="BH220" i="340"/>
  <c r="BH221" i="340"/>
  <c r="BH222" i="340"/>
  <c r="BH223" i="340"/>
  <c r="BH224" i="340"/>
  <c r="BH225" i="340"/>
  <c r="BH226" i="340"/>
  <c r="BH227" i="340"/>
  <c r="BH228" i="340"/>
  <c r="BH229" i="340"/>
  <c r="BH230" i="340"/>
  <c r="BH231" i="340"/>
  <c r="BH232" i="340"/>
  <c r="BH233" i="340"/>
  <c r="BH234" i="340"/>
  <c r="Z234" i="340"/>
  <c r="AH234" i="340"/>
  <c r="AP234" i="340"/>
  <c r="Y234" i="340"/>
  <c r="AG234" i="340"/>
  <c r="AO234" i="340"/>
  <c r="X234" i="340"/>
  <c r="AF234" i="340"/>
  <c r="AN234" i="340"/>
  <c r="N234" i="340"/>
  <c r="AL234" i="340"/>
  <c r="M234" i="340"/>
  <c r="AK234" i="340"/>
  <c r="L234" i="340"/>
  <c r="AJ234" i="340"/>
  <c r="V234" i="340"/>
  <c r="AD234" i="340"/>
  <c r="U234" i="340"/>
  <c r="AC234" i="340"/>
  <c r="T234" i="340"/>
  <c r="AB234" i="340"/>
  <c r="R234" i="340"/>
  <c r="Q234" i="340"/>
  <c r="P234" i="340"/>
  <c r="BJ233" i="340"/>
  <c r="BI233" i="340"/>
  <c r="BJ232" i="340"/>
  <c r="BI232" i="340"/>
  <c r="BJ231" i="340"/>
  <c r="BI231" i="340"/>
  <c r="BJ230" i="340"/>
  <c r="BI230" i="340"/>
  <c r="BJ229" i="340"/>
  <c r="BI229" i="340"/>
  <c r="BJ228" i="340"/>
  <c r="BI228" i="340"/>
  <c r="BJ227" i="340"/>
  <c r="BI227" i="340"/>
  <c r="BJ226" i="340"/>
  <c r="BI226" i="340"/>
  <c r="BJ225" i="340"/>
  <c r="BI225" i="340"/>
  <c r="BJ224" i="340"/>
  <c r="BI224" i="340"/>
  <c r="BJ223" i="340"/>
  <c r="BI223" i="340"/>
  <c r="BJ222" i="340"/>
  <c r="BI222" i="340"/>
  <c r="BJ221" i="340"/>
  <c r="BI221" i="340"/>
  <c r="BJ220" i="340"/>
  <c r="BI220" i="340"/>
  <c r="BJ219" i="340"/>
  <c r="BI219" i="340"/>
  <c r="BJ218" i="340"/>
  <c r="BI218" i="340"/>
  <c r="BJ217" i="340"/>
  <c r="BI217" i="340"/>
  <c r="BJ216" i="340"/>
  <c r="BI216" i="340"/>
  <c r="BJ215" i="340"/>
  <c r="BI215" i="340"/>
  <c r="BJ214" i="340"/>
  <c r="BI214" i="340"/>
  <c r="BJ213" i="340"/>
  <c r="BI213" i="340"/>
  <c r="BJ212" i="340"/>
  <c r="BI212" i="340"/>
  <c r="BJ211" i="340"/>
  <c r="BI211" i="340"/>
  <c r="BJ210" i="340"/>
  <c r="BI210" i="340"/>
  <c r="BJ209" i="340"/>
  <c r="BI209" i="340"/>
  <c r="BJ208" i="340"/>
  <c r="BI208" i="340"/>
  <c r="BJ207" i="340"/>
  <c r="BI207" i="340"/>
  <c r="BJ206" i="340"/>
  <c r="BI206" i="340"/>
  <c r="BJ205" i="340"/>
  <c r="BI205" i="340"/>
  <c r="BJ204" i="340"/>
  <c r="BI204" i="340"/>
  <c r="BJ203" i="340"/>
  <c r="BI203" i="340"/>
  <c r="BJ202" i="340"/>
  <c r="BI202" i="340"/>
  <c r="BJ201" i="340"/>
  <c r="BI201" i="340"/>
  <c r="BJ200" i="340"/>
  <c r="BI200" i="340"/>
  <c r="BJ199" i="340"/>
  <c r="BI199" i="340"/>
  <c r="BJ198" i="340"/>
  <c r="BI198" i="340"/>
  <c r="BJ197" i="340"/>
  <c r="BI197" i="340"/>
  <c r="BJ196" i="340"/>
  <c r="BI196" i="340"/>
  <c r="BJ195" i="340"/>
  <c r="BI195" i="340"/>
  <c r="BJ194" i="340"/>
  <c r="BI194" i="340"/>
  <c r="BJ193" i="340"/>
  <c r="BI193" i="340"/>
  <c r="BJ192" i="340"/>
  <c r="BI192" i="340"/>
  <c r="BJ191" i="340"/>
  <c r="BI191" i="340"/>
  <c r="BJ190" i="340"/>
  <c r="BI190" i="340"/>
  <c r="BJ189" i="340"/>
  <c r="BI189" i="340"/>
  <c r="BJ188" i="340"/>
  <c r="BI188" i="340"/>
  <c r="BJ187" i="340"/>
  <c r="BI187" i="340"/>
  <c r="BJ186" i="340"/>
  <c r="BI186" i="340"/>
  <c r="BJ185" i="340"/>
  <c r="BI185" i="340"/>
  <c r="BJ184" i="340"/>
  <c r="BI184" i="340"/>
  <c r="BJ183" i="340"/>
  <c r="BI183" i="340"/>
  <c r="O183" i="340"/>
  <c r="BJ182" i="340"/>
  <c r="BI182" i="340"/>
  <c r="BJ181" i="340"/>
  <c r="BI181" i="340"/>
  <c r="BJ180" i="340"/>
  <c r="BI180" i="340"/>
  <c r="BJ179" i="340"/>
  <c r="BI179" i="340"/>
  <c r="BJ178" i="340"/>
  <c r="BI178" i="340"/>
  <c r="BJ177" i="340"/>
  <c r="BI177" i="340"/>
  <c r="BJ176" i="340"/>
  <c r="BI176" i="340"/>
  <c r="BJ175" i="340"/>
  <c r="BI175" i="340"/>
  <c r="BJ174" i="340"/>
  <c r="BI174" i="340"/>
  <c r="BJ173" i="340"/>
  <c r="BI173" i="340"/>
  <c r="BJ172" i="340"/>
  <c r="BI172" i="340"/>
  <c r="BJ171" i="340"/>
  <c r="BI171" i="340"/>
  <c r="BJ170" i="340"/>
  <c r="BI170" i="340"/>
  <c r="BJ169" i="340"/>
  <c r="BI169" i="340"/>
  <c r="BJ168" i="340"/>
  <c r="BI168" i="340"/>
  <c r="BJ167" i="340"/>
  <c r="BI167" i="340"/>
  <c r="BJ166" i="340"/>
  <c r="BI166" i="340"/>
  <c r="BJ165" i="340"/>
  <c r="BI165" i="340"/>
  <c r="BJ164" i="340"/>
  <c r="BI164" i="340"/>
  <c r="BJ163" i="340"/>
  <c r="BI163" i="340"/>
  <c r="BJ162" i="340"/>
  <c r="BI162" i="340"/>
  <c r="BJ161" i="340"/>
  <c r="BI161" i="340"/>
  <c r="BJ160" i="340"/>
  <c r="BI160" i="340"/>
  <c r="BJ159" i="340"/>
  <c r="BI159" i="340"/>
  <c r="BJ158" i="340"/>
  <c r="BI158" i="340"/>
  <c r="BJ157" i="340"/>
  <c r="BI157" i="340"/>
  <c r="BJ156" i="340"/>
  <c r="BI156" i="340"/>
  <c r="BJ155" i="340"/>
  <c r="BI155" i="340"/>
  <c r="BJ154" i="340"/>
  <c r="BI154" i="340"/>
  <c r="BJ153" i="340"/>
  <c r="BI153" i="340"/>
  <c r="BJ152" i="340"/>
  <c r="BI152" i="340"/>
  <c r="BJ151" i="340"/>
  <c r="BI151" i="340"/>
  <c r="BJ150" i="340"/>
  <c r="BI150" i="340"/>
  <c r="BJ149" i="340"/>
  <c r="BI149" i="340"/>
  <c r="BJ148" i="340"/>
  <c r="BI148" i="340"/>
  <c r="BJ147" i="340"/>
  <c r="BI147" i="340"/>
  <c r="BJ146" i="340"/>
  <c r="BI146" i="340"/>
  <c r="BJ145" i="340"/>
  <c r="BI145" i="340"/>
  <c r="BJ144" i="340"/>
  <c r="BI144" i="340"/>
  <c r="BJ143" i="340"/>
  <c r="BI143" i="340"/>
  <c r="BJ142" i="340"/>
  <c r="BI142" i="340"/>
  <c r="BJ141" i="340"/>
  <c r="BI141" i="340"/>
  <c r="BJ140" i="340"/>
  <c r="BI140" i="340"/>
  <c r="BJ139" i="340"/>
  <c r="BI139" i="340"/>
  <c r="BJ138" i="340"/>
  <c r="BI138" i="340"/>
  <c r="BJ137" i="340"/>
  <c r="BI137" i="340"/>
  <c r="BJ136" i="340"/>
  <c r="BI136" i="340"/>
  <c r="BJ135" i="340"/>
  <c r="BI135" i="340"/>
  <c r="BJ134" i="340"/>
  <c r="BI134" i="340"/>
  <c r="BJ133" i="340"/>
  <c r="BI133" i="340"/>
  <c r="BJ132" i="340"/>
  <c r="BI132" i="340"/>
  <c r="BJ131" i="340"/>
  <c r="BI131" i="340"/>
  <c r="BJ130" i="340"/>
  <c r="BI130" i="340"/>
  <c r="BJ129" i="340"/>
  <c r="BI129" i="340"/>
  <c r="BJ128" i="340"/>
  <c r="BI128" i="340"/>
  <c r="BJ127" i="340"/>
  <c r="BI127" i="340"/>
  <c r="BJ126" i="340"/>
  <c r="BI126" i="340"/>
  <c r="BJ125" i="340"/>
  <c r="BI125" i="340"/>
  <c r="BJ124" i="340"/>
  <c r="BI124" i="340"/>
  <c r="BJ123" i="340"/>
  <c r="BI123" i="340"/>
  <c r="BJ122" i="340"/>
  <c r="BI122" i="340"/>
  <c r="BJ121" i="340"/>
  <c r="BI121" i="340"/>
  <c r="BJ120" i="340"/>
  <c r="BI120" i="340"/>
  <c r="BJ119" i="340"/>
  <c r="BI119" i="340"/>
  <c r="BJ118" i="340"/>
  <c r="BI118" i="340"/>
  <c r="BJ117" i="340"/>
  <c r="BI117" i="340"/>
  <c r="BJ116" i="340"/>
  <c r="BI116" i="340"/>
  <c r="BJ115" i="340"/>
  <c r="BI115" i="340"/>
  <c r="BJ114" i="340"/>
  <c r="BI114" i="340"/>
  <c r="BJ113" i="340"/>
  <c r="BI113" i="340"/>
  <c r="BJ112" i="340"/>
  <c r="BI112" i="340"/>
  <c r="BJ111" i="340"/>
  <c r="BI111" i="340"/>
  <c r="BJ110" i="340"/>
  <c r="BI110" i="340"/>
  <c r="BJ109" i="340"/>
  <c r="BI109" i="340"/>
  <c r="BJ108" i="340"/>
  <c r="BI108" i="340"/>
  <c r="BJ107" i="340"/>
  <c r="BI107" i="340"/>
  <c r="BJ106" i="340"/>
  <c r="BI106" i="340"/>
  <c r="BJ105" i="340"/>
  <c r="BI105" i="340"/>
  <c r="BJ104" i="340"/>
  <c r="BI104" i="340"/>
  <c r="BJ103" i="340"/>
  <c r="BI103" i="340"/>
  <c r="BJ102" i="340"/>
  <c r="BI102" i="340"/>
  <c r="BJ101" i="340"/>
  <c r="BI101" i="340"/>
  <c r="BJ100" i="340"/>
  <c r="BI100" i="340"/>
  <c r="BJ99" i="340"/>
  <c r="BI99" i="340"/>
  <c r="BJ98" i="340"/>
  <c r="BI98" i="340"/>
  <c r="BJ97" i="340"/>
  <c r="BI97" i="340"/>
  <c r="BJ96" i="340"/>
  <c r="BI96" i="340"/>
  <c r="BJ95" i="340"/>
  <c r="BI95" i="340"/>
  <c r="BJ94" i="340"/>
  <c r="BI94" i="340"/>
  <c r="BJ93" i="340"/>
  <c r="BI93" i="340"/>
  <c r="BJ92" i="340"/>
  <c r="BI92" i="340"/>
  <c r="BJ91" i="340"/>
  <c r="BI91" i="340"/>
  <c r="BJ90" i="340"/>
  <c r="BI90" i="340"/>
  <c r="BJ89" i="340"/>
  <c r="BI89" i="340"/>
  <c r="BJ88" i="340"/>
  <c r="BI88" i="340"/>
  <c r="BJ87" i="340"/>
  <c r="BI87" i="340"/>
  <c r="BJ86" i="340"/>
  <c r="BI86" i="340"/>
  <c r="BJ85" i="340"/>
  <c r="BI85" i="340"/>
  <c r="BJ84" i="340"/>
  <c r="BI84" i="340"/>
  <c r="BJ83" i="340"/>
  <c r="BI83" i="340"/>
  <c r="BJ82" i="340"/>
  <c r="BI82" i="340"/>
  <c r="BJ81" i="340"/>
  <c r="BI81" i="340"/>
  <c r="BJ80" i="340"/>
  <c r="BI80" i="340"/>
  <c r="BJ79" i="340"/>
  <c r="BI79" i="340"/>
  <c r="BJ78" i="340"/>
  <c r="BI78" i="340"/>
  <c r="BJ77" i="340"/>
  <c r="BI77" i="340"/>
  <c r="BJ76" i="340"/>
  <c r="BI76" i="340"/>
  <c r="BJ75" i="340"/>
  <c r="BI75" i="340"/>
  <c r="BJ74" i="340"/>
  <c r="BI74" i="340"/>
  <c r="BJ73" i="340"/>
  <c r="BI73" i="340"/>
  <c r="BJ72" i="340"/>
  <c r="BI72" i="340"/>
  <c r="BJ71" i="340"/>
  <c r="BI71" i="340"/>
  <c r="BJ70" i="340"/>
  <c r="BI70" i="340"/>
  <c r="BJ69" i="340"/>
  <c r="BI69" i="340"/>
  <c r="BJ68" i="340"/>
  <c r="BI68" i="340"/>
  <c r="BJ67" i="340"/>
  <c r="BI67" i="340"/>
  <c r="BJ66" i="340"/>
  <c r="BI66" i="340"/>
  <c r="BJ65" i="340"/>
  <c r="BI65" i="340"/>
  <c r="BJ64" i="340"/>
  <c r="BI64" i="340"/>
  <c r="BJ63" i="340"/>
  <c r="BI63" i="340"/>
  <c r="BJ62" i="340"/>
  <c r="BI62" i="340"/>
  <c r="BJ61" i="340"/>
  <c r="BI61" i="340"/>
  <c r="BJ60" i="340"/>
  <c r="BI60" i="340"/>
  <c r="BJ59" i="340"/>
  <c r="BI59" i="340"/>
  <c r="BJ58" i="340"/>
  <c r="BI58" i="340"/>
  <c r="BJ57" i="340"/>
  <c r="BI57" i="340"/>
  <c r="BJ56" i="340"/>
  <c r="BI56" i="340"/>
  <c r="BJ55" i="340"/>
  <c r="BI55" i="340"/>
  <c r="BJ54" i="340"/>
  <c r="BI54" i="340"/>
  <c r="BJ53" i="340"/>
  <c r="BI53" i="340"/>
  <c r="BJ52" i="340"/>
  <c r="BI52" i="340"/>
  <c r="BJ51" i="340"/>
  <c r="BI51" i="340"/>
  <c r="BJ50" i="340"/>
  <c r="BI50" i="340"/>
  <c r="BJ49" i="340"/>
  <c r="BI49" i="340"/>
  <c r="BJ48" i="340"/>
  <c r="BI48" i="340"/>
  <c r="BJ47" i="340"/>
  <c r="BI47" i="340"/>
  <c r="BJ46" i="340"/>
  <c r="BI46" i="340"/>
  <c r="BJ45" i="340"/>
  <c r="BI45" i="340"/>
  <c r="BJ44" i="340"/>
  <c r="BI44" i="340"/>
  <c r="BJ43" i="340"/>
  <c r="BI43" i="340"/>
  <c r="BJ42" i="340"/>
  <c r="BI42" i="340"/>
  <c r="BJ41" i="340"/>
  <c r="BI41" i="340"/>
  <c r="BJ40" i="340"/>
  <c r="BI40" i="340"/>
  <c r="BJ39" i="340"/>
  <c r="BI39" i="340"/>
  <c r="BJ38" i="340"/>
  <c r="BI38" i="340"/>
  <c r="BJ37" i="340"/>
  <c r="BI37" i="340"/>
  <c r="BJ36" i="340"/>
  <c r="BI36" i="340"/>
  <c r="BJ35" i="340"/>
  <c r="BI35" i="340"/>
  <c r="BJ34" i="340"/>
  <c r="BI34" i="340"/>
  <c r="BJ33" i="340"/>
  <c r="BI33" i="340"/>
  <c r="O33" i="340"/>
  <c r="BJ32" i="340"/>
  <c r="BI32" i="340"/>
  <c r="BJ31" i="340"/>
  <c r="BI31" i="340"/>
  <c r="BJ30" i="340"/>
  <c r="BI30" i="340"/>
  <c r="BJ29" i="340"/>
  <c r="BI29" i="340"/>
  <c r="BJ28" i="340"/>
  <c r="BI28" i="340"/>
  <c r="BJ27" i="340"/>
  <c r="BI27" i="340"/>
  <c r="BJ26" i="340"/>
  <c r="BI26" i="340"/>
  <c r="BJ25" i="340"/>
  <c r="BI25" i="340"/>
  <c r="BJ24" i="340"/>
  <c r="BI24" i="340"/>
  <c r="BJ23" i="340"/>
  <c r="BI23" i="340"/>
  <c r="BJ22" i="340"/>
  <c r="BI22" i="340"/>
  <c r="BJ21" i="340"/>
  <c r="BI21" i="340"/>
  <c r="BJ20" i="340"/>
  <c r="BI20" i="340"/>
  <c r="BJ19" i="340"/>
  <c r="BI19" i="340"/>
  <c r="BJ18" i="340"/>
  <c r="BI18" i="340"/>
  <c r="BJ17" i="340"/>
  <c r="BI17" i="340"/>
  <c r="BJ16" i="340"/>
  <c r="BI16" i="340"/>
  <c r="BJ15" i="340"/>
  <c r="BI15" i="340"/>
  <c r="BJ14" i="340"/>
  <c r="BI14" i="340"/>
  <c r="BJ13" i="340"/>
  <c r="BI13" i="340"/>
  <c r="BJ12" i="340"/>
  <c r="BI12" i="340"/>
  <c r="BJ11" i="340"/>
  <c r="BI11" i="340"/>
  <c r="BJ10" i="340"/>
  <c r="BI10" i="340"/>
  <c r="AP10" i="340"/>
  <c r="AO10" i="340"/>
  <c r="AN10" i="340"/>
  <c r="AL10" i="340"/>
  <c r="AK10" i="340"/>
  <c r="AJ10" i="340"/>
  <c r="BJ9" i="340"/>
  <c r="BI9" i="340"/>
  <c r="BP9" i="206"/>
  <c r="BP13" i="206"/>
  <c r="BP14" i="206"/>
  <c r="BP15" i="206"/>
  <c r="BP16" i="206"/>
  <c r="BP18" i="206"/>
  <c r="BP19" i="206"/>
  <c r="BP21" i="206"/>
  <c r="BP22" i="206"/>
  <c r="BP24" i="206"/>
  <c r="BP25" i="206"/>
  <c r="BP27" i="206"/>
  <c r="BP31" i="206"/>
  <c r="BP32" i="206"/>
  <c r="BP33" i="206"/>
  <c r="BP34" i="206"/>
  <c r="BP35" i="206"/>
  <c r="BP36" i="206"/>
  <c r="BP37" i="206"/>
  <c r="BP38" i="206"/>
  <c r="BP39" i="206"/>
  <c r="BP40" i="206"/>
  <c r="BP43" i="206"/>
  <c r="BP47" i="206"/>
  <c r="BP48" i="206"/>
  <c r="BP50" i="206"/>
  <c r="BP51" i="206"/>
  <c r="BP53" i="206"/>
  <c r="BP54" i="206"/>
  <c r="BP57" i="206"/>
  <c r="BP59" i="206"/>
  <c r="BP60" i="206"/>
  <c r="BP61" i="206"/>
  <c r="BP69" i="206"/>
  <c r="BP70" i="206"/>
  <c r="BP96" i="206"/>
  <c r="BP98" i="206"/>
  <c r="BP99" i="206"/>
  <c r="BP100" i="206"/>
  <c r="BP101" i="206"/>
  <c r="BP102" i="206"/>
  <c r="BP104" i="206"/>
  <c r="BP105" i="206"/>
  <c r="BP110" i="206"/>
  <c r="BP121" i="206"/>
  <c r="BP123" i="206"/>
  <c r="BP124" i="206"/>
  <c r="BP126" i="206"/>
  <c r="BP128" i="206"/>
  <c r="BP131" i="206"/>
  <c r="BP134" i="206"/>
  <c r="BP135" i="206"/>
  <c r="BP137" i="206"/>
  <c r="BP138" i="206"/>
  <c r="BP139" i="206"/>
  <c r="BP140" i="206"/>
  <c r="BP145" i="206"/>
  <c r="BP146" i="206"/>
  <c r="BP148" i="206"/>
  <c r="BP149" i="206"/>
  <c r="BP151" i="206"/>
  <c r="BP152" i="206"/>
  <c r="BP154" i="206"/>
  <c r="BP158" i="206"/>
  <c r="BP160" i="206"/>
  <c r="BP161" i="206"/>
  <c r="BP166" i="206"/>
  <c r="BP168" i="206"/>
  <c r="BP169" i="206"/>
  <c r="BP173" i="206"/>
  <c r="BP174" i="206"/>
  <c r="BP175" i="206"/>
  <c r="BP178" i="206"/>
  <c r="BP181" i="206"/>
  <c r="BP182" i="206"/>
  <c r="BP185" i="206"/>
  <c r="BP186" i="206"/>
  <c r="BP188" i="206"/>
  <c r="BP190" i="206"/>
  <c r="BP192" i="206"/>
  <c r="BP194" i="206"/>
  <c r="BP199" i="206"/>
  <c r="BP200" i="206"/>
  <c r="BP202" i="206"/>
  <c r="BP203" i="206"/>
  <c r="BP204" i="206"/>
  <c r="BP205" i="206"/>
  <c r="BP206" i="206"/>
  <c r="BP208" i="206"/>
  <c r="BP209" i="206"/>
  <c r="BP210" i="206"/>
  <c r="BP211" i="206"/>
  <c r="BP213" i="206"/>
  <c r="BP215" i="206"/>
  <c r="BP221" i="206"/>
  <c r="BP222" i="206"/>
  <c r="BP226" i="206"/>
  <c r="BP240" i="206"/>
  <c r="BQ9" i="206"/>
  <c r="BQ13" i="206"/>
  <c r="BQ14" i="206"/>
  <c r="BQ15" i="206"/>
  <c r="BQ16" i="206"/>
  <c r="BQ18" i="206"/>
  <c r="BQ19" i="206"/>
  <c r="BQ21" i="206"/>
  <c r="BQ22" i="206"/>
  <c r="BQ24" i="206"/>
  <c r="BQ27" i="206"/>
  <c r="BQ31" i="206"/>
  <c r="BQ32" i="206"/>
  <c r="BQ33" i="206"/>
  <c r="BQ34" i="206"/>
  <c r="BQ35" i="206"/>
  <c r="BQ36" i="206"/>
  <c r="BQ37" i="206"/>
  <c r="BQ38" i="206"/>
  <c r="BQ39" i="206"/>
  <c r="BQ40" i="206"/>
  <c r="BQ43" i="206"/>
  <c r="BQ47" i="206"/>
  <c r="BQ48" i="206"/>
  <c r="BQ49" i="206"/>
  <c r="BQ50" i="206"/>
  <c r="BQ51" i="206"/>
  <c r="BQ53" i="206"/>
  <c r="BQ54" i="206"/>
  <c r="BQ57" i="206"/>
  <c r="BQ58" i="206"/>
  <c r="BQ60" i="206"/>
  <c r="BQ69" i="206"/>
  <c r="BQ71" i="206"/>
  <c r="BQ79" i="206"/>
  <c r="BQ80" i="206"/>
  <c r="BQ95" i="206"/>
  <c r="BQ96" i="206"/>
  <c r="BQ98" i="206"/>
  <c r="BQ99" i="206"/>
  <c r="BQ100" i="206"/>
  <c r="BQ101" i="206"/>
  <c r="BQ102" i="206"/>
  <c r="BQ104" i="206"/>
  <c r="BQ105" i="206"/>
  <c r="BQ109" i="206"/>
  <c r="BQ112" i="206"/>
  <c r="BQ114" i="206"/>
  <c r="BQ123" i="206"/>
  <c r="BQ124" i="206"/>
  <c r="BQ126" i="206"/>
  <c r="BQ128" i="206"/>
  <c r="BQ131" i="206"/>
  <c r="BQ135" i="206"/>
  <c r="BQ137" i="206"/>
  <c r="BQ138" i="206"/>
  <c r="BQ139" i="206"/>
  <c r="BQ145" i="206"/>
  <c r="BQ146" i="206"/>
  <c r="BQ148" i="206"/>
  <c r="BQ149" i="206"/>
  <c r="BQ151" i="206"/>
  <c r="BQ152" i="206"/>
  <c r="BQ154" i="206"/>
  <c r="BQ158" i="206"/>
  <c r="BQ160" i="206"/>
  <c r="BQ161" i="206"/>
  <c r="BQ165" i="206"/>
  <c r="BQ166" i="206"/>
  <c r="BQ169" i="206"/>
  <c r="BQ171" i="206"/>
  <c r="BQ173" i="206"/>
  <c r="BQ174" i="206"/>
  <c r="BQ175" i="206"/>
  <c r="BQ178" i="206"/>
  <c r="BQ179" i="206"/>
  <c r="BQ181" i="206"/>
  <c r="BQ184" i="206"/>
  <c r="BQ185" i="206"/>
  <c r="BQ186" i="206"/>
  <c r="BQ188" i="206"/>
  <c r="BQ190" i="206"/>
  <c r="BQ192" i="206"/>
  <c r="BQ194" i="206"/>
  <c r="BQ196" i="206"/>
  <c r="BQ198" i="206"/>
  <c r="BQ200" i="206"/>
  <c r="BQ202" i="206"/>
  <c r="BQ203" i="206"/>
  <c r="BQ204" i="206"/>
  <c r="BQ205" i="206"/>
  <c r="BQ206" i="206"/>
  <c r="BQ208" i="206"/>
  <c r="BQ209" i="206"/>
  <c r="BQ210" i="206"/>
  <c r="BQ211" i="206"/>
  <c r="BQ213" i="206"/>
  <c r="BQ221" i="206"/>
  <c r="BQ222" i="206"/>
  <c r="BQ224" i="206"/>
  <c r="BQ226" i="206"/>
  <c r="BQ242" i="206"/>
  <c r="BR9" i="206"/>
  <c r="BR13" i="206"/>
  <c r="BR14" i="206"/>
  <c r="BR15" i="206"/>
  <c r="BR16" i="206"/>
  <c r="BR18" i="206"/>
  <c r="BR19" i="206"/>
  <c r="BR21" i="206"/>
  <c r="BR22" i="206"/>
  <c r="BR24" i="206"/>
  <c r="BR31" i="206"/>
  <c r="BR32" i="206"/>
  <c r="BR33" i="206"/>
  <c r="BR34" i="206"/>
  <c r="BR35" i="206"/>
  <c r="BR36" i="206"/>
  <c r="BR37" i="206"/>
  <c r="BR38" i="206"/>
  <c r="BR39" i="206"/>
  <c r="BR40" i="206"/>
  <c r="BR41" i="206"/>
  <c r="BR43" i="206"/>
  <c r="BR47" i="206"/>
  <c r="BR48" i="206"/>
  <c r="BR49" i="206"/>
  <c r="BR51" i="206"/>
  <c r="BR53" i="206"/>
  <c r="BR56" i="206"/>
  <c r="BR60" i="206"/>
  <c r="BR61" i="206"/>
  <c r="BR69" i="206"/>
  <c r="BR71" i="206"/>
  <c r="BR81" i="206"/>
  <c r="BR88" i="206"/>
  <c r="BR94" i="206"/>
  <c r="BR95" i="206"/>
  <c r="BR96" i="206"/>
  <c r="BR98" i="206"/>
  <c r="BR99" i="206"/>
  <c r="BR100" i="206"/>
  <c r="BR102" i="206"/>
  <c r="BR104" i="206"/>
  <c r="BR105" i="206"/>
  <c r="BR112" i="206"/>
  <c r="BR123" i="206"/>
  <c r="BR124" i="206"/>
  <c r="BR126" i="206"/>
  <c r="BR127" i="206"/>
  <c r="BR128" i="206"/>
  <c r="BR131" i="206"/>
  <c r="BR135" i="206"/>
  <c r="BR136" i="206"/>
  <c r="BR137" i="206"/>
  <c r="BR138" i="206"/>
  <c r="BR145" i="206"/>
  <c r="BR146" i="206"/>
  <c r="BR148" i="206"/>
  <c r="BR149" i="206"/>
  <c r="BR151" i="206"/>
  <c r="BR152" i="206"/>
  <c r="BR154" i="206"/>
  <c r="BR158" i="206"/>
  <c r="BR161" i="206"/>
  <c r="BR166" i="206"/>
  <c r="BR169" i="206"/>
  <c r="BR170" i="206"/>
  <c r="BR171" i="206"/>
  <c r="BR173" i="206"/>
  <c r="BR174" i="206"/>
  <c r="BR175" i="206"/>
  <c r="BR178" i="206"/>
  <c r="BR179" i="206"/>
  <c r="BR181" i="206"/>
  <c r="BR184" i="206"/>
  <c r="BR185" i="206"/>
  <c r="BR186" i="206"/>
  <c r="BR190" i="206"/>
  <c r="BR192" i="206"/>
  <c r="BR194" i="206"/>
  <c r="BR200" i="206"/>
  <c r="BR202" i="206"/>
  <c r="BR203" i="206"/>
  <c r="BR204" i="206"/>
  <c r="BR206" i="206"/>
  <c r="BR208" i="206"/>
  <c r="BR209" i="206"/>
  <c r="BR210" i="206"/>
  <c r="BR211" i="206"/>
  <c r="BR213" i="206"/>
  <c r="BR214" i="206"/>
  <c r="BR215" i="206"/>
  <c r="BR221" i="206"/>
  <c r="BR222" i="206"/>
  <c r="BR242" i="206"/>
  <c r="AB163" i="2"/>
  <c r="L163" i="2"/>
  <c r="BL163" i="2"/>
  <c r="AJ163" i="2"/>
  <c r="AZ163" i="2"/>
  <c r="AB164" i="2"/>
  <c r="L164" i="2"/>
  <c r="BL164" i="2"/>
  <c r="AJ164" i="2"/>
  <c r="AZ164" i="2"/>
  <c r="AB165" i="2"/>
  <c r="L165" i="2"/>
  <c r="BL165" i="2"/>
  <c r="AJ165" i="2"/>
  <c r="AZ165" i="2"/>
  <c r="AB166" i="2"/>
  <c r="L166" i="2"/>
  <c r="BL166" i="2"/>
  <c r="AJ166" i="2"/>
  <c r="AZ166" i="2"/>
  <c r="AB167" i="2"/>
  <c r="L167" i="2"/>
  <c r="BL167" i="2"/>
  <c r="AJ167" i="2"/>
  <c r="AZ167" i="2"/>
  <c r="AB168" i="2"/>
  <c r="L168" i="2"/>
  <c r="BL168" i="2"/>
  <c r="AJ168" i="2"/>
  <c r="AZ168" i="2"/>
  <c r="AB169" i="2"/>
  <c r="L169" i="2"/>
  <c r="BL169" i="2"/>
  <c r="AJ169" i="2"/>
  <c r="AZ169" i="2"/>
  <c r="AB170" i="2"/>
  <c r="L170" i="2"/>
  <c r="BL170" i="2"/>
  <c r="AJ170" i="2"/>
  <c r="AZ170" i="2"/>
  <c r="AB171" i="2"/>
  <c r="L171" i="2"/>
  <c r="BL171" i="2"/>
  <c r="AJ171" i="2"/>
  <c r="AZ171" i="2"/>
  <c r="AB172" i="2"/>
  <c r="L172" i="2"/>
  <c r="BL172" i="2"/>
  <c r="AJ172" i="2"/>
  <c r="AZ172" i="2"/>
  <c r="AB173" i="2"/>
  <c r="L173" i="2"/>
  <c r="BL173" i="2"/>
  <c r="AJ173" i="2"/>
  <c r="AZ173" i="2"/>
  <c r="AB174" i="2"/>
  <c r="L174" i="2"/>
  <c r="BL174" i="2"/>
  <c r="AJ174" i="2"/>
  <c r="AZ174" i="2"/>
  <c r="AB175" i="2"/>
  <c r="L175" i="2"/>
  <c r="BL175" i="2"/>
  <c r="AJ175" i="2"/>
  <c r="AZ175" i="2"/>
  <c r="AB176" i="2"/>
  <c r="L176" i="2"/>
  <c r="BL176" i="2"/>
  <c r="AZ176" i="2"/>
  <c r="AB177" i="2"/>
  <c r="L177" i="2"/>
  <c r="BL177" i="2"/>
  <c r="AJ177" i="2"/>
  <c r="AZ177" i="2"/>
  <c r="AB178" i="2"/>
  <c r="L178" i="2"/>
  <c r="BL178" i="2"/>
  <c r="AJ178" i="2"/>
  <c r="AZ178" i="2"/>
  <c r="AB179" i="2"/>
  <c r="L179" i="2"/>
  <c r="BL179" i="2"/>
  <c r="AJ179" i="2"/>
  <c r="AZ179" i="2"/>
  <c r="AB180" i="2"/>
  <c r="L180" i="2"/>
  <c r="BL180" i="2"/>
  <c r="AJ180" i="2"/>
  <c r="AZ180" i="2"/>
  <c r="AB181" i="2"/>
  <c r="L181" i="2"/>
  <c r="BL181" i="2"/>
  <c r="AJ181" i="2"/>
  <c r="AZ181" i="2"/>
  <c r="AB182" i="2"/>
  <c r="L182" i="2"/>
  <c r="BL182" i="2"/>
  <c r="AJ182" i="2"/>
  <c r="AZ182" i="2"/>
  <c r="AB183" i="2"/>
  <c r="L183" i="2"/>
  <c r="BL183" i="2"/>
  <c r="AZ183" i="2"/>
  <c r="AB184" i="2"/>
  <c r="L184" i="2"/>
  <c r="BL184" i="2"/>
  <c r="AJ184" i="2"/>
  <c r="AZ184" i="2"/>
  <c r="AB185" i="2"/>
  <c r="L185" i="2"/>
  <c r="BL185" i="2"/>
  <c r="AJ185" i="2"/>
  <c r="AZ185" i="2"/>
  <c r="AB186" i="2"/>
  <c r="L186" i="2"/>
  <c r="BL186" i="2"/>
  <c r="AJ186" i="2"/>
  <c r="AZ186" i="2"/>
  <c r="AB187" i="2"/>
  <c r="L187" i="2"/>
  <c r="BL187" i="2"/>
  <c r="AZ187" i="2"/>
  <c r="AB188" i="2"/>
  <c r="L188" i="2"/>
  <c r="BL188" i="2"/>
  <c r="AJ188" i="2"/>
  <c r="AZ188" i="2"/>
  <c r="AB189" i="2"/>
  <c r="BL189" i="2"/>
  <c r="AZ189" i="2"/>
  <c r="AB190" i="2"/>
  <c r="L190" i="2"/>
  <c r="BL190" i="2"/>
  <c r="AJ190" i="2"/>
  <c r="AZ190" i="2"/>
  <c r="AB191" i="2"/>
  <c r="L191" i="2"/>
  <c r="BL191" i="2"/>
  <c r="AJ191" i="2"/>
  <c r="AZ191" i="2"/>
  <c r="AB192" i="2"/>
  <c r="L192" i="2"/>
  <c r="BL192" i="2"/>
  <c r="AJ192" i="2"/>
  <c r="AZ192" i="2"/>
  <c r="AB193" i="2"/>
  <c r="BL193" i="2"/>
  <c r="AZ193" i="2"/>
  <c r="AB194" i="2"/>
  <c r="L194" i="2"/>
  <c r="BL194" i="2"/>
  <c r="AJ194" i="2"/>
  <c r="AZ194" i="2"/>
  <c r="AB195" i="2"/>
  <c r="BL195" i="2"/>
  <c r="AZ195" i="2"/>
  <c r="AB196" i="2"/>
  <c r="L196" i="2"/>
  <c r="BL196" i="2"/>
  <c r="AJ196" i="2"/>
  <c r="AZ196" i="2"/>
  <c r="AB197" i="2"/>
  <c r="BL197" i="2"/>
  <c r="AZ197" i="2"/>
  <c r="AB198" i="2"/>
  <c r="L198" i="2"/>
  <c r="BL198" i="2"/>
  <c r="AJ198" i="2"/>
  <c r="AZ198" i="2"/>
  <c r="AB199" i="2"/>
  <c r="L199" i="2"/>
  <c r="BL199" i="2"/>
  <c r="AJ199" i="2"/>
  <c r="AZ199" i="2"/>
  <c r="AB200" i="2"/>
  <c r="L200" i="2"/>
  <c r="BL200" i="2"/>
  <c r="AJ200" i="2"/>
  <c r="AZ200" i="2"/>
  <c r="AB201" i="2"/>
  <c r="BL201" i="2"/>
  <c r="AZ201" i="2"/>
  <c r="AB202" i="2"/>
  <c r="L202" i="2"/>
  <c r="BL202" i="2"/>
  <c r="AJ202" i="2"/>
  <c r="AZ202" i="2"/>
  <c r="AB203" i="2"/>
  <c r="L203" i="2"/>
  <c r="BL203" i="2"/>
  <c r="AJ203" i="2"/>
  <c r="AZ203" i="2"/>
  <c r="AB204" i="2"/>
  <c r="L204" i="2"/>
  <c r="BL204" i="2"/>
  <c r="AJ204" i="2"/>
  <c r="AZ204" i="2"/>
  <c r="AB205" i="2"/>
  <c r="L205" i="2"/>
  <c r="BL205" i="2"/>
  <c r="AJ205" i="2"/>
  <c r="AZ205" i="2"/>
  <c r="AB206" i="2"/>
  <c r="L206" i="2"/>
  <c r="BL206" i="2"/>
  <c r="AJ206" i="2"/>
  <c r="AZ206" i="2"/>
  <c r="AB207" i="2"/>
  <c r="L207" i="2"/>
  <c r="BL207" i="2"/>
  <c r="AJ207" i="2"/>
  <c r="AZ207" i="2"/>
  <c r="AB208" i="2"/>
  <c r="L208" i="2"/>
  <c r="BL208" i="2"/>
  <c r="AJ208" i="2"/>
  <c r="AZ208" i="2"/>
  <c r="AB209" i="2"/>
  <c r="L209" i="2"/>
  <c r="BL209" i="2"/>
  <c r="AJ209" i="2"/>
  <c r="AZ209" i="2"/>
  <c r="AB210" i="2"/>
  <c r="L210" i="2"/>
  <c r="BL210" i="2"/>
  <c r="AJ210" i="2"/>
  <c r="AZ210" i="2"/>
  <c r="AB211" i="2"/>
  <c r="L211" i="2"/>
  <c r="BL211" i="2"/>
  <c r="AJ211" i="2"/>
  <c r="AZ211" i="2"/>
  <c r="AF163" i="2"/>
  <c r="P163" i="2"/>
  <c r="BP163" i="2"/>
  <c r="AN163" i="2"/>
  <c r="BD163" i="2"/>
  <c r="AF164" i="2"/>
  <c r="P164" i="2"/>
  <c r="BP164" i="2"/>
  <c r="AN164" i="2"/>
  <c r="BD164" i="2"/>
  <c r="AF165" i="2"/>
  <c r="P165" i="2"/>
  <c r="BP165" i="2"/>
  <c r="AN165" i="2"/>
  <c r="BD165" i="2"/>
  <c r="AF166" i="2"/>
  <c r="P166" i="2"/>
  <c r="BP166" i="2"/>
  <c r="AN166" i="2"/>
  <c r="BD166" i="2"/>
  <c r="AF167" i="2"/>
  <c r="P167" i="2"/>
  <c r="BP167" i="2"/>
  <c r="AN167" i="2"/>
  <c r="BD167" i="2"/>
  <c r="AF168" i="2"/>
  <c r="P168" i="2"/>
  <c r="BP168" i="2"/>
  <c r="AN168" i="2"/>
  <c r="BD168" i="2"/>
  <c r="AF169" i="2"/>
  <c r="P169" i="2"/>
  <c r="BP169" i="2"/>
  <c r="AN169" i="2"/>
  <c r="BD169" i="2"/>
  <c r="AF170" i="2"/>
  <c r="P170" i="2"/>
  <c r="BP170" i="2"/>
  <c r="AN170" i="2"/>
  <c r="BD170" i="2"/>
  <c r="AF171" i="2"/>
  <c r="P171" i="2"/>
  <c r="BP171" i="2"/>
  <c r="AN171" i="2"/>
  <c r="BD171" i="2"/>
  <c r="AF172" i="2"/>
  <c r="P172" i="2"/>
  <c r="BP172" i="2"/>
  <c r="BD172" i="2"/>
  <c r="AF173" i="2"/>
  <c r="P173" i="2"/>
  <c r="BP173" i="2"/>
  <c r="AN173" i="2"/>
  <c r="BD173" i="2"/>
  <c r="AF174" i="2"/>
  <c r="P174" i="2"/>
  <c r="BP174" i="2"/>
  <c r="AN174" i="2"/>
  <c r="BD174" i="2"/>
  <c r="AF175" i="2"/>
  <c r="P175" i="2"/>
  <c r="BP175" i="2"/>
  <c r="AN175" i="2"/>
  <c r="BD175" i="2"/>
  <c r="AF176" i="2"/>
  <c r="P176" i="2"/>
  <c r="BP176" i="2"/>
  <c r="BD176" i="2"/>
  <c r="AF177" i="2"/>
  <c r="P177" i="2"/>
  <c r="BP177" i="2"/>
  <c r="AN177" i="2"/>
  <c r="BD177" i="2"/>
  <c r="AF178" i="2"/>
  <c r="P178" i="2"/>
  <c r="BP178" i="2"/>
  <c r="AN178" i="2"/>
  <c r="BD178" i="2"/>
  <c r="AF179" i="2"/>
  <c r="P179" i="2"/>
  <c r="BP179" i="2"/>
  <c r="AN179" i="2"/>
  <c r="BD179" i="2"/>
  <c r="AF180" i="2"/>
  <c r="P180" i="2"/>
  <c r="BP180" i="2"/>
  <c r="AN180" i="2"/>
  <c r="BD180" i="2"/>
  <c r="AF181" i="2"/>
  <c r="P181" i="2"/>
  <c r="BP181" i="2"/>
  <c r="AN181" i="2"/>
  <c r="BD181" i="2"/>
  <c r="AF182" i="2"/>
  <c r="P182" i="2"/>
  <c r="BP182" i="2"/>
  <c r="AN182" i="2"/>
  <c r="BD182" i="2"/>
  <c r="AF183" i="2"/>
  <c r="P183" i="2"/>
  <c r="BP183" i="2"/>
  <c r="BD183" i="2"/>
  <c r="AF184" i="2"/>
  <c r="P184" i="2"/>
  <c r="BP184" i="2"/>
  <c r="AN184" i="2"/>
  <c r="BD184" i="2"/>
  <c r="AF185" i="2"/>
  <c r="P185" i="2"/>
  <c r="BP185" i="2"/>
  <c r="AN185" i="2"/>
  <c r="BD185" i="2"/>
  <c r="AF186" i="2"/>
  <c r="P186" i="2"/>
  <c r="BP186" i="2"/>
  <c r="AN186" i="2"/>
  <c r="BD186" i="2"/>
  <c r="AF187" i="2"/>
  <c r="P187" i="2"/>
  <c r="BP187" i="2"/>
  <c r="BD187" i="2"/>
  <c r="AF188" i="2"/>
  <c r="P188" i="2"/>
  <c r="BP188" i="2"/>
  <c r="AN188" i="2"/>
  <c r="BD188" i="2"/>
  <c r="AF189" i="2"/>
  <c r="BP189" i="2"/>
  <c r="BD189" i="2"/>
  <c r="AF190" i="2"/>
  <c r="P190" i="2"/>
  <c r="BP190" i="2"/>
  <c r="AN190" i="2"/>
  <c r="BD190" i="2"/>
  <c r="AF191" i="2"/>
  <c r="P191" i="2"/>
  <c r="BP191" i="2"/>
  <c r="AN191" i="2"/>
  <c r="BD191" i="2"/>
  <c r="AF192" i="2"/>
  <c r="P192" i="2"/>
  <c r="BP192" i="2"/>
  <c r="AN192" i="2"/>
  <c r="BD192" i="2"/>
  <c r="AF193" i="2"/>
  <c r="BP193" i="2"/>
  <c r="BD193" i="2"/>
  <c r="AF194" i="2"/>
  <c r="P194" i="2"/>
  <c r="BP194" i="2"/>
  <c r="AN194" i="2"/>
  <c r="BD194" i="2"/>
  <c r="AF195" i="2"/>
  <c r="BP195" i="2"/>
  <c r="BD195" i="2"/>
  <c r="AF196" i="2"/>
  <c r="P196" i="2"/>
  <c r="BP196" i="2"/>
  <c r="AN196" i="2"/>
  <c r="BD196" i="2"/>
  <c r="AF197" i="2"/>
  <c r="BP197" i="2"/>
  <c r="BD197" i="2"/>
  <c r="AF198" i="2"/>
  <c r="P198" i="2"/>
  <c r="BP198" i="2"/>
  <c r="AN198" i="2"/>
  <c r="BD198" i="2"/>
  <c r="AF199" i="2"/>
  <c r="P199" i="2"/>
  <c r="BP199" i="2"/>
  <c r="AN199" i="2"/>
  <c r="BD199" i="2"/>
  <c r="AF200" i="2"/>
  <c r="P200" i="2"/>
  <c r="BP200" i="2"/>
  <c r="AN200" i="2"/>
  <c r="BD200" i="2"/>
  <c r="AF201" i="2"/>
  <c r="BP201" i="2"/>
  <c r="BD201" i="2"/>
  <c r="AF202" i="2"/>
  <c r="P202" i="2"/>
  <c r="BP202" i="2"/>
  <c r="AN202" i="2"/>
  <c r="BD202" i="2"/>
  <c r="AF203" i="2"/>
  <c r="P203" i="2"/>
  <c r="BP203" i="2"/>
  <c r="AN203" i="2"/>
  <c r="BD203" i="2"/>
  <c r="AF204" i="2"/>
  <c r="P204" i="2"/>
  <c r="BP204" i="2"/>
  <c r="AN204" i="2"/>
  <c r="BD204" i="2"/>
  <c r="AF205" i="2"/>
  <c r="P205" i="2"/>
  <c r="BP205" i="2"/>
  <c r="AN205" i="2"/>
  <c r="BD205" i="2"/>
  <c r="AF206" i="2"/>
  <c r="P206" i="2"/>
  <c r="BP206" i="2"/>
  <c r="AN206" i="2"/>
  <c r="BD206" i="2"/>
  <c r="AF207" i="2"/>
  <c r="P207" i="2"/>
  <c r="BP207" i="2"/>
  <c r="AN207" i="2"/>
  <c r="BD207" i="2"/>
  <c r="AF208" i="2"/>
  <c r="P208" i="2"/>
  <c r="BP208" i="2"/>
  <c r="AN208" i="2"/>
  <c r="BD208" i="2"/>
  <c r="AF209" i="2"/>
  <c r="P209" i="2"/>
  <c r="BP209" i="2"/>
  <c r="AN209" i="2"/>
  <c r="BD209" i="2"/>
  <c r="AF210" i="2"/>
  <c r="P210" i="2"/>
  <c r="BP210" i="2"/>
  <c r="AN210" i="2"/>
  <c r="BD210" i="2"/>
  <c r="AF211" i="2"/>
  <c r="P211" i="2"/>
  <c r="BP211" i="2"/>
  <c r="AN211" i="2"/>
  <c r="BD211" i="2"/>
  <c r="AC163" i="2"/>
  <c r="M163" i="2"/>
  <c r="BM163" i="2"/>
  <c r="AK163" i="2"/>
  <c r="BA163" i="2"/>
  <c r="AC164" i="2"/>
  <c r="M164" i="2"/>
  <c r="BM164" i="2"/>
  <c r="AK164" i="2"/>
  <c r="BA164" i="2"/>
  <c r="AC165" i="2"/>
  <c r="M165" i="2"/>
  <c r="BM165" i="2"/>
  <c r="AK165" i="2"/>
  <c r="BA165" i="2"/>
  <c r="AC166" i="2"/>
  <c r="M166" i="2"/>
  <c r="BM166" i="2"/>
  <c r="AK166" i="2"/>
  <c r="BA166" i="2"/>
  <c r="AC167" i="2"/>
  <c r="M167" i="2"/>
  <c r="BM167" i="2"/>
  <c r="AK167" i="2"/>
  <c r="BA167" i="2"/>
  <c r="AC168" i="2"/>
  <c r="M168" i="2"/>
  <c r="BM168" i="2"/>
  <c r="AK168" i="2"/>
  <c r="BA168" i="2"/>
  <c r="AC169" i="2"/>
  <c r="M169" i="2"/>
  <c r="BM169" i="2"/>
  <c r="AK169" i="2"/>
  <c r="BA169" i="2"/>
  <c r="AC170" i="2"/>
  <c r="M170" i="2"/>
  <c r="BM170" i="2"/>
  <c r="AK170" i="2"/>
  <c r="BA170" i="2"/>
  <c r="AC171" i="2"/>
  <c r="M171" i="2"/>
  <c r="BM171" i="2"/>
  <c r="AK171" i="2"/>
  <c r="BA171" i="2"/>
  <c r="AC172" i="2"/>
  <c r="M172" i="2"/>
  <c r="BM172" i="2"/>
  <c r="AK172" i="2"/>
  <c r="BA172" i="2"/>
  <c r="AC173" i="2"/>
  <c r="M173" i="2"/>
  <c r="BM173" i="2"/>
  <c r="AK173" i="2"/>
  <c r="BA173" i="2"/>
  <c r="AC174" i="2"/>
  <c r="M174" i="2"/>
  <c r="BM174" i="2"/>
  <c r="AK174" i="2"/>
  <c r="BA174" i="2"/>
  <c r="AC175" i="2"/>
  <c r="M175" i="2"/>
  <c r="BM175" i="2"/>
  <c r="AK175" i="2"/>
  <c r="BA175" i="2"/>
  <c r="AC176" i="2"/>
  <c r="M176" i="2"/>
  <c r="BM176" i="2"/>
  <c r="BA176" i="2"/>
  <c r="AC177" i="2"/>
  <c r="M177" i="2"/>
  <c r="BM177" i="2"/>
  <c r="AK177" i="2"/>
  <c r="BA177" i="2"/>
  <c r="AC178" i="2"/>
  <c r="M178" i="2"/>
  <c r="BM178" i="2"/>
  <c r="AK178" i="2"/>
  <c r="BA178" i="2"/>
  <c r="AC179" i="2"/>
  <c r="M179" i="2"/>
  <c r="BM179" i="2"/>
  <c r="AK179" i="2"/>
  <c r="BA179" i="2"/>
  <c r="AC180" i="2"/>
  <c r="M180" i="2"/>
  <c r="BM180" i="2"/>
  <c r="AK180" i="2"/>
  <c r="BA180" i="2"/>
  <c r="AC181" i="2"/>
  <c r="M181" i="2"/>
  <c r="BM181" i="2"/>
  <c r="AK181" i="2"/>
  <c r="BA181" i="2"/>
  <c r="AC182" i="2"/>
  <c r="M182" i="2"/>
  <c r="BM182" i="2"/>
  <c r="AK182" i="2"/>
  <c r="BA182" i="2"/>
  <c r="AC183" i="2"/>
  <c r="M183" i="2"/>
  <c r="BM183" i="2"/>
  <c r="BA183" i="2"/>
  <c r="AC184" i="2"/>
  <c r="M184" i="2"/>
  <c r="BM184" i="2"/>
  <c r="AK184" i="2"/>
  <c r="BA184" i="2"/>
  <c r="AC185" i="2"/>
  <c r="M185" i="2"/>
  <c r="BM185" i="2"/>
  <c r="AK185" i="2"/>
  <c r="BA185" i="2"/>
  <c r="AC186" i="2"/>
  <c r="M186" i="2"/>
  <c r="BM186" i="2"/>
  <c r="AK186" i="2"/>
  <c r="BA186" i="2"/>
  <c r="AC187" i="2"/>
  <c r="M187" i="2"/>
  <c r="BM187" i="2"/>
  <c r="BA187" i="2"/>
  <c r="AC188" i="2"/>
  <c r="M188" i="2"/>
  <c r="BM188" i="2"/>
  <c r="AK188" i="2"/>
  <c r="BA188" i="2"/>
  <c r="AC189" i="2"/>
  <c r="BM189" i="2"/>
  <c r="BA189" i="2"/>
  <c r="AC190" i="2"/>
  <c r="M190" i="2"/>
  <c r="BM190" i="2"/>
  <c r="AK190" i="2"/>
  <c r="BA190" i="2"/>
  <c r="AC191" i="2"/>
  <c r="M191" i="2"/>
  <c r="BM191" i="2"/>
  <c r="AK191" i="2"/>
  <c r="BA191" i="2"/>
  <c r="AC192" i="2"/>
  <c r="M192" i="2"/>
  <c r="BM192" i="2"/>
  <c r="AK192" i="2"/>
  <c r="BA192" i="2"/>
  <c r="AC193" i="2"/>
  <c r="BM193" i="2"/>
  <c r="BA193" i="2"/>
  <c r="AC194" i="2"/>
  <c r="M194" i="2"/>
  <c r="BM194" i="2"/>
  <c r="AK194" i="2"/>
  <c r="BA194" i="2"/>
  <c r="AC195" i="2"/>
  <c r="BM195" i="2"/>
  <c r="BA195" i="2"/>
  <c r="AC196" i="2"/>
  <c r="M196" i="2"/>
  <c r="BM196" i="2"/>
  <c r="AK196" i="2"/>
  <c r="BA196" i="2"/>
  <c r="AC197" i="2"/>
  <c r="BM197" i="2"/>
  <c r="BA197" i="2"/>
  <c r="AC198" i="2"/>
  <c r="M198" i="2"/>
  <c r="BM198" i="2"/>
  <c r="AK198" i="2"/>
  <c r="BA198" i="2"/>
  <c r="AC199" i="2"/>
  <c r="M199" i="2"/>
  <c r="BM199" i="2"/>
  <c r="AK199" i="2"/>
  <c r="BA199" i="2"/>
  <c r="AC200" i="2"/>
  <c r="M200" i="2"/>
  <c r="BM200" i="2"/>
  <c r="AK200" i="2"/>
  <c r="BA200" i="2"/>
  <c r="AC201" i="2"/>
  <c r="BM201" i="2"/>
  <c r="BA201" i="2"/>
  <c r="AC202" i="2"/>
  <c r="M202" i="2"/>
  <c r="BM202" i="2"/>
  <c r="AK202" i="2"/>
  <c r="BA202" i="2"/>
  <c r="AC203" i="2"/>
  <c r="M203" i="2"/>
  <c r="BM203" i="2"/>
  <c r="AK203" i="2"/>
  <c r="BA203" i="2"/>
  <c r="AC204" i="2"/>
  <c r="M204" i="2"/>
  <c r="BM204" i="2"/>
  <c r="AK204" i="2"/>
  <c r="BA204" i="2"/>
  <c r="AC205" i="2"/>
  <c r="M205" i="2"/>
  <c r="BM205" i="2"/>
  <c r="AK205" i="2"/>
  <c r="BA205" i="2"/>
  <c r="AC206" i="2"/>
  <c r="M206" i="2"/>
  <c r="BM206" i="2"/>
  <c r="AK206" i="2"/>
  <c r="BA206" i="2"/>
  <c r="AC207" i="2"/>
  <c r="M207" i="2"/>
  <c r="BM207" i="2"/>
  <c r="AK207" i="2"/>
  <c r="BA207" i="2"/>
  <c r="AC208" i="2"/>
  <c r="M208" i="2"/>
  <c r="BM208" i="2"/>
  <c r="AK208" i="2"/>
  <c r="BA208" i="2"/>
  <c r="AC209" i="2"/>
  <c r="M209" i="2"/>
  <c r="BM209" i="2"/>
  <c r="AK209" i="2"/>
  <c r="BA209" i="2"/>
  <c r="AC210" i="2"/>
  <c r="M210" i="2"/>
  <c r="BM210" i="2"/>
  <c r="AK210" i="2"/>
  <c r="BA210" i="2"/>
  <c r="AC211" i="2"/>
  <c r="M211" i="2"/>
  <c r="BM211" i="2"/>
  <c r="AK211" i="2"/>
  <c r="BA211" i="2"/>
  <c r="AG163" i="2"/>
  <c r="Q163" i="2"/>
  <c r="BQ163" i="2"/>
  <c r="AO163" i="2"/>
  <c r="BE163" i="2"/>
  <c r="AG164" i="2"/>
  <c r="Q164" i="2"/>
  <c r="BQ164" i="2"/>
  <c r="AO164" i="2"/>
  <c r="BE164" i="2"/>
  <c r="AG165" i="2"/>
  <c r="Q165" i="2"/>
  <c r="BQ165" i="2"/>
  <c r="AO165" i="2"/>
  <c r="BE165" i="2"/>
  <c r="AG166" i="2"/>
  <c r="Q166" i="2"/>
  <c r="BQ166" i="2"/>
  <c r="AO166" i="2"/>
  <c r="BE166" i="2"/>
  <c r="AG167" i="2"/>
  <c r="Q167" i="2"/>
  <c r="BQ167" i="2"/>
  <c r="AO167" i="2"/>
  <c r="BE167" i="2"/>
  <c r="AG168" i="2"/>
  <c r="Q168" i="2"/>
  <c r="BQ168" i="2"/>
  <c r="AO168" i="2"/>
  <c r="BE168" i="2"/>
  <c r="AG169" i="2"/>
  <c r="Q169" i="2"/>
  <c r="BQ169" i="2"/>
  <c r="AO169" i="2"/>
  <c r="BE169" i="2"/>
  <c r="AG170" i="2"/>
  <c r="Q170" i="2"/>
  <c r="BQ170" i="2"/>
  <c r="AO170" i="2"/>
  <c r="BE170" i="2"/>
  <c r="AG171" i="2"/>
  <c r="Q171" i="2"/>
  <c r="BQ171" i="2"/>
  <c r="AO171" i="2"/>
  <c r="BE171" i="2"/>
  <c r="AG172" i="2"/>
  <c r="Q172" i="2"/>
  <c r="BQ172" i="2"/>
  <c r="BE172" i="2"/>
  <c r="AG173" i="2"/>
  <c r="Q173" i="2"/>
  <c r="BQ173" i="2"/>
  <c r="AO173" i="2"/>
  <c r="BE173" i="2"/>
  <c r="AG174" i="2"/>
  <c r="Q174" i="2"/>
  <c r="BQ174" i="2"/>
  <c r="AO174" i="2"/>
  <c r="BE174" i="2"/>
  <c r="AG175" i="2"/>
  <c r="Q175" i="2"/>
  <c r="BQ175" i="2"/>
  <c r="AO175" i="2"/>
  <c r="BE175" i="2"/>
  <c r="AG176" i="2"/>
  <c r="Q176" i="2"/>
  <c r="BQ176" i="2"/>
  <c r="BE176" i="2"/>
  <c r="AG177" i="2"/>
  <c r="Q177" i="2"/>
  <c r="BQ177" i="2"/>
  <c r="AO177" i="2"/>
  <c r="BE177" i="2"/>
  <c r="AG178" i="2"/>
  <c r="Q178" i="2"/>
  <c r="BQ178" i="2"/>
  <c r="AO178" i="2"/>
  <c r="BE178" i="2"/>
  <c r="AG179" i="2"/>
  <c r="Q179" i="2"/>
  <c r="BQ179" i="2"/>
  <c r="AO179" i="2"/>
  <c r="BE179" i="2"/>
  <c r="AG180" i="2"/>
  <c r="Q180" i="2"/>
  <c r="BQ180" i="2"/>
  <c r="AO180" i="2"/>
  <c r="BE180" i="2"/>
  <c r="AG181" i="2"/>
  <c r="Q181" i="2"/>
  <c r="BQ181" i="2"/>
  <c r="AO181" i="2"/>
  <c r="BE181" i="2"/>
  <c r="AG182" i="2"/>
  <c r="Q182" i="2"/>
  <c r="BQ182" i="2"/>
  <c r="AO182" i="2"/>
  <c r="BE182" i="2"/>
  <c r="AG183" i="2"/>
  <c r="Q183" i="2"/>
  <c r="BQ183" i="2"/>
  <c r="BE183" i="2"/>
  <c r="AG184" i="2"/>
  <c r="Q184" i="2"/>
  <c r="BQ184" i="2"/>
  <c r="AO184" i="2"/>
  <c r="BE184" i="2"/>
  <c r="AG185" i="2"/>
  <c r="Q185" i="2"/>
  <c r="BQ185" i="2"/>
  <c r="AO185" i="2"/>
  <c r="BE185" i="2"/>
  <c r="AG186" i="2"/>
  <c r="Q186" i="2"/>
  <c r="BQ186" i="2"/>
  <c r="AO186" i="2"/>
  <c r="BE186" i="2"/>
  <c r="AG187" i="2"/>
  <c r="Q187" i="2"/>
  <c r="BQ187" i="2"/>
  <c r="BE187" i="2"/>
  <c r="AG188" i="2"/>
  <c r="Q188" i="2"/>
  <c r="BQ188" i="2"/>
  <c r="AO188" i="2"/>
  <c r="BE188" i="2"/>
  <c r="AG189" i="2"/>
  <c r="BQ189" i="2"/>
  <c r="BE189" i="2"/>
  <c r="AG190" i="2"/>
  <c r="Q190" i="2"/>
  <c r="BQ190" i="2"/>
  <c r="AO190" i="2"/>
  <c r="BE190" i="2"/>
  <c r="AG191" i="2"/>
  <c r="Q191" i="2"/>
  <c r="BQ191" i="2"/>
  <c r="AO191" i="2"/>
  <c r="BE191" i="2"/>
  <c r="AG192" i="2"/>
  <c r="Q192" i="2"/>
  <c r="BQ192" i="2"/>
  <c r="AO192" i="2"/>
  <c r="BE192" i="2"/>
  <c r="AG193" i="2"/>
  <c r="BQ193" i="2"/>
  <c r="BE193" i="2"/>
  <c r="AG194" i="2"/>
  <c r="Q194" i="2"/>
  <c r="BQ194" i="2"/>
  <c r="AO194" i="2"/>
  <c r="BE194" i="2"/>
  <c r="AG195" i="2"/>
  <c r="BQ195" i="2"/>
  <c r="BE195" i="2"/>
  <c r="AG196" i="2"/>
  <c r="Q196" i="2"/>
  <c r="BQ196" i="2"/>
  <c r="AO196" i="2"/>
  <c r="BE196" i="2"/>
  <c r="AG197" i="2"/>
  <c r="BQ197" i="2"/>
  <c r="BE197" i="2"/>
  <c r="AG198" i="2"/>
  <c r="Q198" i="2"/>
  <c r="BQ198" i="2"/>
  <c r="AO198" i="2"/>
  <c r="BE198" i="2"/>
  <c r="AG199" i="2"/>
  <c r="Q199" i="2"/>
  <c r="BQ199" i="2"/>
  <c r="AO199" i="2"/>
  <c r="BE199" i="2"/>
  <c r="AG200" i="2"/>
  <c r="Q200" i="2"/>
  <c r="BQ200" i="2"/>
  <c r="AO200" i="2"/>
  <c r="BE200" i="2"/>
  <c r="AG201" i="2"/>
  <c r="BQ201" i="2"/>
  <c r="BE201" i="2"/>
  <c r="AG202" i="2"/>
  <c r="Q202" i="2"/>
  <c r="BQ202" i="2"/>
  <c r="AO202" i="2"/>
  <c r="BE202" i="2"/>
  <c r="AG203" i="2"/>
  <c r="Q203" i="2"/>
  <c r="BQ203" i="2"/>
  <c r="AO203" i="2"/>
  <c r="BE203" i="2"/>
  <c r="AG204" i="2"/>
  <c r="Q204" i="2"/>
  <c r="BQ204" i="2"/>
  <c r="AO204" i="2"/>
  <c r="BE204" i="2"/>
  <c r="AG205" i="2"/>
  <c r="Q205" i="2"/>
  <c r="BQ205" i="2"/>
  <c r="AO205" i="2"/>
  <c r="BE205" i="2"/>
  <c r="AG206" i="2"/>
  <c r="Q206" i="2"/>
  <c r="BQ206" i="2"/>
  <c r="AO206" i="2"/>
  <c r="BE206" i="2"/>
  <c r="AG207" i="2"/>
  <c r="Q207" i="2"/>
  <c r="BQ207" i="2"/>
  <c r="AO207" i="2"/>
  <c r="BE207" i="2"/>
  <c r="AG208" i="2"/>
  <c r="Q208" i="2"/>
  <c r="BQ208" i="2"/>
  <c r="AO208" i="2"/>
  <c r="BE208" i="2"/>
  <c r="AG209" i="2"/>
  <c r="Q209" i="2"/>
  <c r="BQ209" i="2"/>
  <c r="AO209" i="2"/>
  <c r="BE209" i="2"/>
  <c r="AG210" i="2"/>
  <c r="Q210" i="2"/>
  <c r="BQ210" i="2"/>
  <c r="AO210" i="2"/>
  <c r="BE210" i="2"/>
  <c r="AG211" i="2"/>
  <c r="Q211" i="2"/>
  <c r="BQ211" i="2"/>
  <c r="AO211" i="2"/>
  <c r="BE211" i="2"/>
  <c r="AD163" i="2"/>
  <c r="N163" i="2"/>
  <c r="BN163" i="2"/>
  <c r="AL163" i="2"/>
  <c r="BB163" i="2"/>
  <c r="AD164" i="2"/>
  <c r="N164" i="2"/>
  <c r="BN164" i="2"/>
  <c r="AL164" i="2"/>
  <c r="BB164" i="2"/>
  <c r="AD165" i="2"/>
  <c r="N165" i="2"/>
  <c r="BN165" i="2"/>
  <c r="AL165" i="2"/>
  <c r="BB165" i="2"/>
  <c r="AD166" i="2"/>
  <c r="N166" i="2"/>
  <c r="BN166" i="2"/>
  <c r="AL166" i="2"/>
  <c r="BB166" i="2"/>
  <c r="AD167" i="2"/>
  <c r="N167" i="2"/>
  <c r="BN167" i="2"/>
  <c r="AL167" i="2"/>
  <c r="BB167" i="2"/>
  <c r="AD168" i="2"/>
  <c r="N168" i="2"/>
  <c r="BN168" i="2"/>
  <c r="AL168" i="2"/>
  <c r="BB168" i="2"/>
  <c r="AD169" i="2"/>
  <c r="N169" i="2"/>
  <c r="BN169" i="2"/>
  <c r="AL169" i="2"/>
  <c r="BB169" i="2"/>
  <c r="AD170" i="2"/>
  <c r="N170" i="2"/>
  <c r="BN170" i="2"/>
  <c r="AL170" i="2"/>
  <c r="BB170" i="2"/>
  <c r="AD171" i="2"/>
  <c r="N171" i="2"/>
  <c r="BN171" i="2"/>
  <c r="AL171" i="2"/>
  <c r="BB171" i="2"/>
  <c r="AD172" i="2"/>
  <c r="N172" i="2"/>
  <c r="BN172" i="2"/>
  <c r="AL172" i="2"/>
  <c r="BB172" i="2"/>
  <c r="AD173" i="2"/>
  <c r="N173" i="2"/>
  <c r="BN173" i="2"/>
  <c r="AL173" i="2"/>
  <c r="BB173" i="2"/>
  <c r="AD174" i="2"/>
  <c r="N174" i="2"/>
  <c r="BN174" i="2"/>
  <c r="AL174" i="2"/>
  <c r="BB174" i="2"/>
  <c r="AD175" i="2"/>
  <c r="N175" i="2"/>
  <c r="BN175" i="2"/>
  <c r="AL175" i="2"/>
  <c r="BB175" i="2"/>
  <c r="AD176" i="2"/>
  <c r="N176" i="2"/>
  <c r="BN176" i="2"/>
  <c r="BB176" i="2"/>
  <c r="AD177" i="2"/>
  <c r="N177" i="2"/>
  <c r="BN177" i="2"/>
  <c r="AL177" i="2"/>
  <c r="BB177" i="2"/>
  <c r="AD178" i="2"/>
  <c r="N178" i="2"/>
  <c r="BN178" i="2"/>
  <c r="AL178" i="2"/>
  <c r="BB178" i="2"/>
  <c r="AD179" i="2"/>
  <c r="N179" i="2"/>
  <c r="BN179" i="2"/>
  <c r="AL179" i="2"/>
  <c r="BB179" i="2"/>
  <c r="AD180" i="2"/>
  <c r="N180" i="2"/>
  <c r="BN180" i="2"/>
  <c r="AL180" i="2"/>
  <c r="BB180" i="2"/>
  <c r="AD181" i="2"/>
  <c r="N181" i="2"/>
  <c r="BN181" i="2"/>
  <c r="AL181" i="2"/>
  <c r="BB181" i="2"/>
  <c r="AD182" i="2"/>
  <c r="N182" i="2"/>
  <c r="BN182" i="2"/>
  <c r="AL182" i="2"/>
  <c r="BB182" i="2"/>
  <c r="AD183" i="2"/>
  <c r="N183" i="2"/>
  <c r="BN183" i="2"/>
  <c r="BB183" i="2"/>
  <c r="AD184" i="2"/>
  <c r="N184" i="2"/>
  <c r="BN184" i="2"/>
  <c r="AL184" i="2"/>
  <c r="BB184" i="2"/>
  <c r="AD185" i="2"/>
  <c r="N185" i="2"/>
  <c r="BN185" i="2"/>
  <c r="AL185" i="2"/>
  <c r="BB185" i="2"/>
  <c r="AD186" i="2"/>
  <c r="N186" i="2"/>
  <c r="BN186" i="2"/>
  <c r="AL186" i="2"/>
  <c r="BB186" i="2"/>
  <c r="AD187" i="2"/>
  <c r="N187" i="2"/>
  <c r="BN187" i="2"/>
  <c r="BB187" i="2"/>
  <c r="AD188" i="2"/>
  <c r="N188" i="2"/>
  <c r="BN188" i="2"/>
  <c r="AL188" i="2"/>
  <c r="BB188" i="2"/>
  <c r="AD189" i="2"/>
  <c r="BN189" i="2"/>
  <c r="BB189" i="2"/>
  <c r="AD190" i="2"/>
  <c r="N190" i="2"/>
  <c r="BN190" i="2"/>
  <c r="AL190" i="2"/>
  <c r="BB190" i="2"/>
  <c r="AD191" i="2"/>
  <c r="N191" i="2"/>
  <c r="BN191" i="2"/>
  <c r="AL191" i="2"/>
  <c r="BB191" i="2"/>
  <c r="AD192" i="2"/>
  <c r="N192" i="2"/>
  <c r="BN192" i="2"/>
  <c r="AL192" i="2"/>
  <c r="BB192" i="2"/>
  <c r="AD193" i="2"/>
  <c r="BN193" i="2"/>
  <c r="BB193" i="2"/>
  <c r="AD194" i="2"/>
  <c r="N194" i="2"/>
  <c r="BN194" i="2"/>
  <c r="AL194" i="2"/>
  <c r="BB194" i="2"/>
  <c r="AD195" i="2"/>
  <c r="BN195" i="2"/>
  <c r="BB195" i="2"/>
  <c r="AD196" i="2"/>
  <c r="N196" i="2"/>
  <c r="BN196" i="2"/>
  <c r="AL196" i="2"/>
  <c r="BB196" i="2"/>
  <c r="AD197" i="2"/>
  <c r="BN197" i="2"/>
  <c r="BB197" i="2"/>
  <c r="AD198" i="2"/>
  <c r="N198" i="2"/>
  <c r="BN198" i="2"/>
  <c r="AL198" i="2"/>
  <c r="BB198" i="2"/>
  <c r="AD199" i="2"/>
  <c r="N199" i="2"/>
  <c r="BN199" i="2"/>
  <c r="AL199" i="2"/>
  <c r="BB199" i="2"/>
  <c r="AD200" i="2"/>
  <c r="N200" i="2"/>
  <c r="BN200" i="2"/>
  <c r="AL200" i="2"/>
  <c r="BB200" i="2"/>
  <c r="AD201" i="2"/>
  <c r="BN201" i="2"/>
  <c r="BB201" i="2"/>
  <c r="AD202" i="2"/>
  <c r="N202" i="2"/>
  <c r="BN202" i="2"/>
  <c r="AL202" i="2"/>
  <c r="BB202" i="2"/>
  <c r="AD203" i="2"/>
  <c r="N203" i="2"/>
  <c r="BN203" i="2"/>
  <c r="AL203" i="2"/>
  <c r="BB203" i="2"/>
  <c r="AD204" i="2"/>
  <c r="N204" i="2"/>
  <c r="BN204" i="2"/>
  <c r="AL204" i="2"/>
  <c r="BB204" i="2"/>
  <c r="AD205" i="2"/>
  <c r="N205" i="2"/>
  <c r="BN205" i="2"/>
  <c r="AL205" i="2"/>
  <c r="BB205" i="2"/>
  <c r="AD206" i="2"/>
  <c r="N206" i="2"/>
  <c r="BN206" i="2"/>
  <c r="AL206" i="2"/>
  <c r="BB206" i="2"/>
  <c r="AD207" i="2"/>
  <c r="N207" i="2"/>
  <c r="BN207" i="2"/>
  <c r="AL207" i="2"/>
  <c r="BB207" i="2"/>
  <c r="AD208" i="2"/>
  <c r="N208" i="2"/>
  <c r="BN208" i="2"/>
  <c r="AL208" i="2"/>
  <c r="BB208" i="2"/>
  <c r="AD209" i="2"/>
  <c r="N209" i="2"/>
  <c r="BN209" i="2"/>
  <c r="AL209" i="2"/>
  <c r="BB209" i="2"/>
  <c r="AD210" i="2"/>
  <c r="N210" i="2"/>
  <c r="BN210" i="2"/>
  <c r="AL210" i="2"/>
  <c r="BB210" i="2"/>
  <c r="AD211" i="2"/>
  <c r="N211" i="2"/>
  <c r="BN211" i="2"/>
  <c r="AL211" i="2"/>
  <c r="BB211" i="2"/>
  <c r="AH163" i="2"/>
  <c r="R163" i="2"/>
  <c r="BR163" i="2"/>
  <c r="AP163" i="2"/>
  <c r="BF163" i="2"/>
  <c r="AH164" i="2"/>
  <c r="R164" i="2"/>
  <c r="BR164" i="2"/>
  <c r="AP164" i="2"/>
  <c r="BF164" i="2"/>
  <c r="AH165" i="2"/>
  <c r="R165" i="2"/>
  <c r="BR165" i="2"/>
  <c r="AP165" i="2"/>
  <c r="BF165" i="2"/>
  <c r="AH166" i="2"/>
  <c r="R166" i="2"/>
  <c r="BR166" i="2"/>
  <c r="AP166" i="2"/>
  <c r="BF166" i="2"/>
  <c r="AH167" i="2"/>
  <c r="R167" i="2"/>
  <c r="BR167" i="2"/>
  <c r="AP167" i="2"/>
  <c r="BF167" i="2"/>
  <c r="AH168" i="2"/>
  <c r="R168" i="2"/>
  <c r="BR168" i="2"/>
  <c r="AP168" i="2"/>
  <c r="BF168" i="2"/>
  <c r="AH169" i="2"/>
  <c r="R169" i="2"/>
  <c r="BR169" i="2"/>
  <c r="AP169" i="2"/>
  <c r="BF169" i="2"/>
  <c r="AH170" i="2"/>
  <c r="R170" i="2"/>
  <c r="BR170" i="2"/>
  <c r="AP170" i="2"/>
  <c r="BF170" i="2"/>
  <c r="AH171" i="2"/>
  <c r="R171" i="2"/>
  <c r="BR171" i="2"/>
  <c r="AP171" i="2"/>
  <c r="BF171" i="2"/>
  <c r="AH172" i="2"/>
  <c r="R172" i="2"/>
  <c r="BR172" i="2"/>
  <c r="AP172" i="2"/>
  <c r="BF172" i="2"/>
  <c r="AH173" i="2"/>
  <c r="R173" i="2"/>
  <c r="BR173" i="2"/>
  <c r="AP173" i="2"/>
  <c r="BF173" i="2"/>
  <c r="AH174" i="2"/>
  <c r="R174" i="2"/>
  <c r="BR174" i="2"/>
  <c r="AP174" i="2"/>
  <c r="BF174" i="2"/>
  <c r="AH175" i="2"/>
  <c r="R175" i="2"/>
  <c r="BR175" i="2"/>
  <c r="AP175" i="2"/>
  <c r="BF175" i="2"/>
  <c r="AH176" i="2"/>
  <c r="R176" i="2"/>
  <c r="BR176" i="2"/>
  <c r="BF176" i="2"/>
  <c r="AH177" i="2"/>
  <c r="R177" i="2"/>
  <c r="BR177" i="2"/>
  <c r="AP177" i="2"/>
  <c r="BF177" i="2"/>
  <c r="AH178" i="2"/>
  <c r="R178" i="2"/>
  <c r="BR178" i="2"/>
  <c r="AP178" i="2"/>
  <c r="BF178" i="2"/>
  <c r="AH179" i="2"/>
  <c r="R179" i="2"/>
  <c r="BR179" i="2"/>
  <c r="AP179" i="2"/>
  <c r="BF179" i="2"/>
  <c r="AH180" i="2"/>
  <c r="R180" i="2"/>
  <c r="BR180" i="2"/>
  <c r="AP180" i="2"/>
  <c r="BF180" i="2"/>
  <c r="AH181" i="2"/>
  <c r="R181" i="2"/>
  <c r="BR181" i="2"/>
  <c r="AP181" i="2"/>
  <c r="BF181" i="2"/>
  <c r="AH182" i="2"/>
  <c r="R182" i="2"/>
  <c r="BR182" i="2"/>
  <c r="AP182" i="2"/>
  <c r="BF182" i="2"/>
  <c r="AH183" i="2"/>
  <c r="R183" i="2"/>
  <c r="BR183" i="2"/>
  <c r="BF183" i="2"/>
  <c r="AH184" i="2"/>
  <c r="R184" i="2"/>
  <c r="BR184" i="2"/>
  <c r="AP184" i="2"/>
  <c r="BF184" i="2"/>
  <c r="AH185" i="2"/>
  <c r="R185" i="2"/>
  <c r="BR185" i="2"/>
  <c r="AP185" i="2"/>
  <c r="BF185" i="2"/>
  <c r="AH186" i="2"/>
  <c r="R186" i="2"/>
  <c r="BR186" i="2"/>
  <c r="AP186" i="2"/>
  <c r="BF186" i="2"/>
  <c r="AH187" i="2"/>
  <c r="R187" i="2"/>
  <c r="BR187" i="2"/>
  <c r="BF187" i="2"/>
  <c r="AH188" i="2"/>
  <c r="R188" i="2"/>
  <c r="BR188" i="2"/>
  <c r="AP188" i="2"/>
  <c r="BF188" i="2"/>
  <c r="AH189" i="2"/>
  <c r="BR189" i="2"/>
  <c r="BF189" i="2"/>
  <c r="AH190" i="2"/>
  <c r="R190" i="2"/>
  <c r="BR190" i="2"/>
  <c r="AP190" i="2"/>
  <c r="BF190" i="2"/>
  <c r="AH191" i="2"/>
  <c r="R191" i="2"/>
  <c r="BR191" i="2"/>
  <c r="AP191" i="2"/>
  <c r="BF191" i="2"/>
  <c r="AH192" i="2"/>
  <c r="R192" i="2"/>
  <c r="BR192" i="2"/>
  <c r="AP192" i="2"/>
  <c r="BF192" i="2"/>
  <c r="AH193" i="2"/>
  <c r="BR193" i="2"/>
  <c r="BF193" i="2"/>
  <c r="AH194" i="2"/>
  <c r="R194" i="2"/>
  <c r="BR194" i="2"/>
  <c r="AP194" i="2"/>
  <c r="BF194" i="2"/>
  <c r="AH195" i="2"/>
  <c r="BR195" i="2"/>
  <c r="BF195" i="2"/>
  <c r="AH196" i="2"/>
  <c r="R196" i="2"/>
  <c r="BR196" i="2"/>
  <c r="AP196" i="2"/>
  <c r="BF196" i="2"/>
  <c r="AH197" i="2"/>
  <c r="BR197" i="2"/>
  <c r="BF197" i="2"/>
  <c r="AH198" i="2"/>
  <c r="R198" i="2"/>
  <c r="BR198" i="2"/>
  <c r="AP198" i="2"/>
  <c r="BF198" i="2"/>
  <c r="AH199" i="2"/>
  <c r="R199" i="2"/>
  <c r="BR199" i="2"/>
  <c r="AP199" i="2"/>
  <c r="BF199" i="2"/>
  <c r="AH200" i="2"/>
  <c r="R200" i="2"/>
  <c r="BR200" i="2"/>
  <c r="AP200" i="2"/>
  <c r="BF200" i="2"/>
  <c r="AH201" i="2"/>
  <c r="BR201" i="2"/>
  <c r="BF201" i="2"/>
  <c r="AH202" i="2"/>
  <c r="R202" i="2"/>
  <c r="BR202" i="2"/>
  <c r="AP202" i="2"/>
  <c r="BF202" i="2"/>
  <c r="AH203" i="2"/>
  <c r="R203" i="2"/>
  <c r="BR203" i="2"/>
  <c r="AP203" i="2"/>
  <c r="BF203" i="2"/>
  <c r="AH204" i="2"/>
  <c r="R204" i="2"/>
  <c r="BR204" i="2"/>
  <c r="AP204" i="2"/>
  <c r="BF204" i="2"/>
  <c r="AH205" i="2"/>
  <c r="R205" i="2"/>
  <c r="BR205" i="2"/>
  <c r="AP205" i="2"/>
  <c r="BF205" i="2"/>
  <c r="AH206" i="2"/>
  <c r="R206" i="2"/>
  <c r="BR206" i="2"/>
  <c r="AP206" i="2"/>
  <c r="BF206" i="2"/>
  <c r="AH207" i="2"/>
  <c r="R207" i="2"/>
  <c r="BR207" i="2"/>
  <c r="AP207" i="2"/>
  <c r="BF207" i="2"/>
  <c r="AH208" i="2"/>
  <c r="R208" i="2"/>
  <c r="BR208" i="2"/>
  <c r="AP208" i="2"/>
  <c r="BF208" i="2"/>
  <c r="AH209" i="2"/>
  <c r="R209" i="2"/>
  <c r="BR209" i="2"/>
  <c r="AP209" i="2"/>
  <c r="BF209" i="2"/>
  <c r="AH210" i="2"/>
  <c r="R210" i="2"/>
  <c r="BR210" i="2"/>
  <c r="AP210" i="2"/>
  <c r="BF210" i="2"/>
  <c r="AH211" i="2"/>
  <c r="R211" i="2"/>
  <c r="BR211" i="2"/>
  <c r="AP211" i="2"/>
  <c r="BF211" i="2"/>
  <c r="AB66" i="2"/>
  <c r="L66" i="2"/>
  <c r="BL66" i="2"/>
  <c r="AZ66" i="2"/>
  <c r="AB67" i="2"/>
  <c r="L67" i="2"/>
  <c r="BL67" i="2"/>
  <c r="AJ67" i="2"/>
  <c r="AZ67" i="2"/>
  <c r="AB68" i="2"/>
  <c r="L68" i="2"/>
  <c r="BL68" i="2"/>
  <c r="AJ68" i="2"/>
  <c r="AZ68" i="2"/>
  <c r="AB69" i="2"/>
  <c r="L69" i="2"/>
  <c r="BL69" i="2"/>
  <c r="AJ69" i="2"/>
  <c r="AZ69" i="2"/>
  <c r="AB70" i="2"/>
  <c r="L70" i="2"/>
  <c r="BL70" i="2"/>
  <c r="AJ70" i="2"/>
  <c r="AZ70" i="2"/>
  <c r="AB71" i="2"/>
  <c r="L71" i="2"/>
  <c r="BL71" i="2"/>
  <c r="AZ71" i="2"/>
  <c r="AB72" i="2"/>
  <c r="L72" i="2"/>
  <c r="BL72" i="2"/>
  <c r="AZ72" i="2"/>
  <c r="AB73" i="2"/>
  <c r="L73" i="2"/>
  <c r="BL73" i="2"/>
  <c r="AZ73" i="2"/>
  <c r="AB74" i="2"/>
  <c r="L74" i="2"/>
  <c r="BL74" i="2"/>
  <c r="AZ74" i="2"/>
  <c r="AB75" i="2"/>
  <c r="L75" i="2"/>
  <c r="BL75" i="2"/>
  <c r="AZ75" i="2"/>
  <c r="AB76" i="2"/>
  <c r="L76" i="2"/>
  <c r="BL76" i="2"/>
  <c r="AJ76" i="2"/>
  <c r="AZ76" i="2"/>
  <c r="AB77" i="2"/>
  <c r="L77" i="2"/>
  <c r="BL77" i="2"/>
  <c r="AZ77" i="2"/>
  <c r="AB78" i="2"/>
  <c r="L78" i="2"/>
  <c r="BL78" i="2"/>
  <c r="AZ78" i="2"/>
  <c r="AB79" i="2"/>
  <c r="L79" i="2"/>
  <c r="BL79" i="2"/>
  <c r="AJ79" i="2"/>
  <c r="AZ79" i="2"/>
  <c r="AB80" i="2"/>
  <c r="L80" i="2"/>
  <c r="BL80" i="2"/>
  <c r="AZ80" i="2"/>
  <c r="AB81" i="2"/>
  <c r="L81" i="2"/>
  <c r="BL81" i="2"/>
  <c r="AZ81" i="2"/>
  <c r="AB82" i="2"/>
  <c r="L82" i="2"/>
  <c r="BL82" i="2"/>
  <c r="AZ82" i="2"/>
  <c r="AB83" i="2"/>
  <c r="L83" i="2"/>
  <c r="BL83" i="2"/>
  <c r="AJ83" i="2"/>
  <c r="AZ83" i="2"/>
  <c r="AB84" i="2"/>
  <c r="L84" i="2"/>
  <c r="BL84" i="2"/>
  <c r="AZ84" i="2"/>
  <c r="AB85" i="2"/>
  <c r="L85" i="2"/>
  <c r="BL85" i="2"/>
  <c r="AJ85" i="2"/>
  <c r="AZ85" i="2"/>
  <c r="AB86" i="2"/>
  <c r="L86" i="2"/>
  <c r="BL86" i="2"/>
  <c r="AZ86" i="2"/>
  <c r="AB87" i="2"/>
  <c r="L87" i="2"/>
  <c r="BL87" i="2"/>
  <c r="AJ87" i="2"/>
  <c r="AZ87" i="2"/>
  <c r="AB88" i="2"/>
  <c r="L88" i="2"/>
  <c r="BL88" i="2"/>
  <c r="AZ88" i="2"/>
  <c r="AB89" i="2"/>
  <c r="L89" i="2"/>
  <c r="BL89" i="2"/>
  <c r="AJ89" i="2"/>
  <c r="AZ89" i="2"/>
  <c r="AB90" i="2"/>
  <c r="L90" i="2"/>
  <c r="BL90" i="2"/>
  <c r="AJ90" i="2"/>
  <c r="AZ90" i="2"/>
  <c r="AB91" i="2"/>
  <c r="L91" i="2"/>
  <c r="BL91" i="2"/>
  <c r="AJ91" i="2"/>
  <c r="AZ91" i="2"/>
  <c r="AB92" i="2"/>
  <c r="L92" i="2"/>
  <c r="BL92" i="2"/>
  <c r="AJ92" i="2"/>
  <c r="AZ92" i="2"/>
  <c r="AB93" i="2"/>
  <c r="L93" i="2"/>
  <c r="BL93" i="2"/>
  <c r="AJ93" i="2"/>
  <c r="AZ93" i="2"/>
  <c r="AB94" i="2"/>
  <c r="L94" i="2"/>
  <c r="BL94" i="2"/>
  <c r="AJ94" i="2"/>
  <c r="AZ94" i="2"/>
  <c r="AB95" i="2"/>
  <c r="L95" i="2"/>
  <c r="BL95" i="2"/>
  <c r="AJ95" i="2"/>
  <c r="AZ95" i="2"/>
  <c r="AB96" i="2"/>
  <c r="L96" i="2"/>
  <c r="BL96" i="2"/>
  <c r="AJ96" i="2"/>
  <c r="AZ96" i="2"/>
  <c r="AB97" i="2"/>
  <c r="L97" i="2"/>
  <c r="BL97" i="2"/>
  <c r="AJ97" i="2"/>
  <c r="AZ97" i="2"/>
  <c r="AB98" i="2"/>
  <c r="L98" i="2"/>
  <c r="BL98" i="2"/>
  <c r="AJ98" i="2"/>
  <c r="AZ98" i="2"/>
  <c r="AB99" i="2"/>
  <c r="L99" i="2"/>
  <c r="BL99" i="2"/>
  <c r="AJ99" i="2"/>
  <c r="AZ99" i="2"/>
  <c r="AB100" i="2"/>
  <c r="L100" i="2"/>
  <c r="BL100" i="2"/>
  <c r="AJ100" i="2"/>
  <c r="AZ100" i="2"/>
  <c r="AB101" i="2"/>
  <c r="L101" i="2"/>
  <c r="BL101" i="2"/>
  <c r="AJ101" i="2"/>
  <c r="AZ101" i="2"/>
  <c r="AB102" i="2"/>
  <c r="L102" i="2"/>
  <c r="BL102" i="2"/>
  <c r="AJ102" i="2"/>
  <c r="AZ102" i="2"/>
  <c r="AB103" i="2"/>
  <c r="L103" i="2"/>
  <c r="BL103" i="2"/>
  <c r="AJ103" i="2"/>
  <c r="AZ103" i="2"/>
  <c r="AB104" i="2"/>
  <c r="L104" i="2"/>
  <c r="BL104" i="2"/>
  <c r="AJ104" i="2"/>
  <c r="AZ104" i="2"/>
  <c r="AB105" i="2"/>
  <c r="L105" i="2"/>
  <c r="BL105" i="2"/>
  <c r="AJ105" i="2"/>
  <c r="AZ105" i="2"/>
  <c r="AB106" i="2"/>
  <c r="L106" i="2"/>
  <c r="BL106" i="2"/>
  <c r="AZ106" i="2"/>
  <c r="AB107" i="2"/>
  <c r="L107" i="2"/>
  <c r="BL107" i="2"/>
  <c r="AJ107" i="2"/>
  <c r="AZ107" i="2"/>
  <c r="AB108" i="2"/>
  <c r="L108" i="2"/>
  <c r="BL108" i="2"/>
  <c r="AJ108" i="2"/>
  <c r="AZ108" i="2"/>
  <c r="AB109" i="2"/>
  <c r="L109" i="2"/>
  <c r="BL109" i="2"/>
  <c r="AJ109" i="2"/>
  <c r="AZ109" i="2"/>
  <c r="AB110" i="2"/>
  <c r="L110" i="2"/>
  <c r="BL110" i="2"/>
  <c r="AJ110" i="2"/>
  <c r="AZ110" i="2"/>
  <c r="AB111" i="2"/>
  <c r="L111" i="2"/>
  <c r="BL111" i="2"/>
  <c r="AJ111" i="2"/>
  <c r="AZ111" i="2"/>
  <c r="AB112" i="2"/>
  <c r="L112" i="2"/>
  <c r="BL112" i="2"/>
  <c r="AJ112" i="2"/>
  <c r="AZ112" i="2"/>
  <c r="AF66" i="2"/>
  <c r="P66" i="2"/>
  <c r="BP66" i="2"/>
  <c r="BD66" i="2"/>
  <c r="AF67" i="2"/>
  <c r="P67" i="2"/>
  <c r="BP67" i="2"/>
  <c r="AN67" i="2"/>
  <c r="BD67" i="2"/>
  <c r="AF68" i="2"/>
  <c r="P68" i="2"/>
  <c r="BP68" i="2"/>
  <c r="AN68" i="2"/>
  <c r="BD68" i="2"/>
  <c r="AF69" i="2"/>
  <c r="P69" i="2"/>
  <c r="BP69" i="2"/>
  <c r="AN69" i="2"/>
  <c r="BD69" i="2"/>
  <c r="AF70" i="2"/>
  <c r="P70" i="2"/>
  <c r="BP70" i="2"/>
  <c r="AN70" i="2"/>
  <c r="BD70" i="2"/>
  <c r="AF71" i="2"/>
  <c r="P71" i="2"/>
  <c r="BP71" i="2"/>
  <c r="BD71" i="2"/>
  <c r="AF72" i="2"/>
  <c r="P72" i="2"/>
  <c r="BP72" i="2"/>
  <c r="BD72" i="2"/>
  <c r="AF73" i="2"/>
  <c r="P73" i="2"/>
  <c r="BP73" i="2"/>
  <c r="BD73" i="2"/>
  <c r="AF74" i="2"/>
  <c r="P74" i="2"/>
  <c r="BP74" i="2"/>
  <c r="BD74" i="2"/>
  <c r="AF75" i="2"/>
  <c r="P75" i="2"/>
  <c r="BP75" i="2"/>
  <c r="AN75" i="2"/>
  <c r="BD75" i="2"/>
  <c r="AF76" i="2"/>
  <c r="P76" i="2"/>
  <c r="BP76" i="2"/>
  <c r="AN76" i="2"/>
  <c r="BD76" i="2"/>
  <c r="AF77" i="2"/>
  <c r="P77" i="2"/>
  <c r="BP77" i="2"/>
  <c r="BD77" i="2"/>
  <c r="AF78" i="2"/>
  <c r="P78" i="2"/>
  <c r="BP78" i="2"/>
  <c r="BD78" i="2"/>
  <c r="AF79" i="2"/>
  <c r="P79" i="2"/>
  <c r="BP79" i="2"/>
  <c r="AN79" i="2"/>
  <c r="BD79" i="2"/>
  <c r="AF80" i="2"/>
  <c r="P80" i="2"/>
  <c r="BP80" i="2"/>
  <c r="BD80" i="2"/>
  <c r="AF81" i="2"/>
  <c r="P81" i="2"/>
  <c r="BP81" i="2"/>
  <c r="BD81" i="2"/>
  <c r="AF82" i="2"/>
  <c r="P82" i="2"/>
  <c r="BP82" i="2"/>
  <c r="BD82" i="2"/>
  <c r="AF83" i="2"/>
  <c r="P83" i="2"/>
  <c r="BP83" i="2"/>
  <c r="AN83" i="2"/>
  <c r="BD83" i="2"/>
  <c r="AF84" i="2"/>
  <c r="P84" i="2"/>
  <c r="BP84" i="2"/>
  <c r="BD84" i="2"/>
  <c r="AF85" i="2"/>
  <c r="P85" i="2"/>
  <c r="BP85" i="2"/>
  <c r="AN85" i="2"/>
  <c r="BD85" i="2"/>
  <c r="AF86" i="2"/>
  <c r="P86" i="2"/>
  <c r="BP86" i="2"/>
  <c r="BD86" i="2"/>
  <c r="AF87" i="2"/>
  <c r="P87" i="2"/>
  <c r="BP87" i="2"/>
  <c r="AN87" i="2"/>
  <c r="BD87" i="2"/>
  <c r="AF88" i="2"/>
  <c r="P88" i="2"/>
  <c r="BP88" i="2"/>
  <c r="BD88" i="2"/>
  <c r="AF89" i="2"/>
  <c r="P89" i="2"/>
  <c r="BP89" i="2"/>
  <c r="AN89" i="2"/>
  <c r="BD89" i="2"/>
  <c r="AF90" i="2"/>
  <c r="P90" i="2"/>
  <c r="BP90" i="2"/>
  <c r="AN90" i="2"/>
  <c r="BD90" i="2"/>
  <c r="AF91" i="2"/>
  <c r="P91" i="2"/>
  <c r="BP91" i="2"/>
  <c r="AN91" i="2"/>
  <c r="BD91" i="2"/>
  <c r="AF92" i="2"/>
  <c r="P92" i="2"/>
  <c r="BP92" i="2"/>
  <c r="AN92" i="2"/>
  <c r="BD92" i="2"/>
  <c r="AF93" i="2"/>
  <c r="P93" i="2"/>
  <c r="BP93" i="2"/>
  <c r="AN93" i="2"/>
  <c r="BD93" i="2"/>
  <c r="AF94" i="2"/>
  <c r="P94" i="2"/>
  <c r="BP94" i="2"/>
  <c r="AN94" i="2"/>
  <c r="BD94" i="2"/>
  <c r="AF95" i="2"/>
  <c r="P95" i="2"/>
  <c r="BP95" i="2"/>
  <c r="AN95" i="2"/>
  <c r="BD95" i="2"/>
  <c r="AF96" i="2"/>
  <c r="P96" i="2"/>
  <c r="BP96" i="2"/>
  <c r="AN96" i="2"/>
  <c r="BD96" i="2"/>
  <c r="AF97" i="2"/>
  <c r="P97" i="2"/>
  <c r="BP97" i="2"/>
  <c r="AN97" i="2"/>
  <c r="BD97" i="2"/>
  <c r="AF98" i="2"/>
  <c r="P98" i="2"/>
  <c r="BP98" i="2"/>
  <c r="AN98" i="2"/>
  <c r="BD98" i="2"/>
  <c r="AF99" i="2"/>
  <c r="P99" i="2"/>
  <c r="BP99" i="2"/>
  <c r="AN99" i="2"/>
  <c r="BD99" i="2"/>
  <c r="AF100" i="2"/>
  <c r="P100" i="2"/>
  <c r="BP100" i="2"/>
  <c r="AN100" i="2"/>
  <c r="BD100" i="2"/>
  <c r="AF101" i="2"/>
  <c r="P101" i="2"/>
  <c r="BP101" i="2"/>
  <c r="AN101" i="2"/>
  <c r="BD101" i="2"/>
  <c r="AF102" i="2"/>
  <c r="P102" i="2"/>
  <c r="BP102" i="2"/>
  <c r="AN102" i="2"/>
  <c r="BD102" i="2"/>
  <c r="AF103" i="2"/>
  <c r="P103" i="2"/>
  <c r="BP103" i="2"/>
  <c r="AN103" i="2"/>
  <c r="BD103" i="2"/>
  <c r="AF104" i="2"/>
  <c r="P104" i="2"/>
  <c r="BP104" i="2"/>
  <c r="AN104" i="2"/>
  <c r="BD104" i="2"/>
  <c r="AF105" i="2"/>
  <c r="P105" i="2"/>
  <c r="BP105" i="2"/>
  <c r="AN105" i="2"/>
  <c r="BD105" i="2"/>
  <c r="AF106" i="2"/>
  <c r="P106" i="2"/>
  <c r="BP106" i="2"/>
  <c r="BD106" i="2"/>
  <c r="AF107" i="2"/>
  <c r="P107" i="2"/>
  <c r="BP107" i="2"/>
  <c r="AN107" i="2"/>
  <c r="BD107" i="2"/>
  <c r="AF108" i="2"/>
  <c r="P108" i="2"/>
  <c r="BP108" i="2"/>
  <c r="AN108" i="2"/>
  <c r="BD108" i="2"/>
  <c r="AF109" i="2"/>
  <c r="P109" i="2"/>
  <c r="BP109" i="2"/>
  <c r="AN109" i="2"/>
  <c r="BD109" i="2"/>
  <c r="AF110" i="2"/>
  <c r="P110" i="2"/>
  <c r="BP110" i="2"/>
  <c r="AN110" i="2"/>
  <c r="BD110" i="2"/>
  <c r="AF111" i="2"/>
  <c r="P111" i="2"/>
  <c r="BP111" i="2"/>
  <c r="AN111" i="2"/>
  <c r="BD111" i="2"/>
  <c r="AF112" i="2"/>
  <c r="P112" i="2"/>
  <c r="BP112" i="2"/>
  <c r="AN112" i="2"/>
  <c r="BD112" i="2"/>
  <c r="AC66" i="2"/>
  <c r="M66" i="2"/>
  <c r="BM66" i="2"/>
  <c r="BA66" i="2"/>
  <c r="AC67" i="2"/>
  <c r="M67" i="2"/>
  <c r="BM67" i="2"/>
  <c r="AK67" i="2"/>
  <c r="BA67" i="2"/>
  <c r="AC68" i="2"/>
  <c r="M68" i="2"/>
  <c r="BM68" i="2"/>
  <c r="AK68" i="2"/>
  <c r="BA68" i="2"/>
  <c r="AC69" i="2"/>
  <c r="M69" i="2"/>
  <c r="BM69" i="2"/>
  <c r="AK69" i="2"/>
  <c r="BA69" i="2"/>
  <c r="AC70" i="2"/>
  <c r="M70" i="2"/>
  <c r="BM70" i="2"/>
  <c r="AK70" i="2"/>
  <c r="BA70" i="2"/>
  <c r="AC71" i="2"/>
  <c r="M71" i="2"/>
  <c r="BM71" i="2"/>
  <c r="AK71" i="2"/>
  <c r="BA71" i="2"/>
  <c r="AC72" i="2"/>
  <c r="M72" i="2"/>
  <c r="BM72" i="2"/>
  <c r="BA72" i="2"/>
  <c r="AC73" i="2"/>
  <c r="M73" i="2"/>
  <c r="BM73" i="2"/>
  <c r="BA73" i="2"/>
  <c r="AC74" i="2"/>
  <c r="M74" i="2"/>
  <c r="BM74" i="2"/>
  <c r="BA74" i="2"/>
  <c r="AC75" i="2"/>
  <c r="M75" i="2"/>
  <c r="BM75" i="2"/>
  <c r="AK75" i="2"/>
  <c r="BA75" i="2"/>
  <c r="AC76" i="2"/>
  <c r="M76" i="2"/>
  <c r="BM76" i="2"/>
  <c r="AK76" i="2"/>
  <c r="BA76" i="2"/>
  <c r="AC77" i="2"/>
  <c r="M77" i="2"/>
  <c r="BM77" i="2"/>
  <c r="BA77" i="2"/>
  <c r="AC78" i="2"/>
  <c r="M78" i="2"/>
  <c r="BM78" i="2"/>
  <c r="BA78" i="2"/>
  <c r="AC79" i="2"/>
  <c r="M79" i="2"/>
  <c r="BM79" i="2"/>
  <c r="AK79" i="2"/>
  <c r="BA79" i="2"/>
  <c r="AC80" i="2"/>
  <c r="M80" i="2"/>
  <c r="BM80" i="2"/>
  <c r="AK80" i="2"/>
  <c r="BA80" i="2"/>
  <c r="AC81" i="2"/>
  <c r="M81" i="2"/>
  <c r="BM81" i="2"/>
  <c r="BA81" i="2"/>
  <c r="AC82" i="2"/>
  <c r="M82" i="2"/>
  <c r="BM82" i="2"/>
  <c r="BA82" i="2"/>
  <c r="AC83" i="2"/>
  <c r="M83" i="2"/>
  <c r="BM83" i="2"/>
  <c r="BA83" i="2"/>
  <c r="AC84" i="2"/>
  <c r="M84" i="2"/>
  <c r="BM84" i="2"/>
  <c r="BA84" i="2"/>
  <c r="AC85" i="2"/>
  <c r="M85" i="2"/>
  <c r="BM85" i="2"/>
  <c r="AK85" i="2"/>
  <c r="BA85" i="2"/>
  <c r="AC86" i="2"/>
  <c r="M86" i="2"/>
  <c r="BM86" i="2"/>
  <c r="BA86" i="2"/>
  <c r="AC87" i="2"/>
  <c r="M87" i="2"/>
  <c r="BM87" i="2"/>
  <c r="AK87" i="2"/>
  <c r="BA87" i="2"/>
  <c r="AC88" i="2"/>
  <c r="M88" i="2"/>
  <c r="BM88" i="2"/>
  <c r="BA88" i="2"/>
  <c r="AC89" i="2"/>
  <c r="M89" i="2"/>
  <c r="BM89" i="2"/>
  <c r="AK89" i="2"/>
  <c r="BA89" i="2"/>
  <c r="AC90" i="2"/>
  <c r="M90" i="2"/>
  <c r="BM90" i="2"/>
  <c r="AK90" i="2"/>
  <c r="BA90" i="2"/>
  <c r="AC91" i="2"/>
  <c r="M91" i="2"/>
  <c r="BM91" i="2"/>
  <c r="AK91" i="2"/>
  <c r="BA91" i="2"/>
  <c r="AC92" i="2"/>
  <c r="M92" i="2"/>
  <c r="BM92" i="2"/>
  <c r="AK92" i="2"/>
  <c r="BA92" i="2"/>
  <c r="AC93" i="2"/>
  <c r="M93" i="2"/>
  <c r="BM93" i="2"/>
  <c r="AK93" i="2"/>
  <c r="BA93" i="2"/>
  <c r="AC94" i="2"/>
  <c r="M94" i="2"/>
  <c r="BM94" i="2"/>
  <c r="AK94" i="2"/>
  <c r="BA94" i="2"/>
  <c r="AC95" i="2"/>
  <c r="M95" i="2"/>
  <c r="BM95" i="2"/>
  <c r="AK95" i="2"/>
  <c r="BA95" i="2"/>
  <c r="AC96" i="2"/>
  <c r="M96" i="2"/>
  <c r="BM96" i="2"/>
  <c r="AK96" i="2"/>
  <c r="BA96" i="2"/>
  <c r="AC97" i="2"/>
  <c r="M97" i="2"/>
  <c r="BM97" i="2"/>
  <c r="AK97" i="2"/>
  <c r="BA97" i="2"/>
  <c r="AC98" i="2"/>
  <c r="M98" i="2"/>
  <c r="BM98" i="2"/>
  <c r="AK98" i="2"/>
  <c r="BA98" i="2"/>
  <c r="AC99" i="2"/>
  <c r="M99" i="2"/>
  <c r="BM99" i="2"/>
  <c r="AK99" i="2"/>
  <c r="BA99" i="2"/>
  <c r="AC100" i="2"/>
  <c r="M100" i="2"/>
  <c r="BM100" i="2"/>
  <c r="AK100" i="2"/>
  <c r="BA100" i="2"/>
  <c r="AC101" i="2"/>
  <c r="M101" i="2"/>
  <c r="BM101" i="2"/>
  <c r="AK101" i="2"/>
  <c r="BA101" i="2"/>
  <c r="AC102" i="2"/>
  <c r="M102" i="2"/>
  <c r="BM102" i="2"/>
  <c r="AK102" i="2"/>
  <c r="BA102" i="2"/>
  <c r="AC103" i="2"/>
  <c r="M103" i="2"/>
  <c r="BM103" i="2"/>
  <c r="AK103" i="2"/>
  <c r="BA103" i="2"/>
  <c r="AC104" i="2"/>
  <c r="M104" i="2"/>
  <c r="BM104" i="2"/>
  <c r="AK104" i="2"/>
  <c r="BA104" i="2"/>
  <c r="AC105" i="2"/>
  <c r="M105" i="2"/>
  <c r="BM105" i="2"/>
  <c r="AK105" i="2"/>
  <c r="BA105" i="2"/>
  <c r="AC106" i="2"/>
  <c r="M106" i="2"/>
  <c r="BM106" i="2"/>
  <c r="BA106" i="2"/>
  <c r="AC107" i="2"/>
  <c r="M107" i="2"/>
  <c r="BM107" i="2"/>
  <c r="AK107" i="2"/>
  <c r="BA107" i="2"/>
  <c r="AC108" i="2"/>
  <c r="M108" i="2"/>
  <c r="BM108" i="2"/>
  <c r="AK108" i="2"/>
  <c r="BA108" i="2"/>
  <c r="AC109" i="2"/>
  <c r="M109" i="2"/>
  <c r="BM109" i="2"/>
  <c r="AK109" i="2"/>
  <c r="BA109" i="2"/>
  <c r="AC110" i="2"/>
  <c r="M110" i="2"/>
  <c r="BM110" i="2"/>
  <c r="BA110" i="2"/>
  <c r="AC111" i="2"/>
  <c r="M111" i="2"/>
  <c r="BM111" i="2"/>
  <c r="AK111" i="2"/>
  <c r="BA111" i="2"/>
  <c r="AC112" i="2"/>
  <c r="M112" i="2"/>
  <c r="BM112" i="2"/>
  <c r="AK112" i="2"/>
  <c r="BA112" i="2"/>
  <c r="AG66" i="2"/>
  <c r="Q66" i="2"/>
  <c r="BQ66" i="2"/>
  <c r="BE66" i="2"/>
  <c r="AG67" i="2"/>
  <c r="Q67" i="2"/>
  <c r="BQ67" i="2"/>
  <c r="AO67" i="2"/>
  <c r="BE67" i="2"/>
  <c r="AG68" i="2"/>
  <c r="Q68" i="2"/>
  <c r="BQ68" i="2"/>
  <c r="BE68" i="2"/>
  <c r="AG69" i="2"/>
  <c r="Q69" i="2"/>
  <c r="BQ69" i="2"/>
  <c r="AO69" i="2"/>
  <c r="BE69" i="2"/>
  <c r="AG70" i="2"/>
  <c r="Q70" i="2"/>
  <c r="BQ70" i="2"/>
  <c r="AO70" i="2"/>
  <c r="BE70" i="2"/>
  <c r="AG71" i="2"/>
  <c r="Q71" i="2"/>
  <c r="BQ71" i="2"/>
  <c r="AO71" i="2"/>
  <c r="BE71" i="2"/>
  <c r="AG72" i="2"/>
  <c r="Q72" i="2"/>
  <c r="BQ72" i="2"/>
  <c r="BE72" i="2"/>
  <c r="AG73" i="2"/>
  <c r="Q73" i="2"/>
  <c r="BQ73" i="2"/>
  <c r="BE73" i="2"/>
  <c r="AG74" i="2"/>
  <c r="Q74" i="2"/>
  <c r="BQ74" i="2"/>
  <c r="BE74" i="2"/>
  <c r="AG75" i="2"/>
  <c r="Q75" i="2"/>
  <c r="BQ75" i="2"/>
  <c r="AO75" i="2"/>
  <c r="BE75" i="2"/>
  <c r="AG76" i="2"/>
  <c r="Q76" i="2"/>
  <c r="BQ76" i="2"/>
  <c r="AO76" i="2"/>
  <c r="BE76" i="2"/>
  <c r="AG77" i="2"/>
  <c r="Q77" i="2"/>
  <c r="BQ77" i="2"/>
  <c r="BE77" i="2"/>
  <c r="AG78" i="2"/>
  <c r="Q78" i="2"/>
  <c r="BQ78" i="2"/>
  <c r="BE78" i="2"/>
  <c r="AG79" i="2"/>
  <c r="Q79" i="2"/>
  <c r="BQ79" i="2"/>
  <c r="AO79" i="2"/>
  <c r="BE79" i="2"/>
  <c r="AG80" i="2"/>
  <c r="Q80" i="2"/>
  <c r="BQ80" i="2"/>
  <c r="AO80" i="2"/>
  <c r="BE80" i="2"/>
  <c r="AG81" i="2"/>
  <c r="Q81" i="2"/>
  <c r="BQ81" i="2"/>
  <c r="BE81" i="2"/>
  <c r="AG82" i="2"/>
  <c r="Q82" i="2"/>
  <c r="BQ82" i="2"/>
  <c r="BE82" i="2"/>
  <c r="AG83" i="2"/>
  <c r="Q83" i="2"/>
  <c r="BQ83" i="2"/>
  <c r="BE83" i="2"/>
  <c r="AG84" i="2"/>
  <c r="Q84" i="2"/>
  <c r="BQ84" i="2"/>
  <c r="BE84" i="2"/>
  <c r="AG85" i="2"/>
  <c r="Q85" i="2"/>
  <c r="BQ85" i="2"/>
  <c r="AO85" i="2"/>
  <c r="BE85" i="2"/>
  <c r="AG86" i="2"/>
  <c r="Q86" i="2"/>
  <c r="BQ86" i="2"/>
  <c r="BE86" i="2"/>
  <c r="AG87" i="2"/>
  <c r="Q87" i="2"/>
  <c r="BQ87" i="2"/>
  <c r="AO87" i="2"/>
  <c r="BE87" i="2"/>
  <c r="AG88" i="2"/>
  <c r="Q88" i="2"/>
  <c r="BQ88" i="2"/>
  <c r="BE88" i="2"/>
  <c r="AG89" i="2"/>
  <c r="Q89" i="2"/>
  <c r="BQ89" i="2"/>
  <c r="AO89" i="2"/>
  <c r="BE89" i="2"/>
  <c r="AG90" i="2"/>
  <c r="Q90" i="2"/>
  <c r="BQ90" i="2"/>
  <c r="AO90" i="2"/>
  <c r="BE90" i="2"/>
  <c r="AG91" i="2"/>
  <c r="Q91" i="2"/>
  <c r="BQ91" i="2"/>
  <c r="AO91" i="2"/>
  <c r="BE91" i="2"/>
  <c r="AG92" i="2"/>
  <c r="Q92" i="2"/>
  <c r="BQ92" i="2"/>
  <c r="AO92" i="2"/>
  <c r="BE92" i="2"/>
  <c r="AG93" i="2"/>
  <c r="Q93" i="2"/>
  <c r="BQ93" i="2"/>
  <c r="AO93" i="2"/>
  <c r="BE93" i="2"/>
  <c r="AG94" i="2"/>
  <c r="Q94" i="2"/>
  <c r="BQ94" i="2"/>
  <c r="AO94" i="2"/>
  <c r="BE94" i="2"/>
  <c r="AG95" i="2"/>
  <c r="Q95" i="2"/>
  <c r="BQ95" i="2"/>
  <c r="AO95" i="2"/>
  <c r="BE95" i="2"/>
  <c r="AG96" i="2"/>
  <c r="Q96" i="2"/>
  <c r="BQ96" i="2"/>
  <c r="AO96" i="2"/>
  <c r="BE96" i="2"/>
  <c r="AG97" i="2"/>
  <c r="Q97" i="2"/>
  <c r="BQ97" i="2"/>
  <c r="AO97" i="2"/>
  <c r="BE97" i="2"/>
  <c r="AG98" i="2"/>
  <c r="Q98" i="2"/>
  <c r="BQ98" i="2"/>
  <c r="AO98" i="2"/>
  <c r="BE98" i="2"/>
  <c r="AG99" i="2"/>
  <c r="Q99" i="2"/>
  <c r="BQ99" i="2"/>
  <c r="AO99" i="2"/>
  <c r="BE99" i="2"/>
  <c r="AG100" i="2"/>
  <c r="Q100" i="2"/>
  <c r="BQ100" i="2"/>
  <c r="AO100" i="2"/>
  <c r="BE100" i="2"/>
  <c r="AG101" i="2"/>
  <c r="Q101" i="2"/>
  <c r="BQ101" i="2"/>
  <c r="AO101" i="2"/>
  <c r="BE101" i="2"/>
  <c r="AG102" i="2"/>
  <c r="Q102" i="2"/>
  <c r="BQ102" i="2"/>
  <c r="AO102" i="2"/>
  <c r="BE102" i="2"/>
  <c r="AG103" i="2"/>
  <c r="Q103" i="2"/>
  <c r="BQ103" i="2"/>
  <c r="AO103" i="2"/>
  <c r="BE103" i="2"/>
  <c r="AG104" i="2"/>
  <c r="Q104" i="2"/>
  <c r="BQ104" i="2"/>
  <c r="AO104" i="2"/>
  <c r="BE104" i="2"/>
  <c r="AG105" i="2"/>
  <c r="Q105" i="2"/>
  <c r="BQ105" i="2"/>
  <c r="AO105" i="2"/>
  <c r="BE105" i="2"/>
  <c r="AG106" i="2"/>
  <c r="Q106" i="2"/>
  <c r="BQ106" i="2"/>
  <c r="BE106" i="2"/>
  <c r="AG107" i="2"/>
  <c r="Q107" i="2"/>
  <c r="BQ107" i="2"/>
  <c r="AO107" i="2"/>
  <c r="BE107" i="2"/>
  <c r="AG108" i="2"/>
  <c r="Q108" i="2"/>
  <c r="BQ108" i="2"/>
  <c r="AO108" i="2"/>
  <c r="BE108" i="2"/>
  <c r="AG109" i="2"/>
  <c r="Q109" i="2"/>
  <c r="BQ109" i="2"/>
  <c r="AO109" i="2"/>
  <c r="BE109" i="2"/>
  <c r="AG110" i="2"/>
  <c r="Q110" i="2"/>
  <c r="BQ110" i="2"/>
  <c r="BE110" i="2"/>
  <c r="AG111" i="2"/>
  <c r="Q111" i="2"/>
  <c r="BQ111" i="2"/>
  <c r="AO111" i="2"/>
  <c r="BE111" i="2"/>
  <c r="AG112" i="2"/>
  <c r="Q112" i="2"/>
  <c r="BQ112" i="2"/>
  <c r="AO112" i="2"/>
  <c r="BE112" i="2"/>
  <c r="AD66" i="2"/>
  <c r="N66" i="2"/>
  <c r="BN66" i="2"/>
  <c r="BB66" i="2"/>
  <c r="AD67" i="2"/>
  <c r="N67" i="2"/>
  <c r="BN67" i="2"/>
  <c r="AL67" i="2"/>
  <c r="BB67" i="2"/>
  <c r="AD68" i="2"/>
  <c r="N68" i="2"/>
  <c r="BN68" i="2"/>
  <c r="AL68" i="2"/>
  <c r="BB68" i="2"/>
  <c r="AD69" i="2"/>
  <c r="N69" i="2"/>
  <c r="BN69" i="2"/>
  <c r="AL69" i="2"/>
  <c r="BB69" i="2"/>
  <c r="AD70" i="2"/>
  <c r="N70" i="2"/>
  <c r="BN70" i="2"/>
  <c r="AL70" i="2"/>
  <c r="BB70" i="2"/>
  <c r="AD71" i="2"/>
  <c r="N71" i="2"/>
  <c r="BN71" i="2"/>
  <c r="AL71" i="2"/>
  <c r="BB71" i="2"/>
  <c r="AD72" i="2"/>
  <c r="N72" i="2"/>
  <c r="BN72" i="2"/>
  <c r="BB72" i="2"/>
  <c r="AD73" i="2"/>
  <c r="N73" i="2"/>
  <c r="BN73" i="2"/>
  <c r="BB73" i="2"/>
  <c r="AD74" i="2"/>
  <c r="N74" i="2"/>
  <c r="BN74" i="2"/>
  <c r="BB74" i="2"/>
  <c r="AD75" i="2"/>
  <c r="N75" i="2"/>
  <c r="BN75" i="2"/>
  <c r="AL75" i="2"/>
  <c r="BB75" i="2"/>
  <c r="AD76" i="2"/>
  <c r="N76" i="2"/>
  <c r="BN76" i="2"/>
  <c r="AL76" i="2"/>
  <c r="BB76" i="2"/>
  <c r="AD77" i="2"/>
  <c r="N77" i="2"/>
  <c r="BN77" i="2"/>
  <c r="BB77" i="2"/>
  <c r="AD78" i="2"/>
  <c r="N78" i="2"/>
  <c r="BN78" i="2"/>
  <c r="BB78" i="2"/>
  <c r="AD79" i="2"/>
  <c r="N79" i="2"/>
  <c r="BN79" i="2"/>
  <c r="AL79" i="2"/>
  <c r="BB79" i="2"/>
  <c r="AD80" i="2"/>
  <c r="N80" i="2"/>
  <c r="BN80" i="2"/>
  <c r="BB80" i="2"/>
  <c r="AD81" i="2"/>
  <c r="N81" i="2"/>
  <c r="BN81" i="2"/>
  <c r="BB81" i="2"/>
  <c r="AD82" i="2"/>
  <c r="N82" i="2"/>
  <c r="BN82" i="2"/>
  <c r="BB82" i="2"/>
  <c r="AD83" i="2"/>
  <c r="N83" i="2"/>
  <c r="BN83" i="2"/>
  <c r="BB83" i="2"/>
  <c r="AD84" i="2"/>
  <c r="N84" i="2"/>
  <c r="BN84" i="2"/>
  <c r="BB84" i="2"/>
  <c r="AD85" i="2"/>
  <c r="N85" i="2"/>
  <c r="BN85" i="2"/>
  <c r="BB85" i="2"/>
  <c r="AD86" i="2"/>
  <c r="N86" i="2"/>
  <c r="BN86" i="2"/>
  <c r="BB86" i="2"/>
  <c r="AD87" i="2"/>
  <c r="N87" i="2"/>
  <c r="BN87" i="2"/>
  <c r="BB87" i="2"/>
  <c r="AD88" i="2"/>
  <c r="N88" i="2"/>
  <c r="BN88" i="2"/>
  <c r="BB88" i="2"/>
  <c r="AD89" i="2"/>
  <c r="N89" i="2"/>
  <c r="BN89" i="2"/>
  <c r="AL89" i="2"/>
  <c r="BB89" i="2"/>
  <c r="AD90" i="2"/>
  <c r="N90" i="2"/>
  <c r="BN90" i="2"/>
  <c r="AL90" i="2"/>
  <c r="BB90" i="2"/>
  <c r="AD91" i="2"/>
  <c r="N91" i="2"/>
  <c r="BN91" i="2"/>
  <c r="AL91" i="2"/>
  <c r="BB91" i="2"/>
  <c r="AD92" i="2"/>
  <c r="N92" i="2"/>
  <c r="BN92" i="2"/>
  <c r="AL92" i="2"/>
  <c r="BB92" i="2"/>
  <c r="AD93" i="2"/>
  <c r="N93" i="2"/>
  <c r="BN93" i="2"/>
  <c r="AL93" i="2"/>
  <c r="BB93" i="2"/>
  <c r="AD94" i="2"/>
  <c r="N94" i="2"/>
  <c r="BN94" i="2"/>
  <c r="AL94" i="2"/>
  <c r="BB94" i="2"/>
  <c r="AD95" i="2"/>
  <c r="N95" i="2"/>
  <c r="BN95" i="2"/>
  <c r="AL95" i="2"/>
  <c r="BB95" i="2"/>
  <c r="AD96" i="2"/>
  <c r="N96" i="2"/>
  <c r="BN96" i="2"/>
  <c r="AL96" i="2"/>
  <c r="BB96" i="2"/>
  <c r="AD97" i="2"/>
  <c r="N97" i="2"/>
  <c r="BN97" i="2"/>
  <c r="AL97" i="2"/>
  <c r="BB97" i="2"/>
  <c r="AD98" i="2"/>
  <c r="N98" i="2"/>
  <c r="BN98" i="2"/>
  <c r="AL98" i="2"/>
  <c r="BB98" i="2"/>
  <c r="AD99" i="2"/>
  <c r="N99" i="2"/>
  <c r="BN99" i="2"/>
  <c r="AL99" i="2"/>
  <c r="BB99" i="2"/>
  <c r="AD100" i="2"/>
  <c r="N100" i="2"/>
  <c r="BN100" i="2"/>
  <c r="AL100" i="2"/>
  <c r="BB100" i="2"/>
  <c r="AD101" i="2"/>
  <c r="N101" i="2"/>
  <c r="BN101" i="2"/>
  <c r="AL101" i="2"/>
  <c r="BB101" i="2"/>
  <c r="AD102" i="2"/>
  <c r="N102" i="2"/>
  <c r="BN102" i="2"/>
  <c r="AL102" i="2"/>
  <c r="BB102" i="2"/>
  <c r="AD103" i="2"/>
  <c r="N103" i="2"/>
  <c r="BN103" i="2"/>
  <c r="AL103" i="2"/>
  <c r="BB103" i="2"/>
  <c r="AD104" i="2"/>
  <c r="N104" i="2"/>
  <c r="BN104" i="2"/>
  <c r="AL104" i="2"/>
  <c r="BB104" i="2"/>
  <c r="AD105" i="2"/>
  <c r="N105" i="2"/>
  <c r="BN105" i="2"/>
  <c r="AL105" i="2"/>
  <c r="BB105" i="2"/>
  <c r="AD106" i="2"/>
  <c r="N106" i="2"/>
  <c r="BN106" i="2"/>
  <c r="BB106" i="2"/>
  <c r="AD107" i="2"/>
  <c r="N107" i="2"/>
  <c r="BN107" i="2"/>
  <c r="AL107" i="2"/>
  <c r="BB107" i="2"/>
  <c r="AD108" i="2"/>
  <c r="N108" i="2"/>
  <c r="BN108" i="2"/>
  <c r="AL108" i="2"/>
  <c r="BB108" i="2"/>
  <c r="AD109" i="2"/>
  <c r="N109" i="2"/>
  <c r="BN109" i="2"/>
  <c r="AL109" i="2"/>
  <c r="BB109" i="2"/>
  <c r="AD110" i="2"/>
  <c r="N110" i="2"/>
  <c r="BN110" i="2"/>
  <c r="BB110" i="2"/>
  <c r="AD111" i="2"/>
  <c r="N111" i="2"/>
  <c r="BN111" i="2"/>
  <c r="AL111" i="2"/>
  <c r="BB111" i="2"/>
  <c r="AD112" i="2"/>
  <c r="N112" i="2"/>
  <c r="BN112" i="2"/>
  <c r="AL112" i="2"/>
  <c r="BB112" i="2"/>
  <c r="AH66" i="2"/>
  <c r="R66" i="2"/>
  <c r="BR66" i="2"/>
  <c r="BF66" i="2"/>
  <c r="AH67" i="2"/>
  <c r="R67" i="2"/>
  <c r="BR67" i="2"/>
  <c r="AP67" i="2"/>
  <c r="BF67" i="2"/>
  <c r="AH68" i="2"/>
  <c r="R68" i="2"/>
  <c r="BR68" i="2"/>
  <c r="AP68" i="2"/>
  <c r="BF68" i="2"/>
  <c r="AH69" i="2"/>
  <c r="R69" i="2"/>
  <c r="BR69" i="2"/>
  <c r="AP69" i="2"/>
  <c r="BF69" i="2"/>
  <c r="AH70" i="2"/>
  <c r="R70" i="2"/>
  <c r="BR70" i="2"/>
  <c r="AP70" i="2"/>
  <c r="BF70" i="2"/>
  <c r="AH71" i="2"/>
  <c r="R71" i="2"/>
  <c r="BR71" i="2"/>
  <c r="BF71" i="2"/>
  <c r="AH72" i="2"/>
  <c r="R72" i="2"/>
  <c r="BR72" i="2"/>
  <c r="BF72" i="2"/>
  <c r="AH73" i="2"/>
  <c r="R73" i="2"/>
  <c r="BR73" i="2"/>
  <c r="BF73" i="2"/>
  <c r="AH74" i="2"/>
  <c r="R74" i="2"/>
  <c r="BR74" i="2"/>
  <c r="BF74" i="2"/>
  <c r="AH75" i="2"/>
  <c r="R75" i="2"/>
  <c r="BR75" i="2"/>
  <c r="AP75" i="2"/>
  <c r="BF75" i="2"/>
  <c r="AH76" i="2"/>
  <c r="R76" i="2"/>
  <c r="BR76" i="2"/>
  <c r="AP76" i="2"/>
  <c r="BF76" i="2"/>
  <c r="AH77" i="2"/>
  <c r="R77" i="2"/>
  <c r="BR77" i="2"/>
  <c r="BF77" i="2"/>
  <c r="AH78" i="2"/>
  <c r="R78" i="2"/>
  <c r="BR78" i="2"/>
  <c r="BF78" i="2"/>
  <c r="AH79" i="2"/>
  <c r="R79" i="2"/>
  <c r="BR79" i="2"/>
  <c r="AP79" i="2"/>
  <c r="BF79" i="2"/>
  <c r="AH80" i="2"/>
  <c r="R80" i="2"/>
  <c r="BR80" i="2"/>
  <c r="AP80" i="2"/>
  <c r="BF80" i="2"/>
  <c r="AH81" i="2"/>
  <c r="R81" i="2"/>
  <c r="BR81" i="2"/>
  <c r="BF81" i="2"/>
  <c r="AH82" i="2"/>
  <c r="R82" i="2"/>
  <c r="BR82" i="2"/>
  <c r="BF82" i="2"/>
  <c r="AH83" i="2"/>
  <c r="R83" i="2"/>
  <c r="BR83" i="2"/>
  <c r="BF83" i="2"/>
  <c r="AH84" i="2"/>
  <c r="R84" i="2"/>
  <c r="BR84" i="2"/>
  <c r="BF84" i="2"/>
  <c r="AH85" i="2"/>
  <c r="R85" i="2"/>
  <c r="BR85" i="2"/>
  <c r="BF85" i="2"/>
  <c r="AH86" i="2"/>
  <c r="R86" i="2"/>
  <c r="BR86" i="2"/>
  <c r="BF86" i="2"/>
  <c r="AH87" i="2"/>
  <c r="R87" i="2"/>
  <c r="BR87" i="2"/>
  <c r="BF87" i="2"/>
  <c r="AH88" i="2"/>
  <c r="R88" i="2"/>
  <c r="BR88" i="2"/>
  <c r="BF88" i="2"/>
  <c r="AH89" i="2"/>
  <c r="R89" i="2"/>
  <c r="BR89" i="2"/>
  <c r="AP89" i="2"/>
  <c r="BF89" i="2"/>
  <c r="AH90" i="2"/>
  <c r="R90" i="2"/>
  <c r="BR90" i="2"/>
  <c r="AP90" i="2"/>
  <c r="BF90" i="2"/>
  <c r="AH91" i="2"/>
  <c r="R91" i="2"/>
  <c r="BR91" i="2"/>
  <c r="AP91" i="2"/>
  <c r="BF91" i="2"/>
  <c r="AH92" i="2"/>
  <c r="R92" i="2"/>
  <c r="BR92" i="2"/>
  <c r="AP92" i="2"/>
  <c r="BF92" i="2"/>
  <c r="AH93" i="2"/>
  <c r="R93" i="2"/>
  <c r="BR93" i="2"/>
  <c r="AP93" i="2"/>
  <c r="BF93" i="2"/>
  <c r="AH94" i="2"/>
  <c r="R94" i="2"/>
  <c r="BR94" i="2"/>
  <c r="AP94" i="2"/>
  <c r="BF94" i="2"/>
  <c r="AH95" i="2"/>
  <c r="R95" i="2"/>
  <c r="BR95" i="2"/>
  <c r="AP95" i="2"/>
  <c r="BF95" i="2"/>
  <c r="AH96" i="2"/>
  <c r="R96" i="2"/>
  <c r="BR96" i="2"/>
  <c r="AP96" i="2"/>
  <c r="BF96" i="2"/>
  <c r="AH97" i="2"/>
  <c r="R97" i="2"/>
  <c r="BR97" i="2"/>
  <c r="AP97" i="2"/>
  <c r="BF97" i="2"/>
  <c r="AH98" i="2"/>
  <c r="R98" i="2"/>
  <c r="BR98" i="2"/>
  <c r="AP98" i="2"/>
  <c r="BF98" i="2"/>
  <c r="AH99" i="2"/>
  <c r="R99" i="2"/>
  <c r="BR99" i="2"/>
  <c r="AP99" i="2"/>
  <c r="BF99" i="2"/>
  <c r="AH100" i="2"/>
  <c r="R100" i="2"/>
  <c r="BR100" i="2"/>
  <c r="AP100" i="2"/>
  <c r="BF100" i="2"/>
  <c r="AH101" i="2"/>
  <c r="R101" i="2"/>
  <c r="BR101" i="2"/>
  <c r="AP101" i="2"/>
  <c r="BF101" i="2"/>
  <c r="AH102" i="2"/>
  <c r="R102" i="2"/>
  <c r="BR102" i="2"/>
  <c r="AP102" i="2"/>
  <c r="BF102" i="2"/>
  <c r="AH103" i="2"/>
  <c r="R103" i="2"/>
  <c r="BR103" i="2"/>
  <c r="AP103" i="2"/>
  <c r="BF103" i="2"/>
  <c r="AH104" i="2"/>
  <c r="R104" i="2"/>
  <c r="BR104" i="2"/>
  <c r="AP104" i="2"/>
  <c r="BF104" i="2"/>
  <c r="AH105" i="2"/>
  <c r="R105" i="2"/>
  <c r="BR105" i="2"/>
  <c r="AP105" i="2"/>
  <c r="BF105" i="2"/>
  <c r="AH106" i="2"/>
  <c r="R106" i="2"/>
  <c r="BR106" i="2"/>
  <c r="BF106" i="2"/>
  <c r="AH107" i="2"/>
  <c r="R107" i="2"/>
  <c r="BR107" i="2"/>
  <c r="AP107" i="2"/>
  <c r="BF107" i="2"/>
  <c r="AH108" i="2"/>
  <c r="R108" i="2"/>
  <c r="BR108" i="2"/>
  <c r="AP108" i="2"/>
  <c r="BF108" i="2"/>
  <c r="AH109" i="2"/>
  <c r="R109" i="2"/>
  <c r="BR109" i="2"/>
  <c r="AP109" i="2"/>
  <c r="BF109" i="2"/>
  <c r="AH110" i="2"/>
  <c r="R110" i="2"/>
  <c r="BR110" i="2"/>
  <c r="BF110" i="2"/>
  <c r="AH111" i="2"/>
  <c r="R111" i="2"/>
  <c r="BR111" i="2"/>
  <c r="AP111" i="2"/>
  <c r="BF111" i="2"/>
  <c r="AH112" i="2"/>
  <c r="R112" i="2"/>
  <c r="BR112" i="2"/>
  <c r="AP112" i="2"/>
  <c r="BF112" i="2"/>
  <c r="AB113" i="2"/>
  <c r="L113" i="2"/>
  <c r="BL113" i="2"/>
  <c r="AJ113" i="2"/>
  <c r="AZ113" i="2"/>
  <c r="AB114" i="2"/>
  <c r="L114" i="2"/>
  <c r="BL114" i="2"/>
  <c r="AJ114" i="2"/>
  <c r="AZ114" i="2"/>
  <c r="AB115" i="2"/>
  <c r="L115" i="2"/>
  <c r="BL115" i="2"/>
  <c r="AJ115" i="2"/>
  <c r="AZ115" i="2"/>
  <c r="AB116" i="2"/>
  <c r="L116" i="2"/>
  <c r="BL116" i="2"/>
  <c r="AJ116" i="2"/>
  <c r="AZ116" i="2"/>
  <c r="AB117" i="2"/>
  <c r="L117" i="2"/>
  <c r="BL117" i="2"/>
  <c r="AJ117" i="2"/>
  <c r="AZ117" i="2"/>
  <c r="AB118" i="2"/>
  <c r="L118" i="2"/>
  <c r="BL118" i="2"/>
  <c r="AZ118" i="2"/>
  <c r="AB119" i="2"/>
  <c r="L119" i="2"/>
  <c r="BL119" i="2"/>
  <c r="AZ119" i="2"/>
  <c r="AB120" i="2"/>
  <c r="L120" i="2"/>
  <c r="BL120" i="2"/>
  <c r="AZ120" i="2"/>
  <c r="AB121" i="2"/>
  <c r="L121" i="2"/>
  <c r="BL121" i="2"/>
  <c r="AJ121" i="2"/>
  <c r="AZ121" i="2"/>
  <c r="AB122" i="2"/>
  <c r="L122" i="2"/>
  <c r="BL122" i="2"/>
  <c r="AZ122" i="2"/>
  <c r="AB123" i="2"/>
  <c r="L123" i="2"/>
  <c r="BL123" i="2"/>
  <c r="AJ123" i="2"/>
  <c r="AZ123" i="2"/>
  <c r="AB124" i="2"/>
  <c r="L124" i="2"/>
  <c r="BL124" i="2"/>
  <c r="AJ124" i="2"/>
  <c r="AZ124" i="2"/>
  <c r="AB125" i="2"/>
  <c r="L125" i="2"/>
  <c r="BL125" i="2"/>
  <c r="AZ125" i="2"/>
  <c r="AB126" i="2"/>
  <c r="L126" i="2"/>
  <c r="BL126" i="2"/>
  <c r="AJ126" i="2"/>
  <c r="AZ126" i="2"/>
  <c r="AB127" i="2"/>
  <c r="L127" i="2"/>
  <c r="BL127" i="2"/>
  <c r="AJ127" i="2"/>
  <c r="AZ127" i="2"/>
  <c r="AB128" i="2"/>
  <c r="L128" i="2"/>
  <c r="BL128" i="2"/>
  <c r="AJ128" i="2"/>
  <c r="AZ128" i="2"/>
  <c r="AB129" i="2"/>
  <c r="L129" i="2"/>
  <c r="BL129" i="2"/>
  <c r="AZ129" i="2"/>
  <c r="AB130" i="2"/>
  <c r="L130" i="2"/>
  <c r="BL130" i="2"/>
  <c r="AJ130" i="2"/>
  <c r="AZ130" i="2"/>
  <c r="AB131" i="2"/>
  <c r="L131" i="2"/>
  <c r="BL131" i="2"/>
  <c r="AJ131" i="2"/>
  <c r="AZ131" i="2"/>
  <c r="AB132" i="2"/>
  <c r="L132" i="2"/>
  <c r="BL132" i="2"/>
  <c r="AZ132" i="2"/>
  <c r="AB133" i="2"/>
  <c r="L133" i="2"/>
  <c r="BL133" i="2"/>
  <c r="AZ133" i="2"/>
  <c r="AB134" i="2"/>
  <c r="L134" i="2"/>
  <c r="BL134" i="2"/>
  <c r="AJ134" i="2"/>
  <c r="AZ134" i="2"/>
  <c r="AB135" i="2"/>
  <c r="L135" i="2"/>
  <c r="BL135" i="2"/>
  <c r="AJ135" i="2"/>
  <c r="AZ135" i="2"/>
  <c r="AB136" i="2"/>
  <c r="L136" i="2"/>
  <c r="BL136" i="2"/>
  <c r="AJ136" i="2"/>
  <c r="AZ136" i="2"/>
  <c r="AB137" i="2"/>
  <c r="L137" i="2"/>
  <c r="BL137" i="2"/>
  <c r="AJ137" i="2"/>
  <c r="AZ137" i="2"/>
  <c r="AB138" i="2"/>
  <c r="L138" i="2"/>
  <c r="BL138" i="2"/>
  <c r="AJ138" i="2"/>
  <c r="AZ138" i="2"/>
  <c r="AB139" i="2"/>
  <c r="L139" i="2"/>
  <c r="BL139" i="2"/>
  <c r="AJ139" i="2"/>
  <c r="AZ139" i="2"/>
  <c r="AB140" i="2"/>
  <c r="L140" i="2"/>
  <c r="BL140" i="2"/>
  <c r="AJ140" i="2"/>
  <c r="AZ140" i="2"/>
  <c r="AB141" i="2"/>
  <c r="L141" i="2"/>
  <c r="BL141" i="2"/>
  <c r="AJ141" i="2"/>
  <c r="AZ141" i="2"/>
  <c r="AB142" i="2"/>
  <c r="BL142" i="2"/>
  <c r="AZ142" i="2"/>
  <c r="AB143" i="2"/>
  <c r="L143" i="2"/>
  <c r="BL143" i="2"/>
  <c r="AJ143" i="2"/>
  <c r="AZ143" i="2"/>
  <c r="AB144" i="2"/>
  <c r="L144" i="2"/>
  <c r="BL144" i="2"/>
  <c r="AZ144" i="2"/>
  <c r="AB145" i="2"/>
  <c r="L145" i="2"/>
  <c r="BL145" i="2"/>
  <c r="AJ145" i="2"/>
  <c r="AZ145" i="2"/>
  <c r="AB146" i="2"/>
  <c r="L146" i="2"/>
  <c r="BL146" i="2"/>
  <c r="AJ146" i="2"/>
  <c r="AZ146" i="2"/>
  <c r="AB147" i="2"/>
  <c r="L147" i="2"/>
  <c r="BL147" i="2"/>
  <c r="AZ147" i="2"/>
  <c r="AB148" i="2"/>
  <c r="L148" i="2"/>
  <c r="BL148" i="2"/>
  <c r="AJ148" i="2"/>
  <c r="AZ148" i="2"/>
  <c r="AB149" i="2"/>
  <c r="L149" i="2"/>
  <c r="BL149" i="2"/>
  <c r="AJ149" i="2"/>
  <c r="AZ149" i="2"/>
  <c r="AB150" i="2"/>
  <c r="L150" i="2"/>
  <c r="BL150" i="2"/>
  <c r="AJ150" i="2"/>
  <c r="AZ150" i="2"/>
  <c r="AB151" i="2"/>
  <c r="L151" i="2"/>
  <c r="BL151" i="2"/>
  <c r="AJ151" i="2"/>
  <c r="AZ151" i="2"/>
  <c r="AB152" i="2"/>
  <c r="L152" i="2"/>
  <c r="BL152" i="2"/>
  <c r="AJ152" i="2"/>
  <c r="AZ152" i="2"/>
  <c r="AB153" i="2"/>
  <c r="L153" i="2"/>
  <c r="BL153" i="2"/>
  <c r="AZ153" i="2"/>
  <c r="AB154" i="2"/>
  <c r="L154" i="2"/>
  <c r="BL154" i="2"/>
  <c r="AZ154" i="2"/>
  <c r="AB155" i="2"/>
  <c r="L155" i="2"/>
  <c r="BL155" i="2"/>
  <c r="AJ155" i="2"/>
  <c r="AZ155" i="2"/>
  <c r="AB156" i="2"/>
  <c r="L156" i="2"/>
  <c r="BL156" i="2"/>
  <c r="AJ156" i="2"/>
  <c r="AZ156" i="2"/>
  <c r="AB157" i="2"/>
  <c r="L157" i="2"/>
  <c r="BL157" i="2"/>
  <c r="AJ157" i="2"/>
  <c r="AZ157" i="2"/>
  <c r="AB158" i="2"/>
  <c r="L158" i="2"/>
  <c r="BL158" i="2"/>
  <c r="AJ158" i="2"/>
  <c r="AZ158" i="2"/>
  <c r="AB159" i="2"/>
  <c r="L159" i="2"/>
  <c r="BL159" i="2"/>
  <c r="AJ159" i="2"/>
  <c r="AZ159" i="2"/>
  <c r="AB160" i="2"/>
  <c r="L160" i="2"/>
  <c r="BL160" i="2"/>
  <c r="AJ160" i="2"/>
  <c r="AZ160" i="2"/>
  <c r="AB161" i="2"/>
  <c r="L161" i="2"/>
  <c r="BL161" i="2"/>
  <c r="AJ161" i="2"/>
  <c r="AZ161" i="2"/>
  <c r="AB162" i="2"/>
  <c r="L162" i="2"/>
  <c r="BL162" i="2"/>
  <c r="AJ162" i="2"/>
  <c r="AZ162" i="2"/>
  <c r="AF113" i="2"/>
  <c r="P113" i="2"/>
  <c r="BP113" i="2"/>
  <c r="AN113" i="2"/>
  <c r="BD113" i="2"/>
  <c r="AF114" i="2"/>
  <c r="P114" i="2"/>
  <c r="BP114" i="2"/>
  <c r="AN114" i="2"/>
  <c r="BD114" i="2"/>
  <c r="AF115" i="2"/>
  <c r="P115" i="2"/>
  <c r="BP115" i="2"/>
  <c r="AN115" i="2"/>
  <c r="BD115" i="2"/>
  <c r="AF116" i="2"/>
  <c r="P116" i="2"/>
  <c r="BP116" i="2"/>
  <c r="AN116" i="2"/>
  <c r="BD116" i="2"/>
  <c r="AF117" i="2"/>
  <c r="P117" i="2"/>
  <c r="BP117" i="2"/>
  <c r="AN117" i="2"/>
  <c r="BD117" i="2"/>
  <c r="AF118" i="2"/>
  <c r="P118" i="2"/>
  <c r="BP118" i="2"/>
  <c r="BD118" i="2"/>
  <c r="AF119" i="2"/>
  <c r="P119" i="2"/>
  <c r="BP119" i="2"/>
  <c r="BD119" i="2"/>
  <c r="AF120" i="2"/>
  <c r="P120" i="2"/>
  <c r="BP120" i="2"/>
  <c r="BD120" i="2"/>
  <c r="AF121" i="2"/>
  <c r="P121" i="2"/>
  <c r="BP121" i="2"/>
  <c r="AN121" i="2"/>
  <c r="BD121" i="2"/>
  <c r="AF122" i="2"/>
  <c r="P122" i="2"/>
  <c r="BP122" i="2"/>
  <c r="BD122" i="2"/>
  <c r="AF123" i="2"/>
  <c r="P123" i="2"/>
  <c r="BP123" i="2"/>
  <c r="AN123" i="2"/>
  <c r="BD123" i="2"/>
  <c r="AF124" i="2"/>
  <c r="P124" i="2"/>
  <c r="BP124" i="2"/>
  <c r="AN124" i="2"/>
  <c r="BD124" i="2"/>
  <c r="AF125" i="2"/>
  <c r="P125" i="2"/>
  <c r="BP125" i="2"/>
  <c r="BD125" i="2"/>
  <c r="AF126" i="2"/>
  <c r="P126" i="2"/>
  <c r="BP126" i="2"/>
  <c r="AN126" i="2"/>
  <c r="BD126" i="2"/>
  <c r="AF127" i="2"/>
  <c r="P127" i="2"/>
  <c r="BP127" i="2"/>
  <c r="AN127" i="2"/>
  <c r="BD127" i="2"/>
  <c r="AF128" i="2"/>
  <c r="P128" i="2"/>
  <c r="BP128" i="2"/>
  <c r="AN128" i="2"/>
  <c r="BD128" i="2"/>
  <c r="AF129" i="2"/>
  <c r="P129" i="2"/>
  <c r="BP129" i="2"/>
  <c r="BD129" i="2"/>
  <c r="AF130" i="2"/>
  <c r="P130" i="2"/>
  <c r="BP130" i="2"/>
  <c r="AN130" i="2"/>
  <c r="BD130" i="2"/>
  <c r="AF131" i="2"/>
  <c r="P131" i="2"/>
  <c r="BP131" i="2"/>
  <c r="AN131" i="2"/>
  <c r="BD131" i="2"/>
  <c r="AF132" i="2"/>
  <c r="P132" i="2"/>
  <c r="BP132" i="2"/>
  <c r="BD132" i="2"/>
  <c r="AF133" i="2"/>
  <c r="P133" i="2"/>
  <c r="BP133" i="2"/>
  <c r="BD133" i="2"/>
  <c r="AF134" i="2"/>
  <c r="P134" i="2"/>
  <c r="BP134" i="2"/>
  <c r="AN134" i="2"/>
  <c r="BD134" i="2"/>
  <c r="AF135" i="2"/>
  <c r="P135" i="2"/>
  <c r="BP135" i="2"/>
  <c r="AN135" i="2"/>
  <c r="BD135" i="2"/>
  <c r="AF136" i="2"/>
  <c r="P136" i="2"/>
  <c r="BP136" i="2"/>
  <c r="AN136" i="2"/>
  <c r="BD136" i="2"/>
  <c r="AF137" i="2"/>
  <c r="P137" i="2"/>
  <c r="BP137" i="2"/>
  <c r="AN137" i="2"/>
  <c r="BD137" i="2"/>
  <c r="AF138" i="2"/>
  <c r="P138" i="2"/>
  <c r="BP138" i="2"/>
  <c r="AN138" i="2"/>
  <c r="BD138" i="2"/>
  <c r="AF139" i="2"/>
  <c r="P139" i="2"/>
  <c r="BP139" i="2"/>
  <c r="AN139" i="2"/>
  <c r="BD139" i="2"/>
  <c r="AF140" i="2"/>
  <c r="P140" i="2"/>
  <c r="BP140" i="2"/>
  <c r="AN140" i="2"/>
  <c r="BD140" i="2"/>
  <c r="AF141" i="2"/>
  <c r="P141" i="2"/>
  <c r="BP141" i="2"/>
  <c r="AN141" i="2"/>
  <c r="BD141" i="2"/>
  <c r="AF142" i="2"/>
  <c r="BP142" i="2"/>
  <c r="BD142" i="2"/>
  <c r="AF143" i="2"/>
  <c r="P143" i="2"/>
  <c r="BP143" i="2"/>
  <c r="AN143" i="2"/>
  <c r="BD143" i="2"/>
  <c r="AF144" i="2"/>
  <c r="P144" i="2"/>
  <c r="BP144" i="2"/>
  <c r="BD144" i="2"/>
  <c r="AF145" i="2"/>
  <c r="P145" i="2"/>
  <c r="BP145" i="2"/>
  <c r="AN145" i="2"/>
  <c r="BD145" i="2"/>
  <c r="AF146" i="2"/>
  <c r="P146" i="2"/>
  <c r="BP146" i="2"/>
  <c r="AN146" i="2"/>
  <c r="BD146" i="2"/>
  <c r="AF147" i="2"/>
  <c r="P147" i="2"/>
  <c r="BP147" i="2"/>
  <c r="BD147" i="2"/>
  <c r="AF148" i="2"/>
  <c r="P148" i="2"/>
  <c r="BP148" i="2"/>
  <c r="AN148" i="2"/>
  <c r="BD148" i="2"/>
  <c r="AF149" i="2"/>
  <c r="P149" i="2"/>
  <c r="BP149" i="2"/>
  <c r="AN149" i="2"/>
  <c r="BD149" i="2"/>
  <c r="AF150" i="2"/>
  <c r="P150" i="2"/>
  <c r="BP150" i="2"/>
  <c r="BD150" i="2"/>
  <c r="AF151" i="2"/>
  <c r="P151" i="2"/>
  <c r="BP151" i="2"/>
  <c r="AN151" i="2"/>
  <c r="BD151" i="2"/>
  <c r="AF152" i="2"/>
  <c r="P152" i="2"/>
  <c r="BP152" i="2"/>
  <c r="AN152" i="2"/>
  <c r="BD152" i="2"/>
  <c r="AF153" i="2"/>
  <c r="P153" i="2"/>
  <c r="BP153" i="2"/>
  <c r="BD153" i="2"/>
  <c r="AF154" i="2"/>
  <c r="P154" i="2"/>
  <c r="BP154" i="2"/>
  <c r="BD154" i="2"/>
  <c r="AF155" i="2"/>
  <c r="P155" i="2"/>
  <c r="BP155" i="2"/>
  <c r="AN155" i="2"/>
  <c r="BD155" i="2"/>
  <c r="AF156" i="2"/>
  <c r="P156" i="2"/>
  <c r="BP156" i="2"/>
  <c r="AN156" i="2"/>
  <c r="BD156" i="2"/>
  <c r="AF157" i="2"/>
  <c r="P157" i="2"/>
  <c r="BP157" i="2"/>
  <c r="AN157" i="2"/>
  <c r="BD157" i="2"/>
  <c r="AF158" i="2"/>
  <c r="P158" i="2"/>
  <c r="BP158" i="2"/>
  <c r="AN158" i="2"/>
  <c r="BD158" i="2"/>
  <c r="AF159" i="2"/>
  <c r="P159" i="2"/>
  <c r="BP159" i="2"/>
  <c r="AN159" i="2"/>
  <c r="BD159" i="2"/>
  <c r="AF160" i="2"/>
  <c r="P160" i="2"/>
  <c r="BP160" i="2"/>
  <c r="AN160" i="2"/>
  <c r="BD160" i="2"/>
  <c r="AF161" i="2"/>
  <c r="P161" i="2"/>
  <c r="BP161" i="2"/>
  <c r="AN161" i="2"/>
  <c r="BD161" i="2"/>
  <c r="AF162" i="2"/>
  <c r="P162" i="2"/>
  <c r="BP162" i="2"/>
  <c r="AN162" i="2"/>
  <c r="BD162" i="2"/>
  <c r="AC113" i="2"/>
  <c r="M113" i="2"/>
  <c r="BM113" i="2"/>
  <c r="AK113" i="2"/>
  <c r="BA113" i="2"/>
  <c r="AC114" i="2"/>
  <c r="M114" i="2"/>
  <c r="BM114" i="2"/>
  <c r="AK114" i="2"/>
  <c r="BA114" i="2"/>
  <c r="AC115" i="2"/>
  <c r="M115" i="2"/>
  <c r="BM115" i="2"/>
  <c r="AK115" i="2"/>
  <c r="BA115" i="2"/>
  <c r="AC116" i="2"/>
  <c r="M116" i="2"/>
  <c r="BM116" i="2"/>
  <c r="AK116" i="2"/>
  <c r="BA116" i="2"/>
  <c r="AC117" i="2"/>
  <c r="M117" i="2"/>
  <c r="BM117" i="2"/>
  <c r="AK117" i="2"/>
  <c r="BA117" i="2"/>
  <c r="AC118" i="2"/>
  <c r="M118" i="2"/>
  <c r="BM118" i="2"/>
  <c r="BA118" i="2"/>
  <c r="AC119" i="2"/>
  <c r="M119" i="2"/>
  <c r="BM119" i="2"/>
  <c r="BA119" i="2"/>
  <c r="AC120" i="2"/>
  <c r="M120" i="2"/>
  <c r="BM120" i="2"/>
  <c r="BA120" i="2"/>
  <c r="AC121" i="2"/>
  <c r="M121" i="2"/>
  <c r="BM121" i="2"/>
  <c r="AK121" i="2"/>
  <c r="BA121" i="2"/>
  <c r="AC122" i="2"/>
  <c r="M122" i="2"/>
  <c r="BM122" i="2"/>
  <c r="BA122" i="2"/>
  <c r="AC123" i="2"/>
  <c r="M123" i="2"/>
  <c r="BM123" i="2"/>
  <c r="AK123" i="2"/>
  <c r="BA123" i="2"/>
  <c r="AC124" i="2"/>
  <c r="M124" i="2"/>
  <c r="BM124" i="2"/>
  <c r="AK124" i="2"/>
  <c r="BA124" i="2"/>
  <c r="AC125" i="2"/>
  <c r="M125" i="2"/>
  <c r="BM125" i="2"/>
  <c r="BA125" i="2"/>
  <c r="AC126" i="2"/>
  <c r="M126" i="2"/>
  <c r="BM126" i="2"/>
  <c r="AK126" i="2"/>
  <c r="BA126" i="2"/>
  <c r="AC127" i="2"/>
  <c r="M127" i="2"/>
  <c r="BM127" i="2"/>
  <c r="AK127" i="2"/>
  <c r="BA127" i="2"/>
  <c r="AC128" i="2"/>
  <c r="M128" i="2"/>
  <c r="BM128" i="2"/>
  <c r="AK128" i="2"/>
  <c r="BA128" i="2"/>
  <c r="AC129" i="2"/>
  <c r="M129" i="2"/>
  <c r="BM129" i="2"/>
  <c r="BA129" i="2"/>
  <c r="AC130" i="2"/>
  <c r="M130" i="2"/>
  <c r="BM130" i="2"/>
  <c r="AK130" i="2"/>
  <c r="BA130" i="2"/>
  <c r="AC131" i="2"/>
  <c r="M131" i="2"/>
  <c r="BM131" i="2"/>
  <c r="AK131" i="2"/>
  <c r="BA131" i="2"/>
  <c r="AC132" i="2"/>
  <c r="M132" i="2"/>
  <c r="BM132" i="2"/>
  <c r="BA132" i="2"/>
  <c r="AC133" i="2"/>
  <c r="M133" i="2"/>
  <c r="BM133" i="2"/>
  <c r="BA133" i="2"/>
  <c r="AC134" i="2"/>
  <c r="M134" i="2"/>
  <c r="BM134" i="2"/>
  <c r="AK134" i="2"/>
  <c r="BA134" i="2"/>
  <c r="AC135" i="2"/>
  <c r="M135" i="2"/>
  <c r="BM135" i="2"/>
  <c r="AK135" i="2"/>
  <c r="BA135" i="2"/>
  <c r="AC136" i="2"/>
  <c r="M136" i="2"/>
  <c r="BM136" i="2"/>
  <c r="AK136" i="2"/>
  <c r="BA136" i="2"/>
  <c r="AC137" i="2"/>
  <c r="M137" i="2"/>
  <c r="BM137" i="2"/>
  <c r="AK137" i="2"/>
  <c r="BA137" i="2"/>
  <c r="AC138" i="2"/>
  <c r="M138" i="2"/>
  <c r="BM138" i="2"/>
  <c r="AK138" i="2"/>
  <c r="BA138" i="2"/>
  <c r="AC139" i="2"/>
  <c r="M139" i="2"/>
  <c r="BM139" i="2"/>
  <c r="AK139" i="2"/>
  <c r="BA139" i="2"/>
  <c r="AC140" i="2"/>
  <c r="M140" i="2"/>
  <c r="BM140" i="2"/>
  <c r="AK140" i="2"/>
  <c r="BA140" i="2"/>
  <c r="AC141" i="2"/>
  <c r="M141" i="2"/>
  <c r="BM141" i="2"/>
  <c r="BA141" i="2"/>
  <c r="AC142" i="2"/>
  <c r="BM142" i="2"/>
  <c r="BA142" i="2"/>
  <c r="AC143" i="2"/>
  <c r="M143" i="2"/>
  <c r="BM143" i="2"/>
  <c r="BA143" i="2"/>
  <c r="AC144" i="2"/>
  <c r="M144" i="2"/>
  <c r="BM144" i="2"/>
  <c r="BA144" i="2"/>
  <c r="AC145" i="2"/>
  <c r="M145" i="2"/>
  <c r="BM145" i="2"/>
  <c r="AK145" i="2"/>
  <c r="BA145" i="2"/>
  <c r="AC146" i="2"/>
  <c r="M146" i="2"/>
  <c r="BM146" i="2"/>
  <c r="AK146" i="2"/>
  <c r="BA146" i="2"/>
  <c r="AC147" i="2"/>
  <c r="M147" i="2"/>
  <c r="BM147" i="2"/>
  <c r="BA147" i="2"/>
  <c r="AC148" i="2"/>
  <c r="M148" i="2"/>
  <c r="BM148" i="2"/>
  <c r="AK148" i="2"/>
  <c r="BA148" i="2"/>
  <c r="AC149" i="2"/>
  <c r="M149" i="2"/>
  <c r="BM149" i="2"/>
  <c r="AK149" i="2"/>
  <c r="BA149" i="2"/>
  <c r="AC150" i="2"/>
  <c r="M150" i="2"/>
  <c r="BM150" i="2"/>
  <c r="AK150" i="2"/>
  <c r="BA150" i="2"/>
  <c r="AC151" i="2"/>
  <c r="M151" i="2"/>
  <c r="BM151" i="2"/>
  <c r="AK151" i="2"/>
  <c r="BA151" i="2"/>
  <c r="AC152" i="2"/>
  <c r="M152" i="2"/>
  <c r="BM152" i="2"/>
  <c r="AK152" i="2"/>
  <c r="BA152" i="2"/>
  <c r="AC153" i="2"/>
  <c r="M153" i="2"/>
  <c r="BM153" i="2"/>
  <c r="BA153" i="2"/>
  <c r="AC154" i="2"/>
  <c r="M154" i="2"/>
  <c r="BM154" i="2"/>
  <c r="BA154" i="2"/>
  <c r="AC155" i="2"/>
  <c r="M155" i="2"/>
  <c r="BM155" i="2"/>
  <c r="AK155" i="2"/>
  <c r="BA155" i="2"/>
  <c r="AC156" i="2"/>
  <c r="M156" i="2"/>
  <c r="BM156" i="2"/>
  <c r="BA156" i="2"/>
  <c r="AC157" i="2"/>
  <c r="M157" i="2"/>
  <c r="BM157" i="2"/>
  <c r="BA157" i="2"/>
  <c r="AC158" i="2"/>
  <c r="M158" i="2"/>
  <c r="BM158" i="2"/>
  <c r="AK158" i="2"/>
  <c r="BA158" i="2"/>
  <c r="AC159" i="2"/>
  <c r="M159" i="2"/>
  <c r="BM159" i="2"/>
  <c r="AK159" i="2"/>
  <c r="BA159" i="2"/>
  <c r="AC160" i="2"/>
  <c r="M160" i="2"/>
  <c r="BM160" i="2"/>
  <c r="BA160" i="2"/>
  <c r="AC161" i="2"/>
  <c r="M161" i="2"/>
  <c r="BM161" i="2"/>
  <c r="AK161" i="2"/>
  <c r="BA161" i="2"/>
  <c r="AC162" i="2"/>
  <c r="M162" i="2"/>
  <c r="BM162" i="2"/>
  <c r="AK162" i="2"/>
  <c r="BA162" i="2"/>
  <c r="AG113" i="2"/>
  <c r="Q113" i="2"/>
  <c r="BQ113" i="2"/>
  <c r="AO113" i="2"/>
  <c r="BE113" i="2"/>
  <c r="AG114" i="2"/>
  <c r="Q114" i="2"/>
  <c r="BQ114" i="2"/>
  <c r="AO114" i="2"/>
  <c r="BE114" i="2"/>
  <c r="AG115" i="2"/>
  <c r="Q115" i="2"/>
  <c r="BQ115" i="2"/>
  <c r="AO115" i="2"/>
  <c r="BE115" i="2"/>
  <c r="AG116" i="2"/>
  <c r="Q116" i="2"/>
  <c r="BQ116" i="2"/>
  <c r="AO116" i="2"/>
  <c r="BE116" i="2"/>
  <c r="AG117" i="2"/>
  <c r="Q117" i="2"/>
  <c r="BQ117" i="2"/>
  <c r="AO117" i="2"/>
  <c r="BE117" i="2"/>
  <c r="AG118" i="2"/>
  <c r="Q118" i="2"/>
  <c r="BQ118" i="2"/>
  <c r="BE118" i="2"/>
  <c r="AG119" i="2"/>
  <c r="Q119" i="2"/>
  <c r="BQ119" i="2"/>
  <c r="BE119" i="2"/>
  <c r="AG120" i="2"/>
  <c r="Q120" i="2"/>
  <c r="BQ120" i="2"/>
  <c r="BE120" i="2"/>
  <c r="AG121" i="2"/>
  <c r="Q121" i="2"/>
  <c r="BQ121" i="2"/>
  <c r="AO121" i="2"/>
  <c r="BE121" i="2"/>
  <c r="AG122" i="2"/>
  <c r="Q122" i="2"/>
  <c r="BQ122" i="2"/>
  <c r="BE122" i="2"/>
  <c r="AG123" i="2"/>
  <c r="Q123" i="2"/>
  <c r="BQ123" i="2"/>
  <c r="AO123" i="2"/>
  <c r="BE123" i="2"/>
  <c r="AG124" i="2"/>
  <c r="Q124" i="2"/>
  <c r="BQ124" i="2"/>
  <c r="AO124" i="2"/>
  <c r="BE124" i="2"/>
  <c r="AG125" i="2"/>
  <c r="Q125" i="2"/>
  <c r="BQ125" i="2"/>
  <c r="BE125" i="2"/>
  <c r="AG126" i="2"/>
  <c r="Q126" i="2"/>
  <c r="BQ126" i="2"/>
  <c r="AO126" i="2"/>
  <c r="BE126" i="2"/>
  <c r="AG127" i="2"/>
  <c r="Q127" i="2"/>
  <c r="BQ127" i="2"/>
  <c r="AO127" i="2"/>
  <c r="BE127" i="2"/>
  <c r="AG128" i="2"/>
  <c r="Q128" i="2"/>
  <c r="BQ128" i="2"/>
  <c r="AO128" i="2"/>
  <c r="BE128" i="2"/>
  <c r="AG129" i="2"/>
  <c r="Q129" i="2"/>
  <c r="BQ129" i="2"/>
  <c r="BE129" i="2"/>
  <c r="AG130" i="2"/>
  <c r="Q130" i="2"/>
  <c r="BQ130" i="2"/>
  <c r="AO130" i="2"/>
  <c r="BE130" i="2"/>
  <c r="AG131" i="2"/>
  <c r="Q131" i="2"/>
  <c r="BQ131" i="2"/>
  <c r="AO131" i="2"/>
  <c r="BE131" i="2"/>
  <c r="AG132" i="2"/>
  <c r="Q132" i="2"/>
  <c r="BQ132" i="2"/>
  <c r="BE132" i="2"/>
  <c r="AG133" i="2"/>
  <c r="Q133" i="2"/>
  <c r="BQ133" i="2"/>
  <c r="BE133" i="2"/>
  <c r="AG134" i="2"/>
  <c r="Q134" i="2"/>
  <c r="BQ134" i="2"/>
  <c r="AO134" i="2"/>
  <c r="BE134" i="2"/>
  <c r="AG135" i="2"/>
  <c r="Q135" i="2"/>
  <c r="BQ135" i="2"/>
  <c r="AO135" i="2"/>
  <c r="BE135" i="2"/>
  <c r="AG136" i="2"/>
  <c r="Q136" i="2"/>
  <c r="BQ136" i="2"/>
  <c r="AO136" i="2"/>
  <c r="BE136" i="2"/>
  <c r="AG137" i="2"/>
  <c r="Q137" i="2"/>
  <c r="BQ137" i="2"/>
  <c r="AO137" i="2"/>
  <c r="BE137" i="2"/>
  <c r="AG138" i="2"/>
  <c r="Q138" i="2"/>
  <c r="BQ138" i="2"/>
  <c r="AO138" i="2"/>
  <c r="BE138" i="2"/>
  <c r="AG139" i="2"/>
  <c r="Q139" i="2"/>
  <c r="BQ139" i="2"/>
  <c r="AO139" i="2"/>
  <c r="BE139" i="2"/>
  <c r="AG140" i="2"/>
  <c r="Q140" i="2"/>
  <c r="BQ140" i="2"/>
  <c r="AO140" i="2"/>
  <c r="BE140" i="2"/>
  <c r="AG141" i="2"/>
  <c r="Q141" i="2"/>
  <c r="BQ141" i="2"/>
  <c r="BE141" i="2"/>
  <c r="AG142" i="2"/>
  <c r="BQ142" i="2"/>
  <c r="BE142" i="2"/>
  <c r="AG143" i="2"/>
  <c r="Q143" i="2"/>
  <c r="BQ143" i="2"/>
  <c r="BE143" i="2"/>
  <c r="AG144" i="2"/>
  <c r="Q144" i="2"/>
  <c r="BQ144" i="2"/>
  <c r="BE144" i="2"/>
  <c r="AG145" i="2"/>
  <c r="Q145" i="2"/>
  <c r="BQ145" i="2"/>
  <c r="AO145" i="2"/>
  <c r="BE145" i="2"/>
  <c r="AG146" i="2"/>
  <c r="Q146" i="2"/>
  <c r="BQ146" i="2"/>
  <c r="AO146" i="2"/>
  <c r="BE146" i="2"/>
  <c r="AG147" i="2"/>
  <c r="Q147" i="2"/>
  <c r="BQ147" i="2"/>
  <c r="BE147" i="2"/>
  <c r="AG148" i="2"/>
  <c r="Q148" i="2"/>
  <c r="BQ148" i="2"/>
  <c r="AO148" i="2"/>
  <c r="BE148" i="2"/>
  <c r="AG149" i="2"/>
  <c r="Q149" i="2"/>
  <c r="BQ149" i="2"/>
  <c r="AO149" i="2"/>
  <c r="BE149" i="2"/>
  <c r="AG150" i="2"/>
  <c r="Q150" i="2"/>
  <c r="BQ150" i="2"/>
  <c r="AO150" i="2"/>
  <c r="BE150" i="2"/>
  <c r="AG151" i="2"/>
  <c r="Q151" i="2"/>
  <c r="BQ151" i="2"/>
  <c r="AO151" i="2"/>
  <c r="BE151" i="2"/>
  <c r="AG152" i="2"/>
  <c r="Q152" i="2"/>
  <c r="BQ152" i="2"/>
  <c r="AO152" i="2"/>
  <c r="BE152" i="2"/>
  <c r="AG153" i="2"/>
  <c r="Q153" i="2"/>
  <c r="BQ153" i="2"/>
  <c r="BE153" i="2"/>
  <c r="AG154" i="2"/>
  <c r="Q154" i="2"/>
  <c r="BQ154" i="2"/>
  <c r="BE154" i="2"/>
  <c r="AG155" i="2"/>
  <c r="Q155" i="2"/>
  <c r="BQ155" i="2"/>
  <c r="AO155" i="2"/>
  <c r="BE155" i="2"/>
  <c r="AG156" i="2"/>
  <c r="Q156" i="2"/>
  <c r="BQ156" i="2"/>
  <c r="BE156" i="2"/>
  <c r="AG157" i="2"/>
  <c r="Q157" i="2"/>
  <c r="BQ157" i="2"/>
  <c r="BE157" i="2"/>
  <c r="AG158" i="2"/>
  <c r="Q158" i="2"/>
  <c r="BQ158" i="2"/>
  <c r="AO158" i="2"/>
  <c r="BE158" i="2"/>
  <c r="AG159" i="2"/>
  <c r="Q159" i="2"/>
  <c r="BQ159" i="2"/>
  <c r="AO159" i="2"/>
  <c r="BE159" i="2"/>
  <c r="AG160" i="2"/>
  <c r="Q160" i="2"/>
  <c r="BQ160" i="2"/>
  <c r="BE160" i="2"/>
  <c r="AG161" i="2"/>
  <c r="Q161" i="2"/>
  <c r="BQ161" i="2"/>
  <c r="AO161" i="2"/>
  <c r="BE161" i="2"/>
  <c r="AG162" i="2"/>
  <c r="Q162" i="2"/>
  <c r="BQ162" i="2"/>
  <c r="AO162" i="2"/>
  <c r="BE162" i="2"/>
  <c r="AD113" i="2"/>
  <c r="N113" i="2"/>
  <c r="BN113" i="2"/>
  <c r="AL113" i="2"/>
  <c r="BB113" i="2"/>
  <c r="AD114" i="2"/>
  <c r="N114" i="2"/>
  <c r="BN114" i="2"/>
  <c r="AL114" i="2"/>
  <c r="BB114" i="2"/>
  <c r="AD115" i="2"/>
  <c r="N115" i="2"/>
  <c r="BN115" i="2"/>
  <c r="AL115" i="2"/>
  <c r="BB115" i="2"/>
  <c r="AD116" i="2"/>
  <c r="N116" i="2"/>
  <c r="BN116" i="2"/>
  <c r="AL116" i="2"/>
  <c r="BB116" i="2"/>
  <c r="AD117" i="2"/>
  <c r="N117" i="2"/>
  <c r="BN117" i="2"/>
  <c r="AL117" i="2"/>
  <c r="BB117" i="2"/>
  <c r="AD118" i="2"/>
  <c r="N118" i="2"/>
  <c r="BN118" i="2"/>
  <c r="BB118" i="2"/>
  <c r="AD119" i="2"/>
  <c r="N119" i="2"/>
  <c r="BN119" i="2"/>
  <c r="BB119" i="2"/>
  <c r="AD120" i="2"/>
  <c r="N120" i="2"/>
  <c r="BN120" i="2"/>
  <c r="BB120" i="2"/>
  <c r="AD121" i="2"/>
  <c r="N121" i="2"/>
  <c r="BN121" i="2"/>
  <c r="AL121" i="2"/>
  <c r="BB121" i="2"/>
  <c r="AD122" i="2"/>
  <c r="N122" i="2"/>
  <c r="BN122" i="2"/>
  <c r="BB122" i="2"/>
  <c r="AD123" i="2"/>
  <c r="N123" i="2"/>
  <c r="BN123" i="2"/>
  <c r="AL123" i="2"/>
  <c r="BB123" i="2"/>
  <c r="AD124" i="2"/>
  <c r="N124" i="2"/>
  <c r="BN124" i="2"/>
  <c r="AL124" i="2"/>
  <c r="BB124" i="2"/>
  <c r="AD125" i="2"/>
  <c r="N125" i="2"/>
  <c r="BN125" i="2"/>
  <c r="BB125" i="2"/>
  <c r="AD126" i="2"/>
  <c r="N126" i="2"/>
  <c r="BN126" i="2"/>
  <c r="BB126" i="2"/>
  <c r="AD127" i="2"/>
  <c r="N127" i="2"/>
  <c r="BN127" i="2"/>
  <c r="AL127" i="2"/>
  <c r="BB127" i="2"/>
  <c r="AD128" i="2"/>
  <c r="N128" i="2"/>
  <c r="BN128" i="2"/>
  <c r="AL128" i="2"/>
  <c r="BB128" i="2"/>
  <c r="AD129" i="2"/>
  <c r="N129" i="2"/>
  <c r="BN129" i="2"/>
  <c r="BB129" i="2"/>
  <c r="AD130" i="2"/>
  <c r="N130" i="2"/>
  <c r="BN130" i="2"/>
  <c r="BB130" i="2"/>
  <c r="AD131" i="2"/>
  <c r="N131" i="2"/>
  <c r="BN131" i="2"/>
  <c r="AL131" i="2"/>
  <c r="BB131" i="2"/>
  <c r="AD132" i="2"/>
  <c r="N132" i="2"/>
  <c r="BN132" i="2"/>
  <c r="AL132" i="2"/>
  <c r="BB132" i="2"/>
  <c r="AD133" i="2"/>
  <c r="N133" i="2"/>
  <c r="BN133" i="2"/>
  <c r="BB133" i="2"/>
  <c r="AD134" i="2"/>
  <c r="N134" i="2"/>
  <c r="BN134" i="2"/>
  <c r="AL134" i="2"/>
  <c r="BB134" i="2"/>
  <c r="AD135" i="2"/>
  <c r="N135" i="2"/>
  <c r="BN135" i="2"/>
  <c r="AL135" i="2"/>
  <c r="BB135" i="2"/>
  <c r="AD136" i="2"/>
  <c r="N136" i="2"/>
  <c r="BN136" i="2"/>
  <c r="AL136" i="2"/>
  <c r="BB136" i="2"/>
  <c r="AD137" i="2"/>
  <c r="N137" i="2"/>
  <c r="BN137" i="2"/>
  <c r="AL137" i="2"/>
  <c r="BB137" i="2"/>
  <c r="AD138" i="2"/>
  <c r="N138" i="2"/>
  <c r="BN138" i="2"/>
  <c r="AL138" i="2"/>
  <c r="BB138" i="2"/>
  <c r="AD139" i="2"/>
  <c r="N139" i="2"/>
  <c r="BN139" i="2"/>
  <c r="BB139" i="2"/>
  <c r="AD140" i="2"/>
  <c r="N140" i="2"/>
  <c r="BN140" i="2"/>
  <c r="BB140" i="2"/>
  <c r="AD141" i="2"/>
  <c r="N141" i="2"/>
  <c r="BN141" i="2"/>
  <c r="BB141" i="2"/>
  <c r="AD142" i="2"/>
  <c r="BN142" i="2"/>
  <c r="BB142" i="2"/>
  <c r="AD143" i="2"/>
  <c r="N143" i="2"/>
  <c r="BN143" i="2"/>
  <c r="BB143" i="2"/>
  <c r="AD144" i="2"/>
  <c r="N144" i="2"/>
  <c r="BN144" i="2"/>
  <c r="BB144" i="2"/>
  <c r="AD145" i="2"/>
  <c r="N145" i="2"/>
  <c r="BN145" i="2"/>
  <c r="AL145" i="2"/>
  <c r="BB145" i="2"/>
  <c r="AD146" i="2"/>
  <c r="N146" i="2"/>
  <c r="BN146" i="2"/>
  <c r="AL146" i="2"/>
  <c r="BB146" i="2"/>
  <c r="AD147" i="2"/>
  <c r="N147" i="2"/>
  <c r="BN147" i="2"/>
  <c r="BB147" i="2"/>
  <c r="AD148" i="2"/>
  <c r="N148" i="2"/>
  <c r="BN148" i="2"/>
  <c r="AL148" i="2"/>
  <c r="BB148" i="2"/>
  <c r="AD149" i="2"/>
  <c r="N149" i="2"/>
  <c r="BN149" i="2"/>
  <c r="AL149" i="2"/>
  <c r="BB149" i="2"/>
  <c r="AD150" i="2"/>
  <c r="N150" i="2"/>
  <c r="BN150" i="2"/>
  <c r="AL150" i="2"/>
  <c r="BB150" i="2"/>
  <c r="AD151" i="2"/>
  <c r="N151" i="2"/>
  <c r="BN151" i="2"/>
  <c r="AL151" i="2"/>
  <c r="BB151" i="2"/>
  <c r="AD152" i="2"/>
  <c r="N152" i="2"/>
  <c r="BN152" i="2"/>
  <c r="AL152" i="2"/>
  <c r="BB152" i="2"/>
  <c r="AD153" i="2"/>
  <c r="N153" i="2"/>
  <c r="BN153" i="2"/>
  <c r="BB153" i="2"/>
  <c r="AD154" i="2"/>
  <c r="N154" i="2"/>
  <c r="BN154" i="2"/>
  <c r="BB154" i="2"/>
  <c r="AD155" i="2"/>
  <c r="N155" i="2"/>
  <c r="BN155" i="2"/>
  <c r="AL155" i="2"/>
  <c r="BB155" i="2"/>
  <c r="AD156" i="2"/>
  <c r="N156" i="2"/>
  <c r="BN156" i="2"/>
  <c r="BB156" i="2"/>
  <c r="AD157" i="2"/>
  <c r="N157" i="2"/>
  <c r="BN157" i="2"/>
  <c r="BB157" i="2"/>
  <c r="AD158" i="2"/>
  <c r="N158" i="2"/>
  <c r="BN158" i="2"/>
  <c r="AL158" i="2"/>
  <c r="BB158" i="2"/>
  <c r="AD159" i="2"/>
  <c r="N159" i="2"/>
  <c r="BN159" i="2"/>
  <c r="AL159" i="2"/>
  <c r="BB159" i="2"/>
  <c r="AD160" i="2"/>
  <c r="N160" i="2"/>
  <c r="BN160" i="2"/>
  <c r="AL160" i="2"/>
  <c r="BB160" i="2"/>
  <c r="AD161" i="2"/>
  <c r="N161" i="2"/>
  <c r="BN161" i="2"/>
  <c r="AL161" i="2"/>
  <c r="BB161" i="2"/>
  <c r="AD162" i="2"/>
  <c r="N162" i="2"/>
  <c r="BN162" i="2"/>
  <c r="AL162" i="2"/>
  <c r="BB162" i="2"/>
  <c r="AH113" i="2"/>
  <c r="R113" i="2"/>
  <c r="BR113" i="2"/>
  <c r="AP113" i="2"/>
  <c r="BF113" i="2"/>
  <c r="AH114" i="2"/>
  <c r="R114" i="2"/>
  <c r="BR114" i="2"/>
  <c r="AP114" i="2"/>
  <c r="BF114" i="2"/>
  <c r="AH115" i="2"/>
  <c r="R115" i="2"/>
  <c r="BR115" i="2"/>
  <c r="AP115" i="2"/>
  <c r="BF115" i="2"/>
  <c r="AH116" i="2"/>
  <c r="R116" i="2"/>
  <c r="BR116" i="2"/>
  <c r="AP116" i="2"/>
  <c r="BF116" i="2"/>
  <c r="AH117" i="2"/>
  <c r="R117" i="2"/>
  <c r="BR117" i="2"/>
  <c r="AP117" i="2"/>
  <c r="BF117" i="2"/>
  <c r="AH118" i="2"/>
  <c r="R118" i="2"/>
  <c r="BR118" i="2"/>
  <c r="BF118" i="2"/>
  <c r="AH119" i="2"/>
  <c r="R119" i="2"/>
  <c r="BR119" i="2"/>
  <c r="BF119" i="2"/>
  <c r="AH120" i="2"/>
  <c r="R120" i="2"/>
  <c r="BR120" i="2"/>
  <c r="BF120" i="2"/>
  <c r="AH121" i="2"/>
  <c r="R121" i="2"/>
  <c r="BR121" i="2"/>
  <c r="AP121" i="2"/>
  <c r="BF121" i="2"/>
  <c r="AH122" i="2"/>
  <c r="R122" i="2"/>
  <c r="BR122" i="2"/>
  <c r="BF122" i="2"/>
  <c r="AH123" i="2"/>
  <c r="R123" i="2"/>
  <c r="BR123" i="2"/>
  <c r="AP123" i="2"/>
  <c r="BF123" i="2"/>
  <c r="AH124" i="2"/>
  <c r="R124" i="2"/>
  <c r="BR124" i="2"/>
  <c r="AP124" i="2"/>
  <c r="BF124" i="2"/>
  <c r="AH125" i="2"/>
  <c r="R125" i="2"/>
  <c r="BR125" i="2"/>
  <c r="BF125" i="2"/>
  <c r="AH126" i="2"/>
  <c r="R126" i="2"/>
  <c r="BR126" i="2"/>
  <c r="BF126" i="2"/>
  <c r="AH127" i="2"/>
  <c r="R127" i="2"/>
  <c r="BR127" i="2"/>
  <c r="AP127" i="2"/>
  <c r="BF127" i="2"/>
  <c r="AH128" i="2"/>
  <c r="R128" i="2"/>
  <c r="BR128" i="2"/>
  <c r="AP128" i="2"/>
  <c r="BF128" i="2"/>
  <c r="AH129" i="2"/>
  <c r="R129" i="2"/>
  <c r="BR129" i="2"/>
  <c r="AP129" i="2"/>
  <c r="BF129" i="2"/>
  <c r="AH130" i="2"/>
  <c r="R130" i="2"/>
  <c r="BR130" i="2"/>
  <c r="BF130" i="2"/>
  <c r="AH131" i="2"/>
  <c r="R131" i="2"/>
  <c r="BR131" i="2"/>
  <c r="AP131" i="2"/>
  <c r="BF131" i="2"/>
  <c r="AH132" i="2"/>
  <c r="R132" i="2"/>
  <c r="BR132" i="2"/>
  <c r="AP132" i="2"/>
  <c r="BF132" i="2"/>
  <c r="AH133" i="2"/>
  <c r="R133" i="2"/>
  <c r="BR133" i="2"/>
  <c r="BF133" i="2"/>
  <c r="AH134" i="2"/>
  <c r="R134" i="2"/>
  <c r="BR134" i="2"/>
  <c r="AP134" i="2"/>
  <c r="BF134" i="2"/>
  <c r="AH135" i="2"/>
  <c r="R135" i="2"/>
  <c r="BR135" i="2"/>
  <c r="AP135" i="2"/>
  <c r="BF135" i="2"/>
  <c r="AH136" i="2"/>
  <c r="R136" i="2"/>
  <c r="BR136" i="2"/>
  <c r="AP136" i="2"/>
  <c r="BF136" i="2"/>
  <c r="AH137" i="2"/>
  <c r="R137" i="2"/>
  <c r="BR137" i="2"/>
  <c r="AP137" i="2"/>
  <c r="BF137" i="2"/>
  <c r="AH138" i="2"/>
  <c r="R138" i="2"/>
  <c r="BR138" i="2"/>
  <c r="AP138" i="2"/>
  <c r="BF138" i="2"/>
  <c r="AH139" i="2"/>
  <c r="R139" i="2"/>
  <c r="BR139" i="2"/>
  <c r="BF139" i="2"/>
  <c r="AH140" i="2"/>
  <c r="R140" i="2"/>
  <c r="BR140" i="2"/>
  <c r="BF140" i="2"/>
  <c r="AH141" i="2"/>
  <c r="R141" i="2"/>
  <c r="BR141" i="2"/>
  <c r="BF141" i="2"/>
  <c r="AH142" i="2"/>
  <c r="BR142" i="2"/>
  <c r="BF142" i="2"/>
  <c r="AH143" i="2"/>
  <c r="R143" i="2"/>
  <c r="BR143" i="2"/>
  <c r="BF143" i="2"/>
  <c r="AH144" i="2"/>
  <c r="R144" i="2"/>
  <c r="BR144" i="2"/>
  <c r="BF144" i="2"/>
  <c r="AH145" i="2"/>
  <c r="R145" i="2"/>
  <c r="BR145" i="2"/>
  <c r="AP145" i="2"/>
  <c r="BF145" i="2"/>
  <c r="AH146" i="2"/>
  <c r="R146" i="2"/>
  <c r="BR146" i="2"/>
  <c r="AP146" i="2"/>
  <c r="BF146" i="2"/>
  <c r="AH147" i="2"/>
  <c r="R147" i="2"/>
  <c r="BR147" i="2"/>
  <c r="BF147" i="2"/>
  <c r="AH148" i="2"/>
  <c r="R148" i="2"/>
  <c r="BR148" i="2"/>
  <c r="AP148" i="2"/>
  <c r="BF148" i="2"/>
  <c r="AH149" i="2"/>
  <c r="R149" i="2"/>
  <c r="BR149" i="2"/>
  <c r="AP149" i="2"/>
  <c r="BF149" i="2"/>
  <c r="AH150" i="2"/>
  <c r="R150" i="2"/>
  <c r="BR150" i="2"/>
  <c r="AP150" i="2"/>
  <c r="BF150" i="2"/>
  <c r="AH151" i="2"/>
  <c r="R151" i="2"/>
  <c r="BR151" i="2"/>
  <c r="AP151" i="2"/>
  <c r="BF151" i="2"/>
  <c r="AH152" i="2"/>
  <c r="R152" i="2"/>
  <c r="BR152" i="2"/>
  <c r="AP152" i="2"/>
  <c r="BF152" i="2"/>
  <c r="AH153" i="2"/>
  <c r="R153" i="2"/>
  <c r="BR153" i="2"/>
  <c r="BF153" i="2"/>
  <c r="AH154" i="2"/>
  <c r="R154" i="2"/>
  <c r="BR154" i="2"/>
  <c r="BF154" i="2"/>
  <c r="AH155" i="2"/>
  <c r="R155" i="2"/>
  <c r="BR155" i="2"/>
  <c r="AP155" i="2"/>
  <c r="BF155" i="2"/>
  <c r="AH156" i="2"/>
  <c r="R156" i="2"/>
  <c r="BR156" i="2"/>
  <c r="BF156" i="2"/>
  <c r="AH157" i="2"/>
  <c r="R157" i="2"/>
  <c r="BR157" i="2"/>
  <c r="BF157" i="2"/>
  <c r="AH158" i="2"/>
  <c r="R158" i="2"/>
  <c r="BR158" i="2"/>
  <c r="AP158" i="2"/>
  <c r="BF158" i="2"/>
  <c r="AH159" i="2"/>
  <c r="R159" i="2"/>
  <c r="BR159" i="2"/>
  <c r="AP159" i="2"/>
  <c r="BF159" i="2"/>
  <c r="AH160" i="2"/>
  <c r="R160" i="2"/>
  <c r="BR160" i="2"/>
  <c r="AP160" i="2"/>
  <c r="BF160" i="2"/>
  <c r="AH161" i="2"/>
  <c r="R161" i="2"/>
  <c r="BR161" i="2"/>
  <c r="AP161" i="2"/>
  <c r="BF161" i="2"/>
  <c r="AH162" i="2"/>
  <c r="R162" i="2"/>
  <c r="BR162" i="2"/>
  <c r="AP162" i="2"/>
  <c r="BF162" i="2"/>
  <c r="AB212" i="2"/>
  <c r="L212" i="2"/>
  <c r="BL212" i="2"/>
  <c r="AZ212" i="2"/>
  <c r="AB213" i="2"/>
  <c r="L213" i="2"/>
  <c r="BL213" i="2"/>
  <c r="AJ213" i="2"/>
  <c r="AZ213" i="2"/>
  <c r="AB214" i="2"/>
  <c r="L214" i="2"/>
  <c r="BL214" i="2"/>
  <c r="AZ214" i="2"/>
  <c r="AB215" i="2"/>
  <c r="L215" i="2"/>
  <c r="BL215" i="2"/>
  <c r="AJ215" i="2"/>
  <c r="AZ215" i="2"/>
  <c r="AB216" i="2"/>
  <c r="L216" i="2"/>
  <c r="BL216" i="2"/>
  <c r="AJ216" i="2"/>
  <c r="AZ216" i="2"/>
  <c r="AB217" i="2"/>
  <c r="L217" i="2"/>
  <c r="BL217" i="2"/>
  <c r="AJ217" i="2"/>
  <c r="AZ217" i="2"/>
  <c r="AB218" i="2"/>
  <c r="L218" i="2"/>
  <c r="BL218" i="2"/>
  <c r="AZ218" i="2"/>
  <c r="AB219" i="2"/>
  <c r="L219" i="2"/>
  <c r="BL219" i="2"/>
  <c r="AZ219" i="2"/>
  <c r="AB220" i="2"/>
  <c r="L220" i="2"/>
  <c r="BL220" i="2"/>
  <c r="AZ220" i="2"/>
  <c r="AB221" i="2"/>
  <c r="L221" i="2"/>
  <c r="BL221" i="2"/>
  <c r="AJ221" i="2"/>
  <c r="AZ221" i="2"/>
  <c r="AB222" i="2"/>
  <c r="L222" i="2"/>
  <c r="BL222" i="2"/>
  <c r="AJ222" i="2"/>
  <c r="AZ222" i="2"/>
  <c r="AB223" i="2"/>
  <c r="L223" i="2"/>
  <c r="BL223" i="2"/>
  <c r="AZ223" i="2"/>
  <c r="AB224" i="2"/>
  <c r="L224" i="2"/>
  <c r="BL224" i="2"/>
  <c r="AZ224" i="2"/>
  <c r="AB225" i="2"/>
  <c r="L225" i="2"/>
  <c r="BL225" i="2"/>
  <c r="AZ225" i="2"/>
  <c r="AB226" i="2"/>
  <c r="L226" i="2"/>
  <c r="BL226" i="2"/>
  <c r="AJ226" i="2"/>
  <c r="AZ226" i="2"/>
  <c r="AB227" i="2"/>
  <c r="L227" i="2"/>
  <c r="BL227" i="2"/>
  <c r="AJ227" i="2"/>
  <c r="AZ227" i="2"/>
  <c r="AB228" i="2"/>
  <c r="L228" i="2"/>
  <c r="BL228" i="2"/>
  <c r="AZ228" i="2"/>
  <c r="AB229" i="2"/>
  <c r="L229" i="2"/>
  <c r="BL229" i="2"/>
  <c r="AZ229" i="2"/>
  <c r="AB230" i="2"/>
  <c r="L230" i="2"/>
  <c r="BL230" i="2"/>
  <c r="AZ230" i="2"/>
  <c r="AB231" i="2"/>
  <c r="L231" i="2"/>
  <c r="BL231" i="2"/>
  <c r="AJ231" i="2"/>
  <c r="AZ231" i="2"/>
  <c r="AB232" i="2"/>
  <c r="L232" i="2"/>
  <c r="BL232" i="2"/>
  <c r="AZ232" i="2"/>
  <c r="AB233" i="2"/>
  <c r="L233" i="2"/>
  <c r="BL233" i="2"/>
  <c r="AJ233" i="2"/>
  <c r="AZ233" i="2"/>
  <c r="AB237" i="2"/>
  <c r="L237" i="2"/>
  <c r="BL237" i="2"/>
  <c r="AZ237" i="2"/>
  <c r="AB238" i="2"/>
  <c r="L238" i="2"/>
  <c r="BL238" i="2"/>
  <c r="AZ238" i="2"/>
  <c r="AB239" i="2"/>
  <c r="L239" i="2"/>
  <c r="BL239" i="2"/>
  <c r="AZ239" i="2"/>
  <c r="AB240" i="2"/>
  <c r="L240" i="2"/>
  <c r="BL240" i="2"/>
  <c r="AZ240" i="2"/>
  <c r="AB241" i="2"/>
  <c r="L241" i="2"/>
  <c r="BL241" i="2"/>
  <c r="AZ241" i="2"/>
  <c r="AB242" i="2"/>
  <c r="L242" i="2"/>
  <c r="BL242" i="2"/>
  <c r="AZ242" i="2"/>
  <c r="AB243" i="2"/>
  <c r="L243" i="2"/>
  <c r="BL243" i="2"/>
  <c r="AZ243" i="2"/>
  <c r="AB244" i="2"/>
  <c r="L244" i="2"/>
  <c r="BL244" i="2"/>
  <c r="AZ244" i="2"/>
  <c r="AB245" i="2"/>
  <c r="L245" i="2"/>
  <c r="BL245" i="2"/>
  <c r="AZ245" i="2"/>
  <c r="AB246" i="2"/>
  <c r="L246" i="2"/>
  <c r="BL246" i="2"/>
  <c r="AZ246" i="2"/>
  <c r="AF212" i="2"/>
  <c r="P212" i="2"/>
  <c r="BP212" i="2"/>
  <c r="BD212" i="2"/>
  <c r="AF213" i="2"/>
  <c r="P213" i="2"/>
  <c r="BP213" i="2"/>
  <c r="AN213" i="2"/>
  <c r="BD213" i="2"/>
  <c r="AF214" i="2"/>
  <c r="P214" i="2"/>
  <c r="BP214" i="2"/>
  <c r="BD214" i="2"/>
  <c r="AF215" i="2"/>
  <c r="P215" i="2"/>
  <c r="BP215" i="2"/>
  <c r="AN215" i="2"/>
  <c r="BD215" i="2"/>
  <c r="AF216" i="2"/>
  <c r="P216" i="2"/>
  <c r="BP216" i="2"/>
  <c r="AN216" i="2"/>
  <c r="BD216" i="2"/>
  <c r="AF217" i="2"/>
  <c r="P217" i="2"/>
  <c r="BP217" i="2"/>
  <c r="BD217" i="2"/>
  <c r="AF218" i="2"/>
  <c r="P218" i="2"/>
  <c r="BP218" i="2"/>
  <c r="BD218" i="2"/>
  <c r="AF219" i="2"/>
  <c r="P219" i="2"/>
  <c r="BP219" i="2"/>
  <c r="BD219" i="2"/>
  <c r="AF220" i="2"/>
  <c r="P220" i="2"/>
  <c r="BP220" i="2"/>
  <c r="BD220" i="2"/>
  <c r="AF221" i="2"/>
  <c r="P221" i="2"/>
  <c r="BP221" i="2"/>
  <c r="AN221" i="2"/>
  <c r="BD221" i="2"/>
  <c r="AF222" i="2"/>
  <c r="P222" i="2"/>
  <c r="BP222" i="2"/>
  <c r="AN222" i="2"/>
  <c r="BD222" i="2"/>
  <c r="AF223" i="2"/>
  <c r="P223" i="2"/>
  <c r="BP223" i="2"/>
  <c r="BD223" i="2"/>
  <c r="AF224" i="2"/>
  <c r="P224" i="2"/>
  <c r="BP224" i="2"/>
  <c r="BD224" i="2"/>
  <c r="AF225" i="2"/>
  <c r="P225" i="2"/>
  <c r="BP225" i="2"/>
  <c r="BD225" i="2"/>
  <c r="AF226" i="2"/>
  <c r="P226" i="2"/>
  <c r="BP226" i="2"/>
  <c r="AN226" i="2"/>
  <c r="BD226" i="2"/>
  <c r="AF227" i="2"/>
  <c r="P227" i="2"/>
  <c r="BP227" i="2"/>
  <c r="AN227" i="2"/>
  <c r="BD227" i="2"/>
  <c r="AF228" i="2"/>
  <c r="P228" i="2"/>
  <c r="BP228" i="2"/>
  <c r="BD228" i="2"/>
  <c r="AF229" i="2"/>
  <c r="P229" i="2"/>
  <c r="BP229" i="2"/>
  <c r="AN229" i="2"/>
  <c r="BD229" i="2"/>
  <c r="AF230" i="2"/>
  <c r="P230" i="2"/>
  <c r="BP230" i="2"/>
  <c r="BD230" i="2"/>
  <c r="AF231" i="2"/>
  <c r="P231" i="2"/>
  <c r="BP231" i="2"/>
  <c r="AN231" i="2"/>
  <c r="BD231" i="2"/>
  <c r="AF232" i="2"/>
  <c r="P232" i="2"/>
  <c r="BP232" i="2"/>
  <c r="BD232" i="2"/>
  <c r="AF233" i="2"/>
  <c r="P233" i="2"/>
  <c r="BP233" i="2"/>
  <c r="AN233" i="2"/>
  <c r="BD233" i="2"/>
  <c r="AF237" i="2"/>
  <c r="P237" i="2"/>
  <c r="BP237" i="2"/>
  <c r="BD237" i="2"/>
  <c r="AF238" i="2"/>
  <c r="BP238" i="2"/>
  <c r="BD238" i="2"/>
  <c r="AF239" i="2"/>
  <c r="P239" i="2"/>
  <c r="BP239" i="2"/>
  <c r="BD239" i="2"/>
  <c r="AF240" i="2"/>
  <c r="P240" i="2"/>
  <c r="BP240" i="2"/>
  <c r="BD240" i="2"/>
  <c r="AF241" i="2"/>
  <c r="P241" i="2"/>
  <c r="BP241" i="2"/>
  <c r="BD241" i="2"/>
  <c r="AF242" i="2"/>
  <c r="P242" i="2"/>
  <c r="BP242" i="2"/>
  <c r="BD242" i="2"/>
  <c r="AF243" i="2"/>
  <c r="P243" i="2"/>
  <c r="BP243" i="2"/>
  <c r="BD243" i="2"/>
  <c r="AF244" i="2"/>
  <c r="P244" i="2"/>
  <c r="BP244" i="2"/>
  <c r="BD244" i="2"/>
  <c r="AF245" i="2"/>
  <c r="P245" i="2"/>
  <c r="BP245" i="2"/>
  <c r="BD245" i="2"/>
  <c r="AF246" i="2"/>
  <c r="P246" i="2"/>
  <c r="BP246" i="2"/>
  <c r="BD246" i="2"/>
  <c r="AC212" i="2"/>
  <c r="M212" i="2"/>
  <c r="BM212" i="2"/>
  <c r="BA212" i="2"/>
  <c r="AC213" i="2"/>
  <c r="M213" i="2"/>
  <c r="BM213" i="2"/>
  <c r="AK213" i="2"/>
  <c r="BA213" i="2"/>
  <c r="AC214" i="2"/>
  <c r="M214" i="2"/>
  <c r="BM214" i="2"/>
  <c r="BA214" i="2"/>
  <c r="AC215" i="2"/>
  <c r="M215" i="2"/>
  <c r="BM215" i="2"/>
  <c r="AK215" i="2"/>
  <c r="BA215" i="2"/>
  <c r="AC216" i="2"/>
  <c r="M216" i="2"/>
  <c r="BM216" i="2"/>
  <c r="AK216" i="2"/>
  <c r="BA216" i="2"/>
  <c r="AC217" i="2"/>
  <c r="M217" i="2"/>
  <c r="BM217" i="2"/>
  <c r="AK217" i="2"/>
  <c r="BA217" i="2"/>
  <c r="AC218" i="2"/>
  <c r="M218" i="2"/>
  <c r="BM218" i="2"/>
  <c r="BA218" i="2"/>
  <c r="AC219" i="2"/>
  <c r="M219" i="2"/>
  <c r="BM219" i="2"/>
  <c r="BA219" i="2"/>
  <c r="AC220" i="2"/>
  <c r="M220" i="2"/>
  <c r="BM220" i="2"/>
  <c r="BA220" i="2"/>
  <c r="AC221" i="2"/>
  <c r="M221" i="2"/>
  <c r="BM221" i="2"/>
  <c r="AK221" i="2"/>
  <c r="BA221" i="2"/>
  <c r="AC222" i="2"/>
  <c r="M222" i="2"/>
  <c r="BM222" i="2"/>
  <c r="AK222" i="2"/>
  <c r="BA222" i="2"/>
  <c r="AC223" i="2"/>
  <c r="M223" i="2"/>
  <c r="BM223" i="2"/>
  <c r="BA223" i="2"/>
  <c r="AC224" i="2"/>
  <c r="M224" i="2"/>
  <c r="BM224" i="2"/>
  <c r="BA224" i="2"/>
  <c r="AC225" i="2"/>
  <c r="M225" i="2"/>
  <c r="BM225" i="2"/>
  <c r="BA225" i="2"/>
  <c r="AC226" i="2"/>
  <c r="M226" i="2"/>
  <c r="BM226" i="2"/>
  <c r="AK226" i="2"/>
  <c r="BA226" i="2"/>
  <c r="AC227" i="2"/>
  <c r="M227" i="2"/>
  <c r="BM227" i="2"/>
  <c r="BA227" i="2"/>
  <c r="AC228" i="2"/>
  <c r="M228" i="2"/>
  <c r="BM228" i="2"/>
  <c r="BA228" i="2"/>
  <c r="AC229" i="2"/>
  <c r="M229" i="2"/>
  <c r="BM229" i="2"/>
  <c r="AK229" i="2"/>
  <c r="BA229" i="2"/>
  <c r="AC230" i="2"/>
  <c r="M230" i="2"/>
  <c r="BM230" i="2"/>
  <c r="BA230" i="2"/>
  <c r="AC231" i="2"/>
  <c r="M231" i="2"/>
  <c r="BM231" i="2"/>
  <c r="BA231" i="2"/>
  <c r="AC232" i="2"/>
  <c r="M232" i="2"/>
  <c r="BM232" i="2"/>
  <c r="BA232" i="2"/>
  <c r="AC233" i="2"/>
  <c r="M233" i="2"/>
  <c r="BM233" i="2"/>
  <c r="AK233" i="2"/>
  <c r="BA233" i="2"/>
  <c r="AC237" i="2"/>
  <c r="M237" i="2"/>
  <c r="BM237" i="2"/>
  <c r="BA237" i="2"/>
  <c r="AC238" i="2"/>
  <c r="M238" i="2"/>
  <c r="BM238" i="2"/>
  <c r="BA238" i="2"/>
  <c r="AC239" i="2"/>
  <c r="M239" i="2"/>
  <c r="BM239" i="2"/>
  <c r="BA239" i="2"/>
  <c r="AC240" i="2"/>
  <c r="M240" i="2"/>
  <c r="BM240" i="2"/>
  <c r="BA240" i="2"/>
  <c r="AC241" i="2"/>
  <c r="M241" i="2"/>
  <c r="BM241" i="2"/>
  <c r="BA241" i="2"/>
  <c r="AC242" i="2"/>
  <c r="M242" i="2"/>
  <c r="BM242" i="2"/>
  <c r="BA242" i="2"/>
  <c r="AC243" i="2"/>
  <c r="M243" i="2"/>
  <c r="BM243" i="2"/>
  <c r="BA243" i="2"/>
  <c r="AC244" i="2"/>
  <c r="M244" i="2"/>
  <c r="BM244" i="2"/>
  <c r="BA244" i="2"/>
  <c r="AC245" i="2"/>
  <c r="M245" i="2"/>
  <c r="BM245" i="2"/>
  <c r="BA245" i="2"/>
  <c r="AC246" i="2"/>
  <c r="M246" i="2"/>
  <c r="BM246" i="2"/>
  <c r="BA246" i="2"/>
  <c r="AG212" i="2"/>
  <c r="Q212" i="2"/>
  <c r="BQ212" i="2"/>
  <c r="BE212" i="2"/>
  <c r="AG213" i="2"/>
  <c r="Q213" i="2"/>
  <c r="BQ213" i="2"/>
  <c r="AO213" i="2"/>
  <c r="BE213" i="2"/>
  <c r="AG214" i="2"/>
  <c r="Q214" i="2"/>
  <c r="BQ214" i="2"/>
  <c r="BE214" i="2"/>
  <c r="AG215" i="2"/>
  <c r="Q215" i="2"/>
  <c r="BQ215" i="2"/>
  <c r="AO215" i="2"/>
  <c r="BE215" i="2"/>
  <c r="AG216" i="2"/>
  <c r="Q216" i="2"/>
  <c r="BQ216" i="2"/>
  <c r="AO216" i="2"/>
  <c r="BE216" i="2"/>
  <c r="AG217" i="2"/>
  <c r="Q217" i="2"/>
  <c r="BQ217" i="2"/>
  <c r="AO217" i="2"/>
  <c r="BE217" i="2"/>
  <c r="AG218" i="2"/>
  <c r="Q218" i="2"/>
  <c r="BQ218" i="2"/>
  <c r="BE218" i="2"/>
  <c r="AG219" i="2"/>
  <c r="Q219" i="2"/>
  <c r="BQ219" i="2"/>
  <c r="BE219" i="2"/>
  <c r="AG220" i="2"/>
  <c r="Q220" i="2"/>
  <c r="BQ220" i="2"/>
  <c r="BE220" i="2"/>
  <c r="AG221" i="2"/>
  <c r="Q221" i="2"/>
  <c r="BQ221" i="2"/>
  <c r="AO221" i="2"/>
  <c r="BE221" i="2"/>
  <c r="AG222" i="2"/>
  <c r="Q222" i="2"/>
  <c r="BQ222" i="2"/>
  <c r="AO222" i="2"/>
  <c r="BE222" i="2"/>
  <c r="AG223" i="2"/>
  <c r="Q223" i="2"/>
  <c r="BQ223" i="2"/>
  <c r="BE223" i="2"/>
  <c r="AG224" i="2"/>
  <c r="Q224" i="2"/>
  <c r="BQ224" i="2"/>
  <c r="BE224" i="2"/>
  <c r="AG225" i="2"/>
  <c r="Q225" i="2"/>
  <c r="BQ225" i="2"/>
  <c r="BE225" i="2"/>
  <c r="AG226" i="2"/>
  <c r="Q226" i="2"/>
  <c r="BQ226" i="2"/>
  <c r="AO226" i="2"/>
  <c r="BE226" i="2"/>
  <c r="AG227" i="2"/>
  <c r="Q227" i="2"/>
  <c r="BQ227" i="2"/>
  <c r="BE227" i="2"/>
  <c r="AG228" i="2"/>
  <c r="Q228" i="2"/>
  <c r="BQ228" i="2"/>
  <c r="BE228" i="2"/>
  <c r="AG229" i="2"/>
  <c r="Q229" i="2"/>
  <c r="BQ229" i="2"/>
  <c r="AO229" i="2"/>
  <c r="BE229" i="2"/>
  <c r="AG230" i="2"/>
  <c r="Q230" i="2"/>
  <c r="BQ230" i="2"/>
  <c r="BE230" i="2"/>
  <c r="AG231" i="2"/>
  <c r="Q231" i="2"/>
  <c r="BQ231" i="2"/>
  <c r="BE231" i="2"/>
  <c r="AG232" i="2"/>
  <c r="Q232" i="2"/>
  <c r="BQ232" i="2"/>
  <c r="BE232" i="2"/>
  <c r="AG233" i="2"/>
  <c r="Q233" i="2"/>
  <c r="BQ233" i="2"/>
  <c r="AO233" i="2"/>
  <c r="BE233" i="2"/>
  <c r="AG237" i="2"/>
  <c r="Q237" i="2"/>
  <c r="BQ237" i="2"/>
  <c r="BE237" i="2"/>
  <c r="AG238" i="2"/>
  <c r="BQ238" i="2"/>
  <c r="BE238" i="2"/>
  <c r="AG239" i="2"/>
  <c r="Q239" i="2"/>
  <c r="BQ239" i="2"/>
  <c r="BE239" i="2"/>
  <c r="AG240" i="2"/>
  <c r="Q240" i="2"/>
  <c r="BQ240" i="2"/>
  <c r="BE240" i="2"/>
  <c r="AG241" i="2"/>
  <c r="Q241" i="2"/>
  <c r="BQ241" i="2"/>
  <c r="BE241" i="2"/>
  <c r="AG242" i="2"/>
  <c r="Q242" i="2"/>
  <c r="BQ242" i="2"/>
  <c r="BE242" i="2"/>
  <c r="AG243" i="2"/>
  <c r="Q243" i="2"/>
  <c r="BQ243" i="2"/>
  <c r="BE243" i="2"/>
  <c r="AG244" i="2"/>
  <c r="Q244" i="2"/>
  <c r="BQ244" i="2"/>
  <c r="BE244" i="2"/>
  <c r="AG245" i="2"/>
  <c r="Q245" i="2"/>
  <c r="BQ245" i="2"/>
  <c r="AO245" i="2"/>
  <c r="BE245" i="2"/>
  <c r="AG246" i="2"/>
  <c r="Q246" i="2"/>
  <c r="BQ246" i="2"/>
  <c r="BE246" i="2"/>
  <c r="AD212" i="2"/>
  <c r="N212" i="2"/>
  <c r="BN212" i="2"/>
  <c r="BB212" i="2"/>
  <c r="AD213" i="2"/>
  <c r="N213" i="2"/>
  <c r="BN213" i="2"/>
  <c r="AL213" i="2"/>
  <c r="BB213" i="2"/>
  <c r="AD214" i="2"/>
  <c r="N214" i="2"/>
  <c r="BN214" i="2"/>
  <c r="BB214" i="2"/>
  <c r="AD215" i="2"/>
  <c r="N215" i="2"/>
  <c r="BN215" i="2"/>
  <c r="AL215" i="2"/>
  <c r="BB215" i="2"/>
  <c r="AD216" i="2"/>
  <c r="N216" i="2"/>
  <c r="BN216" i="2"/>
  <c r="AL216" i="2"/>
  <c r="BB216" i="2"/>
  <c r="AD217" i="2"/>
  <c r="N217" i="2"/>
  <c r="BN217" i="2"/>
  <c r="BB217" i="2"/>
  <c r="AD218" i="2"/>
  <c r="N218" i="2"/>
  <c r="BN218" i="2"/>
  <c r="BB218" i="2"/>
  <c r="AD219" i="2"/>
  <c r="N219" i="2"/>
  <c r="BN219" i="2"/>
  <c r="BB219" i="2"/>
  <c r="AD220" i="2"/>
  <c r="N220" i="2"/>
  <c r="BN220" i="2"/>
  <c r="BB220" i="2"/>
  <c r="AD221" i="2"/>
  <c r="N221" i="2"/>
  <c r="BN221" i="2"/>
  <c r="AL221" i="2"/>
  <c r="BB221" i="2"/>
  <c r="AD222" i="2"/>
  <c r="N222" i="2"/>
  <c r="BN222" i="2"/>
  <c r="AL222" i="2"/>
  <c r="BB222" i="2"/>
  <c r="AD223" i="2"/>
  <c r="N223" i="2"/>
  <c r="BN223" i="2"/>
  <c r="BB223" i="2"/>
  <c r="AD224" i="2"/>
  <c r="N224" i="2"/>
  <c r="BN224" i="2"/>
  <c r="BB224" i="2"/>
  <c r="AD225" i="2"/>
  <c r="N225" i="2"/>
  <c r="BN225" i="2"/>
  <c r="BB225" i="2"/>
  <c r="AD226" i="2"/>
  <c r="N226" i="2"/>
  <c r="BN226" i="2"/>
  <c r="BB226" i="2"/>
  <c r="AD227" i="2"/>
  <c r="N227" i="2"/>
  <c r="BN227" i="2"/>
  <c r="BB227" i="2"/>
  <c r="AD228" i="2"/>
  <c r="N228" i="2"/>
  <c r="BN228" i="2"/>
  <c r="BB228" i="2"/>
  <c r="AD229" i="2"/>
  <c r="N229" i="2"/>
  <c r="BN229" i="2"/>
  <c r="BB229" i="2"/>
  <c r="AD230" i="2"/>
  <c r="N230" i="2"/>
  <c r="BN230" i="2"/>
  <c r="BB230" i="2"/>
  <c r="AD231" i="2"/>
  <c r="N231" i="2"/>
  <c r="BN231" i="2"/>
  <c r="BB231" i="2"/>
  <c r="AD232" i="2"/>
  <c r="N232" i="2"/>
  <c r="BN232" i="2"/>
  <c r="BB232" i="2"/>
  <c r="AD233" i="2"/>
  <c r="N233" i="2"/>
  <c r="BN233" i="2"/>
  <c r="AL233" i="2"/>
  <c r="BB233" i="2"/>
  <c r="AD237" i="2"/>
  <c r="N237" i="2"/>
  <c r="BN237" i="2"/>
  <c r="BB237" i="2"/>
  <c r="AD238" i="2"/>
  <c r="N238" i="2"/>
  <c r="BN238" i="2"/>
  <c r="BB238" i="2"/>
  <c r="AD239" i="2"/>
  <c r="N239" i="2"/>
  <c r="BN239" i="2"/>
  <c r="BB239" i="2"/>
  <c r="AD240" i="2"/>
  <c r="N240" i="2"/>
  <c r="BN240" i="2"/>
  <c r="BB240" i="2"/>
  <c r="AD241" i="2"/>
  <c r="N241" i="2"/>
  <c r="BN241" i="2"/>
  <c r="BB241" i="2"/>
  <c r="AD242" i="2"/>
  <c r="N242" i="2"/>
  <c r="BN242" i="2"/>
  <c r="BB242" i="2"/>
  <c r="AD243" i="2"/>
  <c r="N243" i="2"/>
  <c r="BN243" i="2"/>
  <c r="BB243" i="2"/>
  <c r="AD244" i="2"/>
  <c r="N244" i="2"/>
  <c r="BN244" i="2"/>
  <c r="BB244" i="2"/>
  <c r="AD245" i="2"/>
  <c r="N245" i="2"/>
  <c r="BN245" i="2"/>
  <c r="BB245" i="2"/>
  <c r="AD246" i="2"/>
  <c r="N246" i="2"/>
  <c r="BN246" i="2"/>
  <c r="BB246" i="2"/>
  <c r="AH212" i="2"/>
  <c r="R212" i="2"/>
  <c r="BR212" i="2"/>
  <c r="BF212" i="2"/>
  <c r="AH213" i="2"/>
  <c r="R213" i="2"/>
  <c r="BR213" i="2"/>
  <c r="AP213" i="2"/>
  <c r="BF213" i="2"/>
  <c r="AH214" i="2"/>
  <c r="R214" i="2"/>
  <c r="BR214" i="2"/>
  <c r="BF214" i="2"/>
  <c r="AH215" i="2"/>
  <c r="R215" i="2"/>
  <c r="BR215" i="2"/>
  <c r="AP215" i="2"/>
  <c r="BF215" i="2"/>
  <c r="AH216" i="2"/>
  <c r="R216" i="2"/>
  <c r="BR216" i="2"/>
  <c r="AP216" i="2"/>
  <c r="BF216" i="2"/>
  <c r="AH217" i="2"/>
  <c r="R217" i="2"/>
  <c r="BR217" i="2"/>
  <c r="BF217" i="2"/>
  <c r="AH218" i="2"/>
  <c r="R218" i="2"/>
  <c r="BR218" i="2"/>
  <c r="BF218" i="2"/>
  <c r="AH219" i="2"/>
  <c r="R219" i="2"/>
  <c r="BR219" i="2"/>
  <c r="BF219" i="2"/>
  <c r="AH220" i="2"/>
  <c r="R220" i="2"/>
  <c r="BR220" i="2"/>
  <c r="BF220" i="2"/>
  <c r="AH221" i="2"/>
  <c r="R221" i="2"/>
  <c r="BR221" i="2"/>
  <c r="AP221" i="2"/>
  <c r="BF221" i="2"/>
  <c r="AH222" i="2"/>
  <c r="R222" i="2"/>
  <c r="BR222" i="2"/>
  <c r="AP222" i="2"/>
  <c r="BF222" i="2"/>
  <c r="AH223" i="2"/>
  <c r="R223" i="2"/>
  <c r="BR223" i="2"/>
  <c r="BF223" i="2"/>
  <c r="AH224" i="2"/>
  <c r="R224" i="2"/>
  <c r="BR224" i="2"/>
  <c r="BF224" i="2"/>
  <c r="AH225" i="2"/>
  <c r="R225" i="2"/>
  <c r="BR225" i="2"/>
  <c r="BF225" i="2"/>
  <c r="AH226" i="2"/>
  <c r="R226" i="2"/>
  <c r="BR226" i="2"/>
  <c r="BF226" i="2"/>
  <c r="AH227" i="2"/>
  <c r="R227" i="2"/>
  <c r="BR227" i="2"/>
  <c r="BF227" i="2"/>
  <c r="AH228" i="2"/>
  <c r="R228" i="2"/>
  <c r="BR228" i="2"/>
  <c r="BF228" i="2"/>
  <c r="AH229" i="2"/>
  <c r="R229" i="2"/>
  <c r="BR229" i="2"/>
  <c r="BF229" i="2"/>
  <c r="AH230" i="2"/>
  <c r="R230" i="2"/>
  <c r="BR230" i="2"/>
  <c r="BF230" i="2"/>
  <c r="AH231" i="2"/>
  <c r="R231" i="2"/>
  <c r="BR231" i="2"/>
  <c r="BF231" i="2"/>
  <c r="AH232" i="2"/>
  <c r="R232" i="2"/>
  <c r="BR232" i="2"/>
  <c r="BF232" i="2"/>
  <c r="AH233" i="2"/>
  <c r="R233" i="2"/>
  <c r="BR233" i="2"/>
  <c r="AP233" i="2"/>
  <c r="BF233" i="2"/>
  <c r="AH237" i="2"/>
  <c r="R237" i="2"/>
  <c r="BR237" i="2"/>
  <c r="BF237" i="2"/>
  <c r="AH238" i="2"/>
  <c r="BR238" i="2"/>
  <c r="BF238" i="2"/>
  <c r="AH239" i="2"/>
  <c r="R239" i="2"/>
  <c r="BR239" i="2"/>
  <c r="BF239" i="2"/>
  <c r="AH240" i="2"/>
  <c r="R240" i="2"/>
  <c r="BR240" i="2"/>
  <c r="BF240" i="2"/>
  <c r="AH241" i="2"/>
  <c r="R241" i="2"/>
  <c r="BR241" i="2"/>
  <c r="BF241" i="2"/>
  <c r="AH242" i="2"/>
  <c r="R242" i="2"/>
  <c r="BR242" i="2"/>
  <c r="BF242" i="2"/>
  <c r="AH243" i="2"/>
  <c r="R243" i="2"/>
  <c r="BR243" i="2"/>
  <c r="BF243" i="2"/>
  <c r="AH244" i="2"/>
  <c r="R244" i="2"/>
  <c r="BR244" i="2"/>
  <c r="BF244" i="2"/>
  <c r="AH245" i="2"/>
  <c r="R245" i="2"/>
  <c r="BR245" i="2"/>
  <c r="BF245" i="2"/>
  <c r="AH246" i="2"/>
  <c r="R246" i="2"/>
  <c r="BR246" i="2"/>
  <c r="BF246" i="2"/>
  <c r="AB9" i="2"/>
  <c r="L9" i="2"/>
  <c r="BL9" i="2"/>
  <c r="AJ9" i="2"/>
  <c r="AZ9" i="2"/>
  <c r="AB10" i="2"/>
  <c r="L10" i="2"/>
  <c r="BL10" i="2"/>
  <c r="AZ10" i="2"/>
  <c r="AB11" i="2"/>
  <c r="L11" i="2"/>
  <c r="BL11" i="2"/>
  <c r="AZ11" i="2"/>
  <c r="AB12" i="2"/>
  <c r="L12" i="2"/>
  <c r="BL12" i="2"/>
  <c r="AZ12" i="2"/>
  <c r="AB13" i="2"/>
  <c r="L13" i="2"/>
  <c r="BL13" i="2"/>
  <c r="AJ13" i="2"/>
  <c r="AZ13" i="2"/>
  <c r="AB14" i="2"/>
  <c r="L14" i="2"/>
  <c r="BL14" i="2"/>
  <c r="AJ14" i="2"/>
  <c r="AZ14" i="2"/>
  <c r="AB15" i="2"/>
  <c r="L15" i="2"/>
  <c r="BL15" i="2"/>
  <c r="AJ15" i="2"/>
  <c r="AZ15" i="2"/>
  <c r="AB16" i="2"/>
  <c r="L16" i="2"/>
  <c r="BL16" i="2"/>
  <c r="AJ16" i="2"/>
  <c r="AZ16" i="2"/>
  <c r="AB17" i="2"/>
  <c r="L17" i="2"/>
  <c r="BL17" i="2"/>
  <c r="AZ17" i="2"/>
  <c r="AB18" i="2"/>
  <c r="L18" i="2"/>
  <c r="BL18" i="2"/>
  <c r="AJ18" i="2"/>
  <c r="AZ18" i="2"/>
  <c r="AB19" i="2"/>
  <c r="L19" i="2"/>
  <c r="BL19" i="2"/>
  <c r="AZ19" i="2"/>
  <c r="AB20" i="2"/>
  <c r="L20" i="2"/>
  <c r="BL20" i="2"/>
  <c r="AZ20" i="2"/>
  <c r="AB21" i="2"/>
  <c r="L21" i="2"/>
  <c r="BL21" i="2"/>
  <c r="AJ21" i="2"/>
  <c r="AZ21" i="2"/>
  <c r="AB22" i="2"/>
  <c r="L22" i="2"/>
  <c r="BL22" i="2"/>
  <c r="AJ22" i="2"/>
  <c r="AZ22" i="2"/>
  <c r="AB23" i="2"/>
  <c r="L23" i="2"/>
  <c r="BL23" i="2"/>
  <c r="AJ23" i="2"/>
  <c r="AZ23" i="2"/>
  <c r="AB24" i="2"/>
  <c r="L24" i="2"/>
  <c r="BL24" i="2"/>
  <c r="AJ24" i="2"/>
  <c r="AZ24" i="2"/>
  <c r="AB25" i="2"/>
  <c r="L25" i="2"/>
  <c r="BL25" i="2"/>
  <c r="AZ25" i="2"/>
  <c r="AB26" i="2"/>
  <c r="L26" i="2"/>
  <c r="BL26" i="2"/>
  <c r="AJ26" i="2"/>
  <c r="AZ26" i="2"/>
  <c r="AB27" i="2"/>
  <c r="L27" i="2"/>
  <c r="BL27" i="2"/>
  <c r="AJ27" i="2"/>
  <c r="AZ27" i="2"/>
  <c r="AB28" i="2"/>
  <c r="L28" i="2"/>
  <c r="BL28" i="2"/>
  <c r="AJ28" i="2"/>
  <c r="AZ28" i="2"/>
  <c r="AB29" i="2"/>
  <c r="BL29" i="2"/>
  <c r="AZ29" i="2"/>
  <c r="AB30" i="2"/>
  <c r="L30" i="2"/>
  <c r="BL30" i="2"/>
  <c r="AZ30" i="2"/>
  <c r="AB31" i="2"/>
  <c r="L31" i="2"/>
  <c r="BL31" i="2"/>
  <c r="AZ31" i="2"/>
  <c r="AB32" i="2"/>
  <c r="L32" i="2"/>
  <c r="BL32" i="2"/>
  <c r="AJ32" i="2"/>
  <c r="AZ32" i="2"/>
  <c r="AB33" i="2"/>
  <c r="L33" i="2"/>
  <c r="BL33" i="2"/>
  <c r="AJ33" i="2"/>
  <c r="AZ33" i="2"/>
  <c r="AB34" i="2"/>
  <c r="L34" i="2"/>
  <c r="BL34" i="2"/>
  <c r="AJ34" i="2"/>
  <c r="AZ34" i="2"/>
  <c r="AB35" i="2"/>
  <c r="L35" i="2"/>
  <c r="BL35" i="2"/>
  <c r="AJ35" i="2"/>
  <c r="AZ35" i="2"/>
  <c r="AB36" i="2"/>
  <c r="L36" i="2"/>
  <c r="BL36" i="2"/>
  <c r="AJ36" i="2"/>
  <c r="AZ36" i="2"/>
  <c r="AB37" i="2"/>
  <c r="L37" i="2"/>
  <c r="BL37" i="2"/>
  <c r="AJ37" i="2"/>
  <c r="AZ37" i="2"/>
  <c r="AB38" i="2"/>
  <c r="L38" i="2"/>
  <c r="BL38" i="2"/>
  <c r="AZ38" i="2"/>
  <c r="AB39" i="2"/>
  <c r="L39" i="2"/>
  <c r="BL39" i="2"/>
  <c r="AJ39" i="2"/>
  <c r="AZ39" i="2"/>
  <c r="AB40" i="2"/>
  <c r="L40" i="2"/>
  <c r="BL40" i="2"/>
  <c r="AJ40" i="2"/>
  <c r="AZ40" i="2"/>
  <c r="AB41" i="2"/>
  <c r="L41" i="2"/>
  <c r="BL41" i="2"/>
  <c r="AJ41" i="2"/>
  <c r="AZ41" i="2"/>
  <c r="AB42" i="2"/>
  <c r="L42" i="2"/>
  <c r="BL42" i="2"/>
  <c r="AJ42" i="2"/>
  <c r="AZ42" i="2"/>
  <c r="AB43" i="2"/>
  <c r="L43" i="2"/>
  <c r="BL43" i="2"/>
  <c r="AJ43" i="2"/>
  <c r="AZ43" i="2"/>
  <c r="AB44" i="2"/>
  <c r="L44" i="2"/>
  <c r="BL44" i="2"/>
  <c r="AJ44" i="2"/>
  <c r="AZ44" i="2"/>
  <c r="AB45" i="2"/>
  <c r="L45" i="2"/>
  <c r="BL45" i="2"/>
  <c r="AJ45" i="2"/>
  <c r="AZ45" i="2"/>
  <c r="AB46" i="2"/>
  <c r="L46" i="2"/>
  <c r="BL46" i="2"/>
  <c r="AZ46" i="2"/>
  <c r="AB47" i="2"/>
  <c r="L47" i="2"/>
  <c r="BL47" i="2"/>
  <c r="AZ47" i="2"/>
  <c r="AB48" i="2"/>
  <c r="L48" i="2"/>
  <c r="BL48" i="2"/>
  <c r="AJ48" i="2"/>
  <c r="AZ48" i="2"/>
  <c r="AB49" i="2"/>
  <c r="L49" i="2"/>
  <c r="BL49" i="2"/>
  <c r="AJ49" i="2"/>
  <c r="AZ49" i="2"/>
  <c r="AB50" i="2"/>
  <c r="L50" i="2"/>
  <c r="BL50" i="2"/>
  <c r="AZ50" i="2"/>
  <c r="AB51" i="2"/>
  <c r="L51" i="2"/>
  <c r="BL51" i="2"/>
  <c r="AZ51" i="2"/>
  <c r="AB52" i="2"/>
  <c r="L52" i="2"/>
  <c r="BL52" i="2"/>
  <c r="AJ52" i="2"/>
  <c r="AZ52" i="2"/>
  <c r="AB53" i="2"/>
  <c r="L53" i="2"/>
  <c r="BL53" i="2"/>
  <c r="AJ53" i="2"/>
  <c r="AZ53" i="2"/>
  <c r="AB54" i="2"/>
  <c r="L54" i="2"/>
  <c r="BL54" i="2"/>
  <c r="AJ54" i="2"/>
  <c r="AZ54" i="2"/>
  <c r="AB55" i="2"/>
  <c r="L55" i="2"/>
  <c r="BL55" i="2"/>
  <c r="AZ55" i="2"/>
  <c r="AB56" i="2"/>
  <c r="L56" i="2"/>
  <c r="BL56" i="2"/>
  <c r="AZ56" i="2"/>
  <c r="AB57" i="2"/>
  <c r="L57" i="2"/>
  <c r="BL57" i="2"/>
  <c r="AJ57" i="2"/>
  <c r="AZ57" i="2"/>
  <c r="AB58" i="2"/>
  <c r="L58" i="2"/>
  <c r="BL58" i="2"/>
  <c r="AJ58" i="2"/>
  <c r="AZ58" i="2"/>
  <c r="AB59" i="2"/>
  <c r="L59" i="2"/>
  <c r="BL59" i="2"/>
  <c r="AJ59" i="2"/>
  <c r="AZ59" i="2"/>
  <c r="AB60" i="2"/>
  <c r="L60" i="2"/>
  <c r="BL60" i="2"/>
  <c r="AJ60" i="2"/>
  <c r="AZ60" i="2"/>
  <c r="AB61" i="2"/>
  <c r="L61" i="2"/>
  <c r="BL61" i="2"/>
  <c r="AZ61" i="2"/>
  <c r="AB62" i="2"/>
  <c r="L62" i="2"/>
  <c r="BL62" i="2"/>
  <c r="AJ62" i="2"/>
  <c r="AZ62" i="2"/>
  <c r="AB63" i="2"/>
  <c r="L63" i="2"/>
  <c r="BL63" i="2"/>
  <c r="AJ63" i="2"/>
  <c r="AZ63" i="2"/>
  <c r="AB64" i="2"/>
  <c r="L64" i="2"/>
  <c r="BL64" i="2"/>
  <c r="AZ64" i="2"/>
  <c r="AB65" i="2"/>
  <c r="L65" i="2"/>
  <c r="BL65" i="2"/>
  <c r="AJ65" i="2"/>
  <c r="AZ65" i="2"/>
  <c r="AF9" i="2"/>
  <c r="P9" i="2"/>
  <c r="BP9" i="2"/>
  <c r="AN9" i="2"/>
  <c r="BD9" i="2"/>
  <c r="AF10" i="2"/>
  <c r="P10" i="2"/>
  <c r="BP10" i="2"/>
  <c r="BD10" i="2"/>
  <c r="AF11" i="2"/>
  <c r="P11" i="2"/>
  <c r="BP11" i="2"/>
  <c r="BD11" i="2"/>
  <c r="AF12" i="2"/>
  <c r="P12" i="2"/>
  <c r="BP12" i="2"/>
  <c r="BD12" i="2"/>
  <c r="AF13" i="2"/>
  <c r="P13" i="2"/>
  <c r="BP13" i="2"/>
  <c r="AN13" i="2"/>
  <c r="BD13" i="2"/>
  <c r="AF14" i="2"/>
  <c r="P14" i="2"/>
  <c r="BP14" i="2"/>
  <c r="AN14" i="2"/>
  <c r="BD14" i="2"/>
  <c r="AF15" i="2"/>
  <c r="P15" i="2"/>
  <c r="BP15" i="2"/>
  <c r="AN15" i="2"/>
  <c r="BD15" i="2"/>
  <c r="AF16" i="2"/>
  <c r="P16" i="2"/>
  <c r="BP16" i="2"/>
  <c r="AN16" i="2"/>
  <c r="BD16" i="2"/>
  <c r="AF17" i="2"/>
  <c r="P17" i="2"/>
  <c r="BP17" i="2"/>
  <c r="BD17" i="2"/>
  <c r="AF18" i="2"/>
  <c r="P18" i="2"/>
  <c r="BP18" i="2"/>
  <c r="AN18" i="2"/>
  <c r="BD18" i="2"/>
  <c r="AF19" i="2"/>
  <c r="P19" i="2"/>
  <c r="BP19" i="2"/>
  <c r="BD19" i="2"/>
  <c r="AF20" i="2"/>
  <c r="P20" i="2"/>
  <c r="BP20" i="2"/>
  <c r="BD20" i="2"/>
  <c r="AF21" i="2"/>
  <c r="P21" i="2"/>
  <c r="BP21" i="2"/>
  <c r="AN21" i="2"/>
  <c r="BD21" i="2"/>
  <c r="AF22" i="2"/>
  <c r="P22" i="2"/>
  <c r="BP22" i="2"/>
  <c r="AN22" i="2"/>
  <c r="BD22" i="2"/>
  <c r="AF23" i="2"/>
  <c r="P23" i="2"/>
  <c r="BP23" i="2"/>
  <c r="AN23" i="2"/>
  <c r="BD23" i="2"/>
  <c r="AF24" i="2"/>
  <c r="P24" i="2"/>
  <c r="BP24" i="2"/>
  <c r="AN24" i="2"/>
  <c r="BD24" i="2"/>
  <c r="AF25" i="2"/>
  <c r="P25" i="2"/>
  <c r="BP25" i="2"/>
  <c r="BD25" i="2"/>
  <c r="AF26" i="2"/>
  <c r="P26" i="2"/>
  <c r="BP26" i="2"/>
  <c r="AN26" i="2"/>
  <c r="BD26" i="2"/>
  <c r="AF27" i="2"/>
  <c r="P27" i="2"/>
  <c r="BP27" i="2"/>
  <c r="AN27" i="2"/>
  <c r="BD27" i="2"/>
  <c r="AF28" i="2"/>
  <c r="P28" i="2"/>
  <c r="BP28" i="2"/>
  <c r="AN28" i="2"/>
  <c r="BD28" i="2"/>
  <c r="AF29" i="2"/>
  <c r="BP29" i="2"/>
  <c r="BD29" i="2"/>
  <c r="AF30" i="2"/>
  <c r="P30" i="2"/>
  <c r="BP30" i="2"/>
  <c r="BD30" i="2"/>
  <c r="AF31" i="2"/>
  <c r="P31" i="2"/>
  <c r="BP31" i="2"/>
  <c r="BD31" i="2"/>
  <c r="AF32" i="2"/>
  <c r="P32" i="2"/>
  <c r="BP32" i="2"/>
  <c r="AN32" i="2"/>
  <c r="BD32" i="2"/>
  <c r="AF33" i="2"/>
  <c r="P33" i="2"/>
  <c r="BP33" i="2"/>
  <c r="AN33" i="2"/>
  <c r="BD33" i="2"/>
  <c r="AF34" i="2"/>
  <c r="P34" i="2"/>
  <c r="BP34" i="2"/>
  <c r="AN34" i="2"/>
  <c r="BD34" i="2"/>
  <c r="AF35" i="2"/>
  <c r="P35" i="2"/>
  <c r="BP35" i="2"/>
  <c r="AN35" i="2"/>
  <c r="BD35" i="2"/>
  <c r="AF36" i="2"/>
  <c r="P36" i="2"/>
  <c r="BP36" i="2"/>
  <c r="AN36" i="2"/>
  <c r="BD36" i="2"/>
  <c r="AF37" i="2"/>
  <c r="P37" i="2"/>
  <c r="BP37" i="2"/>
  <c r="AN37" i="2"/>
  <c r="BD37" i="2"/>
  <c r="AF38" i="2"/>
  <c r="P38" i="2"/>
  <c r="BP38" i="2"/>
  <c r="BD38" i="2"/>
  <c r="AF39" i="2"/>
  <c r="P39" i="2"/>
  <c r="BP39" i="2"/>
  <c r="AN39" i="2"/>
  <c r="BD39" i="2"/>
  <c r="AF40" i="2"/>
  <c r="P40" i="2"/>
  <c r="BP40" i="2"/>
  <c r="AN40" i="2"/>
  <c r="BD40" i="2"/>
  <c r="AF41" i="2"/>
  <c r="P41" i="2"/>
  <c r="BP41" i="2"/>
  <c r="AN41" i="2"/>
  <c r="BD41" i="2"/>
  <c r="AF42" i="2"/>
  <c r="P42" i="2"/>
  <c r="BP42" i="2"/>
  <c r="AN42" i="2"/>
  <c r="BD42" i="2"/>
  <c r="AF43" i="2"/>
  <c r="P43" i="2"/>
  <c r="BP43" i="2"/>
  <c r="AN43" i="2"/>
  <c r="BD43" i="2"/>
  <c r="AF44" i="2"/>
  <c r="P44" i="2"/>
  <c r="BP44" i="2"/>
  <c r="AN44" i="2"/>
  <c r="BD44" i="2"/>
  <c r="AF45" i="2"/>
  <c r="P45" i="2"/>
  <c r="BP45" i="2"/>
  <c r="AN45" i="2"/>
  <c r="BD45" i="2"/>
  <c r="AF46" i="2"/>
  <c r="P46" i="2"/>
  <c r="BP46" i="2"/>
  <c r="BD46" i="2"/>
  <c r="AF47" i="2"/>
  <c r="P47" i="2"/>
  <c r="BP47" i="2"/>
  <c r="BD47" i="2"/>
  <c r="AF48" i="2"/>
  <c r="P48" i="2"/>
  <c r="BP48" i="2"/>
  <c r="AN48" i="2"/>
  <c r="BD48" i="2"/>
  <c r="AF49" i="2"/>
  <c r="P49" i="2"/>
  <c r="BP49" i="2"/>
  <c r="AN49" i="2"/>
  <c r="BD49" i="2"/>
  <c r="AF50" i="2"/>
  <c r="P50" i="2"/>
  <c r="BP50" i="2"/>
  <c r="BD50" i="2"/>
  <c r="AF51" i="2"/>
  <c r="P51" i="2"/>
  <c r="BP51" i="2"/>
  <c r="BD51" i="2"/>
  <c r="AF52" i="2"/>
  <c r="P52" i="2"/>
  <c r="BP52" i="2"/>
  <c r="AN52" i="2"/>
  <c r="BD52" i="2"/>
  <c r="AF53" i="2"/>
  <c r="P53" i="2"/>
  <c r="BP53" i="2"/>
  <c r="AN53" i="2"/>
  <c r="BD53" i="2"/>
  <c r="AF54" i="2"/>
  <c r="P54" i="2"/>
  <c r="BP54" i="2"/>
  <c r="AN54" i="2"/>
  <c r="BD54" i="2"/>
  <c r="AF55" i="2"/>
  <c r="P55" i="2"/>
  <c r="BP55" i="2"/>
  <c r="BD55" i="2"/>
  <c r="AF56" i="2"/>
  <c r="P56" i="2"/>
  <c r="BP56" i="2"/>
  <c r="BD56" i="2"/>
  <c r="AF57" i="2"/>
  <c r="P57" i="2"/>
  <c r="BP57" i="2"/>
  <c r="AN57" i="2"/>
  <c r="BD57" i="2"/>
  <c r="AF58" i="2"/>
  <c r="P58" i="2"/>
  <c r="BP58" i="2"/>
  <c r="AN58" i="2"/>
  <c r="BD58" i="2"/>
  <c r="AF59" i="2"/>
  <c r="P59" i="2"/>
  <c r="BP59" i="2"/>
  <c r="AN59" i="2"/>
  <c r="BD59" i="2"/>
  <c r="AF60" i="2"/>
  <c r="P60" i="2"/>
  <c r="BP60" i="2"/>
  <c r="AN60" i="2"/>
  <c r="BD60" i="2"/>
  <c r="AF61" i="2"/>
  <c r="P61" i="2"/>
  <c r="BP61" i="2"/>
  <c r="BD61" i="2"/>
  <c r="AF62" i="2"/>
  <c r="P62" i="2"/>
  <c r="BP62" i="2"/>
  <c r="AN62" i="2"/>
  <c r="BD62" i="2"/>
  <c r="AF63" i="2"/>
  <c r="P63" i="2"/>
  <c r="BP63" i="2"/>
  <c r="AN63" i="2"/>
  <c r="BD63" i="2"/>
  <c r="AF64" i="2"/>
  <c r="P64" i="2"/>
  <c r="BP64" i="2"/>
  <c r="BD64" i="2"/>
  <c r="AF65" i="2"/>
  <c r="P65" i="2"/>
  <c r="BP65" i="2"/>
  <c r="AN65" i="2"/>
  <c r="BD65" i="2"/>
  <c r="AC9" i="2"/>
  <c r="M9" i="2"/>
  <c r="BM9" i="2"/>
  <c r="AK9" i="2"/>
  <c r="BA9" i="2"/>
  <c r="AC10" i="2"/>
  <c r="M10" i="2"/>
  <c r="BM10" i="2"/>
  <c r="BA10" i="2"/>
  <c r="AC11" i="2"/>
  <c r="M11" i="2"/>
  <c r="BM11" i="2"/>
  <c r="BA11" i="2"/>
  <c r="AC12" i="2"/>
  <c r="M12" i="2"/>
  <c r="BM12" i="2"/>
  <c r="BA12" i="2"/>
  <c r="AC13" i="2"/>
  <c r="M13" i="2"/>
  <c r="BM13" i="2"/>
  <c r="AK13" i="2"/>
  <c r="BA13" i="2"/>
  <c r="AC14" i="2"/>
  <c r="M14" i="2"/>
  <c r="BM14" i="2"/>
  <c r="BA14" i="2"/>
  <c r="AC15" i="2"/>
  <c r="M15" i="2"/>
  <c r="BM15" i="2"/>
  <c r="AK15" i="2"/>
  <c r="BA15" i="2"/>
  <c r="AC16" i="2"/>
  <c r="M16" i="2"/>
  <c r="BM16" i="2"/>
  <c r="AK16" i="2"/>
  <c r="BA16" i="2"/>
  <c r="AC17" i="2"/>
  <c r="M17" i="2"/>
  <c r="BM17" i="2"/>
  <c r="BA17" i="2"/>
  <c r="AC18" i="2"/>
  <c r="M18" i="2"/>
  <c r="BM18" i="2"/>
  <c r="AK18" i="2"/>
  <c r="BA18" i="2"/>
  <c r="AC19" i="2"/>
  <c r="M19" i="2"/>
  <c r="BM19" i="2"/>
  <c r="BA19" i="2"/>
  <c r="AC20" i="2"/>
  <c r="M20" i="2"/>
  <c r="BM20" i="2"/>
  <c r="BA20" i="2"/>
  <c r="AC21" i="2"/>
  <c r="M21" i="2"/>
  <c r="BM21" i="2"/>
  <c r="AK21" i="2"/>
  <c r="BA21" i="2"/>
  <c r="AC22" i="2"/>
  <c r="M22" i="2"/>
  <c r="BM22" i="2"/>
  <c r="AK22" i="2"/>
  <c r="BA22" i="2"/>
  <c r="AC23" i="2"/>
  <c r="M23" i="2"/>
  <c r="BM23" i="2"/>
  <c r="AK23" i="2"/>
  <c r="BA23" i="2"/>
  <c r="AC24" i="2"/>
  <c r="M24" i="2"/>
  <c r="BM24" i="2"/>
  <c r="AK24" i="2"/>
  <c r="BA24" i="2"/>
  <c r="AC25" i="2"/>
  <c r="M25" i="2"/>
  <c r="BM25" i="2"/>
  <c r="BA25" i="2"/>
  <c r="AC26" i="2"/>
  <c r="M26" i="2"/>
  <c r="BM26" i="2"/>
  <c r="AK26" i="2"/>
  <c r="BA26" i="2"/>
  <c r="AC27" i="2"/>
  <c r="M27" i="2"/>
  <c r="BM27" i="2"/>
  <c r="BA27" i="2"/>
  <c r="AC28" i="2"/>
  <c r="M28" i="2"/>
  <c r="BM28" i="2"/>
  <c r="AK28" i="2"/>
  <c r="BA28" i="2"/>
  <c r="AC29" i="2"/>
  <c r="BM29" i="2"/>
  <c r="BA29" i="2"/>
  <c r="AC30" i="2"/>
  <c r="M30" i="2"/>
  <c r="BM30" i="2"/>
  <c r="BA30" i="2"/>
  <c r="AC31" i="2"/>
  <c r="M31" i="2"/>
  <c r="BM31" i="2"/>
  <c r="BA31" i="2"/>
  <c r="AC32" i="2"/>
  <c r="M32" i="2"/>
  <c r="BM32" i="2"/>
  <c r="AK32" i="2"/>
  <c r="BA32" i="2"/>
  <c r="AC33" i="2"/>
  <c r="M33" i="2"/>
  <c r="BM33" i="2"/>
  <c r="AK33" i="2"/>
  <c r="BA33" i="2"/>
  <c r="AC34" i="2"/>
  <c r="M34" i="2"/>
  <c r="BM34" i="2"/>
  <c r="AK34" i="2"/>
  <c r="BA34" i="2"/>
  <c r="AC35" i="2"/>
  <c r="M35" i="2"/>
  <c r="BM35" i="2"/>
  <c r="AK35" i="2"/>
  <c r="BA35" i="2"/>
  <c r="AC36" i="2"/>
  <c r="M36" i="2"/>
  <c r="BM36" i="2"/>
  <c r="AK36" i="2"/>
  <c r="BA36" i="2"/>
  <c r="AC37" i="2"/>
  <c r="M37" i="2"/>
  <c r="BM37" i="2"/>
  <c r="AK37" i="2"/>
  <c r="BA37" i="2"/>
  <c r="AC38" i="2"/>
  <c r="M38" i="2"/>
  <c r="BM38" i="2"/>
  <c r="BA38" i="2"/>
  <c r="AC39" i="2"/>
  <c r="M39" i="2"/>
  <c r="BM39" i="2"/>
  <c r="AK39" i="2"/>
  <c r="BA39" i="2"/>
  <c r="AC40" i="2"/>
  <c r="M40" i="2"/>
  <c r="BM40" i="2"/>
  <c r="AK40" i="2"/>
  <c r="BA40" i="2"/>
  <c r="AC41" i="2"/>
  <c r="M41" i="2"/>
  <c r="BM41" i="2"/>
  <c r="AK41" i="2"/>
  <c r="BA41" i="2"/>
  <c r="AC42" i="2"/>
  <c r="M42" i="2"/>
  <c r="BM42" i="2"/>
  <c r="AK42" i="2"/>
  <c r="BA42" i="2"/>
  <c r="AC43" i="2"/>
  <c r="M43" i="2"/>
  <c r="BM43" i="2"/>
  <c r="AK43" i="2"/>
  <c r="BA43" i="2"/>
  <c r="AC44" i="2"/>
  <c r="M44" i="2"/>
  <c r="BM44" i="2"/>
  <c r="AK44" i="2"/>
  <c r="BA44" i="2"/>
  <c r="AC45" i="2"/>
  <c r="M45" i="2"/>
  <c r="BM45" i="2"/>
  <c r="AK45" i="2"/>
  <c r="BA45" i="2"/>
  <c r="AC46" i="2"/>
  <c r="M46" i="2"/>
  <c r="BM46" i="2"/>
  <c r="BA46" i="2"/>
  <c r="AC47" i="2"/>
  <c r="M47" i="2"/>
  <c r="BM47" i="2"/>
  <c r="BA47" i="2"/>
  <c r="AC48" i="2"/>
  <c r="M48" i="2"/>
  <c r="BM48" i="2"/>
  <c r="AK48" i="2"/>
  <c r="BA48" i="2"/>
  <c r="AC49" i="2"/>
  <c r="M49" i="2"/>
  <c r="BM49" i="2"/>
  <c r="AK49" i="2"/>
  <c r="BA49" i="2"/>
  <c r="AC50" i="2"/>
  <c r="M50" i="2"/>
  <c r="BM50" i="2"/>
  <c r="BA50" i="2"/>
  <c r="AC51" i="2"/>
  <c r="M51" i="2"/>
  <c r="BM51" i="2"/>
  <c r="BA51" i="2"/>
  <c r="AC52" i="2"/>
  <c r="M52" i="2"/>
  <c r="BM52" i="2"/>
  <c r="AK52" i="2"/>
  <c r="BA52" i="2"/>
  <c r="AC53" i="2"/>
  <c r="M53" i="2"/>
  <c r="BM53" i="2"/>
  <c r="AK53" i="2"/>
  <c r="BA53" i="2"/>
  <c r="AC54" i="2"/>
  <c r="M54" i="2"/>
  <c r="BM54" i="2"/>
  <c r="AK54" i="2"/>
  <c r="BA54" i="2"/>
  <c r="AC55" i="2"/>
  <c r="M55" i="2"/>
  <c r="BM55" i="2"/>
  <c r="BA55" i="2"/>
  <c r="AC56" i="2"/>
  <c r="M56" i="2"/>
  <c r="BM56" i="2"/>
  <c r="BA56" i="2"/>
  <c r="AC57" i="2"/>
  <c r="M57" i="2"/>
  <c r="BM57" i="2"/>
  <c r="AK57" i="2"/>
  <c r="BA57" i="2"/>
  <c r="AC58" i="2"/>
  <c r="M58" i="2"/>
  <c r="BM58" i="2"/>
  <c r="AK58" i="2"/>
  <c r="BA58" i="2"/>
  <c r="AC59" i="2"/>
  <c r="M59" i="2"/>
  <c r="BM59" i="2"/>
  <c r="AK59" i="2"/>
  <c r="BA59" i="2"/>
  <c r="AC60" i="2"/>
  <c r="M60" i="2"/>
  <c r="BM60" i="2"/>
  <c r="AK60" i="2"/>
  <c r="BA60" i="2"/>
  <c r="AC61" i="2"/>
  <c r="M61" i="2"/>
  <c r="BM61" i="2"/>
  <c r="BA61" i="2"/>
  <c r="AC62" i="2"/>
  <c r="M62" i="2"/>
  <c r="BM62" i="2"/>
  <c r="AK62" i="2"/>
  <c r="BA62" i="2"/>
  <c r="AC63" i="2"/>
  <c r="M63" i="2"/>
  <c r="BM63" i="2"/>
  <c r="AK63" i="2"/>
  <c r="BA63" i="2"/>
  <c r="AC64" i="2"/>
  <c r="M64" i="2"/>
  <c r="BM64" i="2"/>
  <c r="BA64" i="2"/>
  <c r="AC65" i="2"/>
  <c r="M65" i="2"/>
  <c r="BM65" i="2"/>
  <c r="AK65" i="2"/>
  <c r="BA65" i="2"/>
  <c r="AG9" i="2"/>
  <c r="Q9" i="2"/>
  <c r="BQ9" i="2"/>
  <c r="AO9" i="2"/>
  <c r="BE9" i="2"/>
  <c r="AG10" i="2"/>
  <c r="Q10" i="2"/>
  <c r="BQ10" i="2"/>
  <c r="BE10" i="2"/>
  <c r="AG11" i="2"/>
  <c r="Q11" i="2"/>
  <c r="BQ11" i="2"/>
  <c r="BE11" i="2"/>
  <c r="AG12" i="2"/>
  <c r="Q12" i="2"/>
  <c r="BQ12" i="2"/>
  <c r="BE12" i="2"/>
  <c r="AG13" i="2"/>
  <c r="Q13" i="2"/>
  <c r="BQ13" i="2"/>
  <c r="AO13" i="2"/>
  <c r="BE13" i="2"/>
  <c r="AG14" i="2"/>
  <c r="Q14" i="2"/>
  <c r="BQ14" i="2"/>
  <c r="BE14" i="2"/>
  <c r="AG15" i="2"/>
  <c r="Q15" i="2"/>
  <c r="BQ15" i="2"/>
  <c r="AO15" i="2"/>
  <c r="BE15" i="2"/>
  <c r="AG16" i="2"/>
  <c r="Q16" i="2"/>
  <c r="BQ16" i="2"/>
  <c r="AO16" i="2"/>
  <c r="BE16" i="2"/>
  <c r="AG17" i="2"/>
  <c r="Q17" i="2"/>
  <c r="BQ17" i="2"/>
  <c r="BE17" i="2"/>
  <c r="AG18" i="2"/>
  <c r="Q18" i="2"/>
  <c r="BQ18" i="2"/>
  <c r="AO18" i="2"/>
  <c r="BE18" i="2"/>
  <c r="AG19" i="2"/>
  <c r="Q19" i="2"/>
  <c r="BQ19" i="2"/>
  <c r="BE19" i="2"/>
  <c r="AG20" i="2"/>
  <c r="Q20" i="2"/>
  <c r="BQ20" i="2"/>
  <c r="BE20" i="2"/>
  <c r="AG21" i="2"/>
  <c r="Q21" i="2"/>
  <c r="BQ21" i="2"/>
  <c r="AO21" i="2"/>
  <c r="BE21" i="2"/>
  <c r="AG22" i="2"/>
  <c r="Q22" i="2"/>
  <c r="BQ22" i="2"/>
  <c r="AO22" i="2"/>
  <c r="BE22" i="2"/>
  <c r="AG23" i="2"/>
  <c r="Q23" i="2"/>
  <c r="BQ23" i="2"/>
  <c r="AO23" i="2"/>
  <c r="BE23" i="2"/>
  <c r="AG24" i="2"/>
  <c r="Q24" i="2"/>
  <c r="BQ24" i="2"/>
  <c r="AO24" i="2"/>
  <c r="BE24" i="2"/>
  <c r="AG25" i="2"/>
  <c r="Q25" i="2"/>
  <c r="BQ25" i="2"/>
  <c r="BE25" i="2"/>
  <c r="AG26" i="2"/>
  <c r="Q26" i="2"/>
  <c r="BQ26" i="2"/>
  <c r="AO26" i="2"/>
  <c r="BE26" i="2"/>
  <c r="AG27" i="2"/>
  <c r="Q27" i="2"/>
  <c r="BQ27" i="2"/>
  <c r="BE27" i="2"/>
  <c r="AG28" i="2"/>
  <c r="Q28" i="2"/>
  <c r="BQ28" i="2"/>
  <c r="AO28" i="2"/>
  <c r="BE28" i="2"/>
  <c r="AG29" i="2"/>
  <c r="BQ29" i="2"/>
  <c r="BE29" i="2"/>
  <c r="AG30" i="2"/>
  <c r="Q30" i="2"/>
  <c r="BQ30" i="2"/>
  <c r="BE30" i="2"/>
  <c r="AG31" i="2"/>
  <c r="Q31" i="2"/>
  <c r="BQ31" i="2"/>
  <c r="BE31" i="2"/>
  <c r="AG32" i="2"/>
  <c r="Q32" i="2"/>
  <c r="BQ32" i="2"/>
  <c r="AO32" i="2"/>
  <c r="BE32" i="2"/>
  <c r="AG33" i="2"/>
  <c r="Q33" i="2"/>
  <c r="BQ33" i="2"/>
  <c r="AO33" i="2"/>
  <c r="BE33" i="2"/>
  <c r="AG34" i="2"/>
  <c r="Q34" i="2"/>
  <c r="BQ34" i="2"/>
  <c r="AO34" i="2"/>
  <c r="BE34" i="2"/>
  <c r="AG35" i="2"/>
  <c r="Q35" i="2"/>
  <c r="BQ35" i="2"/>
  <c r="AO35" i="2"/>
  <c r="BE35" i="2"/>
  <c r="AG36" i="2"/>
  <c r="Q36" i="2"/>
  <c r="BQ36" i="2"/>
  <c r="AO36" i="2"/>
  <c r="BE36" i="2"/>
  <c r="AG37" i="2"/>
  <c r="Q37" i="2"/>
  <c r="BQ37" i="2"/>
  <c r="AO37" i="2"/>
  <c r="BE37" i="2"/>
  <c r="AG38" i="2"/>
  <c r="Q38" i="2"/>
  <c r="BQ38" i="2"/>
  <c r="BE38" i="2"/>
  <c r="AG39" i="2"/>
  <c r="Q39" i="2"/>
  <c r="BQ39" i="2"/>
  <c r="AO39" i="2"/>
  <c r="BE39" i="2"/>
  <c r="AG40" i="2"/>
  <c r="Q40" i="2"/>
  <c r="BQ40" i="2"/>
  <c r="AO40" i="2"/>
  <c r="BE40" i="2"/>
  <c r="AG41" i="2"/>
  <c r="Q41" i="2"/>
  <c r="BQ41" i="2"/>
  <c r="AO41" i="2"/>
  <c r="BE41" i="2"/>
  <c r="AG42" i="2"/>
  <c r="Q42" i="2"/>
  <c r="BQ42" i="2"/>
  <c r="AO42" i="2"/>
  <c r="BE42" i="2"/>
  <c r="AG43" i="2"/>
  <c r="Q43" i="2"/>
  <c r="BQ43" i="2"/>
  <c r="AO43" i="2"/>
  <c r="BE43" i="2"/>
  <c r="AG44" i="2"/>
  <c r="Q44" i="2"/>
  <c r="BQ44" i="2"/>
  <c r="AO44" i="2"/>
  <c r="BE44" i="2"/>
  <c r="AG45" i="2"/>
  <c r="Q45" i="2"/>
  <c r="BQ45" i="2"/>
  <c r="AO45" i="2"/>
  <c r="BE45" i="2"/>
  <c r="AG46" i="2"/>
  <c r="Q46" i="2"/>
  <c r="BQ46" i="2"/>
  <c r="BE46" i="2"/>
  <c r="AG47" i="2"/>
  <c r="Q47" i="2"/>
  <c r="BQ47" i="2"/>
  <c r="BE47" i="2"/>
  <c r="AG48" i="2"/>
  <c r="Q48" i="2"/>
  <c r="BQ48" i="2"/>
  <c r="AO48" i="2"/>
  <c r="BE48" i="2"/>
  <c r="AG49" i="2"/>
  <c r="Q49" i="2"/>
  <c r="BQ49" i="2"/>
  <c r="AO49" i="2"/>
  <c r="BE49" i="2"/>
  <c r="AG50" i="2"/>
  <c r="Q50" i="2"/>
  <c r="BQ50" i="2"/>
  <c r="BE50" i="2"/>
  <c r="AG51" i="2"/>
  <c r="Q51" i="2"/>
  <c r="BQ51" i="2"/>
  <c r="BE51" i="2"/>
  <c r="AG52" i="2"/>
  <c r="Q52" i="2"/>
  <c r="BQ52" i="2"/>
  <c r="AO52" i="2"/>
  <c r="BE52" i="2"/>
  <c r="AG53" i="2"/>
  <c r="Q53" i="2"/>
  <c r="BQ53" i="2"/>
  <c r="AO53" i="2"/>
  <c r="BE53" i="2"/>
  <c r="AG54" i="2"/>
  <c r="Q54" i="2"/>
  <c r="BQ54" i="2"/>
  <c r="AO54" i="2"/>
  <c r="BE54" i="2"/>
  <c r="AG55" i="2"/>
  <c r="Q55" i="2"/>
  <c r="BQ55" i="2"/>
  <c r="BE55" i="2"/>
  <c r="AG56" i="2"/>
  <c r="Q56" i="2"/>
  <c r="BQ56" i="2"/>
  <c r="BE56" i="2"/>
  <c r="AG57" i="2"/>
  <c r="Q57" i="2"/>
  <c r="BQ57" i="2"/>
  <c r="AO57" i="2"/>
  <c r="BE57" i="2"/>
  <c r="AG58" i="2"/>
  <c r="Q58" i="2"/>
  <c r="BQ58" i="2"/>
  <c r="AO58" i="2"/>
  <c r="BE58" i="2"/>
  <c r="AG59" i="2"/>
  <c r="Q59" i="2"/>
  <c r="BQ59" i="2"/>
  <c r="AO59" i="2"/>
  <c r="BE59" i="2"/>
  <c r="AG60" i="2"/>
  <c r="Q60" i="2"/>
  <c r="BQ60" i="2"/>
  <c r="AO60" i="2"/>
  <c r="BE60" i="2"/>
  <c r="AG61" i="2"/>
  <c r="Q61" i="2"/>
  <c r="BQ61" i="2"/>
  <c r="BE61" i="2"/>
  <c r="AG62" i="2"/>
  <c r="Q62" i="2"/>
  <c r="BQ62" i="2"/>
  <c r="AO62" i="2"/>
  <c r="BE62" i="2"/>
  <c r="AG63" i="2"/>
  <c r="Q63" i="2"/>
  <c r="BQ63" i="2"/>
  <c r="AO63" i="2"/>
  <c r="BE63" i="2"/>
  <c r="AG64" i="2"/>
  <c r="Q64" i="2"/>
  <c r="BQ64" i="2"/>
  <c r="BE64" i="2"/>
  <c r="AG65" i="2"/>
  <c r="Q65" i="2"/>
  <c r="BQ65" i="2"/>
  <c r="AO65" i="2"/>
  <c r="BE65" i="2"/>
  <c r="AD9" i="2"/>
  <c r="N9" i="2"/>
  <c r="BN9" i="2"/>
  <c r="AL9" i="2"/>
  <c r="BB9" i="2"/>
  <c r="AD10" i="2"/>
  <c r="N10" i="2"/>
  <c r="BN10" i="2"/>
  <c r="BB10" i="2"/>
  <c r="AD11" i="2"/>
  <c r="N11" i="2"/>
  <c r="BN11" i="2"/>
  <c r="BB11" i="2"/>
  <c r="AD12" i="2"/>
  <c r="N12" i="2"/>
  <c r="BN12" i="2"/>
  <c r="BB12" i="2"/>
  <c r="AD13" i="2"/>
  <c r="N13" i="2"/>
  <c r="BN13" i="2"/>
  <c r="AL13" i="2"/>
  <c r="BB13" i="2"/>
  <c r="AD14" i="2"/>
  <c r="N14" i="2"/>
  <c r="BN14" i="2"/>
  <c r="BB14" i="2"/>
  <c r="AD15" i="2"/>
  <c r="N15" i="2"/>
  <c r="BN15" i="2"/>
  <c r="AL15" i="2"/>
  <c r="BB15" i="2"/>
  <c r="AD16" i="2"/>
  <c r="N16" i="2"/>
  <c r="BN16" i="2"/>
  <c r="AL16" i="2"/>
  <c r="BB16" i="2"/>
  <c r="AD17" i="2"/>
  <c r="N17" i="2"/>
  <c r="BN17" i="2"/>
  <c r="BB17" i="2"/>
  <c r="AD18" i="2"/>
  <c r="N18" i="2"/>
  <c r="BN18" i="2"/>
  <c r="AL18" i="2"/>
  <c r="BB18" i="2"/>
  <c r="AD19" i="2"/>
  <c r="N19" i="2"/>
  <c r="BN19" i="2"/>
  <c r="BB19" i="2"/>
  <c r="AD20" i="2"/>
  <c r="N20" i="2"/>
  <c r="BN20" i="2"/>
  <c r="BB20" i="2"/>
  <c r="AD21" i="2"/>
  <c r="N21" i="2"/>
  <c r="BN21" i="2"/>
  <c r="AL21" i="2"/>
  <c r="BB21" i="2"/>
  <c r="AD22" i="2"/>
  <c r="N22" i="2"/>
  <c r="BN22" i="2"/>
  <c r="AL22" i="2"/>
  <c r="BB22" i="2"/>
  <c r="AD23" i="2"/>
  <c r="N23" i="2"/>
  <c r="BN23" i="2"/>
  <c r="AL23" i="2"/>
  <c r="BB23" i="2"/>
  <c r="AD24" i="2"/>
  <c r="N24" i="2"/>
  <c r="BN24" i="2"/>
  <c r="AL24" i="2"/>
  <c r="BB24" i="2"/>
  <c r="AD25" i="2"/>
  <c r="N25" i="2"/>
  <c r="BN25" i="2"/>
  <c r="BB25" i="2"/>
  <c r="AD26" i="2"/>
  <c r="N26" i="2"/>
  <c r="BN26" i="2"/>
  <c r="AL26" i="2"/>
  <c r="BB26" i="2"/>
  <c r="AD27" i="2"/>
  <c r="N27" i="2"/>
  <c r="BN27" i="2"/>
  <c r="BB27" i="2"/>
  <c r="AD28" i="2"/>
  <c r="N28" i="2"/>
  <c r="BN28" i="2"/>
  <c r="AL28" i="2"/>
  <c r="BB28" i="2"/>
  <c r="AD29" i="2"/>
  <c r="BN29" i="2"/>
  <c r="BB29" i="2"/>
  <c r="AD30" i="2"/>
  <c r="N30" i="2"/>
  <c r="BN30" i="2"/>
  <c r="BB30" i="2"/>
  <c r="AD31" i="2"/>
  <c r="N31" i="2"/>
  <c r="BN31" i="2"/>
  <c r="BB31" i="2"/>
  <c r="AD32" i="2"/>
  <c r="N32" i="2"/>
  <c r="BN32" i="2"/>
  <c r="AL32" i="2"/>
  <c r="BB32" i="2"/>
  <c r="AD33" i="2"/>
  <c r="N33" i="2"/>
  <c r="BN33" i="2"/>
  <c r="BB33" i="2"/>
  <c r="AD34" i="2"/>
  <c r="N34" i="2"/>
  <c r="BN34" i="2"/>
  <c r="AL34" i="2"/>
  <c r="BB34" i="2"/>
  <c r="AD35" i="2"/>
  <c r="N35" i="2"/>
  <c r="BN35" i="2"/>
  <c r="AL35" i="2"/>
  <c r="BB35" i="2"/>
  <c r="AD36" i="2"/>
  <c r="N36" i="2"/>
  <c r="BN36" i="2"/>
  <c r="AL36" i="2"/>
  <c r="BB36" i="2"/>
  <c r="AD37" i="2"/>
  <c r="N37" i="2"/>
  <c r="BN37" i="2"/>
  <c r="AL37" i="2"/>
  <c r="BB37" i="2"/>
  <c r="AD38" i="2"/>
  <c r="N38" i="2"/>
  <c r="BN38" i="2"/>
  <c r="BB38" i="2"/>
  <c r="AD39" i="2"/>
  <c r="N39" i="2"/>
  <c r="BN39" i="2"/>
  <c r="AL39" i="2"/>
  <c r="BB39" i="2"/>
  <c r="AD40" i="2"/>
  <c r="N40" i="2"/>
  <c r="BN40" i="2"/>
  <c r="AL40" i="2"/>
  <c r="BB40" i="2"/>
  <c r="AD41" i="2"/>
  <c r="N41" i="2"/>
  <c r="BN41" i="2"/>
  <c r="AL41" i="2"/>
  <c r="BB41" i="2"/>
  <c r="AD42" i="2"/>
  <c r="N42" i="2"/>
  <c r="BN42" i="2"/>
  <c r="AL42" i="2"/>
  <c r="BB42" i="2"/>
  <c r="AD43" i="2"/>
  <c r="N43" i="2"/>
  <c r="BN43" i="2"/>
  <c r="BB43" i="2"/>
  <c r="AD44" i="2"/>
  <c r="N44" i="2"/>
  <c r="BN44" i="2"/>
  <c r="AL44" i="2"/>
  <c r="BB44" i="2"/>
  <c r="AD45" i="2"/>
  <c r="N45" i="2"/>
  <c r="BN45" i="2"/>
  <c r="AL45" i="2"/>
  <c r="BB45" i="2"/>
  <c r="AD46" i="2"/>
  <c r="N46" i="2"/>
  <c r="BN46" i="2"/>
  <c r="BB46" i="2"/>
  <c r="AD47" i="2"/>
  <c r="N47" i="2"/>
  <c r="BN47" i="2"/>
  <c r="BB47" i="2"/>
  <c r="AD48" i="2"/>
  <c r="N48" i="2"/>
  <c r="BN48" i="2"/>
  <c r="AL48" i="2"/>
  <c r="BB48" i="2"/>
  <c r="AD49" i="2"/>
  <c r="N49" i="2"/>
  <c r="BN49" i="2"/>
  <c r="AL49" i="2"/>
  <c r="BB49" i="2"/>
  <c r="AD50" i="2"/>
  <c r="N50" i="2"/>
  <c r="BN50" i="2"/>
  <c r="BB50" i="2"/>
  <c r="AD51" i="2"/>
  <c r="N51" i="2"/>
  <c r="BN51" i="2"/>
  <c r="BB51" i="2"/>
  <c r="AD52" i="2"/>
  <c r="N52" i="2"/>
  <c r="BN52" i="2"/>
  <c r="AL52" i="2"/>
  <c r="BB52" i="2"/>
  <c r="AD53" i="2"/>
  <c r="N53" i="2"/>
  <c r="BN53" i="2"/>
  <c r="AL53" i="2"/>
  <c r="BB53" i="2"/>
  <c r="AD54" i="2"/>
  <c r="N54" i="2"/>
  <c r="BN54" i="2"/>
  <c r="AL54" i="2"/>
  <c r="BB54" i="2"/>
  <c r="AD55" i="2"/>
  <c r="N55" i="2"/>
  <c r="BN55" i="2"/>
  <c r="BB55" i="2"/>
  <c r="AD56" i="2"/>
  <c r="N56" i="2"/>
  <c r="BN56" i="2"/>
  <c r="BB56" i="2"/>
  <c r="AD57" i="2"/>
  <c r="N57" i="2"/>
  <c r="BN57" i="2"/>
  <c r="BB57" i="2"/>
  <c r="AD58" i="2"/>
  <c r="N58" i="2"/>
  <c r="BN58" i="2"/>
  <c r="AL58" i="2"/>
  <c r="BB58" i="2"/>
  <c r="AD59" i="2"/>
  <c r="N59" i="2"/>
  <c r="BN59" i="2"/>
  <c r="AL59" i="2"/>
  <c r="BB59" i="2"/>
  <c r="AD60" i="2"/>
  <c r="N60" i="2"/>
  <c r="BN60" i="2"/>
  <c r="BB60" i="2"/>
  <c r="AD61" i="2"/>
  <c r="N61" i="2"/>
  <c r="BN61" i="2"/>
  <c r="BB61" i="2"/>
  <c r="AD62" i="2"/>
  <c r="N62" i="2"/>
  <c r="BN62" i="2"/>
  <c r="AL62" i="2"/>
  <c r="BB62" i="2"/>
  <c r="AD63" i="2"/>
  <c r="N63" i="2"/>
  <c r="BN63" i="2"/>
  <c r="AL63" i="2"/>
  <c r="BB63" i="2"/>
  <c r="AD64" i="2"/>
  <c r="N64" i="2"/>
  <c r="BN64" i="2"/>
  <c r="BB64" i="2"/>
  <c r="AD65" i="2"/>
  <c r="N65" i="2"/>
  <c r="BN65" i="2"/>
  <c r="AL65" i="2"/>
  <c r="BB65" i="2"/>
  <c r="AH9" i="2"/>
  <c r="R9" i="2"/>
  <c r="BR9" i="2"/>
  <c r="AP9" i="2"/>
  <c r="BF9" i="2"/>
  <c r="AH10" i="2"/>
  <c r="R10" i="2"/>
  <c r="BR10" i="2"/>
  <c r="BF10" i="2"/>
  <c r="AH11" i="2"/>
  <c r="R11" i="2"/>
  <c r="BR11" i="2"/>
  <c r="BF11" i="2"/>
  <c r="AH12" i="2"/>
  <c r="R12" i="2"/>
  <c r="BR12" i="2"/>
  <c r="BF12" i="2"/>
  <c r="AH13" i="2"/>
  <c r="R13" i="2"/>
  <c r="BR13" i="2"/>
  <c r="AP13" i="2"/>
  <c r="BF13" i="2"/>
  <c r="AH14" i="2"/>
  <c r="R14" i="2"/>
  <c r="BR14" i="2"/>
  <c r="BF14" i="2"/>
  <c r="AH15" i="2"/>
  <c r="R15" i="2"/>
  <c r="BR15" i="2"/>
  <c r="AP15" i="2"/>
  <c r="BF15" i="2"/>
  <c r="AH16" i="2"/>
  <c r="R16" i="2"/>
  <c r="BR16" i="2"/>
  <c r="AP16" i="2"/>
  <c r="BF16" i="2"/>
  <c r="AH17" i="2"/>
  <c r="R17" i="2"/>
  <c r="BR17" i="2"/>
  <c r="BF17" i="2"/>
  <c r="AH18" i="2"/>
  <c r="R18" i="2"/>
  <c r="BR18" i="2"/>
  <c r="AP18" i="2"/>
  <c r="BF18" i="2"/>
  <c r="AH19" i="2"/>
  <c r="R19" i="2"/>
  <c r="BR19" i="2"/>
  <c r="BF19" i="2"/>
  <c r="AH20" i="2"/>
  <c r="R20" i="2"/>
  <c r="BR20" i="2"/>
  <c r="BF20" i="2"/>
  <c r="AH21" i="2"/>
  <c r="R21" i="2"/>
  <c r="BR21" i="2"/>
  <c r="AP21" i="2"/>
  <c r="BF21" i="2"/>
  <c r="AH22" i="2"/>
  <c r="R22" i="2"/>
  <c r="BR22" i="2"/>
  <c r="AP22" i="2"/>
  <c r="BF22" i="2"/>
  <c r="AH23" i="2"/>
  <c r="R23" i="2"/>
  <c r="BR23" i="2"/>
  <c r="AP23" i="2"/>
  <c r="BF23" i="2"/>
  <c r="AH24" i="2"/>
  <c r="R24" i="2"/>
  <c r="BR24" i="2"/>
  <c r="AP24" i="2"/>
  <c r="BF24" i="2"/>
  <c r="AH25" i="2"/>
  <c r="R25" i="2"/>
  <c r="BR25" i="2"/>
  <c r="BF25" i="2"/>
  <c r="AH26" i="2"/>
  <c r="R26" i="2"/>
  <c r="BR26" i="2"/>
  <c r="AP26" i="2"/>
  <c r="BF26" i="2"/>
  <c r="AH27" i="2"/>
  <c r="R27" i="2"/>
  <c r="BR27" i="2"/>
  <c r="BF27" i="2"/>
  <c r="AH28" i="2"/>
  <c r="R28" i="2"/>
  <c r="BR28" i="2"/>
  <c r="AP28" i="2"/>
  <c r="BF28" i="2"/>
  <c r="AH29" i="2"/>
  <c r="BR29" i="2"/>
  <c r="BF29" i="2"/>
  <c r="AH30" i="2"/>
  <c r="R30" i="2"/>
  <c r="BR30" i="2"/>
  <c r="BF30" i="2"/>
  <c r="AH31" i="2"/>
  <c r="R31" i="2"/>
  <c r="BR31" i="2"/>
  <c r="BF31" i="2"/>
  <c r="AH32" i="2"/>
  <c r="R32" i="2"/>
  <c r="BR32" i="2"/>
  <c r="AP32" i="2"/>
  <c r="BF32" i="2"/>
  <c r="AH33" i="2"/>
  <c r="R33" i="2"/>
  <c r="BR33" i="2"/>
  <c r="BF33" i="2"/>
  <c r="AH34" i="2"/>
  <c r="R34" i="2"/>
  <c r="BR34" i="2"/>
  <c r="AP34" i="2"/>
  <c r="BF34" i="2"/>
  <c r="AH35" i="2"/>
  <c r="R35" i="2"/>
  <c r="BR35" i="2"/>
  <c r="AP35" i="2"/>
  <c r="BF35" i="2"/>
  <c r="AH36" i="2"/>
  <c r="R36" i="2"/>
  <c r="BR36" i="2"/>
  <c r="AP36" i="2"/>
  <c r="BF36" i="2"/>
  <c r="AH37" i="2"/>
  <c r="R37" i="2"/>
  <c r="BR37" i="2"/>
  <c r="AP37" i="2"/>
  <c r="BF37" i="2"/>
  <c r="AH38" i="2"/>
  <c r="R38" i="2"/>
  <c r="BR38" i="2"/>
  <c r="BF38" i="2"/>
  <c r="AH39" i="2"/>
  <c r="R39" i="2"/>
  <c r="BR39" i="2"/>
  <c r="AP39" i="2"/>
  <c r="BF39" i="2"/>
  <c r="AH40" i="2"/>
  <c r="R40" i="2"/>
  <c r="BR40" i="2"/>
  <c r="AP40" i="2"/>
  <c r="BF40" i="2"/>
  <c r="AH41" i="2"/>
  <c r="R41" i="2"/>
  <c r="BR41" i="2"/>
  <c r="AP41" i="2"/>
  <c r="BF41" i="2"/>
  <c r="AH42" i="2"/>
  <c r="R42" i="2"/>
  <c r="BR42" i="2"/>
  <c r="AP42" i="2"/>
  <c r="BF42" i="2"/>
  <c r="AH43" i="2"/>
  <c r="R43" i="2"/>
  <c r="BR43" i="2"/>
  <c r="BF43" i="2"/>
  <c r="AH44" i="2"/>
  <c r="R44" i="2"/>
  <c r="BR44" i="2"/>
  <c r="AP44" i="2"/>
  <c r="BF44" i="2"/>
  <c r="AH45" i="2"/>
  <c r="R45" i="2"/>
  <c r="BR45" i="2"/>
  <c r="AP45" i="2"/>
  <c r="BF45" i="2"/>
  <c r="AH46" i="2"/>
  <c r="R46" i="2"/>
  <c r="BR46" i="2"/>
  <c r="BF46" i="2"/>
  <c r="AH47" i="2"/>
  <c r="R47" i="2"/>
  <c r="BR47" i="2"/>
  <c r="BF47" i="2"/>
  <c r="AH48" i="2"/>
  <c r="R48" i="2"/>
  <c r="BR48" i="2"/>
  <c r="AP48" i="2"/>
  <c r="BF48" i="2"/>
  <c r="AH49" i="2"/>
  <c r="R49" i="2"/>
  <c r="BR49" i="2"/>
  <c r="AP49" i="2"/>
  <c r="BF49" i="2"/>
  <c r="AH50" i="2"/>
  <c r="R50" i="2"/>
  <c r="BR50" i="2"/>
  <c r="BF50" i="2"/>
  <c r="AH51" i="2"/>
  <c r="R51" i="2"/>
  <c r="BR51" i="2"/>
  <c r="BF51" i="2"/>
  <c r="AH52" i="2"/>
  <c r="R52" i="2"/>
  <c r="BR52" i="2"/>
  <c r="AP52" i="2"/>
  <c r="BF52" i="2"/>
  <c r="AH53" i="2"/>
  <c r="R53" i="2"/>
  <c r="BR53" i="2"/>
  <c r="AP53" i="2"/>
  <c r="BF53" i="2"/>
  <c r="AH54" i="2"/>
  <c r="R54" i="2"/>
  <c r="BR54" i="2"/>
  <c r="AP54" i="2"/>
  <c r="BF54" i="2"/>
  <c r="AH55" i="2"/>
  <c r="R55" i="2"/>
  <c r="BR55" i="2"/>
  <c r="BF55" i="2"/>
  <c r="AH56" i="2"/>
  <c r="R56" i="2"/>
  <c r="BR56" i="2"/>
  <c r="BF56" i="2"/>
  <c r="AH57" i="2"/>
  <c r="R57" i="2"/>
  <c r="BR57" i="2"/>
  <c r="BF57" i="2"/>
  <c r="AH58" i="2"/>
  <c r="R58" i="2"/>
  <c r="BR58" i="2"/>
  <c r="AP58" i="2"/>
  <c r="BF58" i="2"/>
  <c r="AH59" i="2"/>
  <c r="R59" i="2"/>
  <c r="BR59" i="2"/>
  <c r="AP59" i="2"/>
  <c r="BF59" i="2"/>
  <c r="AH60" i="2"/>
  <c r="R60" i="2"/>
  <c r="BR60" i="2"/>
  <c r="BF60" i="2"/>
  <c r="AH61" i="2"/>
  <c r="R61" i="2"/>
  <c r="BR61" i="2"/>
  <c r="BF61" i="2"/>
  <c r="AH62" i="2"/>
  <c r="R62" i="2"/>
  <c r="BR62" i="2"/>
  <c r="AP62" i="2"/>
  <c r="BF62" i="2"/>
  <c r="AH63" i="2"/>
  <c r="R63" i="2"/>
  <c r="BR63" i="2"/>
  <c r="AP63" i="2"/>
  <c r="BF63" i="2"/>
  <c r="AH64" i="2"/>
  <c r="R64" i="2"/>
  <c r="BR64" i="2"/>
  <c r="BF64" i="2"/>
  <c r="AH65" i="2"/>
  <c r="R65" i="2"/>
  <c r="BR65" i="2"/>
  <c r="AP65" i="2"/>
  <c r="BF65" i="2"/>
  <c r="BJ9" i="2"/>
  <c r="BJ10" i="2"/>
  <c r="BJ11" i="2"/>
  <c r="BJ12" i="2"/>
  <c r="BJ13" i="2"/>
  <c r="BJ14" i="2"/>
  <c r="BJ15" i="2"/>
  <c r="BJ16" i="2"/>
  <c r="BJ17" i="2"/>
  <c r="BJ18" i="2"/>
  <c r="BJ19" i="2"/>
  <c r="BJ20" i="2"/>
  <c r="BJ21" i="2"/>
  <c r="BJ22" i="2"/>
  <c r="BJ23" i="2"/>
  <c r="BJ24" i="2"/>
  <c r="BJ25" i="2"/>
  <c r="BJ26" i="2"/>
  <c r="BJ27" i="2"/>
  <c r="BJ28" i="2"/>
  <c r="BJ29" i="2"/>
  <c r="BJ30" i="2"/>
  <c r="BJ31" i="2"/>
  <c r="BJ32" i="2"/>
  <c r="BJ33" i="2"/>
  <c r="BJ34" i="2"/>
  <c r="BJ35" i="2"/>
  <c r="BJ36" i="2"/>
  <c r="BJ37" i="2"/>
  <c r="BJ38" i="2"/>
  <c r="BJ39" i="2"/>
  <c r="BJ40" i="2"/>
  <c r="BJ41" i="2"/>
  <c r="BJ42" i="2"/>
  <c r="BJ43" i="2"/>
  <c r="BJ44" i="2"/>
  <c r="BJ45" i="2"/>
  <c r="BJ46" i="2"/>
  <c r="BJ47" i="2"/>
  <c r="BJ48" i="2"/>
  <c r="BJ49" i="2"/>
  <c r="BJ50" i="2"/>
  <c r="BJ51" i="2"/>
  <c r="BJ52" i="2"/>
  <c r="BJ53" i="2"/>
  <c r="BJ54" i="2"/>
  <c r="BJ55" i="2"/>
  <c r="BJ56" i="2"/>
  <c r="BJ57" i="2"/>
  <c r="BJ58" i="2"/>
  <c r="BJ59" i="2"/>
  <c r="BJ60" i="2"/>
  <c r="BJ61" i="2"/>
  <c r="BJ62" i="2"/>
  <c r="BJ63" i="2"/>
  <c r="BJ64" i="2"/>
  <c r="BJ65" i="2"/>
  <c r="BJ66" i="2"/>
  <c r="BJ67" i="2"/>
  <c r="BJ68" i="2"/>
  <c r="BJ69" i="2"/>
  <c r="BJ70" i="2"/>
  <c r="BJ71" i="2"/>
  <c r="BJ72" i="2"/>
  <c r="BJ73" i="2"/>
  <c r="BJ74" i="2"/>
  <c r="BJ75" i="2"/>
  <c r="BJ76" i="2"/>
  <c r="BJ77" i="2"/>
  <c r="BJ78" i="2"/>
  <c r="BJ79" i="2"/>
  <c r="BJ80" i="2"/>
  <c r="BJ81" i="2"/>
  <c r="BJ82" i="2"/>
  <c r="BJ83" i="2"/>
  <c r="BJ84" i="2"/>
  <c r="BJ85" i="2"/>
  <c r="BJ86" i="2"/>
  <c r="BJ87" i="2"/>
  <c r="BJ88" i="2"/>
  <c r="BJ89" i="2"/>
  <c r="BJ90" i="2"/>
  <c r="BJ91" i="2"/>
  <c r="BJ92" i="2"/>
  <c r="BJ93" i="2"/>
  <c r="BJ94" i="2"/>
  <c r="BJ95" i="2"/>
  <c r="BJ96" i="2"/>
  <c r="BJ97" i="2"/>
  <c r="BJ98" i="2"/>
  <c r="BJ99" i="2"/>
  <c r="BJ100" i="2"/>
  <c r="BJ101" i="2"/>
  <c r="BJ102" i="2"/>
  <c r="BJ103" i="2"/>
  <c r="BJ104" i="2"/>
  <c r="BJ105" i="2"/>
  <c r="BJ106" i="2"/>
  <c r="BJ107" i="2"/>
  <c r="BJ108" i="2"/>
  <c r="BJ109" i="2"/>
  <c r="BJ110" i="2"/>
  <c r="BJ111" i="2"/>
  <c r="BJ112" i="2"/>
  <c r="BJ113" i="2"/>
  <c r="BJ114" i="2"/>
  <c r="BJ115" i="2"/>
  <c r="BJ116" i="2"/>
  <c r="BJ117" i="2"/>
  <c r="BJ118" i="2"/>
  <c r="BJ119" i="2"/>
  <c r="BJ120" i="2"/>
  <c r="BJ121" i="2"/>
  <c r="BJ122" i="2"/>
  <c r="BJ123" i="2"/>
  <c r="BJ124" i="2"/>
  <c r="BJ125" i="2"/>
  <c r="BJ126" i="2"/>
  <c r="BJ127" i="2"/>
  <c r="BJ128" i="2"/>
  <c r="BJ129" i="2"/>
  <c r="BJ130" i="2"/>
  <c r="BJ131" i="2"/>
  <c r="BJ132" i="2"/>
  <c r="BJ133" i="2"/>
  <c r="BJ134" i="2"/>
  <c r="BJ135" i="2"/>
  <c r="BJ136" i="2"/>
  <c r="BJ137" i="2"/>
  <c r="BJ138" i="2"/>
  <c r="BJ139" i="2"/>
  <c r="BJ140" i="2"/>
  <c r="BJ141" i="2"/>
  <c r="BJ142" i="2"/>
  <c r="BJ143" i="2"/>
  <c r="BJ144" i="2"/>
  <c r="BJ145" i="2"/>
  <c r="BJ146" i="2"/>
  <c r="BJ147" i="2"/>
  <c r="BJ148" i="2"/>
  <c r="BJ149" i="2"/>
  <c r="BJ150" i="2"/>
  <c r="BJ151" i="2"/>
  <c r="BJ152" i="2"/>
  <c r="BJ153" i="2"/>
  <c r="BJ154" i="2"/>
  <c r="BJ155" i="2"/>
  <c r="BJ156" i="2"/>
  <c r="BJ157" i="2"/>
  <c r="BJ158" i="2"/>
  <c r="BJ159" i="2"/>
  <c r="BJ160" i="2"/>
  <c r="BJ161" i="2"/>
  <c r="BJ162" i="2"/>
  <c r="BJ163" i="2"/>
  <c r="BJ164" i="2"/>
  <c r="BJ165" i="2"/>
  <c r="BJ166" i="2"/>
  <c r="BJ167" i="2"/>
  <c r="BJ168" i="2"/>
  <c r="BJ169" i="2"/>
  <c r="BJ170" i="2"/>
  <c r="BJ171" i="2"/>
  <c r="BJ172" i="2"/>
  <c r="BJ173" i="2"/>
  <c r="BJ174" i="2"/>
  <c r="BJ175" i="2"/>
  <c r="BJ176" i="2"/>
  <c r="BJ177" i="2"/>
  <c r="BJ178" i="2"/>
  <c r="BJ179" i="2"/>
  <c r="BJ180" i="2"/>
  <c r="BJ181" i="2"/>
  <c r="BJ182" i="2"/>
  <c r="BJ183" i="2"/>
  <c r="BJ184" i="2"/>
  <c r="BJ185" i="2"/>
  <c r="BJ186" i="2"/>
  <c r="BJ187" i="2"/>
  <c r="BJ188" i="2"/>
  <c r="BJ189" i="2"/>
  <c r="BJ190" i="2"/>
  <c r="BJ191" i="2"/>
  <c r="BJ192" i="2"/>
  <c r="BJ193" i="2"/>
  <c r="BJ194" i="2"/>
  <c r="BJ195" i="2"/>
  <c r="BJ196" i="2"/>
  <c r="BJ197" i="2"/>
  <c r="BJ198" i="2"/>
  <c r="BJ199" i="2"/>
  <c r="BJ200" i="2"/>
  <c r="BJ201" i="2"/>
  <c r="BJ202" i="2"/>
  <c r="BJ203" i="2"/>
  <c r="BJ204" i="2"/>
  <c r="BJ205" i="2"/>
  <c r="BJ206" i="2"/>
  <c r="BJ207" i="2"/>
  <c r="BJ208" i="2"/>
  <c r="BJ209" i="2"/>
  <c r="BJ210" i="2"/>
  <c r="BJ211" i="2"/>
  <c r="BJ212" i="2"/>
  <c r="BJ213" i="2"/>
  <c r="BJ214" i="2"/>
  <c r="BJ215" i="2"/>
  <c r="BJ216" i="2"/>
  <c r="BJ217" i="2"/>
  <c r="BJ218" i="2"/>
  <c r="BJ219" i="2"/>
  <c r="BJ220" i="2"/>
  <c r="BJ221" i="2"/>
  <c r="BJ222" i="2"/>
  <c r="BJ223" i="2"/>
  <c r="BJ224" i="2"/>
  <c r="BJ225" i="2"/>
  <c r="BJ226" i="2"/>
  <c r="BJ227" i="2"/>
  <c r="BJ228" i="2"/>
  <c r="BJ229" i="2"/>
  <c r="BJ230" i="2"/>
  <c r="BJ231" i="2"/>
  <c r="BJ232" i="2"/>
  <c r="BJ233" i="2"/>
  <c r="BJ237" i="2"/>
  <c r="BJ238" i="2"/>
  <c r="BJ239" i="2"/>
  <c r="BJ240" i="2"/>
  <c r="BJ241" i="2"/>
  <c r="BJ242" i="2"/>
  <c r="BJ243" i="2"/>
  <c r="BJ244" i="2"/>
  <c r="BJ245" i="2"/>
  <c r="BJ246" i="2"/>
  <c r="BI9" i="2"/>
  <c r="BI10" i="2"/>
  <c r="BI11" i="2"/>
  <c r="BI12" i="2"/>
  <c r="BI13" i="2"/>
  <c r="BI14" i="2"/>
  <c r="BI15" i="2"/>
  <c r="BI16" i="2"/>
  <c r="BI17" i="2"/>
  <c r="BI18" i="2"/>
  <c r="BI19" i="2"/>
  <c r="BI20" i="2"/>
  <c r="BI21" i="2"/>
  <c r="BI22" i="2"/>
  <c r="BI23" i="2"/>
  <c r="BI24" i="2"/>
  <c r="BI25" i="2"/>
  <c r="BI26" i="2"/>
  <c r="BI27" i="2"/>
  <c r="BI28" i="2"/>
  <c r="BI29" i="2"/>
  <c r="BI30" i="2"/>
  <c r="BI31" i="2"/>
  <c r="BI32" i="2"/>
  <c r="BI33" i="2"/>
  <c r="BI34" i="2"/>
  <c r="BI35" i="2"/>
  <c r="BI36" i="2"/>
  <c r="BI37" i="2"/>
  <c r="BI38" i="2"/>
  <c r="BI39" i="2"/>
  <c r="BI40" i="2"/>
  <c r="BI41" i="2"/>
  <c r="BI42" i="2"/>
  <c r="BI43" i="2"/>
  <c r="BI44" i="2"/>
  <c r="BI45" i="2"/>
  <c r="BI46" i="2"/>
  <c r="BI47" i="2"/>
  <c r="BI48" i="2"/>
  <c r="BI49" i="2"/>
  <c r="BI50" i="2"/>
  <c r="BI51" i="2"/>
  <c r="BI52" i="2"/>
  <c r="BI53" i="2"/>
  <c r="BI54" i="2"/>
  <c r="BI55" i="2"/>
  <c r="BI56" i="2"/>
  <c r="BI57" i="2"/>
  <c r="BI58" i="2"/>
  <c r="BI59" i="2"/>
  <c r="BI60" i="2"/>
  <c r="BI61" i="2"/>
  <c r="BI62" i="2"/>
  <c r="BI63" i="2"/>
  <c r="BI64" i="2"/>
  <c r="BI65" i="2"/>
  <c r="BI66" i="2"/>
  <c r="BI67" i="2"/>
  <c r="BI68" i="2"/>
  <c r="BI69" i="2"/>
  <c r="BI70" i="2"/>
  <c r="BI71" i="2"/>
  <c r="BI72" i="2"/>
  <c r="BI73" i="2"/>
  <c r="BI74" i="2"/>
  <c r="BI75" i="2"/>
  <c r="BI76" i="2"/>
  <c r="BI77" i="2"/>
  <c r="BI78" i="2"/>
  <c r="BI79" i="2"/>
  <c r="BI80" i="2"/>
  <c r="BI81" i="2"/>
  <c r="BI82" i="2"/>
  <c r="BI83" i="2"/>
  <c r="BI84" i="2"/>
  <c r="BI85" i="2"/>
  <c r="BI86" i="2"/>
  <c r="BI87" i="2"/>
  <c r="BI88" i="2"/>
  <c r="BI89" i="2"/>
  <c r="BI90" i="2"/>
  <c r="BI91" i="2"/>
  <c r="BI92" i="2"/>
  <c r="BI93" i="2"/>
  <c r="BI94" i="2"/>
  <c r="BI95" i="2"/>
  <c r="BI96" i="2"/>
  <c r="BI97" i="2"/>
  <c r="BI98" i="2"/>
  <c r="BI99" i="2"/>
  <c r="BI100" i="2"/>
  <c r="BI101" i="2"/>
  <c r="BI102" i="2"/>
  <c r="BI103" i="2"/>
  <c r="BI104" i="2"/>
  <c r="BI105" i="2"/>
  <c r="BI106" i="2"/>
  <c r="BI107" i="2"/>
  <c r="BI108" i="2"/>
  <c r="BI109" i="2"/>
  <c r="BI110" i="2"/>
  <c r="BI111" i="2"/>
  <c r="BI112" i="2"/>
  <c r="BI113" i="2"/>
  <c r="BI114" i="2"/>
  <c r="BI115" i="2"/>
  <c r="BI116" i="2"/>
  <c r="BI117" i="2"/>
  <c r="BI118" i="2"/>
  <c r="BI119" i="2"/>
  <c r="BI120" i="2"/>
  <c r="BI121" i="2"/>
  <c r="BI122" i="2"/>
  <c r="BI123" i="2"/>
  <c r="BI124" i="2"/>
  <c r="BI125" i="2"/>
  <c r="BI126" i="2"/>
  <c r="BI127" i="2"/>
  <c r="BI128" i="2"/>
  <c r="BI129" i="2"/>
  <c r="BI130" i="2"/>
  <c r="BI131" i="2"/>
  <c r="BI132" i="2"/>
  <c r="BI133" i="2"/>
  <c r="BI134" i="2"/>
  <c r="BI135" i="2"/>
  <c r="BI136" i="2"/>
  <c r="BI137" i="2"/>
  <c r="BI138" i="2"/>
  <c r="BI139" i="2"/>
  <c r="BI140" i="2"/>
  <c r="BI141" i="2"/>
  <c r="BI142" i="2"/>
  <c r="BI143" i="2"/>
  <c r="BI144" i="2"/>
  <c r="BI145" i="2"/>
  <c r="BI146" i="2"/>
  <c r="BI147" i="2"/>
  <c r="BI148" i="2"/>
  <c r="BI149" i="2"/>
  <c r="BI150" i="2"/>
  <c r="BI151" i="2"/>
  <c r="BI152" i="2"/>
  <c r="BI153" i="2"/>
  <c r="BI154" i="2"/>
  <c r="BI155" i="2"/>
  <c r="BI156" i="2"/>
  <c r="BI157" i="2"/>
  <c r="BI158" i="2"/>
  <c r="BI159" i="2"/>
  <c r="BI160" i="2"/>
  <c r="BI161" i="2"/>
  <c r="BI162" i="2"/>
  <c r="BI163" i="2"/>
  <c r="BI164" i="2"/>
  <c r="BI165" i="2"/>
  <c r="BI166" i="2"/>
  <c r="BI167" i="2"/>
  <c r="BI168" i="2"/>
  <c r="BI169" i="2"/>
  <c r="BI170" i="2"/>
  <c r="BI171" i="2"/>
  <c r="BI172" i="2"/>
  <c r="BI173" i="2"/>
  <c r="BI174" i="2"/>
  <c r="BI175" i="2"/>
  <c r="BI176" i="2"/>
  <c r="BI177" i="2"/>
  <c r="BI178" i="2"/>
  <c r="BI179" i="2"/>
  <c r="BI180" i="2"/>
  <c r="BI181" i="2"/>
  <c r="BI182" i="2"/>
  <c r="BI183" i="2"/>
  <c r="BI184" i="2"/>
  <c r="BI185" i="2"/>
  <c r="BI186" i="2"/>
  <c r="BI187" i="2"/>
  <c r="BI188" i="2"/>
  <c r="BI189" i="2"/>
  <c r="BI190" i="2"/>
  <c r="BI191" i="2"/>
  <c r="BI192" i="2"/>
  <c r="BI193" i="2"/>
  <c r="BI194" i="2"/>
  <c r="BI195" i="2"/>
  <c r="BI196" i="2"/>
  <c r="BI197" i="2"/>
  <c r="BI198" i="2"/>
  <c r="BI199" i="2"/>
  <c r="BI200" i="2"/>
  <c r="BI201" i="2"/>
  <c r="BI202" i="2"/>
  <c r="BI203" i="2"/>
  <c r="BI204" i="2"/>
  <c r="BI205" i="2"/>
  <c r="BI206" i="2"/>
  <c r="BI207" i="2"/>
  <c r="BI208" i="2"/>
  <c r="BI209" i="2"/>
  <c r="BI210" i="2"/>
  <c r="BI211" i="2"/>
  <c r="BI212" i="2"/>
  <c r="BI213" i="2"/>
  <c r="BI214" i="2"/>
  <c r="BI215" i="2"/>
  <c r="BI216" i="2"/>
  <c r="BI217" i="2"/>
  <c r="BI218" i="2"/>
  <c r="BI219" i="2"/>
  <c r="BI220" i="2"/>
  <c r="BI221" i="2"/>
  <c r="BI222" i="2"/>
  <c r="BI223" i="2"/>
  <c r="BI224" i="2"/>
  <c r="BI225" i="2"/>
  <c r="BI226" i="2"/>
  <c r="BI227" i="2"/>
  <c r="BI228" i="2"/>
  <c r="BI229" i="2"/>
  <c r="BI230" i="2"/>
  <c r="BI231" i="2"/>
  <c r="BI232" i="2"/>
  <c r="BI233" i="2"/>
  <c r="BI237" i="2"/>
  <c r="BI238" i="2"/>
  <c r="BI239" i="2"/>
  <c r="BI240" i="2"/>
  <c r="BI241" i="2"/>
  <c r="BI242" i="2"/>
  <c r="BI243" i="2"/>
  <c r="BI244" i="2"/>
  <c r="BI245" i="2"/>
  <c r="BI246" i="2"/>
  <c r="BH9" i="2"/>
  <c r="BH10" i="2"/>
  <c r="BH11" i="2"/>
  <c r="BH12" i="2"/>
  <c r="BH13" i="2"/>
  <c r="BH14" i="2"/>
  <c r="BH15" i="2"/>
  <c r="BH16" i="2"/>
  <c r="BH17" i="2"/>
  <c r="BH18" i="2"/>
  <c r="BH19" i="2"/>
  <c r="BH20" i="2"/>
  <c r="BH21" i="2"/>
  <c r="BH22" i="2"/>
  <c r="BH23" i="2"/>
  <c r="BH24" i="2"/>
  <c r="BH25" i="2"/>
  <c r="BH26" i="2"/>
  <c r="BH27" i="2"/>
  <c r="BH28" i="2"/>
  <c r="BH29" i="2"/>
  <c r="BH30" i="2"/>
  <c r="BH31" i="2"/>
  <c r="BH32" i="2"/>
  <c r="BH33" i="2"/>
  <c r="BH34" i="2"/>
  <c r="BH35" i="2"/>
  <c r="BH36" i="2"/>
  <c r="BH37" i="2"/>
  <c r="BH38" i="2"/>
  <c r="BH39" i="2"/>
  <c r="BH40" i="2"/>
  <c r="BH41" i="2"/>
  <c r="BH42" i="2"/>
  <c r="BH43" i="2"/>
  <c r="BH44" i="2"/>
  <c r="BH45" i="2"/>
  <c r="BH46" i="2"/>
  <c r="BH47" i="2"/>
  <c r="BH48" i="2"/>
  <c r="BH49" i="2"/>
  <c r="BH50" i="2"/>
  <c r="BH51" i="2"/>
  <c r="BH52" i="2"/>
  <c r="BH53" i="2"/>
  <c r="BH54" i="2"/>
  <c r="BH55" i="2"/>
  <c r="BH56" i="2"/>
  <c r="BH57" i="2"/>
  <c r="BH58" i="2"/>
  <c r="BH59" i="2"/>
  <c r="BH60" i="2"/>
  <c r="BH61" i="2"/>
  <c r="BH62" i="2"/>
  <c r="BH63" i="2"/>
  <c r="BH64" i="2"/>
  <c r="BH65" i="2"/>
  <c r="BH66" i="2"/>
  <c r="BH67" i="2"/>
  <c r="BH68" i="2"/>
  <c r="BH69" i="2"/>
  <c r="BH70" i="2"/>
  <c r="BH71" i="2"/>
  <c r="BH72" i="2"/>
  <c r="BH73" i="2"/>
  <c r="BH74" i="2"/>
  <c r="BH75" i="2"/>
  <c r="BH76" i="2"/>
  <c r="BH77" i="2"/>
  <c r="BH78" i="2"/>
  <c r="BH79" i="2"/>
  <c r="BH80" i="2"/>
  <c r="BH81" i="2"/>
  <c r="BH82" i="2"/>
  <c r="BH83" i="2"/>
  <c r="BH84" i="2"/>
  <c r="BH85" i="2"/>
  <c r="BH86" i="2"/>
  <c r="BH87" i="2"/>
  <c r="BH88" i="2"/>
  <c r="BH89" i="2"/>
  <c r="BH90" i="2"/>
  <c r="BH91" i="2"/>
  <c r="BH92" i="2"/>
  <c r="BH93" i="2"/>
  <c r="BH94" i="2"/>
  <c r="BH95" i="2"/>
  <c r="BH96" i="2"/>
  <c r="BH97" i="2"/>
  <c r="BH98" i="2"/>
  <c r="BH99" i="2"/>
  <c r="BH100" i="2"/>
  <c r="BH101" i="2"/>
  <c r="BH102" i="2"/>
  <c r="BH103" i="2"/>
  <c r="BH104" i="2"/>
  <c r="BH105" i="2"/>
  <c r="BH106" i="2"/>
  <c r="BH107" i="2"/>
  <c r="BH108" i="2"/>
  <c r="BH109" i="2"/>
  <c r="BH110" i="2"/>
  <c r="BH111" i="2"/>
  <c r="BH112" i="2"/>
  <c r="BH113" i="2"/>
  <c r="BH114" i="2"/>
  <c r="BH115" i="2"/>
  <c r="BH116" i="2"/>
  <c r="BH117" i="2"/>
  <c r="BH118" i="2"/>
  <c r="BH119" i="2"/>
  <c r="BH120" i="2"/>
  <c r="BH121" i="2"/>
  <c r="BH122" i="2"/>
  <c r="BH123" i="2"/>
  <c r="BH124" i="2"/>
  <c r="BH125" i="2"/>
  <c r="BH126" i="2"/>
  <c r="BH127" i="2"/>
  <c r="BH128" i="2"/>
  <c r="BH129" i="2"/>
  <c r="BH130" i="2"/>
  <c r="BH131" i="2"/>
  <c r="BH132" i="2"/>
  <c r="BH133" i="2"/>
  <c r="BH134" i="2"/>
  <c r="BH135" i="2"/>
  <c r="BH136" i="2"/>
  <c r="BH137" i="2"/>
  <c r="BH138" i="2"/>
  <c r="BH139" i="2"/>
  <c r="BH140" i="2"/>
  <c r="BH141" i="2"/>
  <c r="BH142" i="2"/>
  <c r="BH143" i="2"/>
  <c r="BH144" i="2"/>
  <c r="BH145" i="2"/>
  <c r="BH146" i="2"/>
  <c r="BH147" i="2"/>
  <c r="BH148" i="2"/>
  <c r="BH149" i="2"/>
  <c r="BH150" i="2"/>
  <c r="BH151" i="2"/>
  <c r="BH152" i="2"/>
  <c r="BH153" i="2"/>
  <c r="BH154" i="2"/>
  <c r="BH155" i="2"/>
  <c r="BH156" i="2"/>
  <c r="BH157" i="2"/>
  <c r="BH158" i="2"/>
  <c r="BH159" i="2"/>
  <c r="BH160" i="2"/>
  <c r="BH161" i="2"/>
  <c r="BH162" i="2"/>
  <c r="BH163" i="2"/>
  <c r="BH164" i="2"/>
  <c r="BH165" i="2"/>
  <c r="BH166" i="2"/>
  <c r="BH167" i="2"/>
  <c r="BH168" i="2"/>
  <c r="BH169" i="2"/>
  <c r="BH170" i="2"/>
  <c r="BH171" i="2"/>
  <c r="BH172" i="2"/>
  <c r="BH173" i="2"/>
  <c r="BH174" i="2"/>
  <c r="BH175" i="2"/>
  <c r="BH176" i="2"/>
  <c r="BH177" i="2"/>
  <c r="BH178" i="2"/>
  <c r="BH179" i="2"/>
  <c r="BH180" i="2"/>
  <c r="BH181" i="2"/>
  <c r="BH182" i="2"/>
  <c r="BH183" i="2"/>
  <c r="BH184" i="2"/>
  <c r="BH185" i="2"/>
  <c r="BH186" i="2"/>
  <c r="BH187" i="2"/>
  <c r="BH188" i="2"/>
  <c r="BH189" i="2"/>
  <c r="BH190" i="2"/>
  <c r="BH191" i="2"/>
  <c r="BH192" i="2"/>
  <c r="BH193" i="2"/>
  <c r="BH194" i="2"/>
  <c r="BH195" i="2"/>
  <c r="BH196" i="2"/>
  <c r="BH197" i="2"/>
  <c r="BH198" i="2"/>
  <c r="BH199" i="2"/>
  <c r="BH200" i="2"/>
  <c r="BH201" i="2"/>
  <c r="BH202" i="2"/>
  <c r="BH203" i="2"/>
  <c r="BH204" i="2"/>
  <c r="BH205" i="2"/>
  <c r="BH206" i="2"/>
  <c r="BH207" i="2"/>
  <c r="BH208" i="2"/>
  <c r="BH209" i="2"/>
  <c r="BH210" i="2"/>
  <c r="BH211" i="2"/>
  <c r="BH212" i="2"/>
  <c r="BH213" i="2"/>
  <c r="BH214" i="2"/>
  <c r="BH215" i="2"/>
  <c r="BH216" i="2"/>
  <c r="BH217" i="2"/>
  <c r="BH218" i="2"/>
  <c r="BH219" i="2"/>
  <c r="BH220" i="2"/>
  <c r="BH221" i="2"/>
  <c r="BH222" i="2"/>
  <c r="BH223" i="2"/>
  <c r="BH224" i="2"/>
  <c r="BH225" i="2"/>
  <c r="BH226" i="2"/>
  <c r="BH227" i="2"/>
  <c r="BH228" i="2"/>
  <c r="BH229" i="2"/>
  <c r="BH230" i="2"/>
  <c r="BH231" i="2"/>
  <c r="BH232" i="2"/>
  <c r="BH233" i="2"/>
  <c r="BH237" i="2"/>
  <c r="BH238" i="2"/>
  <c r="BH239" i="2"/>
  <c r="BH240" i="2"/>
  <c r="BH241" i="2"/>
  <c r="BH242" i="2"/>
  <c r="BH243" i="2"/>
  <c r="BH244" i="2"/>
  <c r="BH245" i="2"/>
  <c r="BH246" i="2"/>
  <c r="Y234" i="2"/>
  <c r="AG234" i="2"/>
  <c r="Y235" i="2"/>
  <c r="AG235" i="2"/>
  <c r="BT10" i="2"/>
  <c r="BR247" i="206"/>
  <c r="BQ247" i="206"/>
  <c r="BP247" i="206"/>
  <c r="BR246" i="206"/>
  <c r="BQ246" i="206"/>
  <c r="BP246" i="206"/>
  <c r="BR245" i="206"/>
  <c r="BQ245" i="206"/>
  <c r="BP245" i="206"/>
  <c r="BR244" i="206"/>
  <c r="BQ244" i="206"/>
  <c r="BP244" i="206"/>
  <c r="BR243" i="206"/>
  <c r="BQ243" i="206"/>
  <c r="BP243" i="206"/>
  <c r="BP242" i="206"/>
  <c r="BR241" i="206"/>
  <c r="BQ241" i="206"/>
  <c r="BP241" i="206"/>
  <c r="BR240" i="206"/>
  <c r="BQ240" i="206"/>
  <c r="BR239" i="206"/>
  <c r="BQ239" i="206"/>
  <c r="BP239" i="206"/>
  <c r="BR238" i="206"/>
  <c r="BQ238" i="206"/>
  <c r="BP238" i="206"/>
  <c r="BR237" i="206"/>
  <c r="BQ237" i="206"/>
  <c r="BP237" i="206"/>
  <c r="BB235" i="206"/>
  <c r="H235" i="206"/>
  <c r="D235" i="206"/>
  <c r="BR234" i="206"/>
  <c r="BQ234" i="206"/>
  <c r="BP234" i="206"/>
  <c r="H234" i="206"/>
  <c r="D234" i="206"/>
  <c r="BR233" i="206"/>
  <c r="BQ233" i="206"/>
  <c r="BP233" i="206"/>
  <c r="BR232" i="206"/>
  <c r="BQ232" i="206"/>
  <c r="BP232" i="206"/>
  <c r="BR231" i="206"/>
  <c r="BQ231" i="206"/>
  <c r="BP231" i="206"/>
  <c r="BR230" i="206"/>
  <c r="BQ230" i="206"/>
  <c r="BP230" i="206"/>
  <c r="BR229" i="206"/>
  <c r="BQ229" i="206"/>
  <c r="BP229" i="206"/>
  <c r="BR228" i="206"/>
  <c r="BQ228" i="206"/>
  <c r="BP228" i="206"/>
  <c r="BR227" i="206"/>
  <c r="BQ227" i="206"/>
  <c r="BP227" i="206"/>
  <c r="BR226" i="206"/>
  <c r="BR225" i="206"/>
  <c r="BQ225" i="206"/>
  <c r="BP225" i="206"/>
  <c r="BR224" i="206"/>
  <c r="BP224" i="206"/>
  <c r="BR223" i="206"/>
  <c r="BQ223" i="206"/>
  <c r="BP223" i="206"/>
  <c r="BR220" i="206"/>
  <c r="BQ220" i="206"/>
  <c r="BP220" i="206"/>
  <c r="BR219" i="206"/>
  <c r="BQ219" i="206"/>
  <c r="BP219" i="206"/>
  <c r="BR218" i="206"/>
  <c r="BQ218" i="206"/>
  <c r="BP218" i="206"/>
  <c r="BR217" i="206"/>
  <c r="BQ217" i="206"/>
  <c r="BP217" i="206"/>
  <c r="BR216" i="206"/>
  <c r="BQ216" i="206"/>
  <c r="BP216" i="206"/>
  <c r="BQ215" i="206"/>
  <c r="BQ214" i="206"/>
  <c r="BP214" i="206"/>
  <c r="BR212" i="206"/>
  <c r="BQ212" i="206"/>
  <c r="BP212" i="206"/>
  <c r="BR207" i="206"/>
  <c r="BQ207" i="206"/>
  <c r="BP207" i="206"/>
  <c r="BR205" i="206"/>
  <c r="BR201" i="206"/>
  <c r="BQ201" i="206"/>
  <c r="BP201" i="206"/>
  <c r="BR199" i="206"/>
  <c r="BQ199" i="206"/>
  <c r="BR198" i="206"/>
  <c r="BP198" i="206"/>
  <c r="BR197" i="206"/>
  <c r="BQ197" i="206"/>
  <c r="BP197" i="206"/>
  <c r="BR196" i="206"/>
  <c r="BP196" i="206"/>
  <c r="BR195" i="206"/>
  <c r="BQ195" i="206"/>
  <c r="BP195" i="206"/>
  <c r="BR193" i="206"/>
  <c r="BQ193" i="206"/>
  <c r="BP193" i="206"/>
  <c r="BR191" i="206"/>
  <c r="BQ191" i="206"/>
  <c r="BP191" i="206"/>
  <c r="BR189" i="206"/>
  <c r="BQ189" i="206"/>
  <c r="BP189" i="206"/>
  <c r="BR188" i="206"/>
  <c r="BR187" i="206"/>
  <c r="BQ187" i="206"/>
  <c r="BP187" i="206"/>
  <c r="BP184" i="206"/>
  <c r="BR183" i="206"/>
  <c r="BQ183" i="206"/>
  <c r="BP183" i="206"/>
  <c r="BR182" i="206"/>
  <c r="BQ182" i="206"/>
  <c r="BR180" i="206"/>
  <c r="BQ180" i="206"/>
  <c r="BP180" i="206"/>
  <c r="BP179" i="206"/>
  <c r="BR177" i="206"/>
  <c r="BQ177" i="206"/>
  <c r="BP177" i="206"/>
  <c r="BR176" i="206"/>
  <c r="BQ176" i="206"/>
  <c r="BP176" i="206"/>
  <c r="BR172" i="206"/>
  <c r="BQ172" i="206"/>
  <c r="BP172" i="206"/>
  <c r="BP171" i="206"/>
  <c r="BQ170" i="206"/>
  <c r="BP170" i="206"/>
  <c r="BR168" i="206"/>
  <c r="BQ168" i="206"/>
  <c r="BR167" i="206"/>
  <c r="BQ167" i="206"/>
  <c r="BP167" i="206"/>
  <c r="BR165" i="206"/>
  <c r="BP165" i="206"/>
  <c r="BR164" i="206"/>
  <c r="BQ164" i="206"/>
  <c r="BP164" i="206"/>
  <c r="BR163" i="206"/>
  <c r="BQ163" i="206"/>
  <c r="BP163" i="206"/>
  <c r="BR162" i="206"/>
  <c r="BQ162" i="206"/>
  <c r="BP162" i="206"/>
  <c r="BR160" i="206"/>
  <c r="BR159" i="206"/>
  <c r="BQ159" i="206"/>
  <c r="BP159" i="206"/>
  <c r="BR157" i="206"/>
  <c r="BQ157" i="206"/>
  <c r="BP157" i="206"/>
  <c r="BR156" i="206"/>
  <c r="BQ156" i="206"/>
  <c r="BP156" i="206"/>
  <c r="BR155" i="206"/>
  <c r="BQ155" i="206"/>
  <c r="BP155" i="206"/>
  <c r="BR153" i="206"/>
  <c r="BQ153" i="206"/>
  <c r="BP153" i="206"/>
  <c r="BR150" i="206"/>
  <c r="BQ150" i="206"/>
  <c r="BP150" i="206"/>
  <c r="BR147" i="206"/>
  <c r="BQ147" i="206"/>
  <c r="BP147" i="206"/>
  <c r="BR144" i="206"/>
  <c r="BQ144" i="206"/>
  <c r="BP144" i="206"/>
  <c r="BR143" i="206"/>
  <c r="BQ143" i="206"/>
  <c r="BP143" i="206"/>
  <c r="BR142" i="206"/>
  <c r="BQ142" i="206"/>
  <c r="BP142" i="206"/>
  <c r="BR141" i="206"/>
  <c r="BQ141" i="206"/>
  <c r="BP141" i="206"/>
  <c r="BR140" i="206"/>
  <c r="BQ140" i="206"/>
  <c r="BR139" i="206"/>
  <c r="BQ136" i="206"/>
  <c r="BP136" i="206"/>
  <c r="BR134" i="206"/>
  <c r="BQ134" i="206"/>
  <c r="BR133" i="206"/>
  <c r="BQ133" i="206"/>
  <c r="BP133" i="206"/>
  <c r="BR132" i="206"/>
  <c r="BQ132" i="206"/>
  <c r="BP132" i="206"/>
  <c r="BR130" i="206"/>
  <c r="BQ130" i="206"/>
  <c r="BP130" i="206"/>
  <c r="BR129" i="206"/>
  <c r="BQ129" i="206"/>
  <c r="BP129" i="206"/>
  <c r="BQ127" i="206"/>
  <c r="BP127" i="206"/>
  <c r="BR125" i="206"/>
  <c r="BQ125" i="206"/>
  <c r="BP125" i="206"/>
  <c r="BR122" i="206"/>
  <c r="BQ122" i="206"/>
  <c r="BP122" i="206"/>
  <c r="BR121" i="206"/>
  <c r="BQ121" i="206"/>
  <c r="BR120" i="206"/>
  <c r="BQ120" i="206"/>
  <c r="BP120" i="206"/>
  <c r="BR119" i="206"/>
  <c r="BQ119" i="206"/>
  <c r="BP119" i="206"/>
  <c r="BR118" i="206"/>
  <c r="BQ118" i="206"/>
  <c r="BP118" i="206"/>
  <c r="BR117" i="206"/>
  <c r="BQ117" i="206"/>
  <c r="BP117" i="206"/>
  <c r="BR116" i="206"/>
  <c r="BQ116" i="206"/>
  <c r="BP116" i="206"/>
  <c r="BR115" i="206"/>
  <c r="BQ115" i="206"/>
  <c r="BP115" i="206"/>
  <c r="BR114" i="206"/>
  <c r="BP114" i="206"/>
  <c r="BR113" i="206"/>
  <c r="BQ113" i="206"/>
  <c r="BP113" i="206"/>
  <c r="BP112" i="206"/>
  <c r="BR111" i="206"/>
  <c r="BQ111" i="206"/>
  <c r="BP111" i="206"/>
  <c r="BR110" i="206"/>
  <c r="BQ110" i="206"/>
  <c r="J110" i="206"/>
  <c r="I110" i="206"/>
  <c r="I234" i="206"/>
  <c r="F110" i="206"/>
  <c r="E110" i="206"/>
  <c r="BR109" i="206"/>
  <c r="BP109" i="206"/>
  <c r="BR108" i="206"/>
  <c r="BQ108" i="206"/>
  <c r="BP108" i="206"/>
  <c r="BR107" i="206"/>
  <c r="BQ107" i="206"/>
  <c r="BP107" i="206"/>
  <c r="BR106" i="206"/>
  <c r="BQ106" i="206"/>
  <c r="BP106" i="206"/>
  <c r="BR103" i="206"/>
  <c r="BQ103" i="206"/>
  <c r="BP103" i="206"/>
  <c r="BR101" i="206"/>
  <c r="BR97" i="206"/>
  <c r="BQ97" i="206"/>
  <c r="BP97" i="206"/>
  <c r="BP95" i="206"/>
  <c r="BQ94" i="206"/>
  <c r="BP94" i="206"/>
  <c r="BR93" i="206"/>
  <c r="BQ93" i="206"/>
  <c r="BP93" i="206"/>
  <c r="BR92" i="206"/>
  <c r="BQ92" i="206"/>
  <c r="BP92" i="206"/>
  <c r="BR91" i="206"/>
  <c r="BQ91" i="206"/>
  <c r="BP91" i="206"/>
  <c r="BR90" i="206"/>
  <c r="BQ90" i="206"/>
  <c r="BP90" i="206"/>
  <c r="BR89" i="206"/>
  <c r="BQ89" i="206"/>
  <c r="BP89" i="206"/>
  <c r="BQ88" i="206"/>
  <c r="BP88" i="206"/>
  <c r="BR87" i="206"/>
  <c r="BQ87" i="206"/>
  <c r="BP87" i="206"/>
  <c r="BR86" i="206"/>
  <c r="BQ86" i="206"/>
  <c r="BP86" i="206"/>
  <c r="BR85" i="206"/>
  <c r="BQ85" i="206"/>
  <c r="BP85" i="206"/>
  <c r="BR84" i="206"/>
  <c r="BQ84" i="206"/>
  <c r="BP84" i="206"/>
  <c r="BR83" i="206"/>
  <c r="BQ83" i="206"/>
  <c r="BP83" i="206"/>
  <c r="BR82" i="206"/>
  <c r="BQ82" i="206"/>
  <c r="BP82" i="206"/>
  <c r="BQ81" i="206"/>
  <c r="BP81" i="206"/>
  <c r="BR80" i="206"/>
  <c r="BP80" i="206"/>
  <c r="BR79" i="206"/>
  <c r="BP79" i="206"/>
  <c r="BR78" i="206"/>
  <c r="BQ78" i="206"/>
  <c r="BP78" i="206"/>
  <c r="BR77" i="206"/>
  <c r="BQ77" i="206"/>
  <c r="BP77" i="206"/>
  <c r="BR76" i="206"/>
  <c r="BQ76" i="206"/>
  <c r="BP76" i="206"/>
  <c r="BR75" i="206"/>
  <c r="BQ75" i="206"/>
  <c r="BP75" i="206"/>
  <c r="BR74" i="206"/>
  <c r="BQ74" i="206"/>
  <c r="BP74" i="206"/>
  <c r="BR73" i="206"/>
  <c r="BQ73" i="206"/>
  <c r="BP73" i="206"/>
  <c r="BR72" i="206"/>
  <c r="BQ72" i="206"/>
  <c r="BP72" i="206"/>
  <c r="BP71" i="206"/>
  <c r="BR70" i="206"/>
  <c r="BQ70" i="206"/>
  <c r="BR68" i="206"/>
  <c r="BQ68" i="206"/>
  <c r="BP68" i="206"/>
  <c r="BR67" i="206"/>
  <c r="BQ67" i="206"/>
  <c r="BP67" i="206"/>
  <c r="BR66" i="206"/>
  <c r="BQ66" i="206"/>
  <c r="BP66" i="206"/>
  <c r="BR65" i="206"/>
  <c r="BQ65" i="206"/>
  <c r="BP65" i="206"/>
  <c r="BR64" i="206"/>
  <c r="BQ64" i="206"/>
  <c r="BP64" i="206"/>
  <c r="BR63" i="206"/>
  <c r="BQ63" i="206"/>
  <c r="BP63" i="206"/>
  <c r="BR62" i="206"/>
  <c r="BQ62" i="206"/>
  <c r="BP62" i="206"/>
  <c r="BQ61" i="206"/>
  <c r="BR59" i="206"/>
  <c r="BQ59" i="206"/>
  <c r="BR58" i="206"/>
  <c r="BP58" i="206"/>
  <c r="BR57" i="206"/>
  <c r="BQ56" i="206"/>
  <c r="BP56" i="206"/>
  <c r="BR55" i="206"/>
  <c r="BQ55" i="206"/>
  <c r="BP55" i="206"/>
  <c r="BR54" i="206"/>
  <c r="BR52" i="206"/>
  <c r="BQ52" i="206"/>
  <c r="BP52" i="206"/>
  <c r="BR50" i="206"/>
  <c r="BP49" i="206"/>
  <c r="BR46" i="206"/>
  <c r="BQ46" i="206"/>
  <c r="BP46" i="206"/>
  <c r="BR45" i="206"/>
  <c r="BQ45" i="206"/>
  <c r="BP45" i="206"/>
  <c r="BR44" i="206"/>
  <c r="BQ44" i="206"/>
  <c r="BP44" i="206"/>
  <c r="BR42" i="206"/>
  <c r="BQ42" i="206"/>
  <c r="BP42" i="206"/>
  <c r="BQ41" i="206"/>
  <c r="BP41" i="206"/>
  <c r="BR30" i="206"/>
  <c r="BQ30" i="206"/>
  <c r="BP30" i="206"/>
  <c r="BR29" i="206"/>
  <c r="BQ29" i="206"/>
  <c r="BP29" i="206"/>
  <c r="BR28" i="206"/>
  <c r="BQ28" i="206"/>
  <c r="BP28" i="206"/>
  <c r="BR27" i="206"/>
  <c r="BR26" i="206"/>
  <c r="BQ26" i="206"/>
  <c r="BP26" i="206"/>
  <c r="BR25" i="206"/>
  <c r="BQ25" i="206"/>
  <c r="BR23" i="206"/>
  <c r="BQ23" i="206"/>
  <c r="BP23" i="206"/>
  <c r="BR20" i="206"/>
  <c r="BQ20" i="206"/>
  <c r="BP20" i="206"/>
  <c r="BR17" i="206"/>
  <c r="BQ17" i="206"/>
  <c r="BP17" i="206"/>
  <c r="BR12" i="206"/>
  <c r="BQ12" i="206"/>
  <c r="BP12" i="206"/>
  <c r="BR11" i="206"/>
  <c r="BQ11" i="206"/>
  <c r="BP11" i="206"/>
  <c r="BR10" i="206"/>
  <c r="BQ10" i="206"/>
  <c r="BP10" i="206"/>
  <c r="AJ258" i="2"/>
  <c r="AI258" i="2"/>
  <c r="AH258" i="2"/>
  <c r="R247" i="2"/>
  <c r="Q247" i="2"/>
  <c r="P247" i="2"/>
  <c r="N247" i="2"/>
  <c r="M247" i="2"/>
  <c r="L247" i="2"/>
  <c r="AO246" i="2"/>
  <c r="AN246" i="2"/>
  <c r="AL246" i="2"/>
  <c r="AK246" i="2"/>
  <c r="AJ246" i="2"/>
  <c r="AP245" i="2"/>
  <c r="AN245" i="2"/>
  <c r="AL245" i="2"/>
  <c r="AK245" i="2"/>
  <c r="AJ245" i="2"/>
  <c r="AP244" i="2"/>
  <c r="AO244" i="2"/>
  <c r="AN244" i="2"/>
  <c r="AL244" i="2"/>
  <c r="AK244" i="2"/>
  <c r="AJ244" i="2"/>
  <c r="AP243" i="2"/>
  <c r="AO243" i="2"/>
  <c r="AN243" i="2"/>
  <c r="AL243" i="2"/>
  <c r="AK243" i="2"/>
  <c r="AJ243" i="2"/>
  <c r="AO242" i="2"/>
  <c r="AN242" i="2"/>
  <c r="AL242" i="2"/>
  <c r="AK242" i="2"/>
  <c r="AJ242" i="2"/>
  <c r="AP241" i="2"/>
  <c r="AO241" i="2"/>
  <c r="AN241" i="2"/>
  <c r="AL241" i="2"/>
  <c r="AK241" i="2"/>
  <c r="AJ241" i="2"/>
  <c r="AP240" i="2"/>
  <c r="AO240" i="2"/>
  <c r="AN240" i="2"/>
  <c r="AL240" i="2"/>
  <c r="AK240" i="2"/>
  <c r="AJ240" i="2"/>
  <c r="AP239" i="2"/>
  <c r="AO239" i="2"/>
  <c r="AN239" i="2"/>
  <c r="AL239" i="2"/>
  <c r="AK239" i="2"/>
  <c r="AJ239" i="2"/>
  <c r="AP238" i="2"/>
  <c r="AO238" i="2"/>
  <c r="AN238" i="2"/>
  <c r="AL238" i="2"/>
  <c r="AK238" i="2"/>
  <c r="AJ238" i="2"/>
  <c r="AP237" i="2"/>
  <c r="AO237" i="2"/>
  <c r="AL237" i="2"/>
  <c r="AK237" i="2"/>
  <c r="AJ237" i="2"/>
  <c r="Z235" i="2"/>
  <c r="AH235" i="2"/>
  <c r="AO235" i="2"/>
  <c r="X235" i="2"/>
  <c r="AF235" i="2"/>
  <c r="V235" i="2"/>
  <c r="AD235" i="2"/>
  <c r="U235" i="2"/>
  <c r="T235" i="2"/>
  <c r="AB235" i="2"/>
  <c r="J235" i="2"/>
  <c r="R235" i="2"/>
  <c r="I235" i="2"/>
  <c r="Q235" i="2"/>
  <c r="H235" i="2"/>
  <c r="F235" i="2"/>
  <c r="N235" i="2"/>
  <c r="E235" i="2"/>
  <c r="M235" i="2"/>
  <c r="D235" i="2"/>
  <c r="Z234" i="2"/>
  <c r="AH234" i="2"/>
  <c r="AO234" i="2"/>
  <c r="X234" i="2"/>
  <c r="AF234" i="2"/>
  <c r="V234" i="2"/>
  <c r="U234" i="2"/>
  <c r="AC234" i="2"/>
  <c r="T234" i="2"/>
  <c r="AB234" i="2"/>
  <c r="J234" i="2"/>
  <c r="J262" i="2"/>
  <c r="I234" i="2"/>
  <c r="H234" i="2"/>
  <c r="G234" i="2"/>
  <c r="G262" i="2"/>
  <c r="F234" i="2"/>
  <c r="F262" i="2"/>
  <c r="E234" i="2"/>
  <c r="D234" i="2"/>
  <c r="AO232" i="2"/>
  <c r="AN232" i="2"/>
  <c r="AL232" i="2"/>
  <c r="AK232" i="2"/>
  <c r="AJ232" i="2"/>
  <c r="AO231" i="2"/>
  <c r="AL231" i="2"/>
  <c r="AK231" i="2"/>
  <c r="AO230" i="2"/>
  <c r="AN230" i="2"/>
  <c r="AP229" i="2"/>
  <c r="AO228" i="2"/>
  <c r="AN228" i="2"/>
  <c r="AO227" i="2"/>
  <c r="AL227" i="2"/>
  <c r="AK227" i="2"/>
  <c r="AP226" i="2"/>
  <c r="AL226" i="2"/>
  <c r="AP225" i="2"/>
  <c r="AO225" i="2"/>
  <c r="AN225" i="2"/>
  <c r="AK225" i="2"/>
  <c r="AN224" i="2"/>
  <c r="AL224" i="2"/>
  <c r="AK224" i="2"/>
  <c r="AJ224" i="2"/>
  <c r="AN223" i="2"/>
  <c r="AL223" i="2"/>
  <c r="AK223" i="2"/>
  <c r="AJ223" i="2"/>
  <c r="AN220" i="2"/>
  <c r="AL220" i="2"/>
  <c r="AK220" i="2"/>
  <c r="AJ220" i="2"/>
  <c r="AN219" i="2"/>
  <c r="AL219" i="2"/>
  <c r="AK219" i="2"/>
  <c r="AJ219" i="2"/>
  <c r="AN218" i="2"/>
  <c r="AL218" i="2"/>
  <c r="AK218" i="2"/>
  <c r="AJ218" i="2"/>
  <c r="AN217" i="2"/>
  <c r="AL217" i="2"/>
  <c r="AP214" i="2"/>
  <c r="AO214" i="2"/>
  <c r="AN214" i="2"/>
  <c r="AP212" i="2"/>
  <c r="AO212" i="2"/>
  <c r="AN212" i="2"/>
  <c r="AL212" i="2"/>
  <c r="AK212" i="2"/>
  <c r="AJ212" i="2"/>
  <c r="AL201" i="2"/>
  <c r="AK201" i="2"/>
  <c r="AJ201" i="2"/>
  <c r="AO201" i="2"/>
  <c r="AN201" i="2"/>
  <c r="AL197" i="2"/>
  <c r="AK197" i="2"/>
  <c r="AJ197" i="2"/>
  <c r="AP197" i="2"/>
  <c r="AL195" i="2"/>
  <c r="AK195" i="2"/>
  <c r="AJ195" i="2"/>
  <c r="AO195" i="2"/>
  <c r="AN195" i="2"/>
  <c r="AL193" i="2"/>
  <c r="AK193" i="2"/>
  <c r="AJ193" i="2"/>
  <c r="AP193" i="2"/>
  <c r="AL189" i="2"/>
  <c r="AK189" i="2"/>
  <c r="AJ189" i="2"/>
  <c r="AO189" i="2"/>
  <c r="AN189" i="2"/>
  <c r="AP187" i="2"/>
  <c r="AN187" i="2"/>
  <c r="AK187" i="2"/>
  <c r="AJ187" i="2"/>
  <c r="AP183" i="2"/>
  <c r="AN183" i="2"/>
  <c r="AL183" i="2"/>
  <c r="O183" i="2"/>
  <c r="AO176" i="2"/>
  <c r="AN176" i="2"/>
  <c r="AL176" i="2"/>
  <c r="AO172" i="2"/>
  <c r="AN172" i="2"/>
  <c r="AO160" i="2"/>
  <c r="AL157" i="2"/>
  <c r="AK157" i="2"/>
  <c r="AK156" i="2"/>
  <c r="AN154" i="2"/>
  <c r="AJ154" i="2"/>
  <c r="AO153" i="2"/>
  <c r="AN153" i="2"/>
  <c r="AJ153" i="2"/>
  <c r="AO147" i="2"/>
  <c r="AN147" i="2"/>
  <c r="AL147" i="2"/>
  <c r="AJ147" i="2"/>
  <c r="AO144" i="2"/>
  <c r="AN144" i="2"/>
  <c r="AL144" i="2"/>
  <c r="AK144" i="2"/>
  <c r="AJ144" i="2"/>
  <c r="AP143" i="2"/>
  <c r="AO143" i="2"/>
  <c r="AL143" i="2"/>
  <c r="AK143" i="2"/>
  <c r="AL142" i="2"/>
  <c r="AK142" i="2"/>
  <c r="AJ142" i="2"/>
  <c r="AN142" i="2"/>
  <c r="AP141" i="2"/>
  <c r="AO141" i="2"/>
  <c r="AL141" i="2"/>
  <c r="AP140" i="2"/>
  <c r="AP139" i="2"/>
  <c r="AL139" i="2"/>
  <c r="AP133" i="2"/>
  <c r="AO133" i="2"/>
  <c r="AL133" i="2"/>
  <c r="AK133" i="2"/>
  <c r="AJ133" i="2"/>
  <c r="AO132" i="2"/>
  <c r="AN132" i="2"/>
  <c r="AJ132" i="2"/>
  <c r="AP130" i="2"/>
  <c r="AO129" i="2"/>
  <c r="AN129" i="2"/>
  <c r="AL129" i="2"/>
  <c r="AK129" i="2"/>
  <c r="AJ129" i="2"/>
  <c r="AP126" i="2"/>
  <c r="AP125" i="2"/>
  <c r="AO125" i="2"/>
  <c r="AL125" i="2"/>
  <c r="AK125" i="2"/>
  <c r="AJ125" i="2"/>
  <c r="AP122" i="2"/>
  <c r="AO122" i="2"/>
  <c r="AJ122" i="2"/>
  <c r="AL122" i="2"/>
  <c r="AP120" i="2"/>
  <c r="AO120" i="2"/>
  <c r="AL120" i="2"/>
  <c r="AK120" i="2"/>
  <c r="AJ120" i="2"/>
  <c r="AP119" i="2"/>
  <c r="AO119" i="2"/>
  <c r="AN119" i="2"/>
  <c r="AL119" i="2"/>
  <c r="AK119" i="2"/>
  <c r="AJ119" i="2"/>
  <c r="AP118" i="2"/>
  <c r="AO118" i="2"/>
  <c r="AN118" i="2"/>
  <c r="AL118" i="2"/>
  <c r="AK118" i="2"/>
  <c r="AJ118" i="2"/>
  <c r="AP110" i="2"/>
  <c r="AO110" i="2"/>
  <c r="AL110" i="2"/>
  <c r="AP106" i="2"/>
  <c r="AO106" i="2"/>
  <c r="AN106" i="2"/>
  <c r="AL106" i="2"/>
  <c r="AK106" i="2"/>
  <c r="AJ106" i="2"/>
  <c r="AP88" i="2"/>
  <c r="AO88" i="2"/>
  <c r="AL88" i="2"/>
  <c r="AK88" i="2"/>
  <c r="AJ88" i="2"/>
  <c r="AP87" i="2"/>
  <c r="AL87" i="2"/>
  <c r="AP86" i="2"/>
  <c r="AO86" i="2"/>
  <c r="AN86" i="2"/>
  <c r="AJ86" i="2"/>
  <c r="AL86" i="2"/>
  <c r="AP85" i="2"/>
  <c r="AL85" i="2"/>
  <c r="AP84" i="2"/>
  <c r="AO84" i="2"/>
  <c r="AJ84" i="2"/>
  <c r="AL84" i="2"/>
  <c r="AP83" i="2"/>
  <c r="AO83" i="2"/>
  <c r="AL83" i="2"/>
  <c r="AP82" i="2"/>
  <c r="AO82" i="2"/>
  <c r="AN82" i="2"/>
  <c r="AJ82" i="2"/>
  <c r="AL82" i="2"/>
  <c r="AP81" i="2"/>
  <c r="AO81" i="2"/>
  <c r="AN81" i="2"/>
  <c r="AJ81" i="2"/>
  <c r="AL81" i="2"/>
  <c r="AJ80" i="2"/>
  <c r="AL80" i="2"/>
  <c r="AP78" i="2"/>
  <c r="AO78" i="2"/>
  <c r="AL78" i="2"/>
  <c r="AK78" i="2"/>
  <c r="AJ78" i="2"/>
  <c r="AP77" i="2"/>
  <c r="AO77" i="2"/>
  <c r="AN77" i="2"/>
  <c r="AJ77" i="2"/>
  <c r="AL77" i="2"/>
  <c r="AJ75" i="2"/>
  <c r="AP74" i="2"/>
  <c r="AO74" i="2"/>
  <c r="AN74" i="2"/>
  <c r="AL74" i="2"/>
  <c r="AP73" i="2"/>
  <c r="AO73" i="2"/>
  <c r="AL73" i="2"/>
  <c r="AK73" i="2"/>
  <c r="AJ73" i="2"/>
  <c r="AP72" i="2"/>
  <c r="AO72" i="2"/>
  <c r="AL72" i="2"/>
  <c r="AK72" i="2"/>
  <c r="AJ72" i="2"/>
  <c r="AP71" i="2"/>
  <c r="AN71" i="2"/>
  <c r="AJ71" i="2"/>
  <c r="AO68" i="2"/>
  <c r="AP66" i="2"/>
  <c r="AO66" i="2"/>
  <c r="AN66" i="2"/>
  <c r="AL66" i="2"/>
  <c r="AP64" i="2"/>
  <c r="AO64" i="2"/>
  <c r="AN64" i="2"/>
  <c r="AJ64" i="2"/>
  <c r="AL64" i="2"/>
  <c r="AP61" i="2"/>
  <c r="AO61" i="2"/>
  <c r="AL61" i="2"/>
  <c r="AK61" i="2"/>
  <c r="AJ61" i="2"/>
  <c r="AP60" i="2"/>
  <c r="AL60" i="2"/>
  <c r="AP57" i="2"/>
  <c r="AP56" i="2"/>
  <c r="AO56" i="2"/>
  <c r="AL56" i="2"/>
  <c r="AK56" i="2"/>
  <c r="AJ56" i="2"/>
  <c r="AP55" i="2"/>
  <c r="AO55" i="2"/>
  <c r="AN55" i="2"/>
  <c r="AP51" i="2"/>
  <c r="AO51" i="2"/>
  <c r="AN51" i="2"/>
  <c r="AJ51" i="2"/>
  <c r="AL51" i="2"/>
  <c r="AP50" i="2"/>
  <c r="AO50" i="2"/>
  <c r="AN50" i="2"/>
  <c r="AL50" i="2"/>
  <c r="AK50" i="2"/>
  <c r="AJ50" i="2"/>
  <c r="AP47" i="2"/>
  <c r="AO47" i="2"/>
  <c r="AN47" i="2"/>
  <c r="AL47" i="2"/>
  <c r="AK47" i="2"/>
  <c r="AJ47" i="2"/>
  <c r="AP46" i="2"/>
  <c r="AO46" i="2"/>
  <c r="AN46" i="2"/>
  <c r="AL46" i="2"/>
  <c r="AK46" i="2"/>
  <c r="AJ46" i="2"/>
  <c r="AP43" i="2"/>
  <c r="AP38" i="2"/>
  <c r="AO38" i="2"/>
  <c r="AN38" i="2"/>
  <c r="AJ38" i="2"/>
  <c r="AL38" i="2"/>
  <c r="AP33" i="2"/>
  <c r="O33" i="2"/>
  <c r="AP31" i="2"/>
  <c r="AO31" i="2"/>
  <c r="AN31" i="2"/>
  <c r="AL31" i="2"/>
  <c r="AK31" i="2"/>
  <c r="AJ31" i="2"/>
  <c r="AP30" i="2"/>
  <c r="AO30" i="2"/>
  <c r="AN30" i="2"/>
  <c r="AL30" i="2"/>
  <c r="AK30" i="2"/>
  <c r="AJ30" i="2"/>
  <c r="AL29" i="2"/>
  <c r="AK29" i="2"/>
  <c r="AJ29" i="2"/>
  <c r="AP29" i="2"/>
  <c r="AO27" i="2"/>
  <c r="AK27" i="2"/>
  <c r="AO25" i="2"/>
  <c r="AN25" i="2"/>
  <c r="AL25" i="2"/>
  <c r="AK25" i="2"/>
  <c r="AO20" i="2"/>
  <c r="AN20" i="2"/>
  <c r="AL20" i="2"/>
  <c r="AK20" i="2"/>
  <c r="AJ20" i="2"/>
  <c r="AP19" i="2"/>
  <c r="AO19" i="2"/>
  <c r="AN19" i="2"/>
  <c r="AO17" i="2"/>
  <c r="AN17" i="2"/>
  <c r="AL17" i="2"/>
  <c r="AK17" i="2"/>
  <c r="AP14" i="2"/>
  <c r="AO14" i="2"/>
  <c r="AP12" i="2"/>
  <c r="AO12" i="2"/>
  <c r="AN12" i="2"/>
  <c r="AL12" i="2"/>
  <c r="AO11" i="2"/>
  <c r="AN11" i="2"/>
  <c r="AO10" i="2"/>
  <c r="AN10" i="2"/>
  <c r="AK10" i="2"/>
  <c r="AK12" i="2"/>
  <c r="AK147" i="2"/>
  <c r="AL19" i="2"/>
  <c r="AK19" i="2"/>
  <c r="AK214" i="2"/>
  <c r="AL43" i="2"/>
  <c r="AL214" i="2"/>
  <c r="AN73" i="2"/>
  <c r="AO29" i="2"/>
  <c r="AN88" i="2"/>
  <c r="AN120" i="2"/>
  <c r="AO183" i="2"/>
  <c r="AP144" i="2"/>
  <c r="BL40" i="206"/>
  <c r="AP27" i="2"/>
  <c r="AP11" i="2"/>
  <c r="AP17" i="2"/>
  <c r="AP176" i="2"/>
  <c r="AN56" i="2"/>
  <c r="AN61" i="2"/>
  <c r="AN72" i="2"/>
  <c r="AN78" i="2"/>
  <c r="AN84" i="2"/>
  <c r="AN122" i="2"/>
  <c r="AP142" i="2"/>
  <c r="AP153" i="2"/>
  <c r="BM49" i="206"/>
  <c r="BL136" i="206"/>
  <c r="BB201" i="206"/>
  <c r="BL104" i="206"/>
  <c r="AD236" i="2"/>
  <c r="AN133" i="2"/>
  <c r="AP147" i="2"/>
  <c r="AO157" i="2"/>
  <c r="AO218" i="2"/>
  <c r="AP246" i="2"/>
  <c r="AN125" i="2"/>
  <c r="AL187" i="2"/>
  <c r="AO187" i="2"/>
  <c r="AN197" i="2"/>
  <c r="AO219" i="2"/>
  <c r="AO223" i="2"/>
  <c r="AP232" i="2"/>
  <c r="AN237" i="2"/>
  <c r="AP242" i="2"/>
  <c r="AP10" i="2"/>
  <c r="AO156" i="2"/>
  <c r="AN193" i="2"/>
  <c r="AO220" i="2"/>
  <c r="AO224" i="2"/>
  <c r="AP230" i="2"/>
  <c r="AP20" i="2"/>
  <c r="AN80" i="2"/>
  <c r="AN150" i="2"/>
  <c r="AO154" i="2"/>
  <c r="AJ229" i="2"/>
  <c r="AN29" i="2"/>
  <c r="AO142" i="2"/>
  <c r="AP154" i="2"/>
  <c r="AP156" i="2"/>
  <c r="AP157" i="2"/>
  <c r="AO193" i="2"/>
  <c r="AO197" i="2"/>
  <c r="AP201" i="2"/>
  <c r="AP189" i="2"/>
  <c r="AP195" i="2"/>
  <c r="AP25" i="2"/>
  <c r="BT142" i="2"/>
  <c r="AP217" i="2"/>
  <c r="AP218" i="2"/>
  <c r="AP219" i="2"/>
  <c r="AP220" i="2"/>
  <c r="AP223" i="2"/>
  <c r="AP224" i="2"/>
  <c r="AP227" i="2"/>
  <c r="AP228" i="2"/>
  <c r="AP231" i="2"/>
  <c r="BB172" i="206"/>
  <c r="BM180" i="206"/>
  <c r="BL229" i="206"/>
  <c r="BM85" i="206"/>
  <c r="BL52" i="206"/>
  <c r="BM53" i="206"/>
  <c r="BM61" i="206"/>
  <c r="BL166" i="206"/>
  <c r="BM175" i="206"/>
  <c r="BL205" i="206"/>
  <c r="BB223" i="206"/>
  <c r="BN54" i="206"/>
  <c r="BL60" i="206"/>
  <c r="BL96" i="206"/>
  <c r="BL112" i="206"/>
  <c r="BM167" i="206"/>
  <c r="BL76" i="206"/>
  <c r="BM202" i="206"/>
  <c r="BN78" i="206"/>
  <c r="BL100" i="206"/>
  <c r="BN118" i="206"/>
  <c r="BL128" i="206"/>
  <c r="BL146" i="206"/>
  <c r="BL158" i="206"/>
  <c r="BL170" i="206"/>
  <c r="BM200" i="206"/>
  <c r="BL120" i="206"/>
  <c r="BL140" i="206"/>
  <c r="BL142" i="206"/>
  <c r="BN148" i="206"/>
  <c r="BL162" i="206"/>
  <c r="BN177" i="206"/>
  <c r="AJ11" i="2"/>
  <c r="AJ17" i="2"/>
  <c r="AK55" i="2"/>
  <c r="AK66" i="2"/>
  <c r="AK81" i="2"/>
  <c r="BV99" i="2"/>
  <c r="AK110" i="2"/>
  <c r="BU193" i="2"/>
  <c r="BU197" i="2"/>
  <c r="AJ214" i="2"/>
  <c r="AJ10" i="2"/>
  <c r="BU29" i="2"/>
  <c r="AK83" i="2"/>
  <c r="AK132" i="2"/>
  <c r="AK141" i="2"/>
  <c r="BU201" i="2"/>
  <c r="AJ230" i="2"/>
  <c r="AJ25" i="2"/>
  <c r="AK38" i="2"/>
  <c r="AK51" i="2"/>
  <c r="AK64" i="2"/>
  <c r="AK122" i="2"/>
  <c r="BV142" i="2"/>
  <c r="AJ228" i="2"/>
  <c r="AK77" i="2"/>
  <c r="AK84" i="2"/>
  <c r="AK86" i="2"/>
  <c r="BU189" i="2"/>
  <c r="BU195" i="2"/>
  <c r="AK11" i="2"/>
  <c r="AF236" i="2"/>
  <c r="AB236" i="2"/>
  <c r="BV17" i="2"/>
  <c r="BT29" i="2"/>
  <c r="BU142" i="2"/>
  <c r="BV189" i="2"/>
  <c r="BT193" i="2"/>
  <c r="BV195" i="2"/>
  <c r="BT197" i="2"/>
  <c r="BV201" i="2"/>
  <c r="BV226" i="2"/>
  <c r="BV227" i="2"/>
  <c r="BV231" i="2"/>
  <c r="AC236" i="2"/>
  <c r="AH236" i="2"/>
  <c r="BL9" i="206"/>
  <c r="BA20" i="206"/>
  <c r="BM22" i="206"/>
  <c r="BN29" i="206"/>
  <c r="BA30" i="206"/>
  <c r="BB31" i="206"/>
  <c r="BM43" i="206"/>
  <c r="BA45" i="206"/>
  <c r="BB46" i="206"/>
  <c r="BN55" i="206"/>
  <c r="BB70" i="206"/>
  <c r="BN72" i="206"/>
  <c r="BM91" i="206"/>
  <c r="BL98" i="206"/>
  <c r="BM99" i="206"/>
  <c r="BN100" i="206"/>
  <c r="BN107" i="206"/>
  <c r="BA113" i="206"/>
  <c r="BB114" i="206"/>
  <c r="BL118" i="206"/>
  <c r="BM119" i="206"/>
  <c r="BN120" i="206"/>
  <c r="BA129" i="206"/>
  <c r="BN158" i="206"/>
  <c r="BB164" i="206"/>
  <c r="BL168" i="206"/>
  <c r="BM169" i="206"/>
  <c r="BN170" i="206"/>
  <c r="BB189" i="206"/>
  <c r="BN198" i="206"/>
  <c r="BM207" i="206"/>
  <c r="BL219" i="206"/>
  <c r="BN219" i="206"/>
  <c r="BN26" i="206"/>
  <c r="BM30" i="206"/>
  <c r="BN31" i="206"/>
  <c r="BN32" i="206"/>
  <c r="BM45" i="206"/>
  <c r="BN46" i="206"/>
  <c r="BN47" i="206"/>
  <c r="BM69" i="206"/>
  <c r="BN70" i="206"/>
  <c r="BL85" i="206"/>
  <c r="BM89" i="206"/>
  <c r="BN94" i="206"/>
  <c r="BN95" i="206"/>
  <c r="BM113" i="206"/>
  <c r="BN114" i="206"/>
  <c r="BN115" i="206"/>
  <c r="BM129" i="206"/>
  <c r="BN139" i="206"/>
  <c r="BL143" i="206"/>
  <c r="BM163" i="206"/>
  <c r="BN164" i="206"/>
  <c r="BN165" i="206"/>
  <c r="BB195" i="206"/>
  <c r="BM215" i="206"/>
  <c r="BN9" i="206"/>
  <c r="BL16" i="206"/>
  <c r="BM18" i="206"/>
  <c r="BM20" i="206"/>
  <c r="BL20" i="206"/>
  <c r="BL21" i="206"/>
  <c r="BN22" i="206"/>
  <c r="BL29" i="206"/>
  <c r="BL30" i="206"/>
  <c r="BM31" i="206"/>
  <c r="BM38" i="206"/>
  <c r="BL45" i="206"/>
  <c r="BM46" i="206"/>
  <c r="BM57" i="206"/>
  <c r="BM66" i="206"/>
  <c r="BL69" i="206"/>
  <c r="BM70" i="206"/>
  <c r="BL89" i="206"/>
  <c r="BN91" i="206"/>
  <c r="BM94" i="206"/>
  <c r="BN99" i="206"/>
  <c r="E234" i="206"/>
  <c r="E235" i="206"/>
  <c r="BM110" i="206"/>
  <c r="BL113" i="206"/>
  <c r="BM114" i="206"/>
  <c r="BN119" i="206"/>
  <c r="BM122" i="206"/>
  <c r="BL126" i="206"/>
  <c r="BL129" i="206"/>
  <c r="BL130" i="206"/>
  <c r="BA133" i="206"/>
  <c r="BN142" i="206"/>
  <c r="BB144" i="206"/>
  <c r="BL156" i="206"/>
  <c r="BL163" i="206"/>
  <c r="BM164" i="206"/>
  <c r="BN169" i="206"/>
  <c r="BA171" i="206"/>
  <c r="BL194" i="206"/>
  <c r="BL201" i="206"/>
  <c r="BA201" i="206"/>
  <c r="BL203" i="206"/>
  <c r="BN203" i="206"/>
  <c r="BM223" i="206"/>
  <c r="BM9" i="206"/>
  <c r="BM26" i="206"/>
  <c r="BL31" i="206"/>
  <c r="BM32" i="206"/>
  <c r="BM33" i="206"/>
  <c r="BM35" i="206"/>
  <c r="BN36" i="206"/>
  <c r="X235" i="206"/>
  <c r="X234" i="206"/>
  <c r="BL46" i="206"/>
  <c r="BM47" i="206"/>
  <c r="BL57" i="206"/>
  <c r="BL70" i="206"/>
  <c r="BM73" i="206"/>
  <c r="BL94" i="206"/>
  <c r="BM95" i="206"/>
  <c r="BN96" i="206"/>
  <c r="BL97" i="206"/>
  <c r="BM98" i="206"/>
  <c r="BM101" i="206"/>
  <c r="BN102" i="206"/>
  <c r="BL109" i="206"/>
  <c r="BL114" i="206"/>
  <c r="BM115" i="206"/>
  <c r="BN116" i="206"/>
  <c r="BL117" i="206"/>
  <c r="BM118" i="206"/>
  <c r="BM121" i="206"/>
  <c r="BL125" i="206"/>
  <c r="BM133" i="206"/>
  <c r="BN134" i="206"/>
  <c r="BM138" i="206"/>
  <c r="BM139" i="206"/>
  <c r="BN144" i="206"/>
  <c r="BN152" i="206"/>
  <c r="BM159" i="206"/>
  <c r="BL164" i="206"/>
  <c r="BM165" i="206"/>
  <c r="BN166" i="206"/>
  <c r="BL167" i="206"/>
  <c r="BM168" i="206"/>
  <c r="BM171" i="206"/>
  <c r="BN172" i="206"/>
  <c r="BN174" i="206"/>
  <c r="BL175" i="206"/>
  <c r="BM191" i="206"/>
  <c r="BN194" i="206"/>
  <c r="BL198" i="206"/>
  <c r="T234" i="206"/>
  <c r="Y234" i="206"/>
  <c r="F234" i="206"/>
  <c r="F235" i="206"/>
  <c r="BM184" i="206"/>
  <c r="BN185" i="206"/>
  <c r="BM188" i="206"/>
  <c r="BN188" i="206"/>
  <c r="BL188" i="206"/>
  <c r="BM190" i="206"/>
  <c r="BN190" i="206"/>
  <c r="BL190" i="206"/>
  <c r="BB191" i="206"/>
  <c r="BM193" i="206"/>
  <c r="BM197" i="206"/>
  <c r="BM203" i="206"/>
  <c r="BM206" i="206"/>
  <c r="BN206" i="206"/>
  <c r="BL206" i="206"/>
  <c r="BB207" i="206"/>
  <c r="BN209" i="206"/>
  <c r="BL209" i="206"/>
  <c r="BB215" i="206"/>
  <c r="BM219" i="206"/>
  <c r="BM222" i="206"/>
  <c r="BN222" i="206"/>
  <c r="BL222" i="206"/>
  <c r="BM226" i="206"/>
  <c r="BL226" i="206"/>
  <c r="BM227" i="206"/>
  <c r="BL231" i="206"/>
  <c r="BM232" i="206"/>
  <c r="BN232" i="206"/>
  <c r="T235" i="206"/>
  <c r="U234" i="206"/>
  <c r="U235" i="206"/>
  <c r="Z234" i="206"/>
  <c r="Z235" i="206"/>
  <c r="BA181" i="206"/>
  <c r="BL184" i="206"/>
  <c r="BM185" i="206"/>
  <c r="BN186" i="206"/>
  <c r="BM192" i="206"/>
  <c r="BL192" i="206"/>
  <c r="BN192" i="206"/>
  <c r="BM196" i="206"/>
  <c r="BN196" i="206"/>
  <c r="BL200" i="206"/>
  <c r="BL202" i="206"/>
  <c r="BN205" i="206"/>
  <c r="BM208" i="206"/>
  <c r="BL208" i="206"/>
  <c r="BN208" i="206"/>
  <c r="BL211" i="206"/>
  <c r="BN211" i="206"/>
  <c r="BN213" i="206"/>
  <c r="BL218" i="206"/>
  <c r="BN221" i="206"/>
  <c r="BM224" i="206"/>
  <c r="BN224" i="206"/>
  <c r="Y235" i="206"/>
  <c r="V234" i="206"/>
  <c r="V235" i="206"/>
  <c r="J234" i="206"/>
  <c r="J235" i="206"/>
  <c r="BB183" i="206"/>
  <c r="BL189" i="206"/>
  <c r="BA189" i="206"/>
  <c r="BL191" i="206"/>
  <c r="BN191" i="206"/>
  <c r="BN195" i="206"/>
  <c r="BM195" i="206"/>
  <c r="BN199" i="206"/>
  <c r="BL199" i="206"/>
  <c r="BM204" i="206"/>
  <c r="BN204" i="206"/>
  <c r="BL207" i="206"/>
  <c r="BN207" i="206"/>
  <c r="BM211" i="206"/>
  <c r="BL215" i="206"/>
  <c r="BN215" i="206"/>
  <c r="BL217" i="206"/>
  <c r="BM220" i="206"/>
  <c r="BN220" i="206"/>
  <c r="BL223" i="206"/>
  <c r="BN223" i="206"/>
  <c r="BL227" i="206"/>
  <c r="BM228" i="206"/>
  <c r="I235" i="206"/>
  <c r="BN189" i="206"/>
  <c r="BL193" i="206"/>
  <c r="BL195" i="206"/>
  <c r="BL197" i="206"/>
  <c r="BN201" i="206"/>
  <c r="BB197" i="206"/>
  <c r="BN197" i="206"/>
  <c r="BL12" i="206"/>
  <c r="BL56" i="206"/>
  <c r="BM117" i="206"/>
  <c r="BB213" i="206"/>
  <c r="BM109" i="206"/>
  <c r="BM160" i="206"/>
  <c r="BN135" i="206"/>
  <c r="BN193" i="206"/>
  <c r="BN157" i="206"/>
  <c r="BN10" i="206"/>
  <c r="BN106" i="206"/>
  <c r="BN50" i="206"/>
  <c r="BM25" i="206"/>
  <c r="BL182" i="206"/>
  <c r="AK153" i="2"/>
  <c r="BL88" i="206"/>
  <c r="BN98" i="206"/>
  <c r="BL72" i="206"/>
  <c r="AK154" i="2"/>
  <c r="BN75" i="206"/>
  <c r="BL151" i="206"/>
  <c r="BL155" i="206"/>
  <c r="BL221" i="206"/>
  <c r="BL213" i="206"/>
  <c r="AL230" i="2"/>
  <c r="BL15" i="206"/>
  <c r="AL228" i="2"/>
  <c r="BN103" i="206"/>
  <c r="BL124" i="206"/>
  <c r="AK176" i="2"/>
  <c r="BM212" i="206"/>
  <c r="BB186" i="206"/>
  <c r="BB43" i="206"/>
  <c r="BN43" i="206"/>
  <c r="BL228" i="206"/>
  <c r="BA121" i="206"/>
  <c r="BN63" i="206"/>
  <c r="BM183" i="206"/>
  <c r="BA35" i="206"/>
  <c r="BA101" i="206"/>
  <c r="BA82" i="206"/>
  <c r="BM82" i="206"/>
  <c r="BN51" i="206"/>
  <c r="BB111" i="206"/>
  <c r="BN111" i="206"/>
  <c r="BM74" i="206"/>
  <c r="BL232" i="206"/>
  <c r="BL187" i="206"/>
  <c r="BN59" i="206"/>
  <c r="BL233" i="206"/>
  <c r="BN181" i="206"/>
  <c r="BL68" i="206"/>
  <c r="AL225" i="2"/>
  <c r="AL130" i="2"/>
  <c r="BL224" i="206"/>
  <c r="BL196" i="206"/>
  <c r="BM17" i="206"/>
  <c r="BM12" i="206"/>
  <c r="BN71" i="206"/>
  <c r="BN130" i="206"/>
  <c r="BN168" i="206"/>
  <c r="BL116" i="206"/>
  <c r="AK14" i="2"/>
  <c r="BA199" i="206"/>
  <c r="BM174" i="206"/>
  <c r="BN145" i="206"/>
  <c r="BM105" i="206"/>
  <c r="BM137" i="206"/>
  <c r="AL229" i="2"/>
  <c r="AK160" i="2"/>
  <c r="BM218" i="206"/>
  <c r="BL179" i="206"/>
  <c r="BL27" i="206"/>
  <c r="BM97" i="206"/>
  <c r="AL140" i="2"/>
  <c r="BL212" i="206"/>
  <c r="BB174" i="206"/>
  <c r="BN12" i="206"/>
  <c r="BL18" i="206"/>
  <c r="BA222" i="206"/>
  <c r="BL204" i="206"/>
  <c r="BA204" i="206"/>
  <c r="BL174" i="206"/>
  <c r="BB221" i="206"/>
  <c r="BB205" i="206"/>
  <c r="BN200" i="206"/>
  <c r="BL181" i="206"/>
  <c r="BL177" i="206"/>
  <c r="BL33" i="206"/>
  <c r="BB232" i="206"/>
  <c r="BB209" i="206"/>
  <c r="BA193" i="206"/>
  <c r="BM229" i="206"/>
  <c r="BA191" i="206"/>
  <c r="BM189" i="206"/>
  <c r="BN182" i="206"/>
  <c r="BN171" i="206"/>
  <c r="BN159" i="206"/>
  <c r="BM146" i="206"/>
  <c r="BL145" i="206"/>
  <c r="BA139" i="206"/>
  <c r="BN121" i="206"/>
  <c r="BA98" i="206"/>
  <c r="BB96" i="206"/>
  <c r="BN93" i="206"/>
  <c r="BM80" i="206"/>
  <c r="BA61" i="206"/>
  <c r="BM55" i="206"/>
  <c r="BB54" i="206"/>
  <c r="BA47" i="206"/>
  <c r="BA32" i="206"/>
  <c r="BA26" i="206"/>
  <c r="BN19" i="206"/>
  <c r="BN183" i="206"/>
  <c r="BN180" i="206"/>
  <c r="BA164" i="206"/>
  <c r="BM149" i="206"/>
  <c r="BN147" i="206"/>
  <c r="BB142" i="206"/>
  <c r="BM131" i="206"/>
  <c r="BB119" i="206"/>
  <c r="BA114" i="206"/>
  <c r="BA110" i="206"/>
  <c r="BM79" i="206"/>
  <c r="BL75" i="206"/>
  <c r="BN64" i="206"/>
  <c r="BN62" i="206"/>
  <c r="BB59" i="206"/>
  <c r="BN40" i="206"/>
  <c r="BA38" i="206"/>
  <c r="BA31" i="206"/>
  <c r="BM179" i="206"/>
  <c r="BN178" i="206"/>
  <c r="BM173" i="206"/>
  <c r="BA156" i="206"/>
  <c r="BL152" i="206"/>
  <c r="BM148" i="206"/>
  <c r="BL139" i="206"/>
  <c r="BN136" i="206"/>
  <c r="BM130" i="206"/>
  <c r="BA126" i="206"/>
  <c r="BM116" i="206"/>
  <c r="BL115" i="206"/>
  <c r="BL102" i="206"/>
  <c r="BN85" i="206"/>
  <c r="BN80" i="206"/>
  <c r="BM64" i="206"/>
  <c r="BL61" i="206"/>
  <c r="BL47" i="206"/>
  <c r="BL32" i="206"/>
  <c r="BN27" i="206"/>
  <c r="BL17" i="206"/>
  <c r="BN210" i="206"/>
  <c r="BL171" i="206"/>
  <c r="BA169" i="206"/>
  <c r="BM162" i="206"/>
  <c r="BL161" i="206"/>
  <c r="BL149" i="206"/>
  <c r="BM144" i="206"/>
  <c r="BN131" i="206"/>
  <c r="BM112" i="206"/>
  <c r="BL101" i="206"/>
  <c r="BA99" i="206"/>
  <c r="BL79" i="206"/>
  <c r="BM65" i="206"/>
  <c r="BM60" i="206"/>
  <c r="BA60" i="206"/>
  <c r="BM58" i="206"/>
  <c r="BB55" i="206"/>
  <c r="BA43" i="206"/>
  <c r="BB39" i="206"/>
  <c r="BA22" i="206"/>
  <c r="BM15" i="206"/>
  <c r="BL14" i="206"/>
  <c r="BA200" i="206"/>
  <c r="BV147" i="2"/>
  <c r="BT86" i="2"/>
  <c r="BA228" i="206"/>
  <c r="BA226" i="206"/>
  <c r="BA220" i="206"/>
  <c r="BN212" i="206"/>
  <c r="BA206" i="206"/>
  <c r="BA195" i="206"/>
  <c r="BM187" i="206"/>
  <c r="BN184" i="206"/>
  <c r="BN231" i="206"/>
  <c r="BB224" i="206"/>
  <c r="BM221" i="206"/>
  <c r="BM213" i="206"/>
  <c r="BA205" i="206"/>
  <c r="BM205" i="206"/>
  <c r="BB196" i="206"/>
  <c r="BA192" i="206"/>
  <c r="BN187" i="206"/>
  <c r="BA232" i="206"/>
  <c r="BA212" i="206"/>
  <c r="BB190" i="206"/>
  <c r="BM186" i="206"/>
  <c r="BN233" i="206"/>
  <c r="BM209" i="206"/>
  <c r="BN175" i="206"/>
  <c r="BB157" i="206"/>
  <c r="BN155" i="206"/>
  <c r="BL111" i="206"/>
  <c r="BA95" i="206"/>
  <c r="BB78" i="206"/>
  <c r="BL63" i="206"/>
  <c r="BM52" i="206"/>
  <c r="BN41" i="206"/>
  <c r="BN35" i="206"/>
  <c r="BB35" i="206"/>
  <c r="BM23" i="206"/>
  <c r="BA223" i="206"/>
  <c r="BM170" i="206"/>
  <c r="BL169" i="206"/>
  <c r="BM161" i="206"/>
  <c r="BA158" i="206"/>
  <c r="BM158" i="206"/>
  <c r="BL148" i="206"/>
  <c r="BL141" i="206"/>
  <c r="BN140" i="206"/>
  <c r="BN128" i="206"/>
  <c r="BM123" i="206"/>
  <c r="BM120" i="206"/>
  <c r="BL119" i="206"/>
  <c r="BN97" i="206"/>
  <c r="BM87" i="206"/>
  <c r="BL78" i="206"/>
  <c r="BM72" i="206"/>
  <c r="BN68" i="206"/>
  <c r="BA66" i="206"/>
  <c r="BN60" i="206"/>
  <c r="BL54" i="206"/>
  <c r="BL50" i="206"/>
  <c r="BM48" i="206"/>
  <c r="BL43" i="206"/>
  <c r="BN34" i="206"/>
  <c r="BN15" i="206"/>
  <c r="BL220" i="206"/>
  <c r="BB178" i="206"/>
  <c r="BB173" i="206"/>
  <c r="BL172" i="206"/>
  <c r="BM150" i="206"/>
  <c r="BA148" i="206"/>
  <c r="BM145" i="206"/>
  <c r="BN143" i="206"/>
  <c r="BL134" i="206"/>
  <c r="BM132" i="206"/>
  <c r="BA130" i="206"/>
  <c r="BL105" i="206"/>
  <c r="BM103" i="206"/>
  <c r="BB98" i="206"/>
  <c r="BA97" i="206"/>
  <c r="BB95" i="206"/>
  <c r="BN76" i="206"/>
  <c r="BM71" i="206"/>
  <c r="BN56" i="206"/>
  <c r="BM54" i="206"/>
  <c r="BN52" i="206"/>
  <c r="BM50" i="206"/>
  <c r="BM34" i="206"/>
  <c r="BM10" i="206"/>
  <c r="BB198" i="206"/>
  <c r="BM181" i="206"/>
  <c r="BM140" i="206"/>
  <c r="BL133" i="206"/>
  <c r="BN127" i="206"/>
  <c r="BM124" i="206"/>
  <c r="BL123" i="206"/>
  <c r="BM111" i="206"/>
  <c r="BB107" i="206"/>
  <c r="BA91" i="206"/>
  <c r="BM88" i="206"/>
  <c r="BL87" i="206"/>
  <c r="BN67" i="206"/>
  <c r="BL64" i="206"/>
  <c r="BL62" i="206"/>
  <c r="BA58" i="206"/>
  <c r="BN53" i="206"/>
  <c r="BB51" i="206"/>
  <c r="BM42" i="206"/>
  <c r="BM40" i="206"/>
  <c r="BL39" i="206"/>
  <c r="BM36" i="206"/>
  <c r="BB29" i="206"/>
  <c r="BM21" i="206"/>
  <c r="BA202" i="206"/>
  <c r="BT195" i="2"/>
  <c r="BV29" i="2"/>
  <c r="BB220" i="206"/>
  <c r="BL37" i="206"/>
  <c r="BN11" i="206"/>
  <c r="BB187" i="206"/>
  <c r="BA183" i="206"/>
  <c r="BM182" i="206"/>
  <c r="BN179" i="206"/>
  <c r="BM178" i="206"/>
  <c r="BA219" i="206"/>
  <c r="BA197" i="206"/>
  <c r="BM233" i="206"/>
  <c r="BL173" i="206"/>
  <c r="BA168" i="206"/>
  <c r="BB166" i="206"/>
  <c r="BL157" i="206"/>
  <c r="BA138" i="206"/>
  <c r="BA137" i="206"/>
  <c r="BN133" i="206"/>
  <c r="BA118" i="206"/>
  <c r="BB116" i="206"/>
  <c r="BM107" i="206"/>
  <c r="BB106" i="206"/>
  <c r="BA105" i="206"/>
  <c r="BB103" i="206"/>
  <c r="BN101" i="206"/>
  <c r="BM92" i="206"/>
  <c r="BL80" i="206"/>
  <c r="BM76" i="206"/>
  <c r="BA76" i="206"/>
  <c r="BL74" i="206"/>
  <c r="BB50" i="206"/>
  <c r="BA49" i="206"/>
  <c r="BA25" i="206"/>
  <c r="BL13" i="206"/>
  <c r="BN228" i="206"/>
  <c r="BL180" i="206"/>
  <c r="BM155" i="206"/>
  <c r="BA153" i="206"/>
  <c r="BM153" i="206"/>
  <c r="BN150" i="206"/>
  <c r="BL147" i="206"/>
  <c r="BB140" i="206"/>
  <c r="BN132" i="206"/>
  <c r="BL106" i="206"/>
  <c r="BB99" i="206"/>
  <c r="BA94" i="206"/>
  <c r="BM93" i="206"/>
  <c r="BB91" i="206"/>
  <c r="BA80" i="206"/>
  <c r="BL77" i="206"/>
  <c r="BA70" i="206"/>
  <c r="BB60" i="206"/>
  <c r="BM41" i="206"/>
  <c r="BM39" i="206"/>
  <c r="BN16" i="206"/>
  <c r="BM217" i="206"/>
  <c r="BB185" i="206"/>
  <c r="BB177" i="206"/>
  <c r="BN173" i="206"/>
  <c r="BB171" i="206"/>
  <c r="BA167" i="206"/>
  <c r="BB165" i="206"/>
  <c r="BN163" i="206"/>
  <c r="BM157" i="206"/>
  <c r="BL144" i="206"/>
  <c r="BL137" i="206"/>
  <c r="BM135" i="206"/>
  <c r="BN129" i="206"/>
  <c r="BA109" i="206"/>
  <c r="BM96" i="206"/>
  <c r="BA96" i="206"/>
  <c r="BL95" i="206"/>
  <c r="BL90" i="206"/>
  <c r="BN84" i="206"/>
  <c r="BM78" i="206"/>
  <c r="BN66" i="206"/>
  <c r="BN65" i="206"/>
  <c r="BL42" i="206"/>
  <c r="BL36" i="206"/>
  <c r="BB26" i="206"/>
  <c r="BL25" i="206"/>
  <c r="BL19" i="206"/>
  <c r="BB219" i="206"/>
  <c r="BA207" i="206"/>
  <c r="BM172" i="206"/>
  <c r="BN161" i="206"/>
  <c r="BL159" i="206"/>
  <c r="BN156" i="206"/>
  <c r="BM152" i="206"/>
  <c r="BN149" i="206"/>
  <c r="BL138" i="206"/>
  <c r="BL131" i="206"/>
  <c r="BB120" i="206"/>
  <c r="BN105" i="206"/>
  <c r="BM102" i="206"/>
  <c r="BM90" i="206"/>
  <c r="BM84" i="206"/>
  <c r="BL83" i="206"/>
  <c r="BL82" i="206"/>
  <c r="BN79" i="206"/>
  <c r="BB75" i="206"/>
  <c r="BB72" i="206"/>
  <c r="BB67" i="206"/>
  <c r="BN61" i="206"/>
  <c r="BL59" i="206"/>
  <c r="BN49" i="206"/>
  <c r="BA42" i="206"/>
  <c r="BA36" i="206"/>
  <c r="BL28" i="206"/>
  <c r="BA21" i="206"/>
  <c r="BN14" i="206"/>
  <c r="BM231" i="206"/>
  <c r="BB199" i="206"/>
  <c r="BA188" i="206"/>
  <c r="BL186" i="206"/>
  <c r="BA224" i="206"/>
  <c r="BB222" i="206"/>
  <c r="BN218" i="206"/>
  <c r="BA208" i="206"/>
  <c r="BN202" i="206"/>
  <c r="BA227" i="206"/>
  <c r="BA203" i="206"/>
  <c r="BL185" i="206"/>
  <c r="BN229" i="206"/>
  <c r="BM225" i="206"/>
  <c r="BM199" i="206"/>
  <c r="BM198" i="206"/>
  <c r="BA165" i="206"/>
  <c r="BL160" i="206"/>
  <c r="BM154" i="206"/>
  <c r="BB145" i="206"/>
  <c r="BM136" i="206"/>
  <c r="BL135" i="206"/>
  <c r="BA124" i="206"/>
  <c r="BL122" i="206"/>
  <c r="BA115" i="206"/>
  <c r="BM104" i="206"/>
  <c r="BA104" i="206"/>
  <c r="BL103" i="206"/>
  <c r="BN90" i="206"/>
  <c r="BA85" i="206"/>
  <c r="BL84" i="206"/>
  <c r="BM75" i="206"/>
  <c r="BN73" i="206"/>
  <c r="BM56" i="206"/>
  <c r="BN48" i="206"/>
  <c r="BA40" i="206"/>
  <c r="BL38" i="206"/>
  <c r="BA33" i="206"/>
  <c r="BN24" i="206"/>
  <c r="BA9" i="206"/>
  <c r="BB203" i="206"/>
  <c r="BM194" i="206"/>
  <c r="BM177" i="206"/>
  <c r="BN167" i="206"/>
  <c r="BN162" i="206"/>
  <c r="BA160" i="206"/>
  <c r="BL154" i="206"/>
  <c r="BN141" i="206"/>
  <c r="BM127" i="206"/>
  <c r="BN124" i="206"/>
  <c r="BA122" i="206"/>
  <c r="BN117" i="206"/>
  <c r="BN112" i="206"/>
  <c r="BN109" i="206"/>
  <c r="BA100" i="206"/>
  <c r="BM100" i="206"/>
  <c r="BL99" i="206"/>
  <c r="BL92" i="206"/>
  <c r="BL91" i="206"/>
  <c r="BN88" i="206"/>
  <c r="BA74" i="206"/>
  <c r="BM67" i="206"/>
  <c r="BL55" i="206"/>
  <c r="BL51" i="206"/>
  <c r="BA46" i="206"/>
  <c r="BM29" i="206"/>
  <c r="BM24" i="206"/>
  <c r="BB22" i="206"/>
  <c r="BN20" i="206"/>
  <c r="BA18" i="206"/>
  <c r="BM14" i="206"/>
  <c r="BL11" i="206"/>
  <c r="BB10" i="206"/>
  <c r="BA217" i="206"/>
  <c r="BA215" i="206"/>
  <c r="BA180" i="206"/>
  <c r="BL178" i="206"/>
  <c r="BL176" i="206"/>
  <c r="BM176" i="206"/>
  <c r="BM166" i="206"/>
  <c r="BL165" i="206"/>
  <c r="BN160" i="206"/>
  <c r="BM156" i="206"/>
  <c r="BN151" i="206"/>
  <c r="BN146" i="206"/>
  <c r="BB139" i="206"/>
  <c r="BM126" i="206"/>
  <c r="BN122" i="206"/>
  <c r="BB118" i="206"/>
  <c r="BA117" i="206"/>
  <c r="BB115" i="206"/>
  <c r="BN113" i="206"/>
  <c r="BN108" i="206"/>
  <c r="BM106" i="206"/>
  <c r="BB104" i="206"/>
  <c r="BN104" i="206"/>
  <c r="BN89" i="206"/>
  <c r="BA78" i="206"/>
  <c r="BM77" i="206"/>
  <c r="BN69" i="206"/>
  <c r="BB69" i="206"/>
  <c r="BB63" i="206"/>
  <c r="BM59" i="206"/>
  <c r="BL53" i="206"/>
  <c r="BL49" i="206"/>
  <c r="BB47" i="206"/>
  <c r="BN45" i="206"/>
  <c r="BB32" i="206"/>
  <c r="BN30" i="206"/>
  <c r="BB30" i="206"/>
  <c r="BL26" i="206"/>
  <c r="BM19" i="206"/>
  <c r="BM210" i="206"/>
  <c r="BA172" i="206"/>
  <c r="BB170" i="206"/>
  <c r="BB161" i="206"/>
  <c r="BM151" i="206"/>
  <c r="BB149" i="206"/>
  <c r="BM142" i="206"/>
  <c r="BN137" i="206"/>
  <c r="BM134" i="206"/>
  <c r="BM128" i="206"/>
  <c r="BL127" i="206"/>
  <c r="BN123" i="206"/>
  <c r="BL121" i="206"/>
  <c r="BA119" i="206"/>
  <c r="BA102" i="206"/>
  <c r="BA90" i="206"/>
  <c r="BN87" i="206"/>
  <c r="BB79" i="206"/>
  <c r="BL73" i="206"/>
  <c r="BL71" i="206"/>
  <c r="BM68" i="206"/>
  <c r="BL67" i="206"/>
  <c r="BN44" i="206"/>
  <c r="BN39" i="206"/>
  <c r="BN37" i="206"/>
  <c r="BB37" i="206"/>
  <c r="BL35" i="206"/>
  <c r="BN23" i="206"/>
  <c r="BN21" i="206"/>
  <c r="BB21" i="206"/>
  <c r="BN18" i="206"/>
  <c r="BB14" i="206"/>
  <c r="BB9" i="206"/>
  <c r="BT201" i="2"/>
  <c r="BV197" i="2"/>
  <c r="BV193" i="2"/>
  <c r="BT189" i="2"/>
  <c r="BV176" i="2"/>
  <c r="BT122" i="2"/>
  <c r="BU66" i="2"/>
  <c r="BN83" i="206"/>
  <c r="BB152" i="206"/>
  <c r="BN153" i="206"/>
  <c r="BM62" i="206"/>
  <c r="BA57" i="206"/>
  <c r="BL24" i="206"/>
  <c r="BA218" i="206"/>
  <c r="BN33" i="206"/>
  <c r="BB134" i="206"/>
  <c r="BB45" i="206"/>
  <c r="BA77" i="206"/>
  <c r="BB108" i="206"/>
  <c r="BB160" i="206"/>
  <c r="BB141" i="206"/>
  <c r="BA194" i="206"/>
  <c r="BM28" i="206"/>
  <c r="BA136" i="206"/>
  <c r="BA198" i="206"/>
  <c r="BB218" i="206"/>
  <c r="BB61" i="206"/>
  <c r="BM81" i="206"/>
  <c r="BB129" i="206"/>
  <c r="BA41" i="206"/>
  <c r="BB150" i="206"/>
  <c r="BL183" i="206"/>
  <c r="BA111" i="206"/>
  <c r="BM143" i="206"/>
  <c r="BN74" i="206"/>
  <c r="BA103" i="206"/>
  <c r="BM147" i="206"/>
  <c r="BB34" i="206"/>
  <c r="BN42" i="206"/>
  <c r="BN58" i="206"/>
  <c r="BB155" i="206"/>
  <c r="BV66" i="2"/>
  <c r="BL150" i="206"/>
  <c r="BB210" i="206"/>
  <c r="BN227" i="206"/>
  <c r="BB81" i="206"/>
  <c r="BA55" i="206"/>
  <c r="BA229" i="206"/>
  <c r="BL225" i="206"/>
  <c r="BB44" i="206"/>
  <c r="BA68" i="206"/>
  <c r="BB137" i="206"/>
  <c r="BA142" i="206"/>
  <c r="BA210" i="206"/>
  <c r="BB122" i="206"/>
  <c r="BA24" i="206"/>
  <c r="BA127" i="206"/>
  <c r="BB162" i="206"/>
  <c r="BB90" i="206"/>
  <c r="BA154" i="206"/>
  <c r="BA231" i="206"/>
  <c r="BB49" i="206"/>
  <c r="BB105" i="206"/>
  <c r="BB163" i="206"/>
  <c r="BA93" i="206"/>
  <c r="BA155" i="206"/>
  <c r="BA233" i="206"/>
  <c r="BB179" i="206"/>
  <c r="BM230" i="206"/>
  <c r="BA88" i="206"/>
  <c r="BA10" i="206"/>
  <c r="BB56" i="206"/>
  <c r="BA71" i="206"/>
  <c r="BA132" i="206"/>
  <c r="BA150" i="206"/>
  <c r="BB15" i="206"/>
  <c r="BL44" i="206"/>
  <c r="BA72" i="206"/>
  <c r="BA87" i="206"/>
  <c r="BB128" i="206"/>
  <c r="BA170" i="206"/>
  <c r="BN17" i="206"/>
  <c r="BL108" i="206"/>
  <c r="BM214" i="206"/>
  <c r="BM37" i="206"/>
  <c r="BB184" i="206"/>
  <c r="BB212" i="206"/>
  <c r="BD234" i="206"/>
  <c r="BB85" i="206"/>
  <c r="BM141" i="206"/>
  <c r="BA179" i="206"/>
  <c r="BB64" i="206"/>
  <c r="BN82" i="206"/>
  <c r="BA12" i="206"/>
  <c r="BB121" i="206"/>
  <c r="BB159" i="206"/>
  <c r="BM11" i="206"/>
  <c r="BA221" i="206"/>
  <c r="BV74" i="2"/>
  <c r="BV87" i="2"/>
  <c r="BA59" i="206"/>
  <c r="BB113" i="206"/>
  <c r="BB146" i="206"/>
  <c r="BB151" i="206"/>
  <c r="BA176" i="206"/>
  <c r="BA14" i="206"/>
  <c r="BA29" i="206"/>
  <c r="BB112" i="206"/>
  <c r="BB167" i="206"/>
  <c r="BB24" i="206"/>
  <c r="BB48" i="206"/>
  <c r="BB229" i="206"/>
  <c r="BV77" i="2"/>
  <c r="BT153" i="2"/>
  <c r="BA84" i="206"/>
  <c r="BN13" i="206"/>
  <c r="BB84" i="206"/>
  <c r="BB132" i="206"/>
  <c r="BB228" i="206"/>
  <c r="BA92" i="206"/>
  <c r="BA107" i="206"/>
  <c r="BB11" i="206"/>
  <c r="BV85" i="2"/>
  <c r="BV140" i="2"/>
  <c r="BN126" i="206"/>
  <c r="BA140" i="206"/>
  <c r="BN38" i="206"/>
  <c r="BB52" i="206"/>
  <c r="BB76" i="206"/>
  <c r="BM16" i="206"/>
  <c r="BA48" i="206"/>
  <c r="BB97" i="206"/>
  <c r="BA123" i="206"/>
  <c r="BA52" i="206"/>
  <c r="BB175" i="206"/>
  <c r="BA186" i="206"/>
  <c r="BU19" i="2"/>
  <c r="BA65" i="206"/>
  <c r="BA162" i="206"/>
  <c r="BB27" i="206"/>
  <c r="BN86" i="206"/>
  <c r="BA116" i="206"/>
  <c r="BB136" i="206"/>
  <c r="BB62" i="206"/>
  <c r="BA79" i="206"/>
  <c r="BB147" i="206"/>
  <c r="BA149" i="206"/>
  <c r="BB180" i="206"/>
  <c r="BA213" i="206"/>
  <c r="BA151" i="206"/>
  <c r="BA19" i="206"/>
  <c r="BB89" i="206"/>
  <c r="BB20" i="206"/>
  <c r="BA67" i="206"/>
  <c r="BB88" i="206"/>
  <c r="BB109" i="206"/>
  <c r="BB117" i="206"/>
  <c r="BN25" i="206"/>
  <c r="BA56" i="206"/>
  <c r="BB73" i="206"/>
  <c r="BA75" i="206"/>
  <c r="BB65" i="206"/>
  <c r="BA135" i="206"/>
  <c r="BA157" i="206"/>
  <c r="BB16" i="206"/>
  <c r="BA39" i="206"/>
  <c r="BB101" i="206"/>
  <c r="BB133" i="206"/>
  <c r="BA178" i="206"/>
  <c r="BA182" i="206"/>
  <c r="BA34" i="206"/>
  <c r="BN110" i="206"/>
  <c r="BB143" i="206"/>
  <c r="BB68" i="206"/>
  <c r="BA120" i="206"/>
  <c r="BM125" i="206"/>
  <c r="BA161" i="206"/>
  <c r="BA23" i="206"/>
  <c r="BB41" i="206"/>
  <c r="BB233" i="206"/>
  <c r="BB231" i="206"/>
  <c r="BA187" i="206"/>
  <c r="BV183" i="2"/>
  <c r="BA15" i="206"/>
  <c r="BL34" i="206"/>
  <c r="BL48" i="206"/>
  <c r="BA64" i="206"/>
  <c r="BB80" i="206"/>
  <c r="BL23" i="206"/>
  <c r="BA131" i="206"/>
  <c r="BN138" i="206"/>
  <c r="BB19" i="206"/>
  <c r="BB93" i="206"/>
  <c r="BB12" i="206"/>
  <c r="BB83" i="206"/>
  <c r="BA62" i="206"/>
  <c r="BB33" i="206"/>
  <c r="BA214" i="206"/>
  <c r="BB227" i="206"/>
  <c r="BB58" i="206"/>
  <c r="BB66" i="206"/>
  <c r="BB25" i="206"/>
  <c r="BB86" i="206"/>
  <c r="BA16" i="206"/>
  <c r="BB38" i="206"/>
  <c r="BA11" i="206"/>
  <c r="BA141" i="206"/>
  <c r="BA37" i="206"/>
  <c r="BB17" i="206"/>
  <c r="BB74" i="206"/>
  <c r="BA125" i="206"/>
  <c r="BB13" i="206"/>
  <c r="BA147" i="206"/>
  <c r="BA81" i="206"/>
  <c r="BA28" i="206"/>
  <c r="BB138" i="206"/>
  <c r="BB126" i="206"/>
  <c r="BB82" i="206"/>
  <c r="BA230" i="206"/>
  <c r="BB42" i="206"/>
  <c r="BA143" i="206"/>
  <c r="BN81" i="206"/>
  <c r="BA177" i="206"/>
  <c r="D262" i="2"/>
  <c r="H262" i="2"/>
  <c r="P235" i="2"/>
  <c r="AC235" i="2"/>
  <c r="BB168" i="206"/>
  <c r="BA106" i="206"/>
  <c r="AG236" i="2"/>
  <c r="E262" i="2"/>
  <c r="I262" i="2"/>
  <c r="AD234" i="2"/>
  <c r="L235" i="2"/>
  <c r="BN125" i="206"/>
  <c r="BA50" i="206"/>
  <c r="BB182" i="206"/>
  <c r="BL10" i="206"/>
  <c r="BM83" i="206"/>
  <c r="BA163" i="206"/>
  <c r="R234" i="2"/>
  <c r="BV182" i="2"/>
  <c r="BV138" i="2"/>
  <c r="BV124" i="2"/>
  <c r="BB110" i="206"/>
  <c r="BM201" i="206"/>
  <c r="BA225" i="206"/>
  <c r="N234" i="2"/>
  <c r="BT217" i="2"/>
  <c r="BT157" i="2"/>
  <c r="BT131" i="2"/>
  <c r="BT123" i="2"/>
  <c r="BU53" i="2"/>
  <c r="BU15" i="2"/>
  <c r="BU13" i="2"/>
  <c r="BV152" i="2"/>
  <c r="BV121" i="2"/>
  <c r="BT137" i="2"/>
  <c r="BT127" i="2"/>
  <c r="BT116" i="2"/>
  <c r="BV207" i="2"/>
  <c r="BV205" i="2"/>
  <c r="BN214" i="206"/>
  <c r="BL107" i="206"/>
  <c r="BL58" i="206"/>
  <c r="BN226" i="206"/>
  <c r="BL22" i="206"/>
  <c r="BL153" i="206"/>
  <c r="BB77" i="206"/>
  <c r="BN77" i="206"/>
  <c r="BL110" i="206"/>
  <c r="BU24" i="2"/>
  <c r="BV160" i="2"/>
  <c r="BV134" i="2"/>
  <c r="BV104" i="2"/>
  <c r="BT210" i="2"/>
  <c r="BT165" i="2"/>
  <c r="BT161" i="2"/>
  <c r="BT152" i="2"/>
  <c r="BU36" i="2"/>
  <c r="BV137" i="2"/>
  <c r="BV49" i="2"/>
  <c r="BV34" i="2"/>
  <c r="BT146" i="2"/>
  <c r="BT111" i="2"/>
  <c r="BV211" i="2"/>
  <c r="BM44" i="206"/>
  <c r="BA144" i="206"/>
  <c r="BB135" i="206"/>
  <c r="BN92" i="206"/>
  <c r="BM63" i="206"/>
  <c r="BM51" i="206"/>
  <c r="BA196" i="206"/>
  <c r="BB87" i="206"/>
  <c r="BN57" i="206"/>
  <c r="BN176" i="206"/>
  <c r="BN154" i="206"/>
  <c r="BJ234" i="206"/>
  <c r="BM108" i="206"/>
  <c r="BB18" i="206"/>
  <c r="BN230" i="206"/>
  <c r="BL86" i="206"/>
  <c r="BL66" i="206"/>
  <c r="BN28" i="206"/>
  <c r="BM27" i="206"/>
  <c r="BL216" i="206"/>
  <c r="BA134" i="206"/>
  <c r="BB71" i="206"/>
  <c r="BI234" i="206"/>
  <c r="BB193" i="206"/>
  <c r="AN234" i="2"/>
  <c r="AP234" i="2"/>
  <c r="AJ235" i="2"/>
  <c r="P234" i="2"/>
  <c r="BA128" i="206"/>
  <c r="BA185" i="206"/>
  <c r="BT199" i="2"/>
  <c r="BT181" i="2"/>
  <c r="BT172" i="2"/>
  <c r="BU150" i="2"/>
  <c r="BU94" i="2"/>
  <c r="BT209" i="2"/>
  <c r="BT184" i="2"/>
  <c r="BU112" i="2"/>
  <c r="BV222" i="2"/>
  <c r="BT36" i="2"/>
  <c r="BT27" i="2"/>
  <c r="BV206" i="2"/>
  <c r="BV167" i="2"/>
  <c r="BV177" i="2"/>
  <c r="BV168" i="2"/>
  <c r="BV76" i="2"/>
  <c r="BV18" i="2"/>
  <c r="BA17" i="206"/>
  <c r="BB153" i="206"/>
  <c r="BA89" i="206"/>
  <c r="BA69" i="206"/>
  <c r="BL41" i="206"/>
  <c r="BL93" i="206"/>
  <c r="BB94" i="206"/>
  <c r="BA159" i="206"/>
  <c r="BB188" i="206"/>
  <c r="BM86" i="206"/>
  <c r="BA73" i="206"/>
  <c r="BN216" i="206"/>
  <c r="AK235" i="2"/>
  <c r="AN235" i="2"/>
  <c r="AL235" i="2"/>
  <c r="AP235" i="2"/>
  <c r="M234" i="2"/>
  <c r="Q234" i="2"/>
  <c r="L234" i="2"/>
  <c r="BT238" i="2"/>
  <c r="BB156" i="206"/>
  <c r="BT178" i="2"/>
  <c r="BU244" i="2"/>
  <c r="BV65" i="2"/>
  <c r="BT168" i="2"/>
  <c r="BV181" i="2"/>
  <c r="BV198" i="2"/>
  <c r="BV199" i="2"/>
  <c r="BT121" i="2"/>
  <c r="BT156" i="2"/>
  <c r="BT15" i="2"/>
  <c r="BV92" i="2"/>
  <c r="BV243" i="2"/>
  <c r="BT118" i="2"/>
  <c r="BT246" i="2"/>
  <c r="BB125" i="206"/>
  <c r="BV22" i="2"/>
  <c r="BT245" i="2"/>
  <c r="BU180" i="2"/>
  <c r="BT28" i="2"/>
  <c r="BV16" i="2"/>
  <c r="BT126" i="2"/>
  <c r="BT120" i="2"/>
  <c r="BA166" i="206"/>
  <c r="BV109" i="2"/>
  <c r="BV223" i="2"/>
  <c r="BT133" i="2"/>
  <c r="BU128" i="2"/>
  <c r="BA83" i="206"/>
  <c r="BU225" i="2"/>
  <c r="BT108" i="2"/>
  <c r="BU79" i="2"/>
  <c r="BV30" i="2"/>
  <c r="BV125" i="2"/>
  <c r="BT35" i="2"/>
  <c r="BV244" i="2"/>
  <c r="BU239" i="2"/>
  <c r="BT237" i="2"/>
  <c r="BB211" i="206"/>
  <c r="BA175" i="206"/>
  <c r="BB53" i="206"/>
  <c r="BU238" i="2"/>
  <c r="BV133" i="2"/>
  <c r="BV158" i="2"/>
  <c r="BV246" i="2"/>
  <c r="BU224" i="2"/>
  <c r="BU246" i="2"/>
  <c r="BT244" i="2"/>
  <c r="BB158" i="206"/>
  <c r="BB200" i="206"/>
  <c r="BV79" i="2"/>
  <c r="BV41" i="2"/>
  <c r="BU125" i="2"/>
  <c r="BU159" i="2"/>
  <c r="BU240" i="2"/>
  <c r="BT73" i="2"/>
  <c r="BV108" i="2"/>
  <c r="BU32" i="2"/>
  <c r="BU144" i="2"/>
  <c r="BV238" i="2"/>
  <c r="BB148" i="206"/>
  <c r="AL234" i="2"/>
  <c r="BB130" i="206"/>
  <c r="BU168" i="2"/>
  <c r="BT138" i="2"/>
  <c r="BU242" i="2"/>
  <c r="BT106" i="2"/>
  <c r="BT92" i="2"/>
  <c r="BU17" i="2"/>
  <c r="BU47" i="2"/>
  <c r="BU105" i="2"/>
  <c r="BU126" i="2"/>
  <c r="BT26" i="2"/>
  <c r="BV240" i="2"/>
  <c r="BU220" i="2"/>
  <c r="BA211" i="206"/>
  <c r="BT19" i="2"/>
  <c r="BB102" i="206"/>
  <c r="BV37" i="2"/>
  <c r="BV58" i="2"/>
  <c r="BV94" i="2"/>
  <c r="BT97" i="2"/>
  <c r="BV118" i="2"/>
  <c r="BU131" i="2"/>
  <c r="BV54" i="2"/>
  <c r="BV123" i="2"/>
  <c r="BV210" i="2"/>
  <c r="BU219" i="2"/>
  <c r="BT37" i="2"/>
  <c r="BU194" i="2"/>
  <c r="BT221" i="2"/>
  <c r="BU56" i="2"/>
  <c r="M236" i="2"/>
  <c r="AK74" i="2"/>
  <c r="BU106" i="2"/>
  <c r="AK183" i="2"/>
  <c r="BU237" i="2"/>
  <c r="BT54" i="2"/>
  <c r="BT107" i="2"/>
  <c r="BT167" i="2"/>
  <c r="BT206" i="2"/>
  <c r="BU192" i="2"/>
  <c r="BV164" i="2"/>
  <c r="BV242" i="2"/>
  <c r="BT226" i="2"/>
  <c r="BU48" i="2"/>
  <c r="BU84" i="2"/>
  <c r="BU101" i="2"/>
  <c r="BU196" i="2"/>
  <c r="BU214" i="2"/>
  <c r="BT150" i="2"/>
  <c r="BT203" i="2"/>
  <c r="BT139" i="2"/>
  <c r="BV61" i="2"/>
  <c r="BN225" i="206"/>
  <c r="BA145" i="206"/>
  <c r="BB131" i="206"/>
  <c r="BL81" i="206"/>
  <c r="BB124" i="206"/>
  <c r="BT101" i="2"/>
  <c r="BU170" i="2"/>
  <c r="BU188" i="2"/>
  <c r="BU46" i="2"/>
  <c r="BU222" i="2"/>
  <c r="BU100" i="2"/>
  <c r="BU229" i="2"/>
  <c r="BT223" i="2"/>
  <c r="BU61" i="2"/>
  <c r="AK82" i="2"/>
  <c r="AJ19" i="2"/>
  <c r="BT67" i="2"/>
  <c r="BT90" i="2"/>
  <c r="BT218" i="2"/>
  <c r="BV47" i="2"/>
  <c r="BV127" i="2"/>
  <c r="BU50" i="2"/>
  <c r="BU245" i="2"/>
  <c r="BT124" i="2"/>
  <c r="BT175" i="2"/>
  <c r="BT239" i="2"/>
  <c r="BA209" i="206"/>
  <c r="BB181" i="206"/>
  <c r="BB100" i="206"/>
  <c r="BB208" i="206"/>
  <c r="BB123" i="206"/>
  <c r="BB226" i="206"/>
  <c r="BV113" i="2"/>
  <c r="BV62" i="2"/>
  <c r="BU200" i="2"/>
  <c r="BV98" i="2"/>
  <c r="BU18" i="2"/>
  <c r="BV100" i="2"/>
  <c r="BV136" i="2"/>
  <c r="BT145" i="2"/>
  <c r="BU108" i="2"/>
  <c r="BV208" i="2"/>
  <c r="BU31" i="2"/>
  <c r="BU63" i="2"/>
  <c r="BU198" i="2"/>
  <c r="BU218" i="2"/>
  <c r="BT46" i="2"/>
  <c r="BT240" i="2"/>
  <c r="BP247" i="2"/>
  <c r="BV203" i="2"/>
  <c r="BT205" i="2"/>
  <c r="BU69" i="2"/>
  <c r="BU91" i="2"/>
  <c r="BU209" i="2"/>
  <c r="BT134" i="2"/>
  <c r="BT182" i="2"/>
  <c r="BT216" i="2"/>
  <c r="BT135" i="2"/>
  <c r="BV178" i="2"/>
  <c r="AK228" i="2"/>
  <c r="BB206" i="206"/>
  <c r="BV21" i="2"/>
  <c r="BU62" i="2"/>
  <c r="BU136" i="2"/>
  <c r="BV73" i="2"/>
  <c r="BU60" i="2"/>
  <c r="BU118" i="2"/>
  <c r="BU187" i="2"/>
  <c r="BT56" i="2"/>
  <c r="BT164" i="2"/>
  <c r="BT62" i="2"/>
  <c r="BV173" i="2"/>
  <c r="BU22" i="2"/>
  <c r="BU57" i="2"/>
  <c r="BV78" i="2"/>
  <c r="BU43" i="2"/>
  <c r="BU204" i="2"/>
  <c r="AK230" i="2"/>
  <c r="BT89" i="2"/>
  <c r="BT200" i="2"/>
  <c r="BT242" i="2"/>
  <c r="BV239" i="2"/>
  <c r="BT49" i="2"/>
  <c r="BV52" i="2"/>
  <c r="BU71" i="2"/>
  <c r="BU97" i="2"/>
  <c r="BT190" i="2"/>
  <c r="BV20" i="2"/>
  <c r="AL156" i="2"/>
  <c r="BU55" i="2"/>
  <c r="BA112" i="206"/>
  <c r="BA146" i="206"/>
  <c r="BB127" i="206"/>
  <c r="BB214" i="206"/>
  <c r="BV35" i="2"/>
  <c r="BV59" i="2"/>
  <c r="BV88" i="2"/>
  <c r="BV105" i="2"/>
  <c r="BV106" i="2"/>
  <c r="BV117" i="2"/>
  <c r="BV145" i="2"/>
  <c r="BV161" i="2"/>
  <c r="BV179" i="2"/>
  <c r="BV221" i="2"/>
  <c r="BT33" i="2"/>
  <c r="BT47" i="2"/>
  <c r="BT136" i="2"/>
  <c r="BT140" i="2"/>
  <c r="BT147" i="2"/>
  <c r="BT149" i="2"/>
  <c r="BT162" i="2"/>
  <c r="BT166" i="2"/>
  <c r="BT169" i="2"/>
  <c r="BT187" i="2"/>
  <c r="BV39" i="2"/>
  <c r="BV46" i="2"/>
  <c r="BV95" i="2"/>
  <c r="BV103" i="2"/>
  <c r="BV116" i="2"/>
  <c r="BV163" i="2"/>
  <c r="BV172" i="2"/>
  <c r="BV216" i="2"/>
  <c r="BV218" i="2"/>
  <c r="BU123" i="2"/>
  <c r="BU127" i="2"/>
  <c r="BU133" i="2"/>
  <c r="BU155" i="2"/>
  <c r="BU162" i="2"/>
  <c r="BU165" i="2"/>
  <c r="BU171" i="2"/>
  <c r="BU174" i="2"/>
  <c r="BU182" i="2"/>
  <c r="BU185" i="2"/>
  <c r="BU212" i="2"/>
  <c r="BU227" i="2"/>
  <c r="BU233" i="2"/>
  <c r="BT31" i="2"/>
  <c r="BT48" i="2"/>
  <c r="BT105" i="2"/>
  <c r="BT114" i="2"/>
  <c r="BT125" i="2"/>
  <c r="BT130" i="2"/>
  <c r="BT155" i="2"/>
  <c r="BV9" i="2"/>
  <c r="BV42" i="2"/>
  <c r="BV45" i="2"/>
  <c r="BV56" i="2"/>
  <c r="BV63" i="2"/>
  <c r="BV67" i="2"/>
  <c r="BV71" i="2"/>
  <c r="BV102" i="2"/>
  <c r="BV132" i="2"/>
  <c r="BV146" i="2"/>
  <c r="BV171" i="2"/>
  <c r="BV175" i="2"/>
  <c r="BV184" i="2"/>
  <c r="BV185" i="2"/>
  <c r="BV191" i="2"/>
  <c r="BV213" i="2"/>
  <c r="BV215" i="2"/>
  <c r="BV233" i="2"/>
  <c r="BU99" i="2"/>
  <c r="BU16" i="2"/>
  <c r="BU20" i="2"/>
  <c r="BU73" i="2"/>
  <c r="BU78" i="2"/>
  <c r="BU113" i="2"/>
  <c r="BU152" i="2"/>
  <c r="BU163" i="2"/>
  <c r="BU167" i="2"/>
  <c r="BU175" i="2"/>
  <c r="BU178" i="2"/>
  <c r="BU230" i="2"/>
  <c r="BQ247" i="2"/>
  <c r="BT13" i="2"/>
  <c r="BT16" i="2"/>
  <c r="BT75" i="2"/>
  <c r="BT100" i="2"/>
  <c r="BT103" i="2"/>
  <c r="BT117" i="2"/>
  <c r="BT143" i="2"/>
  <c r="BV90" i="2"/>
  <c r="BR247" i="2"/>
  <c r="BU26" i="2"/>
  <c r="BU89" i="2"/>
  <c r="BT96" i="2"/>
  <c r="BT9" i="2"/>
  <c r="BT18" i="2"/>
  <c r="BT34" i="2"/>
  <c r="BT52" i="2"/>
  <c r="BT65" i="2"/>
  <c r="BT81" i="2"/>
  <c r="BT151" i="2"/>
  <c r="BT160" i="2"/>
  <c r="BT170" i="2"/>
  <c r="BT177" i="2"/>
  <c r="BT179" i="2"/>
  <c r="BT188" i="2"/>
  <c r="BT202" i="2"/>
  <c r="BT222" i="2"/>
  <c r="BT231" i="2"/>
  <c r="BV96" i="2"/>
  <c r="BV128" i="2"/>
  <c r="BV15" i="2"/>
  <c r="BV31" i="2"/>
  <c r="BV36" i="2"/>
  <c r="BV40" i="2"/>
  <c r="AL55" i="2"/>
  <c r="BV70" i="2"/>
  <c r="BV80" i="2"/>
  <c r="BV107" i="2"/>
  <c r="BV111" i="2"/>
  <c r="BV120" i="2"/>
  <c r="BV129" i="2"/>
  <c r="BV144" i="2"/>
  <c r="BV148" i="2"/>
  <c r="BV151" i="2"/>
  <c r="BV155" i="2"/>
  <c r="BV159" i="2"/>
  <c r="BV162" i="2"/>
  <c r="BV166" i="2"/>
  <c r="BV68" i="2"/>
  <c r="BV131" i="2"/>
  <c r="BU41" i="2"/>
  <c r="BU145" i="2"/>
  <c r="BV83" i="2"/>
  <c r="BV89" i="2"/>
  <c r="BV119" i="2"/>
  <c r="BV149" i="2"/>
  <c r="BV186" i="2"/>
  <c r="BU45" i="2"/>
  <c r="BU59" i="2"/>
  <c r="BU92" i="2"/>
  <c r="BU117" i="2"/>
  <c r="BU140" i="2"/>
  <c r="BU208" i="2"/>
  <c r="BT163" i="2"/>
  <c r="BV13" i="2"/>
  <c r="BV26" i="2"/>
  <c r="BV32" i="2"/>
  <c r="BV44" i="2"/>
  <c r="BV50" i="2"/>
  <c r="BV60" i="2"/>
  <c r="BV72" i="2"/>
  <c r="BV91" i="2"/>
  <c r="BV97" i="2"/>
  <c r="BV101" i="2"/>
  <c r="BV180" i="2"/>
  <c r="BV187" i="2"/>
  <c r="BV192" i="2"/>
  <c r="BV194" i="2"/>
  <c r="BV196" i="2"/>
  <c r="BV53" i="2"/>
  <c r="BV75" i="2"/>
  <c r="BV114" i="2"/>
  <c r="BV170" i="2"/>
  <c r="BU34" i="2"/>
  <c r="BU40" i="2"/>
  <c r="BU103" i="2"/>
  <c r="BU137" i="2"/>
  <c r="BU205" i="2"/>
  <c r="BT141" i="2"/>
  <c r="BV55" i="2"/>
  <c r="BV112" i="2"/>
  <c r="BV115" i="2"/>
  <c r="BV135" i="2"/>
  <c r="BV169" i="2"/>
  <c r="BV174" i="2"/>
  <c r="AL11" i="2"/>
  <c r="N236" i="2"/>
  <c r="BV69" i="2"/>
  <c r="BV150" i="2"/>
  <c r="AL154" i="2"/>
  <c r="BV165" i="2"/>
  <c r="BV209" i="2"/>
  <c r="BV212" i="2"/>
  <c r="BV220" i="2"/>
  <c r="BN247" i="2"/>
  <c r="BV245" i="2"/>
  <c r="BU11" i="2"/>
  <c r="BU27" i="2"/>
  <c r="BU44" i="2"/>
  <c r="BU51" i="2"/>
  <c r="BU58" i="2"/>
  <c r="BU68" i="2"/>
  <c r="BU72" i="2"/>
  <c r="BU76" i="2"/>
  <c r="BU88" i="2"/>
  <c r="BU98" i="2"/>
  <c r="BU102" i="2"/>
  <c r="BU120" i="2"/>
  <c r="BU129" i="2"/>
  <c r="BU135" i="2"/>
  <c r="BU139" i="2"/>
  <c r="BU149" i="2"/>
  <c r="BU153" i="2"/>
  <c r="BU158" i="2"/>
  <c r="BU164" i="2"/>
  <c r="BU172" i="2"/>
  <c r="BU190" i="2"/>
  <c r="BU199" i="2"/>
  <c r="BU202" i="2"/>
  <c r="BU206" i="2"/>
  <c r="BU210" i="2"/>
  <c r="BU223" i="2"/>
  <c r="BU243" i="2"/>
  <c r="BT44" i="2"/>
  <c r="BT50" i="2"/>
  <c r="BT60" i="2"/>
  <c r="BT68" i="2"/>
  <c r="BT85" i="2"/>
  <c r="BT87" i="2"/>
  <c r="BT91" i="2"/>
  <c r="BT109" i="2"/>
  <c r="BT112" i="2"/>
  <c r="BT115" i="2"/>
  <c r="BT129" i="2"/>
  <c r="BT144" i="2"/>
  <c r="BT158" i="2"/>
  <c r="BT173" i="2"/>
  <c r="BT180" i="2"/>
  <c r="BT192" i="2"/>
  <c r="BT194" i="2"/>
  <c r="BT196" i="2"/>
  <c r="BT198" i="2"/>
  <c r="BT204" i="2"/>
  <c r="BT207" i="2"/>
  <c r="BT213" i="2"/>
  <c r="BT215" i="2"/>
  <c r="BT220" i="2"/>
  <c r="BT232" i="2"/>
  <c r="BT243" i="2"/>
  <c r="BU226" i="2"/>
  <c r="BT227" i="2"/>
  <c r="BV14" i="2"/>
  <c r="AL14" i="2"/>
  <c r="BV24" i="2"/>
  <c r="AL33" i="2"/>
  <c r="BV33" i="2"/>
  <c r="BU64" i="2"/>
  <c r="BU110" i="2"/>
  <c r="BU143" i="2"/>
  <c r="BT132" i="2"/>
  <c r="BT191" i="2"/>
  <c r="BV126" i="2"/>
  <c r="AL126" i="2"/>
  <c r="BV27" i="2"/>
  <c r="AL27" i="2"/>
  <c r="BV93" i="2"/>
  <c r="BV204" i="2"/>
  <c r="BV219" i="2"/>
  <c r="BV224" i="2"/>
  <c r="BV232" i="2"/>
  <c r="BV241" i="2"/>
  <c r="BU38" i="2"/>
  <c r="BU42" i="2"/>
  <c r="BU86" i="2"/>
  <c r="BU119" i="2"/>
  <c r="BU130" i="2"/>
  <c r="BU147" i="2"/>
  <c r="BU221" i="2"/>
  <c r="BT72" i="2"/>
  <c r="BT93" i="2"/>
  <c r="BT104" i="2"/>
  <c r="BT212" i="2"/>
  <c r="BT219" i="2"/>
  <c r="BT224" i="2"/>
  <c r="BT233" i="2"/>
  <c r="BT185" i="2"/>
  <c r="BT228" i="2"/>
  <c r="BV10" i="2"/>
  <c r="AL10" i="2"/>
  <c r="AL57" i="2"/>
  <c r="AL153" i="2"/>
  <c r="BU10" i="2"/>
  <c r="BU14" i="2"/>
  <c r="BU30" i="2"/>
  <c r="BU77" i="2"/>
  <c r="BU85" i="2"/>
  <c r="BU107" i="2"/>
  <c r="BU111" i="2"/>
  <c r="BU115" i="2"/>
  <c r="BU177" i="2"/>
  <c r="BU181" i="2"/>
  <c r="BU184" i="2"/>
  <c r="BU216" i="2"/>
  <c r="BU232" i="2"/>
  <c r="BM247" i="2"/>
  <c r="BT20" i="2"/>
  <c r="BT30" i="2"/>
  <c r="BT40" i="2"/>
  <c r="BT42" i="2"/>
  <c r="BT45" i="2"/>
  <c r="BT53" i="2"/>
  <c r="BT58" i="2"/>
  <c r="BT61" i="2"/>
  <c r="BT69" i="2"/>
  <c r="BT76" i="2"/>
  <c r="BT78" i="2"/>
  <c r="BT88" i="2"/>
  <c r="BT95" i="2"/>
  <c r="BT119" i="2"/>
  <c r="BT148" i="2"/>
  <c r="BT159" i="2"/>
  <c r="BT171" i="2"/>
  <c r="BT174" i="2"/>
  <c r="BT186" i="2"/>
  <c r="BT208" i="2"/>
  <c r="BT211" i="2"/>
  <c r="BT229" i="2"/>
  <c r="BL247" i="2"/>
  <c r="BB204" i="206"/>
  <c r="BL132" i="206"/>
  <c r="BA53" i="206"/>
  <c r="BB202" i="206"/>
  <c r="BB194" i="206"/>
  <c r="BB192" i="206"/>
  <c r="BA174" i="206"/>
  <c r="BA173" i="206"/>
  <c r="BA152" i="206"/>
  <c r="BA54" i="206"/>
  <c r="BB36" i="206"/>
  <c r="BN217" i="206"/>
  <c r="BN234" i="206"/>
  <c r="BF234" i="206"/>
  <c r="BA190" i="206"/>
  <c r="BA184" i="206"/>
  <c r="BB169" i="206"/>
  <c r="BB40" i="206"/>
  <c r="BA27" i="206"/>
  <c r="BB28" i="206"/>
  <c r="BB230" i="206"/>
  <c r="BA108" i="206"/>
  <c r="BB23" i="206"/>
  <c r="BB154" i="206"/>
  <c r="BB176" i="206"/>
  <c r="BB57" i="206"/>
  <c r="BA51" i="206"/>
  <c r="BA63" i="206"/>
  <c r="BB92" i="206"/>
  <c r="BA44" i="206"/>
  <c r="BT183" i="2"/>
  <c r="BV143" i="2"/>
  <c r="BV230" i="2"/>
  <c r="BV25" i="2"/>
  <c r="BV190" i="2"/>
  <c r="BU96" i="2"/>
  <c r="AO236" i="2"/>
  <c r="BU37" i="2"/>
  <c r="BU49" i="2"/>
  <c r="BU70" i="2"/>
  <c r="BU80" i="2"/>
  <c r="BU109" i="2"/>
  <c r="BU121" i="2"/>
  <c r="BU138" i="2"/>
  <c r="BU151" i="2"/>
  <c r="BU169" i="2"/>
  <c r="BU183" i="2"/>
  <c r="BU207" i="2"/>
  <c r="BU217" i="2"/>
  <c r="P236" i="2"/>
  <c r="BU81" i="2"/>
  <c r="BU156" i="2"/>
  <c r="BT51" i="2"/>
  <c r="BV51" i="2"/>
  <c r="BT17" i="2"/>
  <c r="BT23" i="2"/>
  <c r="BV122" i="2"/>
  <c r="BV225" i="2"/>
  <c r="BU132" i="2"/>
  <c r="BT22" i="2"/>
  <c r="BT43" i="2"/>
  <c r="BT63" i="2"/>
  <c r="BT79" i="2"/>
  <c r="BT102" i="2"/>
  <c r="BT154" i="2"/>
  <c r="BT214" i="2"/>
  <c r="BT225" i="2"/>
  <c r="BT176" i="2"/>
  <c r="BT74" i="2"/>
  <c r="BL230" i="206"/>
  <c r="AK234" i="2"/>
  <c r="BV57" i="2"/>
  <c r="BV12" i="2"/>
  <c r="BV28" i="2"/>
  <c r="BV110" i="2"/>
  <c r="BV200" i="2"/>
  <c r="BU28" i="2"/>
  <c r="BU39" i="2"/>
  <c r="BU52" i="2"/>
  <c r="BU93" i="2"/>
  <c r="BU104" i="2"/>
  <c r="BU124" i="2"/>
  <c r="BU141" i="2"/>
  <c r="BU157" i="2"/>
  <c r="BU173" i="2"/>
  <c r="BU186" i="2"/>
  <c r="BU211" i="2"/>
  <c r="BU228" i="2"/>
  <c r="BV82" i="2"/>
  <c r="BT128" i="2"/>
  <c r="BV141" i="2"/>
  <c r="BU83" i="2"/>
  <c r="BU160" i="2"/>
  <c r="BT64" i="2"/>
  <c r="BT77" i="2"/>
  <c r="BV130" i="2"/>
  <c r="BV229" i="2"/>
  <c r="BT84" i="2"/>
  <c r="BT99" i="2"/>
  <c r="BT24" i="2"/>
  <c r="AJ55" i="2"/>
  <c r="AJ66" i="2"/>
  <c r="BT83" i="2"/>
  <c r="BT110" i="2"/>
  <c r="AJ176" i="2"/>
  <c r="BL214" i="206"/>
  <c r="AJ234" i="2"/>
  <c r="BA86" i="206"/>
  <c r="AP236" i="2"/>
  <c r="BV64" i="2"/>
  <c r="BV153" i="2"/>
  <c r="R236" i="2"/>
  <c r="BV202" i="2"/>
  <c r="BU9" i="2"/>
  <c r="BQ234" i="2"/>
  <c r="BU21" i="2"/>
  <c r="BU33" i="2"/>
  <c r="BU54" i="2"/>
  <c r="BU65" i="2"/>
  <c r="BU75" i="2"/>
  <c r="BU87" i="2"/>
  <c r="BU95" i="2"/>
  <c r="BU114" i="2"/>
  <c r="Q236" i="2"/>
  <c r="BU146" i="2"/>
  <c r="BU161" i="2"/>
  <c r="BU176" i="2"/>
  <c r="BU191" i="2"/>
  <c r="BU213" i="2"/>
  <c r="BU231" i="2"/>
  <c r="AN236" i="2"/>
  <c r="AL236" i="2"/>
  <c r="BV43" i="2"/>
  <c r="BM234" i="2"/>
  <c r="BU12" i="2"/>
  <c r="BU122" i="2"/>
  <c r="BT25" i="2"/>
  <c r="BT80" i="2"/>
  <c r="BV84" i="2"/>
  <c r="BV139" i="2"/>
  <c r="BV228" i="2"/>
  <c r="BT21" i="2"/>
  <c r="BT39" i="2"/>
  <c r="AJ12" i="2"/>
  <c r="L236" i="2"/>
  <c r="BT32" i="2"/>
  <c r="BT57" i="2"/>
  <c r="BT70" i="2"/>
  <c r="BT94" i="2"/>
  <c r="BT113" i="2"/>
  <c r="AJ225" i="2"/>
  <c r="BL210" i="206"/>
  <c r="BV38" i="2"/>
  <c r="BV11" i="2"/>
  <c r="BV217" i="2"/>
  <c r="BV23" i="2"/>
  <c r="BV48" i="2"/>
  <c r="BV154" i="2"/>
  <c r="BV188" i="2"/>
  <c r="BU23" i="2"/>
  <c r="BU35" i="2"/>
  <c r="BU67" i="2"/>
  <c r="BU90" i="2"/>
  <c r="BU116" i="2"/>
  <c r="BU134" i="2"/>
  <c r="BU148" i="2"/>
  <c r="BU166" i="2"/>
  <c r="BU179" i="2"/>
  <c r="BU203" i="2"/>
  <c r="BU215" i="2"/>
  <c r="BU25" i="2"/>
  <c r="BU154" i="2"/>
  <c r="BT38" i="2"/>
  <c r="BT82" i="2"/>
  <c r="BV86" i="2"/>
  <c r="BT71" i="2"/>
  <c r="BV19" i="2"/>
  <c r="BN234" i="2"/>
  <c r="BV214" i="2"/>
  <c r="BT14" i="2"/>
  <c r="BT41" i="2"/>
  <c r="BT59" i="2"/>
  <c r="AJ74" i="2"/>
  <c r="BT98" i="2"/>
  <c r="AJ183" i="2"/>
  <c r="BT230" i="2"/>
  <c r="BB216" i="206"/>
  <c r="BV156" i="2"/>
  <c r="BB225" i="206"/>
  <c r="AK236" i="2"/>
  <c r="BU74" i="2"/>
  <c r="BD247" i="2"/>
  <c r="BU82" i="2"/>
  <c r="BV81" i="2"/>
  <c r="BB217" i="206"/>
  <c r="AZ247" i="2"/>
  <c r="BT241" i="2"/>
  <c r="BA247" i="2"/>
  <c r="BU241" i="2"/>
  <c r="BB247" i="2"/>
  <c r="BV237" i="2"/>
  <c r="BF247" i="2"/>
  <c r="BE247" i="2"/>
  <c r="BA234" i="2"/>
  <c r="BE234" i="2"/>
  <c r="BM216" i="206"/>
  <c r="BL65" i="206"/>
  <c r="BL234" i="206"/>
  <c r="BH234" i="206"/>
  <c r="BT55" i="2"/>
  <c r="AJ236" i="2"/>
  <c r="BV157" i="2"/>
  <c r="BU234" i="2"/>
  <c r="BB234" i="2"/>
  <c r="BP234" i="2"/>
  <c r="BT11" i="2"/>
  <c r="BR234" i="2"/>
  <c r="BT12" i="2"/>
  <c r="BL234" i="2"/>
  <c r="BM13" i="206"/>
  <c r="BM234" i="206"/>
  <c r="BE234" i="206"/>
  <c r="BT66" i="2"/>
  <c r="BF234" i="2"/>
  <c r="BI247" i="2"/>
  <c r="BV247" i="2"/>
  <c r="BJ247" i="2"/>
  <c r="BU247" i="2"/>
  <c r="BT247" i="2"/>
  <c r="BH247" i="2"/>
  <c r="BA216" i="206"/>
  <c r="BV234" i="2"/>
  <c r="BD234" i="2"/>
  <c r="BJ234" i="2"/>
  <c r="BJ235" i="2"/>
  <c r="BA13" i="206"/>
  <c r="BT234" i="2"/>
  <c r="AZ234" i="2"/>
  <c r="BI234" i="2"/>
  <c r="BI235" i="2"/>
  <c r="BH235" i="2"/>
  <c r="BH23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8" authorId="0" shapeId="0" xr:uid="{00000000-0006-0000-0000-000001000000}">
      <text>
        <r>
          <rPr>
            <b/>
            <sz val="9"/>
            <color indexed="81"/>
            <rFont val="Tahoma"/>
            <family val="2"/>
          </rPr>
          <t>Author:</t>
        </r>
        <r>
          <rPr>
            <sz val="9"/>
            <color indexed="81"/>
            <rFont val="Tahoma"/>
            <family val="2"/>
          </rPr>
          <t xml:space="preserve">
ITC calls these the US Minor Outlying Islands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8" authorId="0" shapeId="0" xr:uid="{00000000-0006-0000-0100-000001000000}">
      <text>
        <r>
          <rPr>
            <b/>
            <sz val="9"/>
            <color indexed="81"/>
            <rFont val="Tahoma"/>
            <family val="2"/>
          </rPr>
          <t>Author:</t>
        </r>
        <r>
          <rPr>
            <sz val="9"/>
            <color indexed="81"/>
            <rFont val="Tahoma"/>
            <family val="2"/>
          </rPr>
          <t xml:space="preserve">
ITC calls these the US Minor Outlying Islands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8" authorId="0" shapeId="0" xr:uid="{00000000-0006-0000-0200-000001000000}">
      <text>
        <r>
          <rPr>
            <b/>
            <sz val="9"/>
            <color indexed="81"/>
            <rFont val="Tahoma"/>
            <family val="2"/>
          </rPr>
          <t>Author:</t>
        </r>
        <r>
          <rPr>
            <sz val="9"/>
            <color indexed="81"/>
            <rFont val="Tahoma"/>
            <family val="2"/>
          </rPr>
          <t xml:space="preserve">
ITC calls these the US Minor Outlying Islands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8" authorId="0" shapeId="0" xr:uid="{00000000-0006-0000-0300-000001000000}">
      <text>
        <r>
          <rPr>
            <b/>
            <sz val="9"/>
            <color indexed="81"/>
            <rFont val="Tahoma"/>
            <family val="2"/>
          </rPr>
          <t>Author:</t>
        </r>
        <r>
          <rPr>
            <sz val="9"/>
            <color indexed="81"/>
            <rFont val="Tahoma"/>
            <family val="2"/>
          </rPr>
          <t xml:space="preserve">
ITC calls these the US Minor Outlying Islands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inflow outflow!$O$1:$P$11" type="102" refreshedVersion="5" minRefreshableVersion="5">
    <extLst>
      <ext xmlns:x15="http://schemas.microsoft.com/office/spreadsheetml/2010/11/main" uri="{DE250136-89BD-433C-8126-D09CA5730AF9}">
        <x15:connection id="Range2-fb23ef2c-6b9e-4803-a158-8b019ccb4887">
          <x15:rangePr sourceName="_xlcn.WorksheetConnection_inflowoutflowO1P111"/>
        </x15:connection>
      </ext>
    </extLst>
  </connection>
  <connection id="3" xr16:uid="{00000000-0015-0000-FFFF-FFFF02000000}" name="WorksheetConnection_inflow outflow!$O$1:$Z$11" type="102" refreshedVersion="5" minRefreshableVersion="5">
    <extLst>
      <ext xmlns:x15="http://schemas.microsoft.com/office/spreadsheetml/2010/11/main" uri="{DE250136-89BD-433C-8126-D09CA5730AF9}">
        <x15:connection id="Range1-018ad9fc-de7b-4cdc-8965-fec594982bc2">
          <x15:rangePr sourceName="_xlcn.WorksheetConnection_inflowoutflowO1Z111"/>
        </x15:connection>
      </ext>
    </extLst>
  </connection>
  <connection id="4" xr16:uid="{00000000-0015-0000-FFFF-FFFF03000000}" name="WorksheetConnection_inflow outflow!$S$1:$T$11" type="102" refreshedVersion="5" minRefreshableVersion="5">
    <extLst>
      <ext xmlns:x15="http://schemas.microsoft.com/office/spreadsheetml/2010/11/main" uri="{DE250136-89BD-433C-8126-D09CA5730AF9}">
        <x15:connection id="Range-dc6ea219-f398-47ad-bcec-7ad4e3dd6abe">
          <x15:rangePr sourceName="_xlcn.WorksheetConnection_inflowoutflowS1T111"/>
        </x15:connection>
      </ext>
    </extLst>
  </connection>
</connections>
</file>

<file path=xl/sharedStrings.xml><?xml version="1.0" encoding="utf-8"?>
<sst xmlns="http://schemas.openxmlformats.org/spreadsheetml/2006/main" count="1294" uniqueCount="546">
  <si>
    <t xml:space="preserve">NOTE: John's gravity model has Pakistan in the Near and Middle East/South West Asia, next to Israel. NO PALESTINE. I have added row 160 and made that PAKISTAN and changed "Pakistan" in r149 to Palestine.  DELETED YUGOSLAVIA and added Serbia (r174) before Turkey. I also added Montenegro (r172) - an ex yugoslav state. </t>
  </si>
  <si>
    <t>NOTE: * refers to Mirror DATA for Country j's imports from SA. ** refer to Mirror DATA for Country j's exports to SA</t>
  </si>
  <si>
    <t>NOTE: Rand/Dollar Exchange Rate (average for the year) - Standard average of the monthly rate reported by SARB for the year</t>
  </si>
  <si>
    <t>Exchange Rate</t>
  </si>
  <si>
    <t>NOTE: TIMING DELAYS worked out at 0.17 (approximately 8 weeks or two months out of 12)</t>
  </si>
  <si>
    <t xml:space="preserve">Conversion Factor: </t>
  </si>
  <si>
    <t>TRADE MISPRICING (ADJ FOR CONVERSION FACTOR)</t>
  </si>
  <si>
    <t>TRADE MISPRICING TOTAL  (ADJ FOR CONVERSION FACTOR)</t>
  </si>
  <si>
    <t>TRADE MISPRICING (NO CONVERSION FACTOR)</t>
  </si>
  <si>
    <t>TRADE MISPRICING (NO CONVERSION FACTOR) TOTAL</t>
  </si>
  <si>
    <t>Region</t>
  </si>
  <si>
    <t>Subregion</t>
  </si>
  <si>
    <t>Country (* refers to mirror data)</t>
  </si>
  <si>
    <r>
      <rPr>
        <b/>
        <i/>
        <sz val="9"/>
        <color theme="1"/>
        <rFont val="Calibri"/>
        <family val="2"/>
        <scheme val="minor"/>
      </rPr>
      <t xml:space="preserve">Country j's </t>
    </r>
    <r>
      <rPr>
        <b/>
        <sz val="9"/>
        <color theme="1"/>
        <rFont val="Calibri"/>
        <family val="2"/>
        <scheme val="minor"/>
      </rPr>
      <t>imports from South Africa (US Dollars 000s) = South Africa's EXPORTS            (SOURCE: ITC)</t>
    </r>
  </si>
  <si>
    <r>
      <rPr>
        <b/>
        <i/>
        <sz val="9"/>
        <color theme="1"/>
        <rFont val="Calibri"/>
        <family val="2"/>
        <scheme val="minor"/>
      </rPr>
      <t>Country j's</t>
    </r>
    <r>
      <rPr>
        <b/>
        <sz val="9"/>
        <color theme="1"/>
        <rFont val="Calibri"/>
        <family val="2"/>
        <scheme val="minor"/>
      </rPr>
      <t xml:space="preserve"> Exports to South Africa (US Dollars 000s) = South Africa's IMPORTS            (SOURCE: ITC)</t>
    </r>
  </si>
  <si>
    <r>
      <rPr>
        <b/>
        <i/>
        <sz val="9"/>
        <color theme="1"/>
        <rFont val="Calibri"/>
        <family val="2"/>
        <scheme val="minor"/>
      </rPr>
      <t>Country j's</t>
    </r>
    <r>
      <rPr>
        <b/>
        <sz val="9"/>
        <color theme="1"/>
        <rFont val="Calibri"/>
        <family val="2"/>
        <scheme val="minor"/>
      </rPr>
      <t xml:space="preserve"> Imports from South Africa (Rands 000s) =                 South Africa's EXPORTS          (SOURCE: ITC)</t>
    </r>
  </si>
  <si>
    <r>
      <rPr>
        <b/>
        <i/>
        <sz val="9"/>
        <color theme="1"/>
        <rFont val="Calibri"/>
        <family val="2"/>
        <scheme val="minor"/>
      </rPr>
      <t>Country j's</t>
    </r>
    <r>
      <rPr>
        <b/>
        <sz val="9"/>
        <color theme="1"/>
        <rFont val="Calibri"/>
        <family val="2"/>
        <scheme val="minor"/>
      </rPr>
      <t xml:space="preserve"> Exports to South Africa (Rands 000s) =                                 South Africa's IMPORTS           (SOURCE: ITC)</t>
    </r>
  </si>
  <si>
    <r>
      <t xml:space="preserve">South Africa's Exports to </t>
    </r>
    <r>
      <rPr>
        <b/>
        <i/>
        <sz val="9"/>
        <color theme="1"/>
        <rFont val="Calibri"/>
        <family val="2"/>
        <scheme val="minor"/>
      </rPr>
      <t xml:space="preserve">Country j </t>
    </r>
    <r>
      <rPr>
        <b/>
        <sz val="9"/>
        <color theme="1"/>
        <rFont val="Calibri"/>
        <family val="2"/>
        <scheme val="minor"/>
      </rPr>
      <t>(US Dollars 000s) =                         South African EXPORTS              (SOURCE = SARS-ITC)</t>
    </r>
  </si>
  <si>
    <r>
      <t xml:space="preserve">South Africa's imports from </t>
    </r>
    <r>
      <rPr>
        <b/>
        <i/>
        <sz val="9"/>
        <color theme="1"/>
        <rFont val="Calibri"/>
        <family val="2"/>
        <scheme val="minor"/>
      </rPr>
      <t xml:space="preserve">Country j </t>
    </r>
    <r>
      <rPr>
        <b/>
        <sz val="9"/>
        <color theme="1"/>
        <rFont val="Calibri"/>
        <family val="2"/>
        <scheme val="minor"/>
      </rPr>
      <t>(US Dollars 000s) =                         South African IMPORTS              (SOURCE = SARS-ITC)</t>
    </r>
  </si>
  <si>
    <r>
      <t xml:space="preserve">South Africa's Exports to </t>
    </r>
    <r>
      <rPr>
        <b/>
        <i/>
        <sz val="9"/>
        <color theme="1"/>
        <rFont val="Calibri"/>
        <family val="2"/>
        <scheme val="minor"/>
      </rPr>
      <t xml:space="preserve">Country j </t>
    </r>
    <r>
      <rPr>
        <b/>
        <sz val="9"/>
        <color theme="1"/>
        <rFont val="Calibri"/>
        <family val="2"/>
        <scheme val="minor"/>
      </rPr>
      <t>(Rands 000s) =                         South African EXPORTS              (SOURCE = SARS-ITC)</t>
    </r>
  </si>
  <si>
    <r>
      <t xml:space="preserve">South Africa's imports from </t>
    </r>
    <r>
      <rPr>
        <b/>
        <i/>
        <sz val="9"/>
        <color theme="1"/>
        <rFont val="Calibri"/>
        <family val="2"/>
        <scheme val="minor"/>
      </rPr>
      <t xml:space="preserve">Country j </t>
    </r>
    <r>
      <rPr>
        <b/>
        <sz val="9"/>
        <color theme="1"/>
        <rFont val="Calibri"/>
        <family val="2"/>
        <scheme val="minor"/>
      </rPr>
      <t>(Rands 000s) =                         South African IMPORTS              (SOURCE = SARS-ITC)</t>
    </r>
  </si>
  <si>
    <r>
      <t xml:space="preserve">CIF: CONVERSION FACTOR applied to </t>
    </r>
    <r>
      <rPr>
        <b/>
        <i/>
        <sz val="9"/>
        <color theme="1"/>
        <rFont val="Calibri"/>
        <family val="2"/>
        <scheme val="minor"/>
      </rPr>
      <t>Country j's</t>
    </r>
    <r>
      <rPr>
        <b/>
        <sz val="9"/>
        <color theme="1"/>
        <rFont val="Calibri"/>
        <family val="2"/>
        <scheme val="minor"/>
      </rPr>
      <t xml:space="preserve"> IMPORTS from South Africa (SOURCE: ITC)</t>
    </r>
  </si>
  <si>
    <r>
      <t>CIF: CONVERSION FACTOR applied to South Africa's IMPORTS from</t>
    </r>
    <r>
      <rPr>
        <b/>
        <i/>
        <sz val="9"/>
        <color theme="1"/>
        <rFont val="Calibri"/>
        <family val="2"/>
        <scheme val="minor"/>
      </rPr>
      <t xml:space="preserve"> Country j </t>
    </r>
    <r>
      <rPr>
        <b/>
        <sz val="9"/>
        <color theme="1"/>
        <rFont val="Calibri"/>
        <family val="2"/>
        <scheme val="minor"/>
      </rPr>
      <t>(SOURCE: SARS)</t>
    </r>
  </si>
  <si>
    <r>
      <t xml:space="preserve">TIMING DELAYS: Rate Applied to </t>
    </r>
    <r>
      <rPr>
        <b/>
        <i/>
        <sz val="9"/>
        <color theme="1"/>
        <rFont val="Calibri"/>
        <family val="2"/>
        <scheme val="minor"/>
      </rPr>
      <t>Country j's</t>
    </r>
    <r>
      <rPr>
        <b/>
        <sz val="9"/>
        <color theme="1"/>
        <rFont val="Calibri"/>
        <family val="2"/>
        <scheme val="minor"/>
      </rPr>
      <t xml:space="preserve"> IMPORTS from South Africa (SOURCE: ITC)</t>
    </r>
  </si>
  <si>
    <r>
      <t>TIMING DELAYS: Rate applied to South Africa's IMPORTS from</t>
    </r>
    <r>
      <rPr>
        <b/>
        <i/>
        <sz val="9"/>
        <color theme="1"/>
        <rFont val="Calibri"/>
        <family val="2"/>
        <scheme val="minor"/>
      </rPr>
      <t xml:space="preserve"> Country j </t>
    </r>
    <r>
      <rPr>
        <b/>
        <sz val="9"/>
        <color theme="1"/>
        <rFont val="Calibri"/>
        <family val="2"/>
        <scheme val="minor"/>
      </rPr>
      <t>(SOURCE: SARS)</t>
    </r>
  </si>
  <si>
    <r>
      <t xml:space="preserve">South African EXPORT Mispricing (Rands 000s)                            </t>
    </r>
    <r>
      <rPr>
        <b/>
        <sz val="10"/>
        <color theme="1"/>
        <rFont val="Calibri"/>
        <family val="2"/>
        <scheme val="minor"/>
      </rPr>
      <t xml:space="preserve">    X</t>
    </r>
    <r>
      <rPr>
        <b/>
        <vertAlign val="subscript"/>
        <sz val="11"/>
        <color theme="1"/>
        <rFont val="Calibri"/>
        <family val="2"/>
        <scheme val="minor"/>
      </rPr>
      <t>i</t>
    </r>
    <r>
      <rPr>
        <b/>
        <sz val="10"/>
        <color theme="1"/>
        <rFont val="Calibri"/>
        <family val="2"/>
        <scheme val="minor"/>
      </rPr>
      <t xml:space="preserve"> - M</t>
    </r>
    <r>
      <rPr>
        <b/>
        <vertAlign val="subscript"/>
        <sz val="10"/>
        <color theme="1"/>
        <rFont val="Calibri"/>
        <family val="2"/>
        <scheme val="minor"/>
      </rPr>
      <t>j</t>
    </r>
    <r>
      <rPr>
        <b/>
        <sz val="10"/>
        <color theme="1"/>
        <rFont val="Calibri"/>
        <family val="2"/>
        <scheme val="minor"/>
      </rPr>
      <t>/</t>
    </r>
    <r>
      <rPr>
        <b/>
        <sz val="10"/>
        <color theme="1"/>
        <rFont val="Calibri"/>
        <family val="2"/>
      </rPr>
      <t>β</t>
    </r>
  </si>
  <si>
    <r>
      <t xml:space="preserve">South African IMPORT Mispricing (Rands 000s)                                 </t>
    </r>
    <r>
      <rPr>
        <b/>
        <sz val="10"/>
        <color theme="1"/>
        <rFont val="Calibri"/>
        <family val="2"/>
        <scheme val="minor"/>
      </rPr>
      <t xml:space="preserve"> M</t>
    </r>
    <r>
      <rPr>
        <b/>
        <i/>
        <vertAlign val="subscript"/>
        <sz val="10"/>
        <color theme="1"/>
        <rFont val="Calibri"/>
        <family val="2"/>
        <scheme val="minor"/>
      </rPr>
      <t>i</t>
    </r>
    <r>
      <rPr>
        <b/>
        <sz val="10"/>
        <color theme="1"/>
        <rFont val="Calibri"/>
        <family val="2"/>
        <scheme val="minor"/>
      </rPr>
      <t>/β - X</t>
    </r>
    <r>
      <rPr>
        <b/>
        <i/>
        <vertAlign val="subscript"/>
        <sz val="10"/>
        <color theme="1"/>
        <rFont val="Calibri"/>
        <family val="2"/>
        <scheme val="minor"/>
      </rPr>
      <t>j</t>
    </r>
    <r>
      <rPr>
        <b/>
        <sz val="10"/>
        <color theme="1"/>
        <rFont val="Calibri"/>
        <family val="2"/>
        <scheme val="minor"/>
      </rPr>
      <t xml:space="preserve">              </t>
    </r>
  </si>
  <si>
    <t xml:space="preserve">TOTAL MISPRICING (Rands 000s)                                               IMPORT MISPRICING PLUS EXPORT MISPRICING </t>
  </si>
  <si>
    <t>EXPORT MISPRICING  (Rands 000s)                                                     Xi - Mj/β</t>
  </si>
  <si>
    <t xml:space="preserve">        IMPORT MISPRICING (Rands 000s)                                                      Mi/β - Xj                       </t>
  </si>
  <si>
    <t>South African TOTAL VARIANCE (Rands 000s)                                 SA EXPORTS VAR PLUS SA IMPORT VAR</t>
  </si>
  <si>
    <t>Africa</t>
  </si>
  <si>
    <t>East Africa</t>
  </si>
  <si>
    <t>Burundi</t>
  </si>
  <si>
    <t>Comoros</t>
  </si>
  <si>
    <t>Djibouti</t>
  </si>
  <si>
    <t>Eritrea</t>
  </si>
  <si>
    <t>Ethiopia</t>
  </si>
  <si>
    <t>Kenya</t>
  </si>
  <si>
    <t>Madagascar</t>
  </si>
  <si>
    <t>Mauritius</t>
  </si>
  <si>
    <t>Mayotte</t>
  </si>
  <si>
    <t>Rwanda</t>
  </si>
  <si>
    <t>Seychelles</t>
  </si>
  <si>
    <t>Somalia* **</t>
  </si>
  <si>
    <t>Tanzania</t>
  </si>
  <si>
    <t>Uganda</t>
  </si>
  <si>
    <t>North Africa</t>
  </si>
  <si>
    <t>Algeria</t>
  </si>
  <si>
    <t>Egypt</t>
  </si>
  <si>
    <t>Libya</t>
  </si>
  <si>
    <t>Morocco</t>
  </si>
  <si>
    <t>Sudan</t>
  </si>
  <si>
    <t>Tunisia</t>
  </si>
  <si>
    <t>West Bank</t>
  </si>
  <si>
    <t>Western Sahara* **</t>
  </si>
  <si>
    <t>Southern Africa</t>
  </si>
  <si>
    <t>Botswana</t>
  </si>
  <si>
    <t>Lesotho</t>
  </si>
  <si>
    <t>Malawi</t>
  </si>
  <si>
    <t>Mozambique</t>
  </si>
  <si>
    <t>Namibia</t>
  </si>
  <si>
    <t>South Africa</t>
  </si>
  <si>
    <t>Swaziland</t>
  </si>
  <si>
    <t>Zambia</t>
  </si>
  <si>
    <t>Zimbabwe</t>
  </si>
  <si>
    <t>West and Central Africa</t>
  </si>
  <si>
    <t>Benin</t>
  </si>
  <si>
    <t>Burkina Faso</t>
  </si>
  <si>
    <t>Cameroon</t>
  </si>
  <si>
    <t>Cape Verde (Cabo Verde)</t>
  </si>
  <si>
    <t>Central African Republic</t>
  </si>
  <si>
    <t>Chad* **</t>
  </si>
  <si>
    <t>Congo, Dem Rep* **</t>
  </si>
  <si>
    <t>Congo, Rep</t>
  </si>
  <si>
    <t>Cote d'Ivoire</t>
  </si>
  <si>
    <t>Equatorial Guinea* **</t>
  </si>
  <si>
    <t>Gabon</t>
  </si>
  <si>
    <t>Gambia</t>
  </si>
  <si>
    <t>Ghana</t>
  </si>
  <si>
    <t>Guinea</t>
  </si>
  <si>
    <t>Guinea Bissau</t>
  </si>
  <si>
    <t>Liberia* **</t>
  </si>
  <si>
    <t>Mali</t>
  </si>
  <si>
    <t>Mauritania</t>
  </si>
  <si>
    <t>Niger</t>
  </si>
  <si>
    <t>Nigeria</t>
  </si>
  <si>
    <t>Saint Helena* **</t>
  </si>
  <si>
    <t>Sao Tome and Principe</t>
  </si>
  <si>
    <t>Senegal</t>
  </si>
  <si>
    <t>Sierra Leone</t>
  </si>
  <si>
    <t>Togo</t>
  </si>
  <si>
    <t>Americas</t>
  </si>
  <si>
    <t>Caribbean</t>
  </si>
  <si>
    <t>Anguilla</t>
  </si>
  <si>
    <t>Antigua and Barbuda</t>
  </si>
  <si>
    <t>Aruba (Neth.)</t>
  </si>
  <si>
    <t>Bahamas</t>
  </si>
  <si>
    <t>Barbados</t>
  </si>
  <si>
    <t>Bermuda</t>
  </si>
  <si>
    <t>Cuba</t>
  </si>
  <si>
    <t>Dominica</t>
  </si>
  <si>
    <t>Dominican Republic</t>
  </si>
  <si>
    <t>Grenada</t>
  </si>
  <si>
    <t>Haiti* **</t>
  </si>
  <si>
    <t>Jamaica</t>
  </si>
  <si>
    <t>Montserrat</t>
  </si>
  <si>
    <t>Netherlands Antilles</t>
  </si>
  <si>
    <t>Puerto Rico</t>
  </si>
  <si>
    <t>St. Kitts-Nevis</t>
  </si>
  <si>
    <t>St. Lucia</t>
  </si>
  <si>
    <t>St. Vincent and Grenadines</t>
  </si>
  <si>
    <t>Trinidad and Tobago</t>
  </si>
  <si>
    <t>Turks And Caicos Islands</t>
  </si>
  <si>
    <t>Central America</t>
  </si>
  <si>
    <t>Belize</t>
  </si>
  <si>
    <t>Costa Rica</t>
  </si>
  <si>
    <t>El Salvador</t>
  </si>
  <si>
    <t>Guatemala</t>
  </si>
  <si>
    <t>Honduras</t>
  </si>
  <si>
    <t>Nicaragua</t>
  </si>
  <si>
    <t>Panama</t>
  </si>
  <si>
    <t>North America</t>
  </si>
  <si>
    <t>Canada</t>
  </si>
  <si>
    <t>Greenland</t>
  </si>
  <si>
    <t>Mexico</t>
  </si>
  <si>
    <t>United States</t>
  </si>
  <si>
    <t>South America</t>
  </si>
  <si>
    <t>Argentina</t>
  </si>
  <si>
    <t>Bolivia</t>
  </si>
  <si>
    <t>Brazil</t>
  </si>
  <si>
    <t>Chile</t>
  </si>
  <si>
    <t>Colombia</t>
  </si>
  <si>
    <t>Ecuador</t>
  </si>
  <si>
    <t>Falkland Islands* **</t>
  </si>
  <si>
    <t>Guyana</t>
  </si>
  <si>
    <t>Paraguay</t>
  </si>
  <si>
    <t>Peru</t>
  </si>
  <si>
    <t>Suriname</t>
  </si>
  <si>
    <t>Uruguay</t>
  </si>
  <si>
    <t>Venezuela</t>
  </si>
  <si>
    <t>Asia</t>
  </si>
  <si>
    <t>Central Asia  and Transcaucasus</t>
  </si>
  <si>
    <t>Armenia</t>
  </si>
  <si>
    <t>Azerbaijan</t>
  </si>
  <si>
    <t>Georgia</t>
  </si>
  <si>
    <t>Kazakhstan</t>
  </si>
  <si>
    <t>Kyrgyzstan</t>
  </si>
  <si>
    <t>Tadzhikistan* **</t>
  </si>
  <si>
    <t>Turkmenistan* **</t>
  </si>
  <si>
    <t>Uzbekistan* **</t>
  </si>
  <si>
    <t>East and South-East Asia</t>
  </si>
  <si>
    <t>Brunei</t>
  </si>
  <si>
    <t>Burma/Myanmar</t>
  </si>
  <si>
    <t>Cambodia</t>
  </si>
  <si>
    <t>China</t>
  </si>
  <si>
    <t>Guam* **</t>
  </si>
  <si>
    <t>Hong Kong</t>
  </si>
  <si>
    <t>Indonesia</t>
  </si>
  <si>
    <t>Japan</t>
  </si>
  <si>
    <t>Laos* **</t>
  </si>
  <si>
    <t>Macau</t>
  </si>
  <si>
    <t>Malaysia</t>
  </si>
  <si>
    <t>Mongolia</t>
  </si>
  <si>
    <t>North Korea* **</t>
  </si>
  <si>
    <t>Philippines</t>
  </si>
  <si>
    <t>Singapore</t>
  </si>
  <si>
    <t>South Korea</t>
  </si>
  <si>
    <t>Taiwan (Chinese Taipei)</t>
  </si>
  <si>
    <t>Thailand</t>
  </si>
  <si>
    <t>Vietnam</t>
  </si>
  <si>
    <t>Near and Middle East /South-West Asia</t>
  </si>
  <si>
    <t>Afghanistan</t>
  </si>
  <si>
    <t>Bahrain</t>
  </si>
  <si>
    <t>Gaza Strip</t>
  </si>
  <si>
    <t>Iran</t>
  </si>
  <si>
    <t>Iraq* **</t>
  </si>
  <si>
    <t>Israel</t>
  </si>
  <si>
    <t>Jordan</t>
  </si>
  <si>
    <t>Kuwait</t>
  </si>
  <si>
    <t>Lebanon</t>
  </si>
  <si>
    <t>Oman</t>
  </si>
  <si>
    <t xml:space="preserve">Palestine </t>
  </si>
  <si>
    <t>Qatar</t>
  </si>
  <si>
    <t>Saudi Arabia</t>
  </si>
  <si>
    <t>Syria</t>
  </si>
  <si>
    <t>United Arab Emirates</t>
  </si>
  <si>
    <t>Yemen</t>
  </si>
  <si>
    <t>South Asia</t>
  </si>
  <si>
    <t>Bangladesh</t>
  </si>
  <si>
    <t>Bhutan</t>
  </si>
  <si>
    <t>India</t>
  </si>
  <si>
    <t>Maldives</t>
  </si>
  <si>
    <t>Nepal</t>
  </si>
  <si>
    <t>Pakistan</t>
  </si>
  <si>
    <t>Sri Lanka</t>
  </si>
  <si>
    <t>Europe</t>
  </si>
  <si>
    <t>East Europe</t>
  </si>
  <si>
    <t>Belarus</t>
  </si>
  <si>
    <t>Moldova</t>
  </si>
  <si>
    <t>Russia</t>
  </si>
  <si>
    <t>Ukraine</t>
  </si>
  <si>
    <t>Southeast Europe</t>
  </si>
  <si>
    <t>Albania</t>
  </si>
  <si>
    <t>Bosnia and Herzegovina</t>
  </si>
  <si>
    <t>Bulgaria</t>
  </si>
  <si>
    <t>Croatia</t>
  </si>
  <si>
    <t>Macedonia</t>
  </si>
  <si>
    <t>Montenegro</t>
  </si>
  <si>
    <t>Romania</t>
  </si>
  <si>
    <t>Serbia</t>
  </si>
  <si>
    <t>Turkey</t>
  </si>
  <si>
    <t>West &amp; Central Europe</t>
  </si>
  <si>
    <t>Austria</t>
  </si>
  <si>
    <t>Belgium</t>
  </si>
  <si>
    <t>Cyprus</t>
  </si>
  <si>
    <t>Czech Republic</t>
  </si>
  <si>
    <t>Denmark</t>
  </si>
  <si>
    <t>Estonia</t>
  </si>
  <si>
    <t>Faroe Islands</t>
  </si>
  <si>
    <t>Finland</t>
  </si>
  <si>
    <t>France</t>
  </si>
  <si>
    <t>Germany</t>
  </si>
  <si>
    <t>Gibraltar* **</t>
  </si>
  <si>
    <t>Greece</t>
  </si>
  <si>
    <t>Guernsey</t>
  </si>
  <si>
    <t>Hungary</t>
  </si>
  <si>
    <t>Iceland</t>
  </si>
  <si>
    <t>Ireland</t>
  </si>
  <si>
    <t>Isle of Man</t>
  </si>
  <si>
    <t>Italy</t>
  </si>
  <si>
    <t>Jersey</t>
  </si>
  <si>
    <t>Latvia</t>
  </si>
  <si>
    <t>Liechtenstein</t>
  </si>
  <si>
    <t>Lithuania</t>
  </si>
  <si>
    <t>Luxembourg</t>
  </si>
  <si>
    <t>Malta</t>
  </si>
  <si>
    <t>Monaco</t>
  </si>
  <si>
    <t>Netherlands</t>
  </si>
  <si>
    <t>Norway</t>
  </si>
  <si>
    <t>Poland</t>
  </si>
  <si>
    <t>Portugal</t>
  </si>
  <si>
    <t>Slovakia</t>
  </si>
  <si>
    <t>Slovenia</t>
  </si>
  <si>
    <t>Spain</t>
  </si>
  <si>
    <t>Sweden</t>
  </si>
  <si>
    <t>Switzerland</t>
  </si>
  <si>
    <t>United Kingdom</t>
  </si>
  <si>
    <t>Oceania</t>
  </si>
  <si>
    <t>Australia</t>
  </si>
  <si>
    <t>Cook Islands</t>
  </si>
  <si>
    <t>Fiji</t>
  </si>
  <si>
    <t>French Polynesia</t>
  </si>
  <si>
    <t>Kiribati</t>
  </si>
  <si>
    <t>Marshall Islands* **</t>
  </si>
  <si>
    <t>Federated States of Micronesia* **</t>
  </si>
  <si>
    <t>Nauru* **</t>
  </si>
  <si>
    <t>New Caledonia</t>
  </si>
  <si>
    <t>New Zealand</t>
  </si>
  <si>
    <t>Niue* **</t>
  </si>
  <si>
    <t>Northern Mariana Islands* **</t>
  </si>
  <si>
    <t>Palau Islands</t>
  </si>
  <si>
    <t>Papua New Guinea</t>
  </si>
  <si>
    <t>Solomon Islands</t>
  </si>
  <si>
    <t>Timor-Leste</t>
  </si>
  <si>
    <t>Tonga</t>
  </si>
  <si>
    <t>Tuvalu</t>
  </si>
  <si>
    <t>Vanuatu</t>
  </si>
  <si>
    <t>Wallis and Futuna Islands* **</t>
  </si>
  <si>
    <t>Western Samoa</t>
  </si>
  <si>
    <t>TOTAL</t>
  </si>
  <si>
    <t xml:space="preserve">Other </t>
  </si>
  <si>
    <t>Bouvet Island**</t>
  </si>
  <si>
    <t>British Antarctic territories</t>
  </si>
  <si>
    <t>No DATA</t>
  </si>
  <si>
    <t>NO DATA</t>
  </si>
  <si>
    <t>British Indian Ocean Territories**</t>
  </si>
  <si>
    <t>Christmas Islands**</t>
  </si>
  <si>
    <t>French South Antarctic Territories* **</t>
  </si>
  <si>
    <t>Norfork Island* **</t>
  </si>
  <si>
    <t>Pitcairn* **</t>
  </si>
  <si>
    <t>St Pierre and Miquelon* **</t>
  </si>
  <si>
    <t>Tokelau* **</t>
  </si>
  <si>
    <t>Cocos (keeling Islands): also called Cocos Islands and Keeling Islands, is a territory of Australia, located in the Indian Ocean, southwest of Christmas Island and approximately midway between Australia and Sri Lanka.</t>
  </si>
  <si>
    <t xml:space="preserve">Norfork Island is a small island in the Pacific Ocean located between Australia, New Zealand and New Caledonia. </t>
  </si>
  <si>
    <r>
      <rPr>
        <b/>
        <sz val="9"/>
        <color theme="1"/>
        <rFont val="Calibri"/>
        <family val="2"/>
        <scheme val="minor"/>
      </rPr>
      <t>Pitcairn</t>
    </r>
    <r>
      <rPr>
        <sz val="9"/>
        <color theme="1"/>
        <rFont val="Calibri"/>
        <family val="2"/>
        <scheme val="minor"/>
      </rPr>
      <t xml:space="preserve"> a group of four volcanic islands in the southern Pacific Ocean that form the last British Overseas Territory in the Pacific.</t>
    </r>
  </si>
  <si>
    <r>
      <rPr>
        <b/>
        <sz val="9"/>
        <color theme="1"/>
        <rFont val="Calibri"/>
        <family val="2"/>
        <scheme val="minor"/>
      </rPr>
      <t>St Pierre and Miquelon</t>
    </r>
    <r>
      <rPr>
        <sz val="9"/>
        <color theme="1"/>
        <rFont val="Calibri"/>
        <family val="2"/>
        <scheme val="minor"/>
      </rPr>
      <t xml:space="preserve"> is a self-governing territory of France in the NW Atlantic Ocean near Canada</t>
    </r>
  </si>
  <si>
    <r>
      <rPr>
        <b/>
        <sz val="9"/>
        <color theme="1"/>
        <rFont val="Calibri"/>
        <family val="2"/>
        <scheme val="minor"/>
      </rPr>
      <t>Tokelau</t>
    </r>
    <r>
      <rPr>
        <sz val="9"/>
        <color theme="1"/>
        <rFont val="Calibri"/>
        <family val="2"/>
        <scheme val="minor"/>
      </rPr>
      <t xml:space="preserve"> is a territory of New Zealand</t>
    </r>
  </si>
  <si>
    <t>CHECK</t>
  </si>
  <si>
    <t>Angola* **</t>
  </si>
  <si>
    <t>British Virgin Islands* **</t>
  </si>
  <si>
    <t>Cayman Islands* **</t>
  </si>
  <si>
    <t>U.S. Virgin Islands* **</t>
  </si>
  <si>
    <t>Andorra</t>
  </si>
  <si>
    <t>American Samoa* **</t>
  </si>
  <si>
    <t>Bouvet Island* **</t>
  </si>
  <si>
    <t>British Indian Ocean Territories* **</t>
  </si>
  <si>
    <t>Christmas Islands* **</t>
  </si>
  <si>
    <t>Cocos (keeling Islands)* **</t>
  </si>
  <si>
    <t>99</t>
  </si>
  <si>
    <t>face</t>
  </si>
  <si>
    <t>n i</t>
  </si>
  <si>
    <t>FOB</t>
  </si>
  <si>
    <t>imports are valued  FOB</t>
  </si>
  <si>
    <t>NOTE: assume imports are valued FOB( international standard) if no reference can be found</t>
  </si>
  <si>
    <t>NOTE: South African imports are valued at FOB, no need to adjust. Only find Burkina Faso in 2011 reported exports using CIF, thus we did not include this scenario and assume exports are all valuded FOB.</t>
  </si>
  <si>
    <t>Importations du pays j en provenance d'Afrique du Sud (milliers de dollars US) = EXPORTATIONS d'Afrique du Sud            (SOURCE: ITC)</t>
  </si>
  <si>
    <t>Région</t>
  </si>
  <si>
    <t>Sous-région</t>
  </si>
  <si>
    <t>Pays (* se réfère aux données miroir)</t>
  </si>
  <si>
    <r>
      <t>Exportations du pays</t>
    </r>
    <r>
      <rPr>
        <b/>
        <i/>
        <sz val="9"/>
        <color theme="1"/>
        <rFont val="Calibri"/>
        <family val="2"/>
        <scheme val="minor"/>
      </rPr>
      <t xml:space="preserve"> j</t>
    </r>
    <r>
      <rPr>
        <b/>
        <sz val="9"/>
        <color theme="1"/>
        <rFont val="Calibri"/>
        <family val="2"/>
        <scheme val="minor"/>
      </rPr>
      <t xml:space="preserve"> vers l'Afrique du Sud (US Dollars 000s) = Importations de l'Afrique du Sud             (SOURCE: ITC)</t>
    </r>
  </si>
  <si>
    <t>Taux de change</t>
  </si>
  <si>
    <r>
      <t>Importations du pays</t>
    </r>
    <r>
      <rPr>
        <b/>
        <i/>
        <sz val="9"/>
        <color theme="1"/>
        <rFont val="Calibri"/>
        <family val="2"/>
        <scheme val="minor"/>
      </rPr>
      <t xml:space="preserve"> j</t>
    </r>
    <r>
      <rPr>
        <b/>
        <sz val="9"/>
        <color theme="1"/>
        <rFont val="Calibri"/>
        <family val="2"/>
        <scheme val="minor"/>
      </rPr>
      <t xml:space="preserve"> en provenance d'Afrique du Sud (milliers de Rands) = EXPORTATIONS de l'Afrique du Sud           (SOURCE: ITC)</t>
    </r>
  </si>
  <si>
    <r>
      <t xml:space="preserve">Exportations du pays </t>
    </r>
    <r>
      <rPr>
        <b/>
        <i/>
        <sz val="9"/>
        <color theme="1"/>
        <rFont val="Calibri"/>
        <family val="2"/>
        <scheme val="minor"/>
      </rPr>
      <t>j</t>
    </r>
    <r>
      <rPr>
        <b/>
        <sz val="9"/>
        <color theme="1"/>
        <rFont val="Calibri"/>
        <family val="2"/>
        <scheme val="minor"/>
      </rPr>
      <t xml:space="preserve"> vers l'Afrique du Sud (milliers de rands) = Importations de l'Afrique du Sud           (SOURCE: ITC)</t>
    </r>
  </si>
  <si>
    <t xml:space="preserve">	Marchandises non spécifiées ailleurs	
	</t>
  </si>
  <si>
    <t>Exportations de l'Afrique du Sud vers le pays j (US Dollars 000s) = Exportations de l'Afrique du Sud               (SOURCE = SARS-ITC)</t>
  </si>
  <si>
    <t>Importations de l'Afrique du Sud en provenance du pays j (milliers de dollars US) = Importations sud-africaines               (SOURCE = SARS-ITC)</t>
  </si>
  <si>
    <t xml:space="preserve">Taux de change		</t>
  </si>
  <si>
    <t>Exportations de l'Afrique du Sud vers le pays j (milliers de rands) = Exportations sud-africaines               (SOURCE = SARS-ITC)</t>
  </si>
  <si>
    <t xml:space="preserve">Taux de change	</t>
  </si>
  <si>
    <t>Importations de l'Afrique du Sud en provenance du pays j (milliers de Rands) = Importations sud-africaines              (SOURCE = SARS-ITC)</t>
  </si>
  <si>
    <t xml:space="preserve">Facteur de conversion : </t>
  </si>
  <si>
    <t>CAF : FACTEUR DE CONVERSION appliqué à la devise du pays j (SOURCE: ITC)</t>
  </si>
  <si>
    <r>
      <t>CAF : FACTEUR DE CONVERSION appliqué aux IMPORTATIONS de l'Afrique du Sud en provenance du pays j.</t>
    </r>
    <r>
      <rPr>
        <b/>
        <i/>
        <sz val="9"/>
        <color theme="1"/>
        <rFont val="Calibri"/>
        <family val="2"/>
        <scheme val="minor"/>
      </rPr>
      <t xml:space="preserve"> </t>
    </r>
    <r>
      <rPr>
        <b/>
        <sz val="9"/>
        <color theme="1"/>
        <rFont val="Calibri"/>
        <family val="2"/>
        <scheme val="minor"/>
      </rPr>
      <t>(SOURCE: SARS)</t>
    </r>
  </si>
  <si>
    <t xml:space="preserve">ASYMÉTRIE COMMERCIALE (ADJ POUR FACTEUR DE CONVERSION)		</t>
  </si>
  <si>
    <t xml:space="preserve">ASYMÉTRIE COMMERCIALE (PAS DE FACTEUR DE CONVERSION)		</t>
  </si>
  <si>
    <t>ASYMÉTRIE COMMERCIALE (PAS DE FACTEUR DE CONVERSION)		 TOTAL</t>
  </si>
  <si>
    <t>Afrique du Sud TOTAL DE LA VARIANCE (en milliers de Rands)                                      SA EXPORTS VAR PLUS SA IMPORT VAR</t>
  </si>
  <si>
    <t>NOTE : si aucune référence ne peut être trouvée, les importations sont évaluées FAB (norme internationale).</t>
  </si>
  <si>
    <t>FAB</t>
  </si>
  <si>
    <t>Les importations sont évaluées FAB.</t>
  </si>
  <si>
    <t>Comores</t>
  </si>
  <si>
    <t>Érythrée</t>
  </si>
  <si>
    <t>Éthiopie</t>
  </si>
  <si>
    <t>Maurice</t>
  </si>
  <si>
    <t>Somalie* **</t>
  </si>
  <si>
    <t>Tanzanie</t>
  </si>
  <si>
    <t>Ouganda</t>
  </si>
  <si>
    <t>Afrique de l'Est</t>
  </si>
  <si>
    <t>Afrique du Nord</t>
  </si>
  <si>
    <t>Algérie</t>
  </si>
  <si>
    <t>Égypte</t>
  </si>
  <si>
    <t>Libye</t>
  </si>
  <si>
    <t>Maroc</t>
  </si>
  <si>
    <t>Soudan</t>
  </si>
  <si>
    <t>Tunisie</t>
  </si>
  <si>
    <t>Cisjordanie</t>
  </si>
  <si>
    <t>Sahara occidental* **</t>
  </si>
  <si>
    <t>Afrique</t>
  </si>
  <si>
    <t>Afirque australe</t>
  </si>
  <si>
    <t>Angola***</t>
  </si>
  <si>
    <t>Afrique de l'Ouest et centrale</t>
  </si>
  <si>
    <t>Bénin</t>
  </si>
  <si>
    <t>Cameroun</t>
  </si>
  <si>
    <t>Cap-Vert (Cabo Verde)</t>
  </si>
  <si>
    <t>République Centrafricaine</t>
  </si>
  <si>
    <t>Tchad* **</t>
  </si>
  <si>
    <t>Côte d'Ivoire</t>
  </si>
  <si>
    <t>Guinée équatoriale* **</t>
  </si>
  <si>
    <t>Gambie</t>
  </si>
  <si>
    <t>Guinée</t>
  </si>
  <si>
    <t>Guinée Bissau</t>
  </si>
  <si>
    <t>Mauritanie</t>
  </si>
  <si>
    <t>Sainte-Hélène* **</t>
  </si>
  <si>
    <t>Sao Tomé et Principe</t>
  </si>
  <si>
    <t>Sénégal</t>
  </si>
  <si>
    <t xml:space="preserve">Caraïbes
</t>
  </si>
  <si>
    <t>Antigua et Barbuda</t>
  </si>
  <si>
    <t>Aruba (Pays-Bas.)</t>
  </si>
  <si>
    <t>Barbade</t>
  </si>
  <si>
    <t>Bermudes</t>
  </si>
  <si>
    <t>Îles Vierges britanniques* **</t>
  </si>
  <si>
    <t>Îles Caïmans* **</t>
  </si>
  <si>
    <t>Dominique</t>
  </si>
  <si>
    <t>République dominicaine</t>
  </si>
  <si>
    <t>Grenade</t>
  </si>
  <si>
    <t>Haïti* **</t>
  </si>
  <si>
    <t>Jamaïque</t>
  </si>
  <si>
    <t>Antilles néerlandaises</t>
  </si>
  <si>
    <t>Porto Rico</t>
  </si>
  <si>
    <t>Sainte-Lucie</t>
  </si>
  <si>
    <t>St. Vincent et Grenadines</t>
  </si>
  <si>
    <t>Trinité et Tobago</t>
  </si>
  <si>
    <t>Îles Turks et Caicos</t>
  </si>
  <si>
    <t>Îles Vierges américaines* **</t>
  </si>
  <si>
    <t>Amérique centrale</t>
  </si>
  <si>
    <t>Amériques</t>
  </si>
  <si>
    <t>République du Salvador</t>
  </si>
  <si>
    <t>Amérique du Nord</t>
  </si>
  <si>
    <t>Groenland</t>
  </si>
  <si>
    <t>Mexique</t>
  </si>
  <si>
    <t>Etats-Unis</t>
  </si>
  <si>
    <t>Amérique du Sud</t>
  </si>
  <si>
    <t>Argentine</t>
  </si>
  <si>
    <t>Bolivie</t>
  </si>
  <si>
    <t>Brésil</t>
  </si>
  <si>
    <t>Chili</t>
  </si>
  <si>
    <t>Colombie</t>
  </si>
  <si>
    <t>Équateur</t>
  </si>
  <si>
    <t>Îles Falkland* **</t>
  </si>
  <si>
    <t>Guyane</t>
  </si>
  <si>
    <t>Pérou</t>
  </si>
  <si>
    <t>Asie centrale et Caucase du sud</t>
  </si>
  <si>
    <t>Arménie</t>
  </si>
  <si>
    <t>Azerbaïdjan</t>
  </si>
  <si>
    <t>Géorgie</t>
  </si>
  <si>
    <t>Kirghizistan</t>
  </si>
  <si>
    <t>Tadjikistan* **</t>
  </si>
  <si>
    <t>Turkménistan* **</t>
  </si>
  <si>
    <t>Ouzbékistan* **</t>
  </si>
  <si>
    <t>Asie</t>
  </si>
  <si>
    <t>Asie de l'Est et du Sud-Est</t>
  </si>
  <si>
    <t>Birmanie/Myanmar</t>
  </si>
  <si>
    <t>Cambodge</t>
  </si>
  <si>
    <t>Chine</t>
  </si>
  <si>
    <t>Guam***</t>
  </si>
  <si>
    <t>Indonésie</t>
  </si>
  <si>
    <t>Japon</t>
  </si>
  <si>
    <t>Macao</t>
  </si>
  <si>
    <t>Malaisie</t>
  </si>
  <si>
    <t>Mongolie</t>
  </si>
  <si>
    <t>Corée du Nord* **</t>
  </si>
  <si>
    <t>Singapour</t>
  </si>
  <si>
    <t>Corée du Sud</t>
  </si>
  <si>
    <t>Taiwan (Taipei chinois)</t>
  </si>
  <si>
    <t>Thaïlande</t>
  </si>
  <si>
    <t xml:space="preserve">Proche et Moyen Orient /Asie du Sud-Ouest
</t>
  </si>
  <si>
    <t>Bahreïn</t>
  </si>
  <si>
    <t>Bande de Gaza</t>
  </si>
  <si>
    <t>Irak* **</t>
  </si>
  <si>
    <t>Israël</t>
  </si>
  <si>
    <t>Jordanie</t>
  </si>
  <si>
    <t>Koweït</t>
  </si>
  <si>
    <t>Liban</t>
  </si>
  <si>
    <t>Arabie Saoudite</t>
  </si>
  <si>
    <t>Syrie</t>
  </si>
  <si>
    <t>Émirats arabes unis</t>
  </si>
  <si>
    <t>Yémen</t>
  </si>
  <si>
    <t>Bhoutan</t>
  </si>
  <si>
    <t>Inde</t>
  </si>
  <si>
    <t>Népal</t>
  </si>
  <si>
    <t>Europe de l'Est</t>
  </si>
  <si>
    <t>Asie du Sud</t>
  </si>
  <si>
    <t>Bélarus</t>
  </si>
  <si>
    <t>Moldavie</t>
  </si>
  <si>
    <t>Russie</t>
  </si>
  <si>
    <t>Europe du Sud-Est</t>
  </si>
  <si>
    <t>REMARQUE : Les délais de temporisation ont été calculés à 0,17 (environ 8 semaines ou deux mois sur 12).</t>
  </si>
  <si>
    <t>NOTE : Taux de change Rand/Dollar (moyenne pour l'année) - Moyenne standard du taux mensuel rapporté par la SARB pour l'année.</t>
  </si>
  <si>
    <t>Europe de l'Ouest et centrale</t>
  </si>
  <si>
    <t>Andorre</t>
  </si>
  <si>
    <t>Autriche</t>
  </si>
  <si>
    <t>Belgique</t>
  </si>
  <si>
    <t>Chypre</t>
  </si>
  <si>
    <t>République Tchèque</t>
  </si>
  <si>
    <t>Danemark</t>
  </si>
  <si>
    <t>Estonie</t>
  </si>
  <si>
    <t>Îles Féroé</t>
  </si>
  <si>
    <t>Finlande</t>
  </si>
  <si>
    <t>Allemagne</t>
  </si>
  <si>
    <t>Grèce</t>
  </si>
  <si>
    <t>Guernesey</t>
  </si>
  <si>
    <t>Hongrie</t>
  </si>
  <si>
    <t>Islande</t>
  </si>
  <si>
    <t>Irlande</t>
  </si>
  <si>
    <t>Ile de Man</t>
  </si>
  <si>
    <t>Italie</t>
  </si>
  <si>
    <t>Lettonie</t>
  </si>
  <si>
    <t>Lituanie</t>
  </si>
  <si>
    <t>Malte</t>
  </si>
  <si>
    <t>Pays-Bas</t>
  </si>
  <si>
    <t>Norvège</t>
  </si>
  <si>
    <t>Pologne</t>
  </si>
  <si>
    <t>Slovaquie</t>
  </si>
  <si>
    <t>Slovénie</t>
  </si>
  <si>
    <t>Espagne</t>
  </si>
  <si>
    <t>Suède</t>
  </si>
  <si>
    <t>Suisse</t>
  </si>
  <si>
    <t>Royaume-Uni</t>
  </si>
  <si>
    <t>Océanie</t>
  </si>
  <si>
    <t>Samoa américaines* **</t>
  </si>
  <si>
    <t>Australie</t>
  </si>
  <si>
    <t>Îles Cook</t>
  </si>
  <si>
    <t>Fidji</t>
  </si>
  <si>
    <t>Polynésie française</t>
  </si>
  <si>
    <t>Îles Marshall* **</t>
  </si>
  <si>
    <t>États fédérés de Micronésie* **</t>
  </si>
  <si>
    <t>Nouvelle-Calédonie</t>
  </si>
  <si>
    <t>Nouvelle-Zélande</t>
  </si>
  <si>
    <t>Mariannes du Nord* **</t>
  </si>
  <si>
    <t>Palau (Îles)</t>
  </si>
  <si>
    <t>Papouasie-Nouvelle-Guinée</t>
  </si>
  <si>
    <t>Îles Salomon</t>
  </si>
  <si>
    <t>Wallis et Futuna, îles* **</t>
  </si>
  <si>
    <t>Samoa occidentales</t>
  </si>
  <si>
    <t>Autre</t>
  </si>
  <si>
    <t>Île Bouvet* **</t>
  </si>
  <si>
    <t>Territoires de l'Antarctique britannique</t>
  </si>
  <si>
    <t>Territoires britanniques de l'océan Indien* **</t>
  </si>
  <si>
    <t>Îles Christmas* **</t>
  </si>
  <si>
    <t>Cocos (îles Keeling)* **</t>
  </si>
  <si>
    <t>Territoires de l'Antarctique Sud français* **</t>
  </si>
  <si>
    <t>Île Norfork* **</t>
  </si>
  <si>
    <t>St Pierre et Miquelon* **</t>
  </si>
  <si>
    <t>Île Bouvet**</t>
  </si>
  <si>
    <t>Territoires britanniques de l'océan Indien**</t>
  </si>
  <si>
    <t>Îles Christmas**</t>
  </si>
  <si>
    <t>NOTE : * fait référence aux données miroir pour les importations du pays j en provenance de l'Afrique du Sud. ** fait référence aux données miroir pour les exportations du pays j vers l'Afrique du Sud.</t>
  </si>
  <si>
    <t>Territoires français de l'Antarctique Sud* **</t>
  </si>
  <si>
    <t xml:space="preserve">L'île de Norfork est une petite île de l'océan Pacifique située entre l'Australie, la Nouvelle-Zélande et la Nouvelle-Calédonie. </t>
  </si>
  <si>
    <r>
      <rPr>
        <b/>
        <sz val="9"/>
        <color theme="1"/>
        <rFont val="Calibri"/>
        <family val="2"/>
        <scheme val="minor"/>
      </rPr>
      <t>Saint-Pierre-et-Miquelon</t>
    </r>
    <r>
      <rPr>
        <sz val="9"/>
        <color theme="1"/>
        <rFont val="Calibri"/>
        <family val="2"/>
        <scheme val="minor"/>
      </rPr>
      <t xml:space="preserve"> est un territoire autonome de la France situé dans l'océan Atlantique Nord-Ouest, près du Canada.</t>
    </r>
  </si>
  <si>
    <r>
      <rPr>
        <b/>
        <sz val="9"/>
        <color theme="1"/>
        <rFont val="Calibri"/>
        <family val="2"/>
        <scheme val="minor"/>
      </rPr>
      <t xml:space="preserve">Tokelau </t>
    </r>
    <r>
      <rPr>
        <sz val="9"/>
        <color theme="1"/>
        <rFont val="Calibri"/>
        <family val="2"/>
        <scheme val="minor"/>
      </rPr>
      <t>est un territoire de la Nouvelle-Zélande</t>
    </r>
  </si>
  <si>
    <t xml:space="preserve">Région </t>
  </si>
  <si>
    <t>NOTE : Taux de change Rand/Dollar (moyenne de l'année) - Moyenne standard du taux mensuel rapporté par la SARB pour l'année.</t>
  </si>
  <si>
    <t>REMARQUE : les délais sont calculés à 0,17 (environ 8 semaines ou deux mois sur 12).</t>
  </si>
  <si>
    <t xml:space="preserve">NOTE : Le modèle gravitationnel de John place le Pakistan au Proche et Moyen-Orient/Asie du Sud-Ouest, à côté d'Israël. PAS DE PALESTINE. J'ai ajouté la ligne 160 "PAKISTAN" et modifié "Pakistan" dans la r149 en Palestine.  SUPPRIMÉ YOUGOSLAVIE et ajouté Serbie (r174) avant LA Turquie. J'ai également ajouté le Monténégro (r172) - un ancien état yougoslave. </t>
  </si>
  <si>
    <t xml:space="preserve">NOTE : Le modèle gravitationnel de John place le Pakistan au Proche et Moyen-Orient/Asie du Sud-Ouest, à côté d'Israël. PAS DE PALESTINE. J'ai ajouté la ligne 160 "PAKISTAN" et modifié "Pakistan" dans la r149 en Palestine.  SUPPRIMÉ YOUGOSLAVIE et ajouté Serbie (r174) avant LA Turquie. J'ai également ajouté le Monténégro (r172) - un ancien état yougoslave.  YUGOSLAVIA and added Serbia (r174) before Turkey. I also added Montenegro (r172) - an ex yugoslav state. </t>
  </si>
  <si>
    <r>
      <t xml:space="preserve">Falsification des prix des EXPORTATIONS sud-africaines (en milliers de rands)                          </t>
    </r>
    <r>
      <rPr>
        <b/>
        <sz val="10"/>
        <color theme="1"/>
        <rFont val="Calibri"/>
        <family val="2"/>
        <scheme val="minor"/>
      </rPr>
      <t xml:space="preserve">    X</t>
    </r>
    <r>
      <rPr>
        <b/>
        <vertAlign val="subscript"/>
        <sz val="11"/>
        <color theme="1"/>
        <rFont val="Calibri"/>
        <family val="2"/>
        <scheme val="minor"/>
      </rPr>
      <t>i</t>
    </r>
    <r>
      <rPr>
        <b/>
        <sz val="10"/>
        <color theme="1"/>
        <rFont val="Calibri"/>
        <family val="2"/>
        <scheme val="minor"/>
      </rPr>
      <t xml:space="preserve"> - M</t>
    </r>
    <r>
      <rPr>
        <b/>
        <vertAlign val="subscript"/>
        <sz val="10"/>
        <color theme="1"/>
        <rFont val="Calibri"/>
        <family val="2"/>
        <scheme val="minor"/>
      </rPr>
      <t>j</t>
    </r>
    <r>
      <rPr>
        <b/>
        <sz val="10"/>
        <color theme="1"/>
        <rFont val="Calibri"/>
        <family val="2"/>
        <scheme val="minor"/>
      </rPr>
      <t>/</t>
    </r>
    <r>
      <rPr>
        <b/>
        <sz val="10"/>
        <color theme="1"/>
        <rFont val="Calibri"/>
        <family val="2"/>
      </rPr>
      <t>β</t>
    </r>
  </si>
  <si>
    <r>
      <t xml:space="preserve">Falsification des prix  des importations en Afrique du Sud (en milliers de Rands)                                </t>
    </r>
    <r>
      <rPr>
        <b/>
        <sz val="10"/>
        <color theme="1"/>
        <rFont val="Calibri"/>
        <family val="2"/>
        <scheme val="minor"/>
      </rPr>
      <t xml:space="preserve"> M</t>
    </r>
    <r>
      <rPr>
        <b/>
        <i/>
        <vertAlign val="subscript"/>
        <sz val="10"/>
        <color theme="1"/>
        <rFont val="Calibri"/>
        <family val="2"/>
        <scheme val="minor"/>
      </rPr>
      <t>i</t>
    </r>
    <r>
      <rPr>
        <b/>
        <sz val="10"/>
        <color theme="1"/>
        <rFont val="Calibri"/>
        <family val="2"/>
        <scheme val="minor"/>
      </rPr>
      <t>/β - X</t>
    </r>
    <r>
      <rPr>
        <b/>
        <i/>
        <vertAlign val="subscript"/>
        <sz val="10"/>
        <color theme="1"/>
        <rFont val="Calibri"/>
        <family val="2"/>
        <scheme val="minor"/>
      </rPr>
      <t>j</t>
    </r>
    <r>
      <rPr>
        <b/>
        <sz val="10"/>
        <color theme="1"/>
        <rFont val="Calibri"/>
        <family val="2"/>
        <scheme val="minor"/>
      </rPr>
      <t xml:space="preserve">              </t>
    </r>
  </si>
  <si>
    <t xml:space="preserve">FALSIFICATION DES PRIX DES IMPORTATIONS (en milliers de Rands)                                                        Mi/β - Xj                       </t>
  </si>
  <si>
    <r>
      <t>V</t>
    </r>
    <r>
      <rPr>
        <sz val="9"/>
        <color theme="1"/>
        <rFont val="Calibri"/>
        <family val="2"/>
      </rPr>
      <t>É</t>
    </r>
    <r>
      <rPr>
        <sz val="9"/>
        <color theme="1"/>
        <rFont val="Calibri"/>
        <family val="2"/>
        <scheme val="minor"/>
      </rPr>
      <t>RIFICATION</t>
    </r>
  </si>
  <si>
    <t>Taux de croissance</t>
  </si>
  <si>
    <t>Proportions de l'ensemble</t>
  </si>
  <si>
    <t>VALEURS ABSOLUES</t>
  </si>
  <si>
    <t xml:space="preserve"> NOTE : pour les DONNÉES MIROIR et l'absence de données déclaratives du côté du pays j (-9999999 si le pays j ne déclare pas tous les produits, vide si le pays j ne déclare pas un produit spécifique), la colonne L-R (importations du pays j en provenance de l'AS=exportations de l'AS*taux de change) a été ajustée et est égale aux données du côté de l'AS, les Territoires antarctiques britanniques n'ont pas de données trouvées sur l'ITC et la même chose a été ajustée pour ce pays.</t>
  </si>
  <si>
    <r>
      <rPr>
        <b/>
        <sz val="9"/>
        <color theme="1"/>
        <rFont val="Calibri"/>
        <family val="2"/>
        <scheme val="minor"/>
      </rPr>
      <t>Pitcairn</t>
    </r>
    <r>
      <rPr>
        <sz val="9"/>
        <color theme="1"/>
        <rFont val="Calibri"/>
        <family val="2"/>
        <scheme val="minor"/>
      </rPr>
      <t xml:space="preserve"> : Un groupe de quatre îles volcaniques dans le sud de l'océan Pacifique qui forment le dernier territoire britannique d'outre-mer dans le Pacifique.</t>
    </r>
  </si>
  <si>
    <t>Cocos (Keeling Islands) : également appelé les îles Cocos (îles Keeling) , est un territoire de l'Australie, situé dans l'océan Indien, au sud-ouest de l'île Christmas et approximativement à mi-chemin entre l'Australie et le Sri Lanka.</t>
  </si>
  <si>
    <t>PROPORTIONS ABSOLUES</t>
  </si>
  <si>
    <t xml:space="preserve"> Falsification des prix à l'importation (milliers de Rands) Importations de l'Afrique du Sud (SARS-ITC) moins Exportations du pays j (ITC)</t>
  </si>
  <si>
    <t>Falsification des prix du commerce (Ajust. POUR LE FACTEUR DE CONVERSION)</t>
  </si>
  <si>
    <t>NOTE : positif = flux sortant</t>
  </si>
  <si>
    <t>Flux entrants en provenance d'Afrique du Sud (R000s)</t>
  </si>
  <si>
    <t xml:space="preserve">Flux sortants hors d'Afrique du Sud (R000s)					</t>
  </si>
  <si>
    <t>NOTE : positif = flux entrant</t>
  </si>
  <si>
    <t>sortant</t>
  </si>
  <si>
    <t>entrant</t>
  </si>
  <si>
    <t xml:space="preserve">Falsification des prix du commerce EN AFRIQUE DU SUD 		
		</t>
  </si>
  <si>
    <t xml:space="preserve"> Falsification des prix à l'exportation (milliers de Rands) EXPORTATIONS DE LA SA (SARS-ITC) moins Iimportations du pays j (ITC)</t>
  </si>
  <si>
    <t>Valeur monétaire de la falsfication des prix des transactions commerciales NET (en milliers)</t>
  </si>
  <si>
    <t>NOTE : Les importations sud-africaines sont évaluées à FAB, pas besoin d'ajustement. Seul le Burkina Faso en 2011 a déclaré des exportations en utilisant la valeur CAF, donc nous n'avons pas inclus ce scénario et supposons que les exportations sont toutes évaluées FAB.</t>
  </si>
  <si>
    <t xml:space="preserve">Falsification des prix (Rands 000s)                             FALSIFICATION DES PRIX À L'IMPORTATION PLUS FALSIFICATION DES PRIX À L'EXPORTATION </t>
  </si>
  <si>
    <t xml:space="preserve">Sous-facturation des exportations (sous-facturation des exportations par l'Afsud ou sur-facturation des importations par Cj) FLUX de sortie vers l'Afsud		
		</t>
  </si>
  <si>
    <t>Sur-facturation des importations par l'Afrique du Sud (évasion fiscale et sous-facturation des exportations par Cj) FLUX de sortie de l'Afsud</t>
  </si>
  <si>
    <t xml:space="preserve">Sur-facturation des exportations par l'Afsud (sous-facturation des importations par la Cj) FLUX hors de l'Afsud		
		</t>
  </si>
  <si>
    <t xml:space="preserve">Sous-facturation des importations par l'Afrique du Sud (surfacturation des exportations en Cj - subvention à l'exportation en Cj) FLUX vers l'Afsud		
		</t>
  </si>
  <si>
    <t xml:space="preserve">Impact net sur l'Afsud: Evaluation erronée du commerce net pour l'Afrique du Sud (R000s)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</si>
</sst>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_);_(* \(#,##0.00\);_(* &quot;-&quot;??_);_(@_)"/>
    <numFmt numFmtId="165" formatCode="_(* #,##0_);_(* \(#,##0\);_(* &quot;-&quot;??_);_(@_)"/>
    <numFmt numFmtId="166" formatCode="#\,##0"/>
    <numFmt numFmtId="167" formatCode="[$$-409]#,##0.00"/>
    <numFmt numFmtId="168" formatCode="0.0%"/>
  </numFmts>
  <fonts count="29"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sz val="10"/>
      <name val="Arial"/>
      <family val="2"/>
    </font>
    <font>
      <b/>
      <sz val="9"/>
      <color indexed="8"/>
      <name val="Calibri"/>
      <family val="2"/>
      <scheme val="minor"/>
    </font>
    <font>
      <b/>
      <sz val="9"/>
      <name val="Calibri"/>
      <family val="2"/>
      <scheme val="minor"/>
    </font>
    <font>
      <b/>
      <i/>
      <sz val="9"/>
      <color theme="1"/>
      <name val="Calibri"/>
      <family val="2"/>
      <scheme val="minor"/>
    </font>
    <font>
      <b/>
      <sz val="10"/>
      <color theme="1"/>
      <name val="Calibri"/>
      <family val="2"/>
      <scheme val="minor"/>
    </font>
    <font>
      <b/>
      <vertAlign val="subscript"/>
      <sz val="11"/>
      <color theme="1"/>
      <name val="Calibri"/>
      <family val="2"/>
      <scheme val="minor"/>
    </font>
    <font>
      <b/>
      <vertAlign val="subscript"/>
      <sz val="10"/>
      <color theme="1"/>
      <name val="Calibri"/>
      <family val="2"/>
      <scheme val="minor"/>
    </font>
    <font>
      <b/>
      <sz val="10"/>
      <color theme="1"/>
      <name val="Calibri"/>
      <family val="2"/>
    </font>
    <font>
      <b/>
      <i/>
      <vertAlign val="subscript"/>
      <sz val="10"/>
      <color theme="1"/>
      <name val="Calibri"/>
      <family val="2"/>
      <scheme val="minor"/>
    </font>
    <font>
      <sz val="9"/>
      <name val="Calibri"/>
      <family val="2"/>
      <scheme val="minor"/>
    </font>
    <font>
      <sz val="8.8000000000000007"/>
      <name val="Calibri"/>
      <family val="2"/>
      <scheme val="minor"/>
    </font>
    <font>
      <sz val="8.8000000000000007"/>
      <color theme="1"/>
      <name val="Calibri"/>
      <family val="2"/>
      <scheme val="minor"/>
    </font>
    <font>
      <sz val="8.8000000000000007"/>
      <color rgb="FF002B54"/>
      <name val="Arial"/>
      <family val="2"/>
    </font>
    <font>
      <sz val="9"/>
      <color rgb="FFFF0000"/>
      <name val="Calibri"/>
      <family val="2"/>
      <scheme val="minor"/>
    </font>
    <font>
      <sz val="9"/>
      <color indexed="8"/>
      <name val="Calibri"/>
      <family val="2"/>
      <scheme val="minor"/>
    </font>
    <font>
      <sz val="9"/>
      <color rgb="FFDAA520"/>
      <name val="Calibri"/>
      <family val="2"/>
      <scheme val="minor"/>
    </font>
    <font>
      <sz val="9"/>
      <color rgb="FF002B54"/>
      <name val="Calibri"/>
      <family val="2"/>
      <scheme val="minor"/>
    </font>
    <font>
      <sz val="9"/>
      <color rgb="FF7030A0"/>
      <name val="Calibri"/>
      <family val="2"/>
      <scheme val="minor"/>
    </font>
    <font>
      <b/>
      <sz val="9"/>
      <color indexed="81"/>
      <name val="Tahoma"/>
      <family val="2"/>
    </font>
    <font>
      <sz val="9"/>
      <color indexed="81"/>
      <name val="Tahoma"/>
      <family val="2"/>
    </font>
    <font>
      <sz val="10"/>
      <color rgb="FF000000"/>
      <name val="Arial"/>
      <family val="2"/>
    </font>
    <font>
      <sz val="8.8000000000000007"/>
      <color rgb="FFDAA520"/>
      <name val="Arial"/>
      <family val="2"/>
    </font>
    <font>
      <sz val="8"/>
      <color rgb="FF002B54"/>
      <name val="Calibri"/>
      <family val="2"/>
      <scheme val="minor"/>
    </font>
    <font>
      <sz val="9"/>
      <color theme="0"/>
      <name val="Calibri"/>
      <family val="2"/>
      <scheme val="minor"/>
    </font>
    <font>
      <sz val="9"/>
      <color theme="1"/>
      <name val="Calibri"/>
      <family val="2"/>
    </font>
  </fonts>
  <fills count="20">
    <fill>
      <patternFill patternType="none"/>
    </fill>
    <fill>
      <patternFill patternType="gray125"/>
    </fill>
    <fill>
      <patternFill patternType="solid">
        <fgColor theme="9" tint="0.59999389629810485"/>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rgb="FFFFFF00"/>
        <bgColor indexed="64"/>
      </patternFill>
    </fill>
    <fill>
      <patternFill patternType="solid">
        <fgColor rgb="FFFF5050"/>
        <bgColor indexed="64"/>
      </patternFill>
    </fill>
    <fill>
      <patternFill patternType="solid">
        <fgColor rgb="FFCCFFFF"/>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CAE2BC"/>
        <bgColor indexed="64"/>
      </patternFill>
    </fill>
    <fill>
      <patternFill patternType="solid">
        <fgColor rgb="FFFFEAAF"/>
        <bgColor indexed="64"/>
      </patternFill>
    </fill>
    <fill>
      <patternFill patternType="solid">
        <fgColor theme="0"/>
        <bgColor indexed="64"/>
      </patternFill>
    </fill>
    <fill>
      <patternFill patternType="solid">
        <fgColor rgb="FFFF0000"/>
        <bgColor indexed="64"/>
      </patternFill>
    </fill>
    <fill>
      <patternFill patternType="solid">
        <fgColor rgb="FFF7F6F3"/>
        <bgColor indexed="64"/>
      </patternFill>
    </fill>
    <fill>
      <patternFill patternType="solid">
        <fgColor rgb="FFCCECFF"/>
        <bgColor indexed="64"/>
      </patternFill>
    </fill>
    <fill>
      <patternFill patternType="solid">
        <fgColor theme="7" tint="0.79998168889431442"/>
        <bgColor indexed="64"/>
      </patternFill>
    </fill>
    <fill>
      <patternFill patternType="solid">
        <fgColor rgb="FFFFFFCC"/>
        <bgColor indexed="64"/>
      </patternFill>
    </fill>
    <fill>
      <patternFill patternType="solid">
        <fgColor rgb="FFFFFFFF"/>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style="medium">
        <color rgb="FF002B54"/>
      </right>
      <top style="thin">
        <color rgb="FF002B54"/>
      </top>
      <bottom style="thin">
        <color rgb="FF002B54"/>
      </bottom>
      <diagonal/>
    </border>
    <border>
      <left style="thin">
        <color indexed="64"/>
      </left>
      <right style="thin">
        <color indexed="64"/>
      </right>
      <top/>
      <bottom style="thin">
        <color indexed="64"/>
      </bottom>
      <diagonal/>
    </border>
    <border>
      <left/>
      <right/>
      <top style="thin">
        <color rgb="FF002B54"/>
      </top>
      <bottom style="thin">
        <color rgb="FF002B5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rgb="FF000000"/>
      </left>
      <right style="medium">
        <color rgb="FF002B54"/>
      </right>
      <top style="thin">
        <color rgb="FF002B54"/>
      </top>
      <bottom style="thin">
        <color rgb="FF002B54"/>
      </bottom>
      <diagonal/>
    </border>
    <border>
      <left/>
      <right style="thin">
        <color indexed="64"/>
      </right>
      <top style="thin">
        <color indexed="64"/>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s>
  <cellStyleXfs count="5">
    <xf numFmtId="0" fontId="0" fillId="0" borderId="0"/>
    <xf numFmtId="164" fontId="1" fillId="0" borderId="0" applyFont="0" applyFill="0" applyBorder="0" applyAlignment="0" applyProtection="0"/>
    <xf numFmtId="9" fontId="1" fillId="0" borderId="0" applyFont="0" applyFill="0" applyBorder="0" applyAlignment="0" applyProtection="0"/>
    <xf numFmtId="0" fontId="4" fillId="0" borderId="0"/>
    <xf numFmtId="0" fontId="1" fillId="0" borderId="0"/>
  </cellStyleXfs>
  <cellXfs count="255">
    <xf numFmtId="0" fontId="0" fillId="0" borderId="0" xfId="0"/>
    <xf numFmtId="0" fontId="2" fillId="0" borderId="0" xfId="0" applyFont="1" applyAlignment="1">
      <alignment horizontal="center" vertical="center"/>
    </xf>
    <xf numFmtId="0" fontId="2" fillId="0" borderId="0" xfId="0" applyFont="1" applyAlignment="1">
      <alignment horizontal="right" vertical="center"/>
    </xf>
    <xf numFmtId="0" fontId="2" fillId="0" borderId="0" xfId="0" applyFont="1"/>
    <xf numFmtId="0" fontId="2" fillId="0" borderId="0" xfId="0" applyFont="1" applyAlignment="1">
      <alignment vertical="center"/>
    </xf>
    <xf numFmtId="0" fontId="2" fillId="0" borderId="0" xfId="0" applyFont="1" applyFill="1" applyBorder="1" applyAlignment="1">
      <alignment horizontal="left" vertical="center"/>
    </xf>
    <xf numFmtId="0" fontId="2" fillId="0" borderId="0" xfId="0" applyFont="1" applyFill="1"/>
    <xf numFmtId="0" fontId="2" fillId="0" borderId="0" xfId="0" applyFont="1" applyBorder="1"/>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0" xfId="0" applyFont="1" applyFill="1" applyBorder="1" applyAlignment="1">
      <alignment horizontal="center"/>
    </xf>
    <xf numFmtId="0" fontId="3" fillId="2" borderId="1" xfId="0" applyFont="1" applyFill="1" applyBorder="1" applyAlignment="1">
      <alignment horizontal="center" vertical="center"/>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9" borderId="1" xfId="0" applyFont="1" applyFill="1" applyBorder="1" applyAlignment="1">
      <alignment horizontal="center" vertical="center"/>
    </xf>
    <xf numFmtId="0" fontId="3" fillId="10" borderId="1" xfId="0" applyFont="1" applyFill="1" applyBorder="1" applyAlignment="1">
      <alignment horizontal="center" vertical="center"/>
    </xf>
    <xf numFmtId="0" fontId="3" fillId="11" borderId="1" xfId="0" applyFont="1" applyFill="1" applyBorder="1" applyAlignment="1">
      <alignment horizontal="right" vertical="center"/>
    </xf>
    <xf numFmtId="0" fontId="3" fillId="12" borderId="1" xfId="0" applyFont="1" applyFill="1" applyBorder="1" applyAlignment="1">
      <alignment horizontal="center" vertical="center"/>
    </xf>
    <xf numFmtId="0" fontId="3" fillId="11"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1" fontId="2" fillId="8" borderId="7" xfId="0" applyNumberFormat="1" applyFont="1" applyFill="1" applyBorder="1"/>
    <xf numFmtId="3" fontId="2" fillId="0" borderId="1"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 xfId="0" applyFont="1" applyFill="1" applyBorder="1" applyAlignment="1">
      <alignment horizontal="center" vertical="center" wrapText="1"/>
    </xf>
    <xf numFmtId="164" fontId="2" fillId="0" borderId="1" xfId="1" applyFont="1" applyBorder="1" applyAlignment="1">
      <alignment horizontal="center" vertical="center"/>
    </xf>
    <xf numFmtId="165" fontId="14" fillId="0" borderId="1" xfId="1" applyNumberFormat="1" applyFont="1" applyFill="1" applyBorder="1" applyAlignment="1">
      <alignment horizontal="right" vertical="center" wrapText="1"/>
    </xf>
    <xf numFmtId="164" fontId="15" fillId="13" borderId="1" xfId="1" applyFont="1" applyFill="1" applyBorder="1" applyAlignment="1">
      <alignment horizontal="center" wrapText="1"/>
    </xf>
    <xf numFmtId="0" fontId="2" fillId="0" borderId="1" xfId="0" applyFont="1" applyBorder="1" applyAlignment="1">
      <alignment horizontal="center" vertical="center"/>
    </xf>
    <xf numFmtId="164" fontId="2" fillId="0" borderId="1" xfId="0" applyNumberFormat="1" applyFont="1" applyBorder="1" applyAlignment="1">
      <alignment horizontal="center" vertical="center"/>
    </xf>
    <xf numFmtId="164" fontId="2" fillId="0" borderId="0" xfId="0" applyNumberFormat="1" applyFont="1" applyFill="1" applyBorder="1" applyAlignment="1">
      <alignment horizontal="center" vertical="center"/>
    </xf>
    <xf numFmtId="1" fontId="2" fillId="8" borderId="0" xfId="0" applyNumberFormat="1" applyFont="1" applyFill="1" applyBorder="1"/>
    <xf numFmtId="0" fontId="2" fillId="14" borderId="1" xfId="0" applyFont="1" applyFill="1" applyBorder="1" applyAlignment="1">
      <alignment horizontal="center" vertical="center" wrapText="1"/>
    </xf>
    <xf numFmtId="0" fontId="16" fillId="15" borderId="9" xfId="0" applyFont="1" applyFill="1" applyBorder="1" applyAlignment="1">
      <alignment horizontal="right" vertical="center" wrapText="1"/>
    </xf>
    <xf numFmtId="3" fontId="17" fillId="0" borderId="1" xfId="0" applyNumberFormat="1"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1" xfId="0" applyFont="1" applyFill="1" applyBorder="1" applyAlignment="1">
      <alignment horizontal="center" vertical="center" wrapText="1"/>
    </xf>
    <xf numFmtId="1" fontId="2" fillId="8" borderId="2" xfId="0" applyNumberFormat="1" applyFont="1" applyFill="1" applyBorder="1"/>
    <xf numFmtId="1" fontId="2" fillId="14" borderId="0" xfId="0" applyNumberFormat="1" applyFont="1" applyFill="1" applyBorder="1"/>
    <xf numFmtId="165" fontId="13" fillId="0" borderId="1" xfId="1" applyNumberFormat="1" applyFont="1" applyFill="1" applyBorder="1" applyAlignment="1">
      <alignment horizontal="right" vertical="center"/>
    </xf>
    <xf numFmtId="164" fontId="2" fillId="13" borderId="1" xfId="1" applyFont="1" applyFill="1" applyBorder="1" applyAlignment="1">
      <alignment horizontal="center"/>
    </xf>
    <xf numFmtId="0" fontId="16" fillId="15" borderId="11" xfId="0" applyFont="1" applyFill="1" applyBorder="1" applyAlignment="1">
      <alignment horizontal="right" vertical="center" wrapText="1"/>
    </xf>
    <xf numFmtId="0" fontId="13" fillId="14" borderId="1" xfId="0" applyFont="1" applyFill="1" applyBorder="1" applyAlignment="1">
      <alignment horizontal="center" vertical="center" wrapText="1"/>
    </xf>
    <xf numFmtId="0" fontId="19" fillId="15" borderId="0" xfId="0" applyFont="1" applyFill="1" applyBorder="1" applyAlignment="1">
      <alignment horizontal="right" vertical="center" wrapText="1"/>
    </xf>
    <xf numFmtId="0" fontId="2" fillId="0" borderId="1" xfId="0" applyFont="1" applyFill="1" applyBorder="1" applyAlignment="1">
      <alignment horizontal="center" vertical="center"/>
    </xf>
    <xf numFmtId="3" fontId="20" fillId="15" borderId="1" xfId="0" applyNumberFormat="1" applyFont="1" applyFill="1" applyBorder="1" applyAlignment="1">
      <alignment horizontal="center" vertical="center" wrapText="1"/>
    </xf>
    <xf numFmtId="0" fontId="20" fillId="15" borderId="1" xfId="0" applyFont="1" applyFill="1" applyBorder="1" applyAlignment="1">
      <alignment horizontal="center" vertical="center" wrapText="1"/>
    </xf>
    <xf numFmtId="0" fontId="17" fillId="15" borderId="0" xfId="0" applyFont="1" applyFill="1" applyBorder="1" applyAlignment="1">
      <alignment horizontal="right" vertical="center" wrapText="1"/>
    </xf>
    <xf numFmtId="0" fontId="2" fillId="14" borderId="1" xfId="0" applyFont="1" applyFill="1" applyBorder="1" applyAlignment="1">
      <alignment horizontal="center" vertical="center"/>
    </xf>
    <xf numFmtId="0" fontId="2" fillId="14" borderId="0" xfId="0" applyFont="1" applyFill="1" applyBorder="1" applyAlignment="1">
      <alignment horizontal="center" vertical="center"/>
    </xf>
    <xf numFmtId="0" fontId="20" fillId="0" borderId="0" xfId="0" applyFont="1" applyFill="1" applyBorder="1" applyAlignment="1">
      <alignment horizontal="center" vertical="center" wrapText="1"/>
    </xf>
    <xf numFmtId="164" fontId="15" fillId="13" borderId="1" xfId="1" applyNumberFormat="1" applyFont="1" applyFill="1" applyBorder="1" applyAlignment="1">
      <alignment horizontal="center" wrapText="1"/>
    </xf>
    <xf numFmtId="164" fontId="2" fillId="13" borderId="1" xfId="1" applyNumberFormat="1" applyFont="1" applyFill="1" applyBorder="1" applyAlignment="1">
      <alignment horizontal="center"/>
    </xf>
    <xf numFmtId="166" fontId="17" fillId="0" borderId="1" xfId="0" applyNumberFormat="1" applyFont="1" applyFill="1" applyBorder="1" applyAlignment="1">
      <alignment horizontal="center" vertical="center" wrapText="1"/>
    </xf>
    <xf numFmtId="0" fontId="2" fillId="14" borderId="5" xfId="0" applyFont="1" applyFill="1" applyBorder="1" applyAlignment="1">
      <alignment horizontal="center" vertical="center" wrapText="1"/>
    </xf>
    <xf numFmtId="165" fontId="13" fillId="0" borderId="1" xfId="1" applyNumberFormat="1" applyFont="1" applyFill="1" applyBorder="1" applyAlignment="1">
      <alignment horizontal="right" vertical="center" wrapText="1"/>
    </xf>
    <xf numFmtId="164" fontId="2" fillId="13" borderId="1" xfId="1" applyNumberFormat="1" applyFont="1" applyFill="1" applyBorder="1" applyAlignment="1">
      <alignment horizontal="center" wrapText="1"/>
    </xf>
    <xf numFmtId="3" fontId="2" fillId="0" borderId="1" xfId="0" applyNumberFormat="1" applyFont="1" applyBorder="1" applyAlignment="1">
      <alignment horizontal="center" vertical="center"/>
    </xf>
    <xf numFmtId="3" fontId="17" fillId="15" borderId="1" xfId="0" applyNumberFormat="1" applyFont="1" applyFill="1" applyBorder="1" applyAlignment="1">
      <alignment horizontal="center" vertical="center" wrapText="1"/>
    </xf>
    <xf numFmtId="0" fontId="20" fillId="15" borderId="11" xfId="0" applyFont="1" applyFill="1" applyBorder="1" applyAlignment="1">
      <alignment horizontal="right" vertical="center" wrapText="1"/>
    </xf>
    <xf numFmtId="0" fontId="20" fillId="15" borderId="0" xfId="0" applyFont="1" applyFill="1" applyBorder="1" applyAlignment="1">
      <alignment horizontal="right" vertical="center" wrapText="1"/>
    </xf>
    <xf numFmtId="0" fontId="2" fillId="0" borderId="3" xfId="0" applyFont="1" applyFill="1" applyBorder="1" applyAlignment="1">
      <alignment horizontal="center" vertical="center" wrapText="1"/>
    </xf>
    <xf numFmtId="3" fontId="2" fillId="0" borderId="1" xfId="0" applyNumberFormat="1" applyFont="1" applyFill="1" applyBorder="1" applyAlignment="1">
      <alignment horizontal="center" vertical="center"/>
    </xf>
    <xf numFmtId="0" fontId="17" fillId="0" borderId="0" xfId="0" applyFont="1" applyFill="1" applyBorder="1" applyAlignment="1">
      <alignment horizontal="center" vertical="center"/>
    </xf>
    <xf numFmtId="0" fontId="2" fillId="14" borderId="0" xfId="0" applyFont="1" applyFill="1" applyBorder="1" applyAlignment="1">
      <alignment horizontal="center" vertical="center" wrapText="1"/>
    </xf>
    <xf numFmtId="1" fontId="13" fillId="14" borderId="0" xfId="0" applyNumberFormat="1" applyFont="1" applyFill="1" applyBorder="1"/>
    <xf numFmtId="0" fontId="19" fillId="15" borderId="11" xfId="0" applyFont="1" applyFill="1" applyBorder="1" applyAlignment="1">
      <alignment horizontal="right" vertical="center" wrapText="1"/>
    </xf>
    <xf numFmtId="0" fontId="17" fillId="0" borderId="1" xfId="0" applyFont="1" applyFill="1" applyBorder="1" applyAlignment="1">
      <alignment horizontal="center" vertical="center"/>
    </xf>
    <xf numFmtId="0" fontId="2" fillId="0" borderId="6" xfId="0" applyFont="1" applyFill="1" applyBorder="1" applyAlignment="1">
      <alignment horizontal="center" vertical="center" wrapText="1"/>
    </xf>
    <xf numFmtId="164" fontId="2" fillId="0" borderId="6" xfId="1" applyFont="1" applyBorder="1" applyAlignment="1">
      <alignment horizontal="center" vertical="center"/>
    </xf>
    <xf numFmtId="0" fontId="2" fillId="0" borderId="0" xfId="0" applyFont="1" applyAlignment="1">
      <alignment wrapText="1"/>
    </xf>
    <xf numFmtId="0" fontId="2" fillId="13" borderId="0" xfId="0" applyFont="1" applyFill="1" applyBorder="1" applyAlignment="1">
      <alignment horizontal="center" vertical="center"/>
    </xf>
    <xf numFmtId="164" fontId="2" fillId="0" borderId="0" xfId="1" applyFont="1" applyBorder="1" applyAlignment="1">
      <alignment horizontal="center" vertical="center"/>
    </xf>
    <xf numFmtId="165" fontId="13" fillId="0" borderId="0" xfId="1" applyNumberFormat="1" applyFont="1" applyFill="1" applyBorder="1" applyAlignment="1">
      <alignment horizontal="right" vertical="center"/>
    </xf>
    <xf numFmtId="164" fontId="2" fillId="0" borderId="0" xfId="0" applyNumberFormat="1" applyFont="1" applyAlignment="1">
      <alignment horizontal="center" vertical="center"/>
    </xf>
    <xf numFmtId="164" fontId="2" fillId="0" borderId="0" xfId="0" applyNumberFormat="1" applyFont="1" applyFill="1" applyAlignment="1">
      <alignment horizontal="center" vertical="center"/>
    </xf>
    <xf numFmtId="0" fontId="2" fillId="0" borderId="0" xfId="0" applyFont="1" applyFill="1" applyBorder="1"/>
    <xf numFmtId="0" fontId="2" fillId="0" borderId="0" xfId="0" applyFont="1" applyFill="1" applyAlignment="1">
      <alignment horizontal="center" vertical="center"/>
    </xf>
    <xf numFmtId="0" fontId="2" fillId="8" borderId="12" xfId="0" applyFont="1" applyFill="1" applyBorder="1"/>
    <xf numFmtId="0" fontId="2" fillId="8" borderId="6" xfId="0" applyFont="1" applyFill="1" applyBorder="1"/>
    <xf numFmtId="0" fontId="17" fillId="0" borderId="10" xfId="0" applyFont="1" applyFill="1" applyBorder="1" applyAlignment="1">
      <alignment horizontal="center" vertical="center"/>
    </xf>
    <xf numFmtId="0" fontId="17" fillId="0" borderId="13" xfId="0" applyFont="1" applyFill="1" applyBorder="1" applyAlignment="1">
      <alignment horizontal="center" vertical="center"/>
    </xf>
    <xf numFmtId="164" fontId="2" fillId="0" borderId="10" xfId="1" applyFont="1" applyBorder="1" applyAlignment="1">
      <alignment horizontal="center" vertical="center"/>
    </xf>
    <xf numFmtId="165" fontId="13" fillId="0" borderId="10" xfId="1" applyNumberFormat="1" applyFont="1" applyFill="1" applyBorder="1" applyAlignment="1">
      <alignment horizontal="right" vertical="center"/>
    </xf>
    <xf numFmtId="0" fontId="2" fillId="8" borderId="14" xfId="0" applyFont="1" applyFill="1" applyBorder="1"/>
    <xf numFmtId="0" fontId="2" fillId="8" borderId="8" xfId="0" applyFont="1" applyFill="1" applyBorder="1"/>
    <xf numFmtId="3" fontId="17" fillId="0" borderId="5" xfId="0" applyNumberFormat="1" applyFont="1" applyFill="1" applyBorder="1" applyAlignment="1">
      <alignment horizontal="center" vertical="center"/>
    </xf>
    <xf numFmtId="3" fontId="17" fillId="0" borderId="1" xfId="0" applyNumberFormat="1" applyFont="1" applyFill="1" applyBorder="1" applyAlignment="1">
      <alignment horizontal="center" vertical="center"/>
    </xf>
    <xf numFmtId="0" fontId="17" fillId="0" borderId="5" xfId="0" applyFont="1" applyFill="1" applyBorder="1" applyAlignment="1">
      <alignment horizontal="center" vertical="center"/>
    </xf>
    <xf numFmtId="0" fontId="2" fillId="8" borderId="13" xfId="0" applyFont="1" applyFill="1" applyBorder="1"/>
    <xf numFmtId="0" fontId="2" fillId="8" borderId="10" xfId="0" applyFont="1" applyFill="1" applyBorder="1"/>
    <xf numFmtId="164" fontId="2" fillId="0" borderId="1" xfId="1" applyNumberFormat="1" applyFont="1" applyFill="1" applyBorder="1" applyAlignment="1">
      <alignment horizontal="center"/>
    </xf>
    <xf numFmtId="164" fontId="2" fillId="0" borderId="1" xfId="0" applyNumberFormat="1" applyFont="1" applyFill="1" applyBorder="1" applyAlignment="1">
      <alignment horizontal="center" vertical="center"/>
    </xf>
    <xf numFmtId="165" fontId="13" fillId="0" borderId="0" xfId="1" applyNumberFormat="1" applyFont="1" applyFill="1" applyAlignment="1">
      <alignment horizontal="right" vertical="center"/>
    </xf>
    <xf numFmtId="164" fontId="2" fillId="0" borderId="0" xfId="1" applyFont="1" applyFill="1" applyAlignment="1">
      <alignment horizontal="center"/>
    </xf>
    <xf numFmtId="0" fontId="2" fillId="0" borderId="0" xfId="0" applyFont="1" applyFill="1" applyBorder="1" applyAlignment="1">
      <alignment vertical="center" wrapText="1"/>
    </xf>
    <xf numFmtId="0" fontId="13" fillId="0" borderId="0" xfId="0" applyFont="1" applyFill="1" applyAlignment="1">
      <alignment horizontal="right" vertical="center"/>
    </xf>
    <xf numFmtId="0" fontId="2" fillId="0" borderId="0" xfId="0" applyFont="1" applyFill="1" applyAlignment="1">
      <alignment horizontal="right" vertical="center"/>
    </xf>
    <xf numFmtId="0" fontId="2" fillId="0" borderId="0" xfId="0" applyFont="1" applyBorder="1" applyAlignment="1">
      <alignment vertical="center"/>
    </xf>
    <xf numFmtId="0" fontId="3" fillId="0" borderId="0" xfId="0" applyFont="1" applyFill="1" applyBorder="1" applyAlignment="1">
      <alignment vertical="center"/>
    </xf>
    <xf numFmtId="0" fontId="3" fillId="16" borderId="1" xfId="0" applyFont="1" applyFill="1" applyBorder="1" applyAlignment="1">
      <alignment horizontal="center" vertical="center"/>
    </xf>
    <xf numFmtId="164" fontId="2" fillId="17" borderId="1" xfId="0" applyNumberFormat="1" applyFont="1" applyFill="1" applyBorder="1"/>
    <xf numFmtId="164" fontId="2" fillId="18" borderId="1" xfId="0" applyNumberFormat="1" applyFont="1" applyFill="1" applyBorder="1"/>
    <xf numFmtId="164" fontId="3" fillId="17" borderId="1" xfId="0" applyNumberFormat="1" applyFont="1" applyFill="1" applyBorder="1" applyAlignment="1">
      <alignment horizontal="center" vertical="center"/>
    </xf>
    <xf numFmtId="164" fontId="3" fillId="18" borderId="1" xfId="0" applyNumberFormat="1" applyFont="1" applyFill="1" applyBorder="1" applyAlignment="1">
      <alignment horizontal="center" vertical="center"/>
    </xf>
    <xf numFmtId="164" fontId="2" fillId="0" borderId="0" xfId="0" applyNumberFormat="1" applyFont="1" applyFill="1"/>
    <xf numFmtId="164" fontId="2" fillId="0" borderId="0" xfId="1" applyFont="1" applyFill="1"/>
    <xf numFmtId="0" fontId="5" fillId="0" borderId="0" xfId="3" applyFont="1" applyFill="1" applyBorder="1" applyAlignment="1">
      <alignment vertical="center" wrapText="1"/>
    </xf>
    <xf numFmtId="0" fontId="2" fillId="0" borderId="1" xfId="0" applyFont="1" applyFill="1" applyBorder="1"/>
    <xf numFmtId="164" fontId="2" fillId="0" borderId="15" xfId="0" applyNumberFormat="1" applyFont="1" applyFill="1" applyBorder="1" applyAlignment="1">
      <alignment horizontal="center" vertical="center"/>
    </xf>
    <xf numFmtId="164" fontId="2" fillId="0" borderId="16" xfId="0" applyNumberFormat="1" applyFont="1" applyFill="1" applyBorder="1" applyAlignment="1">
      <alignment horizontal="center" vertical="center"/>
    </xf>
    <xf numFmtId="164" fontId="2" fillId="18" borderId="16" xfId="0" applyNumberFormat="1" applyFont="1" applyFill="1" applyBorder="1" applyAlignment="1">
      <alignment horizontal="center" vertical="center"/>
    </xf>
    <xf numFmtId="0" fontId="2" fillId="0" borderId="0" xfId="0" applyFont="1" applyFill="1" applyAlignment="1">
      <alignment vertical="center" wrapText="1"/>
    </xf>
    <xf numFmtId="167" fontId="2" fillId="0" borderId="0" xfId="1" applyNumberFormat="1" applyFont="1" applyFill="1"/>
    <xf numFmtId="167" fontId="3" fillId="18" borderId="0" xfId="1" applyNumberFormat="1" applyFont="1" applyFill="1"/>
    <xf numFmtId="0" fontId="3" fillId="0" borderId="0" xfId="0" applyFont="1" applyFill="1"/>
    <xf numFmtId="10" fontId="2" fillId="0" borderId="0" xfId="2" applyNumberFormat="1" applyFont="1" applyFill="1" applyAlignment="1">
      <alignment horizontal="center" vertical="center"/>
    </xf>
    <xf numFmtId="168" fontId="2" fillId="0" borderId="0" xfId="2" applyNumberFormat="1" applyFont="1" applyFill="1" applyAlignment="1">
      <alignment horizontal="center" vertical="center"/>
    </xf>
    <xf numFmtId="164" fontId="2" fillId="0" borderId="0" xfId="1" applyFont="1" applyFill="1" applyAlignment="1">
      <alignment horizontal="center" vertical="center"/>
    </xf>
    <xf numFmtId="3" fontId="24" fillId="0" borderId="0" xfId="0" applyNumberFormat="1" applyFont="1" applyBorder="1" applyAlignment="1">
      <alignment horizontal="center" vertical="center"/>
    </xf>
    <xf numFmtId="3" fontId="24" fillId="0" borderId="0" xfId="0" applyNumberFormat="1" applyFont="1" applyFill="1" applyBorder="1" applyAlignment="1">
      <alignment horizontal="center" vertical="center"/>
    </xf>
    <xf numFmtId="0" fontId="24" fillId="0" borderId="0" xfId="0" applyFont="1" applyFill="1" applyBorder="1" applyAlignment="1">
      <alignment horizontal="center" vertical="center"/>
    </xf>
    <xf numFmtId="3" fontId="2" fillId="0" borderId="0" xfId="0" applyNumberFormat="1" applyFont="1" applyFill="1" applyBorder="1"/>
    <xf numFmtId="0" fontId="25" fillId="15" borderId="17" xfId="0" applyFont="1" applyFill="1" applyBorder="1" applyAlignment="1">
      <alignment horizontal="right" vertical="center" wrapText="1"/>
    </xf>
    <xf numFmtId="3" fontId="2" fillId="13" borderId="0" xfId="0" applyNumberFormat="1" applyFont="1" applyFill="1" applyBorder="1" applyAlignment="1">
      <alignment horizontal="center" vertical="center"/>
    </xf>
    <xf numFmtId="0" fontId="2" fillId="0" borderId="2" xfId="0" applyFont="1" applyBorder="1"/>
    <xf numFmtId="1" fontId="2" fillId="0" borderId="0" xfId="0" applyNumberFormat="1" applyFont="1" applyBorder="1"/>
    <xf numFmtId="164" fontId="2" fillId="0" borderId="0" xfId="0" applyNumberFormat="1" applyFont="1" applyBorder="1"/>
    <xf numFmtId="0" fontId="26" fillId="19" borderId="20" xfId="0" applyFont="1" applyFill="1" applyBorder="1" applyAlignment="1">
      <alignment horizontal="right" wrapText="1"/>
    </xf>
    <xf numFmtId="0" fontId="3" fillId="0" borderId="1" xfId="0" applyFont="1" applyFill="1" applyBorder="1" applyAlignment="1">
      <alignment horizontal="center" vertical="center"/>
    </xf>
    <xf numFmtId="4" fontId="2" fillId="0" borderId="6" xfId="0" applyNumberFormat="1" applyFont="1" applyFill="1" applyBorder="1" applyAlignment="1">
      <alignment horizontal="center" vertical="center" wrapText="1"/>
    </xf>
    <xf numFmtId="4" fontId="2" fillId="0" borderId="0" xfId="0" applyNumberFormat="1" applyFont="1" applyFill="1"/>
    <xf numFmtId="4" fontId="2" fillId="0" borderId="0" xfId="0" applyNumberFormat="1" applyFont="1" applyFill="1" applyBorder="1" applyAlignment="1">
      <alignment horizontal="center" vertical="center"/>
    </xf>
    <xf numFmtId="4" fontId="2" fillId="0" borderId="6" xfId="0" applyNumberFormat="1" applyFont="1" applyFill="1" applyBorder="1" applyAlignment="1">
      <alignment horizontal="right" vertical="center" wrapText="1"/>
    </xf>
    <xf numFmtId="4" fontId="2" fillId="0" borderId="0" xfId="0" applyNumberFormat="1" applyFont="1" applyFill="1" applyAlignment="1">
      <alignment horizontal="right"/>
    </xf>
    <xf numFmtId="4" fontId="2" fillId="0" borderId="0" xfId="0" applyNumberFormat="1" applyFont="1" applyFill="1" applyBorder="1" applyAlignment="1">
      <alignment horizontal="right" vertical="center"/>
    </xf>
    <xf numFmtId="4" fontId="2" fillId="13" borderId="0" xfId="0" applyNumberFormat="1" applyFont="1" applyFill="1" applyBorder="1" applyAlignment="1">
      <alignment horizontal="right" vertical="center"/>
    </xf>
    <xf numFmtId="4" fontId="2" fillId="0" borderId="0" xfId="1" applyNumberFormat="1" applyFont="1" applyBorder="1" applyAlignment="1">
      <alignment horizontal="right" vertical="center"/>
    </xf>
    <xf numFmtId="4" fontId="2" fillId="13" borderId="0" xfId="0" applyNumberFormat="1" applyFont="1" applyFill="1" applyBorder="1" applyAlignment="1">
      <alignment horizontal="center" vertical="center"/>
    </xf>
    <xf numFmtId="4" fontId="2" fillId="0" borderId="0" xfId="1" applyNumberFormat="1" applyFont="1" applyBorder="1" applyAlignment="1">
      <alignment horizontal="center" vertical="center"/>
    </xf>
    <xf numFmtId="10" fontId="2" fillId="0" borderId="0" xfId="2" applyNumberFormat="1" applyFont="1" applyFill="1" applyBorder="1" applyAlignment="1">
      <alignment horizontal="center" vertical="center"/>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3" borderId="1" xfId="0" applyFont="1" applyFill="1" applyBorder="1" applyAlignment="1">
      <alignment horizontal="center" vertical="center"/>
    </xf>
    <xf numFmtId="0" fontId="3" fillId="2" borderId="1" xfId="0" applyFont="1" applyFill="1" applyBorder="1" applyAlignment="1">
      <alignment horizontal="center" vertical="center"/>
    </xf>
    <xf numFmtId="3" fontId="27" fillId="13" borderId="0" xfId="0" applyNumberFormat="1" applyFont="1" applyFill="1" applyBorder="1" applyAlignment="1">
      <alignment horizontal="center" vertical="center"/>
    </xf>
    <xf numFmtId="0" fontId="27" fillId="0" borderId="0" xfId="0" applyFont="1" applyFill="1" applyBorder="1" applyAlignment="1">
      <alignment horizontal="center" vertical="center"/>
    </xf>
    <xf numFmtId="164" fontId="27" fillId="0" borderId="0" xfId="1" applyFont="1" applyBorder="1" applyAlignment="1">
      <alignment horizontal="center" vertical="center"/>
    </xf>
    <xf numFmtId="0" fontId="2" fillId="0" borderId="2" xfId="0" applyFont="1" applyFill="1" applyBorder="1" applyAlignment="1">
      <alignment horizontal="center" vertical="center"/>
    </xf>
    <xf numFmtId="3" fontId="2" fillId="13" borderId="1" xfId="0" applyNumberFormat="1" applyFont="1" applyFill="1" applyBorder="1" applyAlignment="1">
      <alignment horizontal="center" vertical="center"/>
    </xf>
    <xf numFmtId="0" fontId="27" fillId="0" borderId="0" xfId="0" applyFont="1" applyFill="1" applyBorder="1"/>
    <xf numFmtId="164" fontId="27" fillId="0" borderId="1" xfId="1" applyNumberFormat="1" applyFont="1" applyFill="1" applyBorder="1" applyAlignment="1">
      <alignment horizontal="center"/>
    </xf>
    <xf numFmtId="0" fontId="3" fillId="4" borderId="1" xfId="0" applyFont="1" applyFill="1" applyBorder="1" applyAlignment="1">
      <alignment horizontal="center" vertical="center"/>
    </xf>
    <xf numFmtId="1" fontId="13" fillId="8" borderId="6" xfId="3" applyNumberFormat="1" applyFont="1" applyFill="1" applyBorder="1" applyAlignment="1">
      <alignment horizontal="center" vertical="center" wrapText="1"/>
    </xf>
    <xf numFmtId="1" fontId="13" fillId="8" borderId="8" xfId="3" applyNumberFormat="1" applyFont="1" applyFill="1" applyBorder="1" applyAlignment="1">
      <alignment horizontal="center" vertical="center" wrapText="1"/>
    </xf>
    <xf numFmtId="1" fontId="13" fillId="8" borderId="10" xfId="3" applyNumberFormat="1" applyFont="1" applyFill="1" applyBorder="1" applyAlignment="1">
      <alignment horizontal="center" vertical="center" wrapText="1"/>
    </xf>
    <xf numFmtId="1" fontId="18" fillId="8" borderId="6" xfId="3" applyNumberFormat="1" applyFont="1" applyFill="1" applyBorder="1" applyAlignment="1">
      <alignment horizontal="center" vertical="center" wrapText="1"/>
    </xf>
    <xf numFmtId="1" fontId="18" fillId="8" borderId="8" xfId="3" applyNumberFormat="1" applyFont="1" applyFill="1" applyBorder="1" applyAlignment="1">
      <alignment horizontal="center" vertical="center" wrapText="1"/>
    </xf>
    <xf numFmtId="1" fontId="18" fillId="8" borderId="10" xfId="3" applyNumberFormat="1" applyFont="1" applyFill="1" applyBorder="1" applyAlignment="1">
      <alignment horizontal="center" vertical="center" wrapText="1"/>
    </xf>
    <xf numFmtId="1" fontId="13" fillId="8" borderId="6" xfId="3" applyNumberFormat="1" applyFont="1" applyFill="1" applyBorder="1" applyAlignment="1">
      <alignment horizontal="center" vertical="center" wrapText="1"/>
    </xf>
    <xf numFmtId="1" fontId="13" fillId="8" borderId="8" xfId="3" applyNumberFormat="1" applyFont="1" applyFill="1" applyBorder="1" applyAlignment="1">
      <alignment horizontal="center" vertical="center" wrapText="1"/>
    </xf>
    <xf numFmtId="1" fontId="13" fillId="8" borderId="10" xfId="3" applyNumberFormat="1" applyFont="1" applyFill="1" applyBorder="1" applyAlignment="1">
      <alignment horizontal="center" vertical="center" wrapText="1"/>
    </xf>
    <xf numFmtId="0" fontId="2" fillId="0" borderId="0" xfId="0" applyFont="1" applyAlignment="1">
      <alignment horizontal="center" vertical="center"/>
    </xf>
    <xf numFmtId="1" fontId="18" fillId="8" borderId="6" xfId="3" applyNumberFormat="1" applyFont="1" applyFill="1" applyBorder="1" applyAlignment="1">
      <alignment horizontal="center" vertical="center" wrapText="1"/>
    </xf>
    <xf numFmtId="1" fontId="18" fillId="8" borderId="8" xfId="3" applyNumberFormat="1" applyFont="1" applyFill="1" applyBorder="1" applyAlignment="1">
      <alignment horizontal="center" vertical="center" wrapText="1"/>
    </xf>
    <xf numFmtId="1" fontId="18" fillId="8" borderId="10" xfId="3" applyNumberFormat="1" applyFont="1" applyFill="1" applyBorder="1" applyAlignment="1">
      <alignment horizontal="center" vertical="center" wrapText="1"/>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8"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9" xfId="0" applyFont="1" applyFill="1" applyBorder="1" applyAlignment="1">
      <alignment horizontal="center" vertical="center"/>
    </xf>
    <xf numFmtId="0" fontId="2" fillId="0" borderId="0" xfId="0" applyFont="1" applyAlignment="1">
      <alignment horizontal="left"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horizontal="center" vertical="center"/>
    </xf>
    <xf numFmtId="0" fontId="3" fillId="2" borderId="1" xfId="0" applyFont="1" applyFill="1" applyBorder="1" applyAlignment="1">
      <alignment horizontal="center" vertical="center"/>
    </xf>
    <xf numFmtId="0" fontId="3" fillId="3" borderId="1" xfId="0" applyFont="1" applyFill="1" applyBorder="1" applyAlignment="1">
      <alignment horizontal="center" vertical="center"/>
    </xf>
    <xf numFmtId="0" fontId="2" fillId="0" borderId="2" xfId="0" applyFont="1" applyBorder="1" applyAlignment="1">
      <alignment horizontal="left" wrapText="1"/>
    </xf>
    <xf numFmtId="0" fontId="3" fillId="4" borderId="1" xfId="0" applyFont="1" applyFill="1" applyBorder="1" applyAlignment="1">
      <alignment horizontal="center" vertical="center"/>
    </xf>
    <xf numFmtId="0" fontId="3" fillId="7" borderId="3" xfId="0" applyFont="1" applyFill="1" applyBorder="1" applyAlignment="1">
      <alignment horizontal="center" vertical="center"/>
    </xf>
    <xf numFmtId="0" fontId="3" fillId="7" borderId="4" xfId="0" applyFont="1" applyFill="1" applyBorder="1" applyAlignment="1">
      <alignment horizontal="center" vertical="center"/>
    </xf>
    <xf numFmtId="0" fontId="3" fillId="7" borderId="5" xfId="0" applyFont="1" applyFill="1" applyBorder="1" applyAlignment="1">
      <alignment horizontal="center" vertical="center"/>
    </xf>
    <xf numFmtId="0" fontId="5" fillId="8" borderId="1" xfId="3" applyFont="1" applyFill="1" applyBorder="1" applyAlignment="1">
      <alignment horizontal="center" vertical="center" wrapText="1"/>
    </xf>
    <xf numFmtId="0" fontId="6" fillId="8" borderId="6" xfId="0" applyFont="1" applyFill="1" applyBorder="1" applyAlignment="1">
      <alignment horizontal="center" vertical="center" wrapText="1"/>
    </xf>
    <xf numFmtId="0" fontId="6" fillId="8" borderId="8" xfId="0" applyFont="1" applyFill="1" applyBorder="1" applyAlignment="1">
      <alignment horizontal="center" vertical="center" wrapText="1"/>
    </xf>
    <xf numFmtId="0" fontId="6" fillId="8" borderId="10"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11" borderId="1" xfId="0" applyFont="1" applyFill="1" applyBorder="1" applyAlignment="1">
      <alignment horizontal="right" vertical="center" wrapText="1"/>
    </xf>
    <xf numFmtId="0" fontId="3" fillId="12" borderId="1" xfId="0" applyFont="1" applyFill="1" applyBorder="1" applyAlignment="1">
      <alignment horizontal="center" vertical="center" wrapText="1"/>
    </xf>
    <xf numFmtId="0" fontId="3" fillId="6" borderId="3" xfId="0" applyFont="1" applyFill="1" applyBorder="1" applyAlignment="1">
      <alignment horizontal="center" vertical="center"/>
    </xf>
    <xf numFmtId="0" fontId="3" fillId="6" borderId="4" xfId="0" applyFont="1" applyFill="1" applyBorder="1" applyAlignment="1">
      <alignment horizontal="center" vertical="center"/>
    </xf>
    <xf numFmtId="0" fontId="3" fillId="6" borderId="5" xfId="0" applyFont="1" applyFill="1" applyBorder="1" applyAlignment="1">
      <alignment horizontal="center" vertical="center"/>
    </xf>
    <xf numFmtId="0" fontId="3" fillId="11"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1" fontId="13" fillId="8" borderId="6" xfId="3" applyNumberFormat="1" applyFont="1" applyFill="1" applyBorder="1" applyAlignment="1">
      <alignment horizontal="center" vertical="center" wrapText="1"/>
    </xf>
    <xf numFmtId="1" fontId="13" fillId="8" borderId="8" xfId="3" applyNumberFormat="1" applyFont="1" applyFill="1" applyBorder="1" applyAlignment="1">
      <alignment horizontal="center" vertical="center" wrapText="1"/>
    </xf>
    <xf numFmtId="1" fontId="13" fillId="8" borderId="10" xfId="3" applyNumberFormat="1" applyFont="1" applyFill="1" applyBorder="1" applyAlignment="1">
      <alignment horizontal="center" vertical="center" wrapText="1"/>
    </xf>
    <xf numFmtId="0" fontId="3" fillId="8" borderId="1" xfId="0" applyFont="1" applyFill="1" applyBorder="1" applyAlignment="1">
      <alignment horizontal="center" wrapText="1"/>
    </xf>
    <xf numFmtId="0" fontId="21" fillId="8" borderId="1" xfId="0" applyFont="1" applyFill="1" applyBorder="1" applyAlignment="1">
      <alignment horizontal="center" wrapText="1"/>
    </xf>
    <xf numFmtId="0" fontId="2" fillId="8" borderId="6" xfId="0" applyFont="1" applyFill="1" applyBorder="1" applyAlignment="1">
      <alignment horizontal="center" vertical="center"/>
    </xf>
    <xf numFmtId="0" fontId="2" fillId="8" borderId="8" xfId="0" applyFont="1" applyFill="1" applyBorder="1" applyAlignment="1">
      <alignment horizontal="center" vertical="center"/>
    </xf>
    <xf numFmtId="0" fontId="2" fillId="8" borderId="10" xfId="0" applyFont="1" applyFill="1" applyBorder="1" applyAlignment="1">
      <alignment horizontal="center" vertical="center"/>
    </xf>
    <xf numFmtId="0" fontId="2" fillId="0" borderId="0" xfId="0" applyFont="1" applyAlignment="1">
      <alignment horizontal="left"/>
    </xf>
    <xf numFmtId="0" fontId="3" fillId="6" borderId="12"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18"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3" fillId="6" borderId="19" xfId="0" applyFont="1" applyFill="1" applyBorder="1" applyAlignment="1">
      <alignment horizontal="center" vertical="center" wrapText="1"/>
    </xf>
    <xf numFmtId="0" fontId="2" fillId="16" borderId="3" xfId="0" applyFont="1" applyFill="1" applyBorder="1" applyAlignment="1">
      <alignment horizontal="center"/>
    </xf>
    <xf numFmtId="0" fontId="2" fillId="16" borderId="4" xfId="0" applyFont="1" applyFill="1" applyBorder="1" applyAlignment="1">
      <alignment horizontal="center"/>
    </xf>
    <xf numFmtId="0" fontId="2" fillId="16" borderId="5" xfId="0" applyFont="1" applyFill="1" applyBorder="1" applyAlignment="1">
      <alignment horizontal="center"/>
    </xf>
    <xf numFmtId="0" fontId="3" fillId="16" borderId="1" xfId="0" applyFont="1" applyFill="1" applyBorder="1" applyAlignment="1">
      <alignment horizontal="center" vertical="center" wrapText="1"/>
    </xf>
    <xf numFmtId="0" fontId="3" fillId="11" borderId="12" xfId="0" applyFont="1" applyFill="1" applyBorder="1" applyAlignment="1">
      <alignment horizontal="right" vertical="center" wrapText="1"/>
    </xf>
    <xf numFmtId="0" fontId="3" fillId="11" borderId="7" xfId="0" applyFont="1" applyFill="1" applyBorder="1" applyAlignment="1">
      <alignment horizontal="right" vertical="center" wrapText="1"/>
    </xf>
    <xf numFmtId="0" fontId="3" fillId="11" borderId="18" xfId="0" applyFont="1" applyFill="1" applyBorder="1" applyAlignment="1">
      <alignment horizontal="right" vertical="center" wrapText="1"/>
    </xf>
    <xf numFmtId="0" fontId="3" fillId="11" borderId="13" xfId="0" applyFont="1" applyFill="1" applyBorder="1" applyAlignment="1">
      <alignment horizontal="right" vertical="center" wrapText="1"/>
    </xf>
    <xf numFmtId="0" fontId="3" fillId="11" borderId="2" xfId="0" applyFont="1" applyFill="1" applyBorder="1" applyAlignment="1">
      <alignment horizontal="right" vertical="center" wrapText="1"/>
    </xf>
    <xf numFmtId="0" fontId="3" fillId="11" borderId="19" xfId="0" applyFont="1" applyFill="1" applyBorder="1" applyAlignment="1">
      <alignment horizontal="right" vertical="center" wrapText="1"/>
    </xf>
    <xf numFmtId="0" fontId="3" fillId="12" borderId="12" xfId="0" applyFont="1" applyFill="1" applyBorder="1" applyAlignment="1">
      <alignment horizontal="center" vertical="center" wrapText="1"/>
    </xf>
    <xf numFmtId="0" fontId="3" fillId="12" borderId="7" xfId="0" applyFont="1" applyFill="1" applyBorder="1" applyAlignment="1">
      <alignment horizontal="center" vertical="center" wrapText="1"/>
    </xf>
    <xf numFmtId="0" fontId="3" fillId="12" borderId="18" xfId="0" applyFont="1" applyFill="1" applyBorder="1" applyAlignment="1">
      <alignment horizontal="center" vertical="center" wrapText="1"/>
    </xf>
    <xf numFmtId="0" fontId="3" fillId="12" borderId="13" xfId="0" applyFont="1" applyFill="1" applyBorder="1" applyAlignment="1">
      <alignment horizontal="center" vertical="center" wrapText="1"/>
    </xf>
    <xf numFmtId="0" fontId="3" fillId="12" borderId="2" xfId="0" applyFont="1" applyFill="1" applyBorder="1" applyAlignment="1">
      <alignment horizontal="center" vertical="center" wrapText="1"/>
    </xf>
    <xf numFmtId="0" fontId="3" fillId="12" borderId="19" xfId="0" applyFont="1" applyFill="1" applyBorder="1" applyAlignment="1">
      <alignment horizontal="center" vertical="center" wrapText="1"/>
    </xf>
    <xf numFmtId="0" fontId="2" fillId="8" borderId="3" xfId="0" applyFont="1" applyFill="1" applyBorder="1" applyAlignment="1">
      <alignment horizontal="center"/>
    </xf>
    <xf numFmtId="0" fontId="2" fillId="8" borderId="4" xfId="0" applyFont="1" applyFill="1" applyBorder="1" applyAlignment="1">
      <alignment horizontal="center"/>
    </xf>
    <xf numFmtId="0" fontId="2" fillId="8" borderId="5" xfId="0" applyFont="1" applyFill="1" applyBorder="1" applyAlignment="1">
      <alignment horizontal="center"/>
    </xf>
    <xf numFmtId="0" fontId="5" fillId="8" borderId="6" xfId="3" applyFont="1" applyFill="1" applyBorder="1" applyAlignment="1">
      <alignment horizontal="center" vertical="center" wrapText="1"/>
    </xf>
    <xf numFmtId="0" fontId="5" fillId="8" borderId="8" xfId="3" applyFont="1" applyFill="1" applyBorder="1" applyAlignment="1">
      <alignment horizontal="center" vertical="center" wrapText="1"/>
    </xf>
    <xf numFmtId="0" fontId="5" fillId="8" borderId="10" xfId="3" applyFont="1" applyFill="1" applyBorder="1" applyAlignment="1">
      <alignment horizontal="center" vertical="center" wrapText="1"/>
    </xf>
    <xf numFmtId="0" fontId="2" fillId="6" borderId="3" xfId="0" applyFont="1" applyFill="1" applyBorder="1" applyAlignment="1">
      <alignment horizontal="center"/>
    </xf>
    <xf numFmtId="0" fontId="2" fillId="6" borderId="4" xfId="0" applyFont="1" applyFill="1" applyBorder="1" applyAlignment="1">
      <alignment horizontal="center"/>
    </xf>
    <xf numFmtId="0" fontId="2" fillId="6" borderId="5" xfId="0" applyFont="1" applyFill="1" applyBorder="1" applyAlignment="1">
      <alignment horizontal="center"/>
    </xf>
    <xf numFmtId="0" fontId="2" fillId="10" borderId="3" xfId="0" applyFont="1" applyFill="1" applyBorder="1" applyAlignment="1">
      <alignment horizontal="center"/>
    </xf>
    <xf numFmtId="0" fontId="2" fillId="10" borderId="4" xfId="0" applyFont="1" applyFill="1" applyBorder="1" applyAlignment="1">
      <alignment horizontal="center"/>
    </xf>
    <xf numFmtId="0" fontId="2" fillId="10" borderId="5" xfId="0" applyFont="1" applyFill="1" applyBorder="1" applyAlignment="1">
      <alignment horizontal="center"/>
    </xf>
    <xf numFmtId="0" fontId="3" fillId="5" borderId="1" xfId="0" applyFont="1" applyFill="1" applyBorder="1" applyAlignment="1">
      <alignment horizontal="center" vertical="center"/>
    </xf>
    <xf numFmtId="0" fontId="6" fillId="8"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1" fontId="18" fillId="8" borderId="6" xfId="3" applyNumberFormat="1" applyFont="1" applyFill="1" applyBorder="1" applyAlignment="1">
      <alignment horizontal="center" vertical="center" wrapText="1"/>
    </xf>
    <xf numFmtId="1" fontId="18" fillId="8" borderId="8" xfId="3" applyNumberFormat="1" applyFont="1" applyFill="1" applyBorder="1" applyAlignment="1">
      <alignment horizontal="center" vertical="center" wrapText="1"/>
    </xf>
    <xf numFmtId="1" fontId="18" fillId="8" borderId="10" xfId="3" applyNumberFormat="1" applyFont="1" applyFill="1" applyBorder="1" applyAlignment="1">
      <alignment horizontal="center" vertical="center" wrapText="1"/>
    </xf>
  </cellXfs>
  <cellStyles count="5">
    <cellStyle name="Comma" xfId="1" builtinId="3"/>
    <cellStyle name="Normal" xfId="0" builtinId="0"/>
    <cellStyle name="Normal 2" xfId="3" xr:uid="{00000000-0005-0000-0000-000002000000}"/>
    <cellStyle name="Normal 4" xfId="4" xr:uid="{00000000-0005-0000-0000-000003000000}"/>
    <cellStyle name="Percent" xfId="2" builtinId="5"/>
  </cellStyles>
  <dxfs count="0"/>
  <tableStyles count="1" defaultTableStyle="TableStyleMedium2" defaultPivotStyle="PivotStyleMedium9">
    <tableStyle name="Invisible" pivot="0" table="0" count="0" xr9:uid="{00000000-0011-0000-FFFF-FFFF00000000}"/>
  </tableStyles>
  <colors>
    <mruColors>
      <color rgb="FFC8E57D"/>
      <color rgb="FFFF3399"/>
      <color rgb="FFFEB4B4"/>
      <color rgb="FFFFEAAF"/>
      <color rgb="FFF67E7E"/>
      <color rgb="FFCCD5E6"/>
      <color rgb="FFF79646"/>
      <color rgb="FF9BBB63"/>
      <color rgb="FFFFEAAD"/>
      <color rgb="FFF829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18" Type="http://schemas.openxmlformats.org/officeDocument/2006/relationships/customXml" Target="../customXml/item6.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powerPivotData" Target="model/item.data"/><Relationship Id="rId5" Type="http://schemas.openxmlformats.org/officeDocument/2006/relationships/externalLink" Target="externalLinks/externalLink1.xml"/><Relationship Id="rId15" Type="http://schemas.openxmlformats.org/officeDocument/2006/relationships/customXml" Target="../customXml/item3.xml"/><Relationship Id="rId10" Type="http://schemas.openxmlformats.org/officeDocument/2006/relationships/sharedStrings" Target="sharedStrings.xml"/><Relationship Id="rId1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13</xdr:col>
      <xdr:colOff>523876</xdr:colOff>
      <xdr:row>1</xdr:row>
      <xdr:rowOff>142875</xdr:rowOff>
    </xdr:from>
    <xdr:to>
      <xdr:col>13</xdr:col>
      <xdr:colOff>990600</xdr:colOff>
      <xdr:row>3</xdr:row>
      <xdr:rowOff>142874</xdr:rowOff>
    </xdr:to>
    <xdr:sp macro="" textlink="">
      <xdr:nvSpPr>
        <xdr:cNvPr id="2" name="Oval 1">
          <a:extLst>
            <a:ext uri="{FF2B5EF4-FFF2-40B4-BE49-F238E27FC236}">
              <a16:creationId xmlns:a16="http://schemas.microsoft.com/office/drawing/2014/main" id="{00000000-0008-0000-D300-000002000000}"/>
            </a:ext>
          </a:extLst>
        </xdr:cNvPr>
        <xdr:cNvSpPr/>
      </xdr:nvSpPr>
      <xdr:spPr>
        <a:xfrm>
          <a:off x="11601451" y="295275"/>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j</a:t>
          </a:r>
          <a:endParaRPr lang="en-US" sz="1100"/>
        </a:p>
      </xdr:txBody>
    </xdr:sp>
    <xdr:clientData/>
  </xdr:twoCellAnchor>
  <xdr:twoCellAnchor>
    <xdr:from>
      <xdr:col>37</xdr:col>
      <xdr:colOff>338970</xdr:colOff>
      <xdr:row>2</xdr:row>
      <xdr:rowOff>17537</xdr:rowOff>
    </xdr:from>
    <xdr:to>
      <xdr:col>38</xdr:col>
      <xdr:colOff>56546</xdr:colOff>
      <xdr:row>5</xdr:row>
      <xdr:rowOff>1209</xdr:rowOff>
    </xdr:to>
    <xdr:sp macro="" textlink="">
      <xdr:nvSpPr>
        <xdr:cNvPr id="3" name="Oval 2">
          <a:extLst>
            <a:ext uri="{FF2B5EF4-FFF2-40B4-BE49-F238E27FC236}">
              <a16:creationId xmlns:a16="http://schemas.microsoft.com/office/drawing/2014/main" id="{00000000-0008-0000-D300-000003000000}"/>
            </a:ext>
          </a:extLst>
        </xdr:cNvPr>
        <xdr:cNvSpPr/>
      </xdr:nvSpPr>
      <xdr:spPr>
        <a:xfrm>
          <a:off x="31635399" y="319918"/>
          <a:ext cx="768349" cy="467481"/>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j </a:t>
          </a:r>
          <a:r>
            <a:rPr lang="en-US" sz="1100" baseline="0"/>
            <a:t>/ B</a:t>
          </a:r>
        </a:p>
      </xdr:txBody>
    </xdr:sp>
    <xdr:clientData/>
  </xdr:twoCellAnchor>
  <xdr:twoCellAnchor>
    <xdr:from>
      <xdr:col>29</xdr:col>
      <xdr:colOff>533400</xdr:colOff>
      <xdr:row>1</xdr:row>
      <xdr:rowOff>104775</xdr:rowOff>
    </xdr:from>
    <xdr:to>
      <xdr:col>29</xdr:col>
      <xdr:colOff>990598</xdr:colOff>
      <xdr:row>3</xdr:row>
      <xdr:rowOff>104775</xdr:rowOff>
    </xdr:to>
    <xdr:sp macro="" textlink="">
      <xdr:nvSpPr>
        <xdr:cNvPr id="4" name="Oval 3">
          <a:extLst>
            <a:ext uri="{FF2B5EF4-FFF2-40B4-BE49-F238E27FC236}">
              <a16:creationId xmlns:a16="http://schemas.microsoft.com/office/drawing/2014/main" id="{00000000-0008-0000-D300-000004000000}"/>
            </a:ext>
          </a:extLst>
        </xdr:cNvPr>
        <xdr:cNvSpPr/>
      </xdr:nvSpPr>
      <xdr:spPr>
        <a:xfrm>
          <a:off x="24117300" y="257175"/>
          <a:ext cx="457198" cy="304800"/>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X</a:t>
          </a:r>
          <a:r>
            <a:rPr lang="en-US" sz="1100" baseline="-25000"/>
            <a:t>i</a:t>
          </a:r>
          <a:endParaRPr lang="en-US" sz="1100" baseline="0"/>
        </a:p>
      </xdr:txBody>
    </xdr:sp>
    <xdr:clientData/>
  </xdr:twoCellAnchor>
  <xdr:twoCellAnchor>
    <xdr:from>
      <xdr:col>17</xdr:col>
      <xdr:colOff>485775</xdr:colOff>
      <xdr:row>1</xdr:row>
      <xdr:rowOff>114300</xdr:rowOff>
    </xdr:from>
    <xdr:to>
      <xdr:col>17</xdr:col>
      <xdr:colOff>952499</xdr:colOff>
      <xdr:row>3</xdr:row>
      <xdr:rowOff>114299</xdr:rowOff>
    </xdr:to>
    <xdr:sp macro="" textlink="">
      <xdr:nvSpPr>
        <xdr:cNvPr id="5" name="Oval 4">
          <a:extLst>
            <a:ext uri="{FF2B5EF4-FFF2-40B4-BE49-F238E27FC236}">
              <a16:creationId xmlns:a16="http://schemas.microsoft.com/office/drawing/2014/main" id="{00000000-0008-0000-D300-000005000000}"/>
            </a:ext>
          </a:extLst>
        </xdr:cNvPr>
        <xdr:cNvSpPr/>
      </xdr:nvSpPr>
      <xdr:spPr>
        <a:xfrm>
          <a:off x="14687550" y="266700"/>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X</a:t>
          </a:r>
          <a:r>
            <a:rPr lang="en-US" sz="1100" baseline="-25000"/>
            <a:t>j</a:t>
          </a:r>
          <a:endParaRPr lang="en-US" sz="1100"/>
        </a:p>
      </xdr:txBody>
    </xdr:sp>
    <xdr:clientData/>
  </xdr:twoCellAnchor>
  <xdr:twoCellAnchor>
    <xdr:from>
      <xdr:col>33</xdr:col>
      <xdr:colOff>504825</xdr:colOff>
      <xdr:row>1</xdr:row>
      <xdr:rowOff>123825</xdr:rowOff>
    </xdr:from>
    <xdr:to>
      <xdr:col>33</xdr:col>
      <xdr:colOff>971549</xdr:colOff>
      <xdr:row>3</xdr:row>
      <xdr:rowOff>123824</xdr:rowOff>
    </xdr:to>
    <xdr:sp macro="" textlink="">
      <xdr:nvSpPr>
        <xdr:cNvPr id="6" name="Oval 5">
          <a:extLst>
            <a:ext uri="{FF2B5EF4-FFF2-40B4-BE49-F238E27FC236}">
              <a16:creationId xmlns:a16="http://schemas.microsoft.com/office/drawing/2014/main" id="{00000000-0008-0000-D300-000006000000}"/>
            </a:ext>
          </a:extLst>
        </xdr:cNvPr>
        <xdr:cNvSpPr/>
      </xdr:nvSpPr>
      <xdr:spPr>
        <a:xfrm>
          <a:off x="27193875" y="276225"/>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i</a:t>
          </a:r>
          <a:endParaRPr lang="en-US" sz="1100"/>
        </a:p>
      </xdr:txBody>
    </xdr:sp>
    <xdr:clientData/>
  </xdr:twoCellAnchor>
  <xdr:twoCellAnchor>
    <xdr:from>
      <xdr:col>41</xdr:col>
      <xdr:colOff>161924</xdr:colOff>
      <xdr:row>2</xdr:row>
      <xdr:rowOff>19050</xdr:rowOff>
    </xdr:from>
    <xdr:to>
      <xdr:col>41</xdr:col>
      <xdr:colOff>952499</xdr:colOff>
      <xdr:row>4</xdr:row>
      <xdr:rowOff>123825</xdr:rowOff>
    </xdr:to>
    <xdr:sp macro="" textlink="">
      <xdr:nvSpPr>
        <xdr:cNvPr id="7" name="Oval 6">
          <a:extLst>
            <a:ext uri="{FF2B5EF4-FFF2-40B4-BE49-F238E27FC236}">
              <a16:creationId xmlns:a16="http://schemas.microsoft.com/office/drawing/2014/main" id="{00000000-0008-0000-D300-000007000000}"/>
            </a:ext>
          </a:extLst>
        </xdr:cNvPr>
        <xdr:cNvSpPr/>
      </xdr:nvSpPr>
      <xdr:spPr>
        <a:xfrm>
          <a:off x="33137474" y="323850"/>
          <a:ext cx="790575" cy="409575"/>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i </a:t>
          </a:r>
          <a:r>
            <a:rPr lang="en-US" sz="1100" baseline="0"/>
            <a:t>/ </a:t>
          </a:r>
          <a:r>
            <a:rPr lang="el-GR" sz="1100" baseline="0"/>
            <a:t>β</a:t>
          </a:r>
          <a:endParaRPr lang="en-US" sz="1100"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523876</xdr:colOff>
      <xdr:row>1</xdr:row>
      <xdr:rowOff>142875</xdr:rowOff>
    </xdr:from>
    <xdr:to>
      <xdr:col>13</xdr:col>
      <xdr:colOff>990600</xdr:colOff>
      <xdr:row>3</xdr:row>
      <xdr:rowOff>142874</xdr:rowOff>
    </xdr:to>
    <xdr:sp macro="" textlink="">
      <xdr:nvSpPr>
        <xdr:cNvPr id="2" name="Oval 1">
          <a:extLst>
            <a:ext uri="{FF2B5EF4-FFF2-40B4-BE49-F238E27FC236}">
              <a16:creationId xmlns:a16="http://schemas.microsoft.com/office/drawing/2014/main" id="{00000000-0008-0000-7100-000002000000}"/>
            </a:ext>
          </a:extLst>
        </xdr:cNvPr>
        <xdr:cNvSpPr/>
      </xdr:nvSpPr>
      <xdr:spPr>
        <a:xfrm>
          <a:off x="11430001" y="295275"/>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j</a:t>
          </a:r>
          <a:endParaRPr lang="en-US" sz="1100"/>
        </a:p>
      </xdr:txBody>
    </xdr:sp>
    <xdr:clientData/>
  </xdr:twoCellAnchor>
  <xdr:twoCellAnchor>
    <xdr:from>
      <xdr:col>37</xdr:col>
      <xdr:colOff>161926</xdr:colOff>
      <xdr:row>1</xdr:row>
      <xdr:rowOff>142875</xdr:rowOff>
    </xdr:from>
    <xdr:to>
      <xdr:col>37</xdr:col>
      <xdr:colOff>933450</xdr:colOff>
      <xdr:row>4</xdr:row>
      <xdr:rowOff>152400</xdr:rowOff>
    </xdr:to>
    <xdr:sp macro="" textlink="">
      <xdr:nvSpPr>
        <xdr:cNvPr id="3" name="Oval 2">
          <a:extLst>
            <a:ext uri="{FF2B5EF4-FFF2-40B4-BE49-F238E27FC236}">
              <a16:creationId xmlns:a16="http://schemas.microsoft.com/office/drawing/2014/main" id="{00000000-0008-0000-7100-000003000000}"/>
            </a:ext>
          </a:extLst>
        </xdr:cNvPr>
        <xdr:cNvSpPr/>
      </xdr:nvSpPr>
      <xdr:spPr>
        <a:xfrm>
          <a:off x="29813251" y="295275"/>
          <a:ext cx="771524" cy="466725"/>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j </a:t>
          </a:r>
          <a:r>
            <a:rPr lang="en-US" sz="1100" baseline="0"/>
            <a:t>/ B</a:t>
          </a:r>
        </a:p>
      </xdr:txBody>
    </xdr:sp>
    <xdr:clientData/>
  </xdr:twoCellAnchor>
  <xdr:twoCellAnchor>
    <xdr:from>
      <xdr:col>29</xdr:col>
      <xdr:colOff>533400</xdr:colOff>
      <xdr:row>1</xdr:row>
      <xdr:rowOff>104775</xdr:rowOff>
    </xdr:from>
    <xdr:to>
      <xdr:col>29</xdr:col>
      <xdr:colOff>990598</xdr:colOff>
      <xdr:row>3</xdr:row>
      <xdr:rowOff>104775</xdr:rowOff>
    </xdr:to>
    <xdr:sp macro="" textlink="">
      <xdr:nvSpPr>
        <xdr:cNvPr id="4" name="Oval 3">
          <a:extLst>
            <a:ext uri="{FF2B5EF4-FFF2-40B4-BE49-F238E27FC236}">
              <a16:creationId xmlns:a16="http://schemas.microsoft.com/office/drawing/2014/main" id="{00000000-0008-0000-7100-000004000000}"/>
            </a:ext>
          </a:extLst>
        </xdr:cNvPr>
        <xdr:cNvSpPr/>
      </xdr:nvSpPr>
      <xdr:spPr>
        <a:xfrm>
          <a:off x="23945850" y="257175"/>
          <a:ext cx="457198" cy="304800"/>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X</a:t>
          </a:r>
          <a:r>
            <a:rPr lang="en-US" sz="1100" baseline="-25000"/>
            <a:t>i</a:t>
          </a:r>
          <a:endParaRPr lang="en-US" sz="1100" baseline="0"/>
        </a:p>
      </xdr:txBody>
    </xdr:sp>
    <xdr:clientData/>
  </xdr:twoCellAnchor>
  <xdr:twoCellAnchor>
    <xdr:from>
      <xdr:col>17</xdr:col>
      <xdr:colOff>485775</xdr:colOff>
      <xdr:row>1</xdr:row>
      <xdr:rowOff>114300</xdr:rowOff>
    </xdr:from>
    <xdr:to>
      <xdr:col>17</xdr:col>
      <xdr:colOff>952499</xdr:colOff>
      <xdr:row>3</xdr:row>
      <xdr:rowOff>114299</xdr:rowOff>
    </xdr:to>
    <xdr:sp macro="" textlink="">
      <xdr:nvSpPr>
        <xdr:cNvPr id="5" name="Oval 4">
          <a:extLst>
            <a:ext uri="{FF2B5EF4-FFF2-40B4-BE49-F238E27FC236}">
              <a16:creationId xmlns:a16="http://schemas.microsoft.com/office/drawing/2014/main" id="{00000000-0008-0000-7100-000005000000}"/>
            </a:ext>
          </a:extLst>
        </xdr:cNvPr>
        <xdr:cNvSpPr/>
      </xdr:nvSpPr>
      <xdr:spPr>
        <a:xfrm>
          <a:off x="14516100" y="266700"/>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X</a:t>
          </a:r>
          <a:r>
            <a:rPr lang="en-US" sz="1100" baseline="-25000"/>
            <a:t>j</a:t>
          </a:r>
          <a:endParaRPr lang="en-US" sz="1100"/>
        </a:p>
      </xdr:txBody>
    </xdr:sp>
    <xdr:clientData/>
  </xdr:twoCellAnchor>
  <xdr:twoCellAnchor>
    <xdr:from>
      <xdr:col>33</xdr:col>
      <xdr:colOff>504825</xdr:colOff>
      <xdr:row>1</xdr:row>
      <xdr:rowOff>123825</xdr:rowOff>
    </xdr:from>
    <xdr:to>
      <xdr:col>33</xdr:col>
      <xdr:colOff>971549</xdr:colOff>
      <xdr:row>3</xdr:row>
      <xdr:rowOff>123824</xdr:rowOff>
    </xdr:to>
    <xdr:sp macro="" textlink="">
      <xdr:nvSpPr>
        <xdr:cNvPr id="6" name="Oval 5">
          <a:extLst>
            <a:ext uri="{FF2B5EF4-FFF2-40B4-BE49-F238E27FC236}">
              <a16:creationId xmlns:a16="http://schemas.microsoft.com/office/drawing/2014/main" id="{00000000-0008-0000-7100-000006000000}"/>
            </a:ext>
          </a:extLst>
        </xdr:cNvPr>
        <xdr:cNvSpPr/>
      </xdr:nvSpPr>
      <xdr:spPr>
        <a:xfrm>
          <a:off x="27022425" y="276225"/>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i</a:t>
          </a:r>
          <a:endParaRPr lang="en-US" sz="1100"/>
        </a:p>
      </xdr:txBody>
    </xdr:sp>
    <xdr:clientData/>
  </xdr:twoCellAnchor>
  <xdr:twoCellAnchor>
    <xdr:from>
      <xdr:col>41</xdr:col>
      <xdr:colOff>161924</xdr:colOff>
      <xdr:row>2</xdr:row>
      <xdr:rowOff>19050</xdr:rowOff>
    </xdr:from>
    <xdr:to>
      <xdr:col>41</xdr:col>
      <xdr:colOff>952499</xdr:colOff>
      <xdr:row>4</xdr:row>
      <xdr:rowOff>123825</xdr:rowOff>
    </xdr:to>
    <xdr:sp macro="" textlink="">
      <xdr:nvSpPr>
        <xdr:cNvPr id="7" name="Oval 6">
          <a:extLst>
            <a:ext uri="{FF2B5EF4-FFF2-40B4-BE49-F238E27FC236}">
              <a16:creationId xmlns:a16="http://schemas.microsoft.com/office/drawing/2014/main" id="{00000000-0008-0000-7100-000007000000}"/>
            </a:ext>
          </a:extLst>
        </xdr:cNvPr>
        <xdr:cNvSpPr/>
      </xdr:nvSpPr>
      <xdr:spPr>
        <a:xfrm>
          <a:off x="32966024" y="323850"/>
          <a:ext cx="790575" cy="409575"/>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i </a:t>
          </a:r>
          <a:r>
            <a:rPr lang="en-US" sz="1100" baseline="0"/>
            <a:t>/ </a:t>
          </a:r>
          <a:r>
            <a:rPr lang="el-GR" sz="1100" baseline="0"/>
            <a:t>β</a:t>
          </a:r>
          <a:endParaRPr lang="en-US" sz="1100" baseline="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523876</xdr:colOff>
      <xdr:row>1</xdr:row>
      <xdr:rowOff>142875</xdr:rowOff>
    </xdr:from>
    <xdr:to>
      <xdr:col>13</xdr:col>
      <xdr:colOff>990600</xdr:colOff>
      <xdr:row>3</xdr:row>
      <xdr:rowOff>142874</xdr:rowOff>
    </xdr:to>
    <xdr:sp macro="" textlink="">
      <xdr:nvSpPr>
        <xdr:cNvPr id="2" name="Oval 1">
          <a:extLst>
            <a:ext uri="{FF2B5EF4-FFF2-40B4-BE49-F238E27FC236}">
              <a16:creationId xmlns:a16="http://schemas.microsoft.com/office/drawing/2014/main" id="{00000000-0008-0000-7200-000002000000}"/>
            </a:ext>
          </a:extLst>
        </xdr:cNvPr>
        <xdr:cNvSpPr/>
      </xdr:nvSpPr>
      <xdr:spPr>
        <a:xfrm>
          <a:off x="11725276" y="295275"/>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j</a:t>
          </a:r>
          <a:endParaRPr lang="en-US" sz="1100"/>
        </a:p>
      </xdr:txBody>
    </xdr:sp>
    <xdr:clientData/>
  </xdr:twoCellAnchor>
  <xdr:twoCellAnchor>
    <xdr:from>
      <xdr:col>37</xdr:col>
      <xdr:colOff>161926</xdr:colOff>
      <xdr:row>1</xdr:row>
      <xdr:rowOff>142875</xdr:rowOff>
    </xdr:from>
    <xdr:to>
      <xdr:col>37</xdr:col>
      <xdr:colOff>933450</xdr:colOff>
      <xdr:row>4</xdr:row>
      <xdr:rowOff>152400</xdr:rowOff>
    </xdr:to>
    <xdr:sp macro="" textlink="">
      <xdr:nvSpPr>
        <xdr:cNvPr id="3" name="Oval 2">
          <a:extLst>
            <a:ext uri="{FF2B5EF4-FFF2-40B4-BE49-F238E27FC236}">
              <a16:creationId xmlns:a16="http://schemas.microsoft.com/office/drawing/2014/main" id="{00000000-0008-0000-7200-000003000000}"/>
            </a:ext>
          </a:extLst>
        </xdr:cNvPr>
        <xdr:cNvSpPr/>
      </xdr:nvSpPr>
      <xdr:spPr>
        <a:xfrm>
          <a:off x="30175201" y="295275"/>
          <a:ext cx="771524" cy="466725"/>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j </a:t>
          </a:r>
          <a:r>
            <a:rPr lang="en-US" sz="1100" baseline="0"/>
            <a:t>/ B</a:t>
          </a:r>
        </a:p>
      </xdr:txBody>
    </xdr:sp>
    <xdr:clientData/>
  </xdr:twoCellAnchor>
  <xdr:twoCellAnchor>
    <xdr:from>
      <xdr:col>29</xdr:col>
      <xdr:colOff>533400</xdr:colOff>
      <xdr:row>1</xdr:row>
      <xdr:rowOff>104775</xdr:rowOff>
    </xdr:from>
    <xdr:to>
      <xdr:col>29</xdr:col>
      <xdr:colOff>990598</xdr:colOff>
      <xdr:row>3</xdr:row>
      <xdr:rowOff>104775</xdr:rowOff>
    </xdr:to>
    <xdr:sp macro="" textlink="">
      <xdr:nvSpPr>
        <xdr:cNvPr id="4" name="Oval 3">
          <a:extLst>
            <a:ext uri="{FF2B5EF4-FFF2-40B4-BE49-F238E27FC236}">
              <a16:creationId xmlns:a16="http://schemas.microsoft.com/office/drawing/2014/main" id="{00000000-0008-0000-7200-000004000000}"/>
            </a:ext>
          </a:extLst>
        </xdr:cNvPr>
        <xdr:cNvSpPr/>
      </xdr:nvSpPr>
      <xdr:spPr>
        <a:xfrm>
          <a:off x="24307800" y="257175"/>
          <a:ext cx="457198" cy="304800"/>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X</a:t>
          </a:r>
          <a:r>
            <a:rPr lang="en-US" sz="1100" baseline="-25000"/>
            <a:t>i</a:t>
          </a:r>
          <a:endParaRPr lang="en-US" sz="1100" baseline="0"/>
        </a:p>
      </xdr:txBody>
    </xdr:sp>
    <xdr:clientData/>
  </xdr:twoCellAnchor>
  <xdr:twoCellAnchor>
    <xdr:from>
      <xdr:col>17</xdr:col>
      <xdr:colOff>485775</xdr:colOff>
      <xdr:row>1</xdr:row>
      <xdr:rowOff>114300</xdr:rowOff>
    </xdr:from>
    <xdr:to>
      <xdr:col>17</xdr:col>
      <xdr:colOff>952499</xdr:colOff>
      <xdr:row>3</xdr:row>
      <xdr:rowOff>114299</xdr:rowOff>
    </xdr:to>
    <xdr:sp macro="" textlink="">
      <xdr:nvSpPr>
        <xdr:cNvPr id="5" name="Oval 4">
          <a:extLst>
            <a:ext uri="{FF2B5EF4-FFF2-40B4-BE49-F238E27FC236}">
              <a16:creationId xmlns:a16="http://schemas.microsoft.com/office/drawing/2014/main" id="{00000000-0008-0000-7200-000005000000}"/>
            </a:ext>
          </a:extLst>
        </xdr:cNvPr>
        <xdr:cNvSpPr/>
      </xdr:nvSpPr>
      <xdr:spPr>
        <a:xfrm>
          <a:off x="14878050" y="266700"/>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X</a:t>
          </a:r>
          <a:r>
            <a:rPr lang="en-US" sz="1100" baseline="-25000"/>
            <a:t>j</a:t>
          </a:r>
          <a:endParaRPr lang="en-US" sz="1100"/>
        </a:p>
      </xdr:txBody>
    </xdr:sp>
    <xdr:clientData/>
  </xdr:twoCellAnchor>
  <xdr:twoCellAnchor>
    <xdr:from>
      <xdr:col>33</xdr:col>
      <xdr:colOff>504825</xdr:colOff>
      <xdr:row>1</xdr:row>
      <xdr:rowOff>123825</xdr:rowOff>
    </xdr:from>
    <xdr:to>
      <xdr:col>33</xdr:col>
      <xdr:colOff>971549</xdr:colOff>
      <xdr:row>3</xdr:row>
      <xdr:rowOff>123824</xdr:rowOff>
    </xdr:to>
    <xdr:sp macro="" textlink="">
      <xdr:nvSpPr>
        <xdr:cNvPr id="6" name="Oval 5">
          <a:extLst>
            <a:ext uri="{FF2B5EF4-FFF2-40B4-BE49-F238E27FC236}">
              <a16:creationId xmlns:a16="http://schemas.microsoft.com/office/drawing/2014/main" id="{00000000-0008-0000-7200-000006000000}"/>
            </a:ext>
          </a:extLst>
        </xdr:cNvPr>
        <xdr:cNvSpPr/>
      </xdr:nvSpPr>
      <xdr:spPr>
        <a:xfrm>
          <a:off x="27384375" y="276225"/>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i</a:t>
          </a:r>
          <a:endParaRPr lang="en-US" sz="1100"/>
        </a:p>
      </xdr:txBody>
    </xdr:sp>
    <xdr:clientData/>
  </xdr:twoCellAnchor>
  <xdr:twoCellAnchor>
    <xdr:from>
      <xdr:col>41</xdr:col>
      <xdr:colOff>161924</xdr:colOff>
      <xdr:row>2</xdr:row>
      <xdr:rowOff>19050</xdr:rowOff>
    </xdr:from>
    <xdr:to>
      <xdr:col>41</xdr:col>
      <xdr:colOff>952499</xdr:colOff>
      <xdr:row>4</xdr:row>
      <xdr:rowOff>123825</xdr:rowOff>
    </xdr:to>
    <xdr:sp macro="" textlink="">
      <xdr:nvSpPr>
        <xdr:cNvPr id="7" name="Oval 6">
          <a:extLst>
            <a:ext uri="{FF2B5EF4-FFF2-40B4-BE49-F238E27FC236}">
              <a16:creationId xmlns:a16="http://schemas.microsoft.com/office/drawing/2014/main" id="{00000000-0008-0000-7200-000007000000}"/>
            </a:ext>
          </a:extLst>
        </xdr:cNvPr>
        <xdr:cNvSpPr/>
      </xdr:nvSpPr>
      <xdr:spPr>
        <a:xfrm>
          <a:off x="33394649" y="323850"/>
          <a:ext cx="790575" cy="409575"/>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i </a:t>
          </a:r>
          <a:r>
            <a:rPr lang="en-US" sz="1100" baseline="0"/>
            <a:t>/ </a:t>
          </a:r>
          <a:r>
            <a:rPr lang="el-GR" sz="1100" baseline="0"/>
            <a:t>β</a:t>
          </a:r>
          <a:endParaRPr lang="en-US" sz="1100" baseline="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nflow%20outflow"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uchen.wu\Desktop\141120%20Trade%20Mispricing%20Paper%20-%20WORKINGS%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low outflow"/>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e Mispricing BASEDATA"/>
      <sheetName val="Trade MispricingRESULTS "/>
      <sheetName val="Section 5 -Charts and Graphs"/>
      <sheetName val="FINAL RESULTS"/>
      <sheetName val="Exchange rate"/>
      <sheetName val="Exchange rate forecast"/>
      <sheetName val="Section 3 - Tables and charts"/>
      <sheetName val="Workings Section 3"/>
      <sheetName val="Workings base S3"/>
      <sheetName val="Working S3 Country X M"/>
      <sheetName val="Working S3 Country M Graphs"/>
      <sheetName val="SA X Countries"/>
      <sheetName val="Sheet5"/>
      <sheetName val="Quantec Trade MONTH 2010-14"/>
      <sheetName val="Quantec Trade YR 2010-14 "/>
      <sheetName val="Section 5 - Tables and Charts"/>
      <sheetName val="Africa trade w SA"/>
      <sheetName val="SADC region"/>
      <sheetName val="EU"/>
      <sheetName val="America"/>
      <sheetName val="Asia"/>
      <sheetName val="Oceania"/>
      <sheetName val="Appendix Africa"/>
      <sheetName val="Sheet2"/>
    </sheetNames>
    <sheetDataSet>
      <sheetData sheetId="0" refreshError="1">
        <row r="5">
          <cell r="AB5">
            <v>7.2530999999999999</v>
          </cell>
          <cell r="AC5">
            <v>8.2098999999999993</v>
          </cell>
          <cell r="AD5">
            <v>9.6501999999999999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3">
    <wetp:webextensionref xmlns:r="http://schemas.openxmlformats.org/officeDocument/2006/relationships" r:id="rId1"/>
  </wetp:taskpane>
</wetp:taskpanes>
</file>

<file path=xl/webextensions/webextension1.xml><?xml version="1.0" encoding="utf-8"?>
<we:webextension xmlns:we="http://schemas.microsoft.com/office/webextensions/webextension/2010/11" id="{3C0F434C-7082-43E9-83EA-B3E0A1BFD683}">
  <we:reference id="wa104099688" version="1.3.0.0" store="en-US" storeType="OMEX"/>
  <we:alternateReferences>
    <we:reference id="WA104099688" version="1.3.0.0" store="WA104099688"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97"/>
  <dimension ref="A1:BR490"/>
  <sheetViews>
    <sheetView tabSelected="1" zoomScale="84" zoomScaleNormal="84" workbookViewId="0">
      <pane xSplit="3" ySplit="8" topLeftCell="D9" activePane="bottomRight" state="frozen"/>
      <selection pane="topRight" activeCell="D1" sqref="D1"/>
      <selection pane="bottomLeft" activeCell="A9" sqref="A9"/>
      <selection pane="bottomRight" activeCell="B4" sqref="B4"/>
    </sheetView>
  </sheetViews>
  <sheetFormatPr defaultColWidth="9.28515625" defaultRowHeight="12" x14ac:dyDescent="0.2"/>
  <cols>
    <col min="1" max="1" width="9.28515625" style="3"/>
    <col min="2" max="2" width="32.140625" style="3" customWidth="1"/>
    <col min="3" max="3" width="28" style="3" customWidth="1"/>
    <col min="4" max="4" width="12.7109375" style="74" customWidth="1"/>
    <col min="5" max="5" width="16" style="74" customWidth="1"/>
    <col min="6" max="6" width="15" style="74" customWidth="1"/>
    <col min="7" max="7" width="1.28515625" style="74" customWidth="1"/>
    <col min="8" max="8" width="15" style="74" customWidth="1"/>
    <col min="9" max="9" width="14.28515625" style="74" customWidth="1"/>
    <col min="10" max="10" width="13.7109375" style="74" customWidth="1"/>
    <col min="11" max="11" width="1.7109375" style="8" customWidth="1"/>
    <col min="12" max="14" width="15" style="1" customWidth="1"/>
    <col min="15" max="15" width="1.7109375" style="8" customWidth="1"/>
    <col min="16" max="17" width="15" style="1" customWidth="1"/>
    <col min="18" max="18" width="15.28515625" style="1" customWidth="1"/>
    <col min="19" max="19" width="1.7109375" style="8" customWidth="1"/>
    <col min="20" max="21" width="15" style="2" customWidth="1"/>
    <col min="22" max="22" width="17.28515625" style="2" customWidth="1"/>
    <col min="23" max="23" width="1.5703125" style="3" customWidth="1"/>
    <col min="24" max="26" width="15" style="1" customWidth="1"/>
    <col min="27" max="27" width="2" style="8" customWidth="1"/>
    <col min="28" max="30" width="15" style="1" customWidth="1"/>
    <col min="31" max="31" width="1.5703125" style="3" customWidth="1"/>
    <col min="32" max="34" width="15" style="1" customWidth="1"/>
    <col min="35" max="35" width="9" style="8" customWidth="1"/>
    <col min="36" max="36" width="17.7109375" style="1" customWidth="1"/>
    <col min="37" max="38" width="15" style="1" customWidth="1"/>
    <col min="39" max="39" width="6.42578125" style="3" customWidth="1"/>
    <col min="40" max="40" width="17.5703125" style="1" customWidth="1"/>
    <col min="41" max="42" width="15" style="1" customWidth="1"/>
    <col min="43" max="43" width="2.28515625" style="3" customWidth="1"/>
    <col min="44" max="45" width="15.7109375" style="3" customWidth="1"/>
    <col min="46" max="46" width="32.7109375" style="3" customWidth="1"/>
    <col min="47" max="47" width="2.5703125" style="3" customWidth="1"/>
    <col min="48" max="49" width="15.7109375" style="3" customWidth="1"/>
    <col min="50" max="50" width="33.140625" style="3" customWidth="1"/>
    <col min="51" max="51" width="2.28515625" style="6" customWidth="1"/>
    <col min="52" max="54" width="15.7109375" style="3" hidden="1" customWidth="1"/>
    <col min="55" max="55" width="2.28515625" style="3" hidden="1" customWidth="1"/>
    <col min="56" max="58" width="15.7109375" style="3" hidden="1" customWidth="1"/>
    <col min="59" max="59" width="2.5703125" style="3" customWidth="1"/>
    <col min="60" max="62" width="15.7109375" style="3" customWidth="1"/>
    <col min="63" max="63" width="1.7109375" style="3" customWidth="1"/>
    <col min="64" max="65" width="15.7109375" style="3" customWidth="1"/>
    <col min="66" max="66" width="17.85546875" style="3" customWidth="1"/>
    <col min="67" max="16384" width="9.28515625" style="3"/>
  </cols>
  <sheetData>
    <row r="1" spans="1:70" ht="12" customHeight="1" x14ac:dyDescent="0.2">
      <c r="A1" s="178" t="s">
        <v>515</v>
      </c>
      <c r="B1" s="178"/>
      <c r="C1" s="178"/>
      <c r="D1" s="178"/>
      <c r="E1" s="178"/>
      <c r="F1" s="178"/>
      <c r="G1" s="178"/>
      <c r="H1" s="178"/>
      <c r="I1" s="178"/>
      <c r="J1" s="178"/>
      <c r="K1" s="178"/>
      <c r="L1" s="178"/>
      <c r="M1" s="178"/>
      <c r="N1" s="178"/>
      <c r="O1" s="1"/>
      <c r="S1" s="1"/>
      <c r="T1" s="179" t="s">
        <v>299</v>
      </c>
      <c r="U1" s="180" t="s">
        <v>314</v>
      </c>
      <c r="V1" s="180"/>
      <c r="X1" s="4"/>
      <c r="Y1" s="4"/>
      <c r="Z1" s="4"/>
      <c r="AA1" s="5"/>
      <c r="AB1" s="3"/>
      <c r="AC1" s="3"/>
      <c r="AD1" s="3"/>
      <c r="AF1" s="4"/>
      <c r="AG1" s="4"/>
      <c r="AH1" s="4"/>
      <c r="AI1" s="5"/>
      <c r="AJ1" s="3"/>
      <c r="AK1" s="3"/>
      <c r="AL1" s="3"/>
      <c r="AN1" s="3"/>
      <c r="AO1" s="3"/>
      <c r="AP1" s="3"/>
    </row>
    <row r="2" spans="1:70" ht="12" customHeight="1" x14ac:dyDescent="0.2">
      <c r="A2" s="178"/>
      <c r="B2" s="178"/>
      <c r="C2" s="178"/>
      <c r="D2" s="178"/>
      <c r="E2" s="178"/>
      <c r="F2" s="178"/>
      <c r="G2" s="178"/>
      <c r="H2" s="178"/>
      <c r="I2" s="178"/>
      <c r="J2" s="178"/>
      <c r="K2" s="178"/>
      <c r="L2" s="178"/>
      <c r="M2" s="178"/>
      <c r="N2" s="178"/>
      <c r="O2" s="1"/>
      <c r="S2" s="1"/>
      <c r="T2" s="180"/>
      <c r="U2" s="180"/>
      <c r="V2" s="180"/>
      <c r="X2" s="4"/>
      <c r="Y2" s="4"/>
      <c r="Z2" s="4"/>
      <c r="AA2" s="5"/>
      <c r="AB2" s="3"/>
      <c r="AC2" s="3"/>
      <c r="AD2" s="3"/>
      <c r="AF2" s="4"/>
      <c r="AG2" s="4"/>
      <c r="AH2" s="4"/>
      <c r="AI2" s="5"/>
      <c r="AJ2" s="3"/>
      <c r="AK2" s="3"/>
      <c r="AL2" s="3"/>
      <c r="AN2" s="3"/>
      <c r="AO2" s="3"/>
      <c r="AP2" s="3"/>
    </row>
    <row r="3" spans="1:70" x14ac:dyDescent="0.2">
      <c r="A3" s="181" t="s">
        <v>507</v>
      </c>
      <c r="B3" s="181"/>
      <c r="C3" s="181"/>
      <c r="D3" s="181"/>
      <c r="E3" s="181"/>
      <c r="F3" s="181"/>
      <c r="G3" s="181"/>
      <c r="H3" s="181"/>
      <c r="I3" s="181"/>
      <c r="J3" s="181"/>
      <c r="K3" s="181"/>
      <c r="L3" s="181"/>
      <c r="M3" s="181"/>
      <c r="N3" s="181"/>
      <c r="O3" s="181"/>
      <c r="P3" s="181"/>
      <c r="Q3" s="181"/>
      <c r="R3" s="181"/>
      <c r="S3" s="1"/>
      <c r="X3" s="4"/>
      <c r="Y3" s="4"/>
      <c r="Z3" s="4"/>
      <c r="AA3" s="5"/>
      <c r="AB3" s="3"/>
      <c r="AC3" s="3"/>
      <c r="AD3" s="3"/>
      <c r="AF3" s="4"/>
      <c r="AG3" s="4"/>
      <c r="AH3" s="4"/>
      <c r="AI3" s="5"/>
      <c r="AJ3" s="3"/>
      <c r="AK3" s="3"/>
      <c r="AL3" s="3"/>
      <c r="AN3" s="3"/>
      <c r="AO3" s="3"/>
      <c r="AP3" s="3"/>
    </row>
    <row r="4" spans="1:70" ht="12" customHeight="1" x14ac:dyDescent="0.2">
      <c r="A4" s="7" t="s">
        <v>448</v>
      </c>
      <c r="B4" s="7"/>
      <c r="C4" s="7"/>
      <c r="D4" s="8"/>
      <c r="E4" s="8"/>
      <c r="F4" s="9"/>
      <c r="G4" s="9"/>
      <c r="H4" s="9"/>
      <c r="I4" s="9"/>
      <c r="J4" s="9"/>
      <c r="L4" s="182" t="s">
        <v>311</v>
      </c>
      <c r="M4" s="182"/>
      <c r="N4" s="182"/>
      <c r="P4" s="183" t="s">
        <v>311</v>
      </c>
      <c r="Q4" s="183"/>
      <c r="R4" s="183"/>
      <c r="S4" s="10"/>
      <c r="AB4" s="182" t="s">
        <v>317</v>
      </c>
      <c r="AC4" s="182"/>
      <c r="AD4" s="182"/>
      <c r="AE4" s="8"/>
      <c r="AF4" s="183" t="s">
        <v>319</v>
      </c>
      <c r="AG4" s="183"/>
      <c r="AH4" s="183"/>
      <c r="AN4" s="1" t="s">
        <v>539</v>
      </c>
      <c r="BP4" s="3" t="s">
        <v>328</v>
      </c>
    </row>
    <row r="5" spans="1:70" ht="13.5" customHeight="1" x14ac:dyDescent="0.2">
      <c r="A5" s="184" t="s">
        <v>447</v>
      </c>
      <c r="B5" s="184"/>
      <c r="C5" s="184"/>
      <c r="D5" s="184"/>
      <c r="E5" s="184"/>
      <c r="F5" s="184"/>
      <c r="G5" s="9"/>
      <c r="H5" s="9"/>
      <c r="I5" s="9"/>
      <c r="J5" s="9"/>
      <c r="L5" s="11">
        <v>7.2530999999999999</v>
      </c>
      <c r="M5" s="11">
        <v>8.2098999999999993</v>
      </c>
      <c r="N5" s="11">
        <v>9.6501999999999999</v>
      </c>
      <c r="P5" s="12">
        <v>7.2530999999999999</v>
      </c>
      <c r="Q5" s="12">
        <v>8.2098999999999993</v>
      </c>
      <c r="R5" s="12">
        <v>9.6501999999999999</v>
      </c>
      <c r="AB5" s="11">
        <v>7.2530999999999999</v>
      </c>
      <c r="AC5" s="11">
        <v>8.2098999999999993</v>
      </c>
      <c r="AD5" s="11">
        <v>9.6501999999999999</v>
      </c>
      <c r="AE5" s="8"/>
      <c r="AF5" s="12">
        <v>7.2530999999999999</v>
      </c>
      <c r="AG5" s="12">
        <v>8.2098999999999993</v>
      </c>
      <c r="AH5" s="12">
        <v>9.6501999999999999</v>
      </c>
      <c r="AJ5" s="13" t="s">
        <v>321</v>
      </c>
      <c r="AK5" s="185">
        <v>1.05</v>
      </c>
      <c r="AL5" s="185"/>
      <c r="AN5" s="155" t="s">
        <v>321</v>
      </c>
      <c r="AO5" s="185">
        <v>1</v>
      </c>
      <c r="AP5" s="185"/>
      <c r="AR5" s="199" t="s">
        <v>324</v>
      </c>
      <c r="AS5" s="200"/>
      <c r="AT5" s="201"/>
      <c r="AV5" s="199" t="s">
        <v>324</v>
      </c>
      <c r="AW5" s="200"/>
      <c r="AX5" s="201"/>
      <c r="AY5" s="15"/>
      <c r="AZ5" s="199" t="s">
        <v>7</v>
      </c>
      <c r="BA5" s="200"/>
      <c r="BB5" s="201"/>
      <c r="BD5" s="186" t="s">
        <v>8</v>
      </c>
      <c r="BE5" s="187"/>
      <c r="BF5" s="188"/>
      <c r="BH5" s="186" t="s">
        <v>325</v>
      </c>
      <c r="BI5" s="187"/>
      <c r="BJ5" s="188"/>
      <c r="BL5" s="186" t="s">
        <v>326</v>
      </c>
      <c r="BM5" s="187"/>
      <c r="BN5" s="188"/>
      <c r="BP5" s="169" t="s">
        <v>329</v>
      </c>
      <c r="BQ5" s="170"/>
      <c r="BR5" s="171"/>
    </row>
    <row r="6" spans="1:70" ht="15" customHeight="1" x14ac:dyDescent="0.2">
      <c r="A6" s="189" t="s">
        <v>307</v>
      </c>
      <c r="B6" s="189" t="s">
        <v>308</v>
      </c>
      <c r="C6" s="190" t="s">
        <v>309</v>
      </c>
      <c r="D6" s="193" t="s">
        <v>306</v>
      </c>
      <c r="E6" s="193"/>
      <c r="F6" s="193"/>
      <c r="G6" s="16"/>
      <c r="H6" s="194" t="s">
        <v>310</v>
      </c>
      <c r="I6" s="194"/>
      <c r="J6" s="194"/>
      <c r="K6" s="16"/>
      <c r="L6" s="195" t="s">
        <v>312</v>
      </c>
      <c r="M6" s="195"/>
      <c r="N6" s="195"/>
      <c r="O6" s="16"/>
      <c r="P6" s="196" t="s">
        <v>313</v>
      </c>
      <c r="Q6" s="196"/>
      <c r="R6" s="196"/>
      <c r="S6" s="16"/>
      <c r="T6" s="197" t="s">
        <v>315</v>
      </c>
      <c r="U6" s="197"/>
      <c r="V6" s="197"/>
      <c r="X6" s="198" t="s">
        <v>316</v>
      </c>
      <c r="Y6" s="198"/>
      <c r="Z6" s="198"/>
      <c r="AA6" s="16"/>
      <c r="AB6" s="202" t="s">
        <v>318</v>
      </c>
      <c r="AC6" s="202"/>
      <c r="AD6" s="202"/>
      <c r="AF6" s="198" t="s">
        <v>320</v>
      </c>
      <c r="AG6" s="198"/>
      <c r="AH6" s="198"/>
      <c r="AI6" s="16"/>
      <c r="AJ6" s="203" t="s">
        <v>322</v>
      </c>
      <c r="AK6" s="203"/>
      <c r="AL6" s="203"/>
      <c r="AN6" s="203" t="s">
        <v>323</v>
      </c>
      <c r="AO6" s="203"/>
      <c r="AP6" s="203"/>
      <c r="AR6" s="204" t="s">
        <v>517</v>
      </c>
      <c r="AS6" s="204"/>
      <c r="AT6" s="204"/>
      <c r="AV6" s="204" t="s">
        <v>518</v>
      </c>
      <c r="AW6" s="204"/>
      <c r="AX6" s="204"/>
      <c r="AY6" s="16"/>
      <c r="AZ6" s="204" t="s">
        <v>27</v>
      </c>
      <c r="BA6" s="204"/>
      <c r="BB6" s="204"/>
      <c r="BD6" s="205" t="s">
        <v>28</v>
      </c>
      <c r="BE6" s="205"/>
      <c r="BF6" s="205"/>
      <c r="BH6" s="205" t="s">
        <v>519</v>
      </c>
      <c r="BI6" s="205"/>
      <c r="BJ6" s="205"/>
      <c r="BL6" s="205" t="s">
        <v>327</v>
      </c>
      <c r="BM6" s="205"/>
      <c r="BN6" s="205"/>
      <c r="BP6" s="172" t="s">
        <v>330</v>
      </c>
      <c r="BQ6" s="173"/>
      <c r="BR6" s="174"/>
    </row>
    <row r="7" spans="1:70" ht="19.149999999999999" customHeight="1" x14ac:dyDescent="0.2">
      <c r="A7" s="189"/>
      <c r="B7" s="189"/>
      <c r="C7" s="191"/>
      <c r="D7" s="193"/>
      <c r="E7" s="193"/>
      <c r="F7" s="193"/>
      <c r="G7" s="16"/>
      <c r="H7" s="194"/>
      <c r="I7" s="194"/>
      <c r="J7" s="194"/>
      <c r="K7" s="16"/>
      <c r="L7" s="195"/>
      <c r="M7" s="195"/>
      <c r="N7" s="195"/>
      <c r="O7" s="16"/>
      <c r="P7" s="196"/>
      <c r="Q7" s="196"/>
      <c r="R7" s="196"/>
      <c r="S7" s="16"/>
      <c r="T7" s="197"/>
      <c r="U7" s="197"/>
      <c r="V7" s="197"/>
      <c r="X7" s="198"/>
      <c r="Y7" s="198"/>
      <c r="Z7" s="198"/>
      <c r="AA7" s="16"/>
      <c r="AB7" s="202"/>
      <c r="AC7" s="202"/>
      <c r="AD7" s="202"/>
      <c r="AF7" s="198"/>
      <c r="AG7" s="198"/>
      <c r="AH7" s="198"/>
      <c r="AI7" s="16"/>
      <c r="AJ7" s="203"/>
      <c r="AK7" s="203"/>
      <c r="AL7" s="203"/>
      <c r="AN7" s="203"/>
      <c r="AO7" s="203"/>
      <c r="AP7" s="203"/>
      <c r="AR7" s="204"/>
      <c r="AS7" s="204"/>
      <c r="AT7" s="204"/>
      <c r="AV7" s="204"/>
      <c r="AW7" s="204"/>
      <c r="AX7" s="204"/>
      <c r="AY7" s="16"/>
      <c r="AZ7" s="204"/>
      <c r="BA7" s="204"/>
      <c r="BB7" s="204"/>
      <c r="BD7" s="205"/>
      <c r="BE7" s="205"/>
      <c r="BF7" s="205"/>
      <c r="BH7" s="205"/>
      <c r="BI7" s="205"/>
      <c r="BJ7" s="205"/>
      <c r="BL7" s="205"/>
      <c r="BM7" s="205"/>
      <c r="BN7" s="205"/>
      <c r="BP7" s="175"/>
      <c r="BQ7" s="176"/>
      <c r="BR7" s="177"/>
    </row>
    <row r="8" spans="1:70" x14ac:dyDescent="0.2">
      <c r="A8" s="189"/>
      <c r="B8" s="189"/>
      <c r="C8" s="192"/>
      <c r="D8" s="17">
        <v>2011</v>
      </c>
      <c r="E8" s="17">
        <v>2012</v>
      </c>
      <c r="F8" s="17">
        <v>2013</v>
      </c>
      <c r="G8" s="15"/>
      <c r="H8" s="18">
        <v>2011</v>
      </c>
      <c r="I8" s="18">
        <v>2012</v>
      </c>
      <c r="J8" s="18">
        <v>2013</v>
      </c>
      <c r="K8" s="15"/>
      <c r="L8" s="11">
        <v>2011</v>
      </c>
      <c r="M8" s="11">
        <v>2012</v>
      </c>
      <c r="N8" s="11">
        <v>2013</v>
      </c>
      <c r="O8" s="15"/>
      <c r="P8" s="12">
        <v>2011</v>
      </c>
      <c r="Q8" s="12">
        <v>2012</v>
      </c>
      <c r="R8" s="12">
        <v>2013</v>
      </c>
      <c r="S8" s="15"/>
      <c r="T8" s="19">
        <v>2011</v>
      </c>
      <c r="U8" s="19">
        <v>2012</v>
      </c>
      <c r="V8" s="19">
        <v>2013</v>
      </c>
      <c r="X8" s="20">
        <v>2011</v>
      </c>
      <c r="Y8" s="20">
        <v>2012</v>
      </c>
      <c r="Z8" s="20">
        <v>2013</v>
      </c>
      <c r="AA8" s="15"/>
      <c r="AB8" s="21">
        <v>2011</v>
      </c>
      <c r="AC8" s="21">
        <v>2012</v>
      </c>
      <c r="AD8" s="21">
        <v>2013</v>
      </c>
      <c r="AF8" s="20">
        <v>2011</v>
      </c>
      <c r="AG8" s="20">
        <v>2012</v>
      </c>
      <c r="AH8" s="20">
        <v>2013</v>
      </c>
      <c r="AI8" s="15"/>
      <c r="AJ8" s="13">
        <v>2011</v>
      </c>
      <c r="AK8" s="13">
        <v>2012</v>
      </c>
      <c r="AL8" s="13">
        <v>2013</v>
      </c>
      <c r="AN8" s="13">
        <v>2011</v>
      </c>
      <c r="AO8" s="13">
        <v>2012</v>
      </c>
      <c r="AP8" s="13">
        <v>2013</v>
      </c>
      <c r="AR8" s="22">
        <v>2011</v>
      </c>
      <c r="AS8" s="22">
        <v>2012</v>
      </c>
      <c r="AT8" s="22">
        <v>2013</v>
      </c>
      <c r="AV8" s="22">
        <v>2011</v>
      </c>
      <c r="AW8" s="22">
        <v>2012</v>
      </c>
      <c r="AX8" s="22">
        <v>2013</v>
      </c>
      <c r="AY8" s="15"/>
      <c r="AZ8" s="22">
        <v>2011</v>
      </c>
      <c r="BA8" s="22">
        <v>2012</v>
      </c>
      <c r="BB8" s="22">
        <v>2013</v>
      </c>
      <c r="BD8" s="23">
        <v>2011</v>
      </c>
      <c r="BE8" s="23">
        <v>2012</v>
      </c>
      <c r="BF8" s="23">
        <v>2013</v>
      </c>
      <c r="BH8" s="23">
        <v>2011</v>
      </c>
      <c r="BI8" s="23">
        <v>2012</v>
      </c>
      <c r="BJ8" s="23">
        <v>2013</v>
      </c>
      <c r="BL8" s="23">
        <v>2011</v>
      </c>
      <c r="BM8" s="23">
        <v>2012</v>
      </c>
      <c r="BN8" s="23">
        <v>2013</v>
      </c>
      <c r="BP8" s="132">
        <v>2011</v>
      </c>
      <c r="BQ8" s="132">
        <v>2012</v>
      </c>
      <c r="BR8" s="132">
        <v>2013</v>
      </c>
    </row>
    <row r="9" spans="1:70" x14ac:dyDescent="0.2">
      <c r="A9" s="206" t="s">
        <v>348</v>
      </c>
      <c r="B9" s="206" t="s">
        <v>338</v>
      </c>
      <c r="C9" s="24" t="s">
        <v>33</v>
      </c>
      <c r="D9" s="25">
        <v>8</v>
      </c>
      <c r="E9" s="25">
        <v>22</v>
      </c>
      <c r="F9" s="25">
        <v>33</v>
      </c>
      <c r="G9" s="26"/>
      <c r="H9" s="27">
        <v>0</v>
      </c>
      <c r="I9" s="27">
        <v>15</v>
      </c>
      <c r="J9" s="27">
        <v>5</v>
      </c>
      <c r="K9" s="26"/>
      <c r="L9" s="28"/>
      <c r="M9" s="28"/>
      <c r="N9" s="28"/>
      <c r="P9" s="28"/>
      <c r="Q9" s="28"/>
      <c r="R9" s="28"/>
      <c r="T9" s="27">
        <v>0</v>
      </c>
      <c r="U9" s="27">
        <v>1</v>
      </c>
      <c r="V9" s="27">
        <v>4</v>
      </c>
      <c r="X9" s="27">
        <v>0</v>
      </c>
      <c r="Y9" s="27">
        <v>66</v>
      </c>
      <c r="Z9" s="27">
        <v>26</v>
      </c>
      <c r="AB9" s="28"/>
      <c r="AC9" s="28"/>
      <c r="AD9" s="28"/>
      <c r="AF9" s="28"/>
      <c r="AG9" s="28"/>
      <c r="AH9" s="28"/>
      <c r="AJ9" s="28"/>
      <c r="AK9" s="28"/>
      <c r="AL9" s="28"/>
      <c r="AN9" s="28"/>
      <c r="AO9" s="28"/>
      <c r="AP9" s="28"/>
      <c r="AR9" s="32">
        <f t="shared" ref="AR9:AR72" si="0">IF(BD9=0,0,AB9-AJ9)</f>
        <v>0</v>
      </c>
      <c r="AS9" s="32">
        <f t="shared" ref="AS9:AS72" si="1">IF(BE9=0,0,AC9-AK9)</f>
        <v>0</v>
      </c>
      <c r="AT9" s="32">
        <f t="shared" ref="AT9:AT72" si="2">IF(BF9=0,0,AD9-AL9)</f>
        <v>0</v>
      </c>
      <c r="AV9" s="32">
        <f t="shared" ref="AV9:AV72" si="3">IF(BH9=0,0,AN9-P9)</f>
        <v>0</v>
      </c>
      <c r="AW9" s="32">
        <f t="shared" ref="AW9:AW72" si="4">IF(BI9=0,0,AO9-Q9)</f>
        <v>0</v>
      </c>
      <c r="AX9" s="32">
        <f t="shared" ref="AX9:AX72" si="5">IF(BJ9=0,0,AP9-R9)</f>
        <v>0</v>
      </c>
      <c r="AY9" s="33"/>
      <c r="AZ9" s="32">
        <f>+AR9+AV9</f>
        <v>0</v>
      </c>
      <c r="BA9" s="32">
        <f t="shared" ref="BA9:BB24" si="6">+AS9+AW9</f>
        <v>0</v>
      </c>
      <c r="BB9" s="32">
        <f t="shared" si="6"/>
        <v>0</v>
      </c>
      <c r="BD9" s="32">
        <f t="shared" ref="BD9:BD72" si="7">+AB9-L9</f>
        <v>0</v>
      </c>
      <c r="BE9" s="32">
        <f t="shared" ref="BE9:BE72" si="8">+AC9-M9</f>
        <v>0</v>
      </c>
      <c r="BF9" s="32">
        <f t="shared" ref="BF9:BF72" si="9">+AD9-N9</f>
        <v>0</v>
      </c>
      <c r="BH9" s="32">
        <f t="shared" ref="BH9:BH72" si="10">+AF9-P9</f>
        <v>0</v>
      </c>
      <c r="BI9" s="32">
        <f t="shared" ref="BI9:BI72" si="11">+AG9-Q9</f>
        <v>0</v>
      </c>
      <c r="BJ9" s="32">
        <f t="shared" ref="BJ9:BJ72" si="12">+AH9-R9</f>
        <v>0</v>
      </c>
      <c r="BL9" s="32">
        <f>+BD9+BH9</f>
        <v>0</v>
      </c>
      <c r="BM9" s="32">
        <f t="shared" ref="BM9:BN24" si="13">+BE9+BI9</f>
        <v>0</v>
      </c>
      <c r="BN9" s="32">
        <f t="shared" si="13"/>
        <v>0</v>
      </c>
      <c r="BP9" s="3">
        <f>'total Trade Mispricing ANALYSIS'!BX9</f>
        <v>0</v>
      </c>
      <c r="BQ9" s="3">
        <f>'total Trade Mispricing ANALYSIS'!BY9</f>
        <v>0</v>
      </c>
      <c r="BR9" s="3">
        <f>'total Trade Mispricing ANALYSIS'!BZ9</f>
        <v>0</v>
      </c>
    </row>
    <row r="10" spans="1:70" x14ac:dyDescent="0.2">
      <c r="A10" s="207"/>
      <c r="B10" s="207"/>
      <c r="C10" s="34" t="s">
        <v>331</v>
      </c>
      <c r="D10" s="35">
        <v>-9999999</v>
      </c>
      <c r="E10" s="35">
        <v>-9999999</v>
      </c>
      <c r="F10" s="35">
        <v>-9999999</v>
      </c>
      <c r="G10" s="26"/>
      <c r="H10" s="35">
        <v>-9999999</v>
      </c>
      <c r="I10" s="35">
        <v>-9999999</v>
      </c>
      <c r="J10" s="35">
        <v>-9999999</v>
      </c>
      <c r="K10" s="26"/>
      <c r="L10" s="28"/>
      <c r="M10" s="28"/>
      <c r="N10" s="28"/>
      <c r="P10" s="28"/>
      <c r="Q10" s="28"/>
      <c r="R10" s="28"/>
      <c r="T10" s="27">
        <v>0</v>
      </c>
      <c r="U10" s="27">
        <v>0</v>
      </c>
      <c r="V10" s="27">
        <v>0</v>
      </c>
      <c r="X10" s="27">
        <v>0</v>
      </c>
      <c r="Y10" s="27">
        <v>64</v>
      </c>
      <c r="Z10" s="27">
        <v>0</v>
      </c>
      <c r="AB10" s="28"/>
      <c r="AC10" s="28"/>
      <c r="AD10" s="28"/>
      <c r="AF10" s="28"/>
      <c r="AG10" s="28"/>
      <c r="AH10" s="28"/>
      <c r="AJ10" s="28"/>
      <c r="AK10" s="28"/>
      <c r="AL10" s="28"/>
      <c r="AN10" s="28"/>
      <c r="AO10" s="28"/>
      <c r="AP10" s="28"/>
      <c r="AR10" s="32">
        <f t="shared" si="0"/>
        <v>0</v>
      </c>
      <c r="AS10" s="32">
        <f t="shared" si="1"/>
        <v>0</v>
      </c>
      <c r="AT10" s="32">
        <f t="shared" si="2"/>
        <v>0</v>
      </c>
      <c r="AV10" s="32">
        <f t="shared" si="3"/>
        <v>0</v>
      </c>
      <c r="AW10" s="32">
        <f t="shared" si="4"/>
        <v>0</v>
      </c>
      <c r="AX10" s="32">
        <f t="shared" si="5"/>
        <v>0</v>
      </c>
      <c r="AY10" s="33"/>
      <c r="AZ10" s="32">
        <f t="shared" ref="AZ10:BB73" si="14">+AR10+AV10</f>
        <v>0</v>
      </c>
      <c r="BA10" s="32">
        <f t="shared" si="6"/>
        <v>0</v>
      </c>
      <c r="BB10" s="32">
        <f t="shared" si="6"/>
        <v>0</v>
      </c>
      <c r="BD10" s="32">
        <f t="shared" si="7"/>
        <v>0</v>
      </c>
      <c r="BE10" s="32">
        <f t="shared" si="8"/>
        <v>0</v>
      </c>
      <c r="BF10" s="32">
        <f t="shared" si="9"/>
        <v>0</v>
      </c>
      <c r="BH10" s="32">
        <f t="shared" si="10"/>
        <v>0</v>
      </c>
      <c r="BI10" s="32">
        <f t="shared" si="11"/>
        <v>0</v>
      </c>
      <c r="BJ10" s="32">
        <f t="shared" si="12"/>
        <v>0</v>
      </c>
      <c r="BL10" s="32">
        <f t="shared" ref="BL10:BN73" si="15">+BD10+BH10</f>
        <v>0</v>
      </c>
      <c r="BM10" s="32">
        <f t="shared" si="13"/>
        <v>0</v>
      </c>
      <c r="BN10" s="32">
        <f t="shared" si="13"/>
        <v>0</v>
      </c>
      <c r="BP10" s="3">
        <f>'total Trade Mispricing ANALYSIS'!BX10</f>
        <v>0</v>
      </c>
      <c r="BQ10" s="3">
        <f>'total Trade Mispricing ANALYSIS'!BY10</f>
        <v>0</v>
      </c>
      <c r="BR10" s="3">
        <f>'total Trade Mispricing ANALYSIS'!BZ10</f>
        <v>0</v>
      </c>
    </row>
    <row r="11" spans="1:70" x14ac:dyDescent="0.2">
      <c r="A11" s="207"/>
      <c r="B11" s="207"/>
      <c r="C11" s="34" t="s">
        <v>35</v>
      </c>
      <c r="D11" s="35">
        <v>-9999999</v>
      </c>
      <c r="E11" s="35">
        <v>-9999999</v>
      </c>
      <c r="F11" s="35">
        <v>-9999999</v>
      </c>
      <c r="G11" s="26"/>
      <c r="H11" s="35">
        <v>-9999999</v>
      </c>
      <c r="I11" s="35">
        <v>-9999999</v>
      </c>
      <c r="J11" s="35">
        <v>-9999999</v>
      </c>
      <c r="K11" s="26"/>
      <c r="L11" s="28"/>
      <c r="M11" s="28"/>
      <c r="N11" s="28"/>
      <c r="P11" s="28"/>
      <c r="Q11" s="28"/>
      <c r="R11" s="28"/>
      <c r="T11" s="27">
        <v>0</v>
      </c>
      <c r="U11" s="27">
        <v>0</v>
      </c>
      <c r="V11" s="27">
        <v>0</v>
      </c>
      <c r="X11" s="27">
        <v>0</v>
      </c>
      <c r="Y11" s="27">
        <v>0</v>
      </c>
      <c r="Z11" s="27">
        <v>5</v>
      </c>
      <c r="AB11" s="28"/>
      <c r="AC11" s="28"/>
      <c r="AD11" s="28"/>
      <c r="AF11" s="28"/>
      <c r="AG11" s="28"/>
      <c r="AH11" s="28"/>
      <c r="AJ11" s="28"/>
      <c r="AK11" s="28"/>
      <c r="AL11" s="28"/>
      <c r="AN11" s="28"/>
      <c r="AO11" s="28"/>
      <c r="AP11" s="28"/>
      <c r="AR11" s="32">
        <f t="shared" si="0"/>
        <v>0</v>
      </c>
      <c r="AS11" s="32">
        <f t="shared" si="1"/>
        <v>0</v>
      </c>
      <c r="AT11" s="32">
        <f t="shared" si="2"/>
        <v>0</v>
      </c>
      <c r="AV11" s="32">
        <f t="shared" si="3"/>
        <v>0</v>
      </c>
      <c r="AW11" s="32">
        <f t="shared" si="4"/>
        <v>0</v>
      </c>
      <c r="AX11" s="32">
        <f t="shared" si="5"/>
        <v>0</v>
      </c>
      <c r="AY11" s="33"/>
      <c r="AZ11" s="32">
        <f t="shared" si="14"/>
        <v>0</v>
      </c>
      <c r="BA11" s="32">
        <f t="shared" si="6"/>
        <v>0</v>
      </c>
      <c r="BB11" s="32">
        <f t="shared" si="6"/>
        <v>0</v>
      </c>
      <c r="BD11" s="32">
        <f t="shared" si="7"/>
        <v>0</v>
      </c>
      <c r="BE11" s="32">
        <f t="shared" si="8"/>
        <v>0</v>
      </c>
      <c r="BF11" s="32">
        <f t="shared" si="9"/>
        <v>0</v>
      </c>
      <c r="BH11" s="32">
        <f t="shared" si="10"/>
        <v>0</v>
      </c>
      <c r="BI11" s="32">
        <f t="shared" si="11"/>
        <v>0</v>
      </c>
      <c r="BJ11" s="32">
        <f t="shared" si="12"/>
        <v>0</v>
      </c>
      <c r="BL11" s="32">
        <f t="shared" si="15"/>
        <v>0</v>
      </c>
      <c r="BM11" s="32">
        <f t="shared" si="13"/>
        <v>0</v>
      </c>
      <c r="BN11" s="32">
        <f t="shared" si="13"/>
        <v>0</v>
      </c>
      <c r="BP11" s="3">
        <f>'total Trade Mispricing ANALYSIS'!BX11</f>
        <v>0</v>
      </c>
      <c r="BQ11" s="3">
        <f>'total Trade Mispricing ANALYSIS'!BY11</f>
        <v>0</v>
      </c>
      <c r="BR11" s="3">
        <f>'total Trade Mispricing ANALYSIS'!BZ11</f>
        <v>0</v>
      </c>
    </row>
    <row r="12" spans="1:70" x14ac:dyDescent="0.2">
      <c r="A12" s="207"/>
      <c r="B12" s="207"/>
      <c r="C12" s="34" t="s">
        <v>332</v>
      </c>
      <c r="D12" s="35">
        <v>-9999999</v>
      </c>
      <c r="E12" s="35">
        <v>-9999999</v>
      </c>
      <c r="F12" s="35">
        <v>-9999999</v>
      </c>
      <c r="G12" s="26"/>
      <c r="H12" s="35">
        <v>-9999999</v>
      </c>
      <c r="I12" s="35">
        <v>-9999999</v>
      </c>
      <c r="J12" s="35">
        <v>-9999999</v>
      </c>
      <c r="K12" s="26"/>
      <c r="L12" s="28"/>
      <c r="M12" s="28"/>
      <c r="N12" s="28"/>
      <c r="P12" s="28"/>
      <c r="Q12" s="28"/>
      <c r="R12" s="28"/>
      <c r="T12" s="27">
        <v>0</v>
      </c>
      <c r="U12" s="27">
        <v>0</v>
      </c>
      <c r="V12" s="27">
        <v>0</v>
      </c>
      <c r="X12" s="27">
        <v>0</v>
      </c>
      <c r="Y12" s="27">
        <v>0</v>
      </c>
      <c r="Z12" s="27">
        <v>1</v>
      </c>
      <c r="AB12" s="28"/>
      <c r="AC12" s="28"/>
      <c r="AD12" s="28"/>
      <c r="AF12" s="28"/>
      <c r="AG12" s="28"/>
      <c r="AH12" s="28"/>
      <c r="AJ12" s="28"/>
      <c r="AK12" s="28"/>
      <c r="AL12" s="28"/>
      <c r="AN12" s="28"/>
      <c r="AO12" s="28"/>
      <c r="AP12" s="28"/>
      <c r="AR12" s="32">
        <f t="shared" si="0"/>
        <v>0</v>
      </c>
      <c r="AS12" s="32">
        <f t="shared" si="1"/>
        <v>0</v>
      </c>
      <c r="AT12" s="32">
        <f t="shared" si="2"/>
        <v>0</v>
      </c>
      <c r="AV12" s="32">
        <f t="shared" si="3"/>
        <v>0</v>
      </c>
      <c r="AW12" s="32">
        <f t="shared" si="4"/>
        <v>0</v>
      </c>
      <c r="AX12" s="32">
        <f t="shared" si="5"/>
        <v>0</v>
      </c>
      <c r="AY12" s="33"/>
      <c r="AZ12" s="32">
        <f t="shared" si="14"/>
        <v>0</v>
      </c>
      <c r="BA12" s="32">
        <f t="shared" si="6"/>
        <v>0</v>
      </c>
      <c r="BB12" s="32">
        <f t="shared" si="6"/>
        <v>0</v>
      </c>
      <c r="BD12" s="32">
        <f t="shared" si="7"/>
        <v>0</v>
      </c>
      <c r="BE12" s="32">
        <f t="shared" si="8"/>
        <v>0</v>
      </c>
      <c r="BF12" s="32">
        <f t="shared" si="9"/>
        <v>0</v>
      </c>
      <c r="BH12" s="32">
        <f t="shared" si="10"/>
        <v>0</v>
      </c>
      <c r="BI12" s="32">
        <f t="shared" si="11"/>
        <v>0</v>
      </c>
      <c r="BJ12" s="32">
        <f t="shared" si="12"/>
        <v>0</v>
      </c>
      <c r="BL12" s="32">
        <f t="shared" si="15"/>
        <v>0</v>
      </c>
      <c r="BM12" s="32">
        <f t="shared" si="13"/>
        <v>0</v>
      </c>
      <c r="BN12" s="32">
        <f t="shared" si="13"/>
        <v>0</v>
      </c>
      <c r="BP12" s="3">
        <f>'total Trade Mispricing ANALYSIS'!BX12</f>
        <v>0</v>
      </c>
      <c r="BQ12" s="3">
        <f>'total Trade Mispricing ANALYSIS'!BY12</f>
        <v>0</v>
      </c>
      <c r="BR12" s="3">
        <f>'total Trade Mispricing ANALYSIS'!BZ12</f>
        <v>0</v>
      </c>
    </row>
    <row r="13" spans="1:70" x14ac:dyDescent="0.2">
      <c r="A13" s="207"/>
      <c r="B13" s="207"/>
      <c r="C13" s="34" t="s">
        <v>333</v>
      </c>
      <c r="D13" s="25"/>
      <c r="E13" s="25"/>
      <c r="F13" s="25"/>
      <c r="G13" s="26"/>
      <c r="H13" s="25"/>
      <c r="I13" s="25"/>
      <c r="J13" s="25"/>
      <c r="K13" s="26"/>
      <c r="L13" s="28"/>
      <c r="M13" s="28"/>
      <c r="N13" s="28"/>
      <c r="P13" s="28"/>
      <c r="Q13" s="28"/>
      <c r="R13" s="28"/>
      <c r="T13" s="27">
        <v>424</v>
      </c>
      <c r="U13" s="27">
        <v>588</v>
      </c>
      <c r="V13" s="27">
        <v>700</v>
      </c>
      <c r="X13" s="27">
        <v>0</v>
      </c>
      <c r="Y13" s="27">
        <v>11</v>
      </c>
      <c r="Z13" s="27">
        <v>85</v>
      </c>
      <c r="AB13" s="28"/>
      <c r="AC13" s="28"/>
      <c r="AD13" s="28"/>
      <c r="AF13" s="28"/>
      <c r="AG13" s="28"/>
      <c r="AH13" s="28"/>
      <c r="AJ13" s="28"/>
      <c r="AK13" s="28"/>
      <c r="AL13" s="28"/>
      <c r="AN13" s="28"/>
      <c r="AO13" s="28"/>
      <c r="AP13" s="28"/>
      <c r="AR13" s="32">
        <f t="shared" si="0"/>
        <v>0</v>
      </c>
      <c r="AS13" s="32">
        <f t="shared" si="1"/>
        <v>0</v>
      </c>
      <c r="AT13" s="32">
        <f t="shared" si="2"/>
        <v>0</v>
      </c>
      <c r="AV13" s="32">
        <f t="shared" si="3"/>
        <v>0</v>
      </c>
      <c r="AW13" s="32">
        <f t="shared" si="4"/>
        <v>0</v>
      </c>
      <c r="AX13" s="32">
        <f t="shared" si="5"/>
        <v>0</v>
      </c>
      <c r="AY13" s="33"/>
      <c r="AZ13" s="32">
        <f t="shared" si="14"/>
        <v>0</v>
      </c>
      <c r="BA13" s="32">
        <f t="shared" si="6"/>
        <v>0</v>
      </c>
      <c r="BB13" s="32">
        <f t="shared" si="6"/>
        <v>0</v>
      </c>
      <c r="BD13" s="32">
        <f t="shared" si="7"/>
        <v>0</v>
      </c>
      <c r="BE13" s="32">
        <f t="shared" si="8"/>
        <v>0</v>
      </c>
      <c r="BF13" s="32">
        <f t="shared" si="9"/>
        <v>0</v>
      </c>
      <c r="BH13" s="32">
        <f t="shared" si="10"/>
        <v>0</v>
      </c>
      <c r="BI13" s="32">
        <f t="shared" si="11"/>
        <v>0</v>
      </c>
      <c r="BJ13" s="32">
        <f t="shared" si="12"/>
        <v>0</v>
      </c>
      <c r="BL13" s="32">
        <f t="shared" si="15"/>
        <v>0</v>
      </c>
      <c r="BM13" s="32">
        <f t="shared" si="13"/>
        <v>0</v>
      </c>
      <c r="BN13" s="32">
        <f t="shared" si="13"/>
        <v>0</v>
      </c>
      <c r="BP13" s="3">
        <f>'total Trade Mispricing ANALYSIS'!BX13</f>
        <v>0</v>
      </c>
      <c r="BQ13" s="3">
        <f>'total Trade Mispricing ANALYSIS'!BY13</f>
        <v>0</v>
      </c>
      <c r="BR13" s="3">
        <f>'total Trade Mispricing ANALYSIS'!BZ13</f>
        <v>0</v>
      </c>
    </row>
    <row r="14" spans="1:70" x14ac:dyDescent="0.2">
      <c r="A14" s="207"/>
      <c r="B14" s="207"/>
      <c r="C14" s="34" t="s">
        <v>38</v>
      </c>
      <c r="D14" s="25">
        <v>0</v>
      </c>
      <c r="E14" s="35">
        <v>-9999999</v>
      </c>
      <c r="F14" s="35">
        <v>-9999999</v>
      </c>
      <c r="G14" s="26"/>
      <c r="H14" s="25">
        <v>0</v>
      </c>
      <c r="I14" s="35">
        <v>-9999999</v>
      </c>
      <c r="J14" s="35">
        <v>-9999999</v>
      </c>
      <c r="K14" s="26"/>
      <c r="L14" s="28"/>
      <c r="M14" s="28"/>
      <c r="N14" s="28"/>
      <c r="P14" s="28"/>
      <c r="Q14" s="28"/>
      <c r="R14" s="28"/>
      <c r="T14" s="27">
        <v>1171</v>
      </c>
      <c r="U14" s="27">
        <v>1191</v>
      </c>
      <c r="V14" s="27">
        <v>1411</v>
      </c>
      <c r="X14" s="27">
        <v>0</v>
      </c>
      <c r="Y14" s="27">
        <v>410</v>
      </c>
      <c r="Z14" s="27">
        <v>421</v>
      </c>
      <c r="AB14" s="28"/>
      <c r="AC14" s="28"/>
      <c r="AD14" s="28"/>
      <c r="AF14" s="28"/>
      <c r="AG14" s="28"/>
      <c r="AH14" s="28"/>
      <c r="AJ14" s="28"/>
      <c r="AK14" s="28"/>
      <c r="AL14" s="28"/>
      <c r="AN14" s="28"/>
      <c r="AO14" s="28"/>
      <c r="AP14" s="28"/>
      <c r="AR14" s="32">
        <f t="shared" si="0"/>
        <v>0</v>
      </c>
      <c r="AS14" s="32">
        <f t="shared" si="1"/>
        <v>0</v>
      </c>
      <c r="AT14" s="32">
        <f t="shared" si="2"/>
        <v>0</v>
      </c>
      <c r="AV14" s="32">
        <f t="shared" si="3"/>
        <v>0</v>
      </c>
      <c r="AW14" s="32">
        <f t="shared" si="4"/>
        <v>0</v>
      </c>
      <c r="AX14" s="32">
        <f t="shared" si="5"/>
        <v>0</v>
      </c>
      <c r="AY14" s="33"/>
      <c r="AZ14" s="32">
        <f t="shared" si="14"/>
        <v>0</v>
      </c>
      <c r="BA14" s="32">
        <f t="shared" si="6"/>
        <v>0</v>
      </c>
      <c r="BB14" s="32">
        <f t="shared" si="6"/>
        <v>0</v>
      </c>
      <c r="BD14" s="32">
        <f t="shared" si="7"/>
        <v>0</v>
      </c>
      <c r="BE14" s="32">
        <f t="shared" si="8"/>
        <v>0</v>
      </c>
      <c r="BF14" s="32">
        <f t="shared" si="9"/>
        <v>0</v>
      </c>
      <c r="BH14" s="32">
        <f t="shared" si="10"/>
        <v>0</v>
      </c>
      <c r="BI14" s="32">
        <f t="shared" si="11"/>
        <v>0</v>
      </c>
      <c r="BJ14" s="32">
        <f t="shared" si="12"/>
        <v>0</v>
      </c>
      <c r="BL14" s="32">
        <f t="shared" si="15"/>
        <v>0</v>
      </c>
      <c r="BM14" s="32">
        <f t="shared" si="13"/>
        <v>0</v>
      </c>
      <c r="BN14" s="32">
        <f t="shared" si="13"/>
        <v>0</v>
      </c>
      <c r="BP14" s="3">
        <f>'total Trade Mispricing ANALYSIS'!BX14</f>
        <v>0</v>
      </c>
      <c r="BQ14" s="3">
        <f>'total Trade Mispricing ANALYSIS'!BY14</f>
        <v>0</v>
      </c>
      <c r="BR14" s="3">
        <f>'total Trade Mispricing ANALYSIS'!BZ14</f>
        <v>0</v>
      </c>
    </row>
    <row r="15" spans="1:70" x14ac:dyDescent="0.2">
      <c r="A15" s="207"/>
      <c r="B15" s="207"/>
      <c r="C15" s="34" t="s">
        <v>39</v>
      </c>
      <c r="D15" s="25">
        <v>86</v>
      </c>
      <c r="E15" s="25">
        <v>34</v>
      </c>
      <c r="F15" s="25">
        <v>56</v>
      </c>
      <c r="G15" s="26"/>
      <c r="H15" s="25">
        <v>100</v>
      </c>
      <c r="I15" s="25">
        <v>326</v>
      </c>
      <c r="J15" s="25">
        <v>170</v>
      </c>
      <c r="K15" s="26"/>
      <c r="L15" s="28"/>
      <c r="M15" s="28"/>
      <c r="N15" s="28"/>
      <c r="P15" s="28"/>
      <c r="Q15" s="28"/>
      <c r="R15" s="28"/>
      <c r="T15" s="27">
        <v>3</v>
      </c>
      <c r="U15" s="27">
        <v>0</v>
      </c>
      <c r="V15" s="27">
        <v>28</v>
      </c>
      <c r="X15" s="27">
        <v>0</v>
      </c>
      <c r="Y15" s="27">
        <v>95</v>
      </c>
      <c r="Z15" s="27">
        <v>102</v>
      </c>
      <c r="AB15" s="28"/>
      <c r="AC15" s="28"/>
      <c r="AD15" s="28"/>
      <c r="AF15" s="28"/>
      <c r="AG15" s="28"/>
      <c r="AH15" s="28"/>
      <c r="AJ15" s="28"/>
      <c r="AK15" s="28"/>
      <c r="AL15" s="28"/>
      <c r="AN15" s="28"/>
      <c r="AO15" s="28"/>
      <c r="AP15" s="28"/>
      <c r="AR15" s="32">
        <f t="shared" si="0"/>
        <v>0</v>
      </c>
      <c r="AS15" s="32">
        <f t="shared" si="1"/>
        <v>0</v>
      </c>
      <c r="AT15" s="32">
        <f t="shared" si="2"/>
        <v>0</v>
      </c>
      <c r="AV15" s="32">
        <f t="shared" si="3"/>
        <v>0</v>
      </c>
      <c r="AW15" s="32">
        <f t="shared" si="4"/>
        <v>0</v>
      </c>
      <c r="AX15" s="32">
        <f t="shared" si="5"/>
        <v>0</v>
      </c>
      <c r="AY15" s="33"/>
      <c r="AZ15" s="32">
        <f t="shared" si="14"/>
        <v>0</v>
      </c>
      <c r="BA15" s="32">
        <f t="shared" si="6"/>
        <v>0</v>
      </c>
      <c r="BB15" s="32">
        <f t="shared" si="6"/>
        <v>0</v>
      </c>
      <c r="BD15" s="32">
        <f t="shared" si="7"/>
        <v>0</v>
      </c>
      <c r="BE15" s="32">
        <f t="shared" si="8"/>
        <v>0</v>
      </c>
      <c r="BF15" s="32">
        <f t="shared" si="9"/>
        <v>0</v>
      </c>
      <c r="BH15" s="32">
        <f t="shared" si="10"/>
        <v>0</v>
      </c>
      <c r="BI15" s="32">
        <f t="shared" si="11"/>
        <v>0</v>
      </c>
      <c r="BJ15" s="32">
        <f t="shared" si="12"/>
        <v>0</v>
      </c>
      <c r="BL15" s="32">
        <f t="shared" si="15"/>
        <v>0</v>
      </c>
      <c r="BM15" s="32">
        <f t="shared" si="13"/>
        <v>0</v>
      </c>
      <c r="BN15" s="32">
        <f t="shared" si="13"/>
        <v>0</v>
      </c>
      <c r="BP15" s="3">
        <f>'total Trade Mispricing ANALYSIS'!BX15</f>
        <v>0</v>
      </c>
      <c r="BQ15" s="3">
        <f>'total Trade Mispricing ANALYSIS'!BY15</f>
        <v>0</v>
      </c>
      <c r="BR15" s="3">
        <f>'total Trade Mispricing ANALYSIS'!BZ15</f>
        <v>0</v>
      </c>
    </row>
    <row r="16" spans="1:70" x14ac:dyDescent="0.2">
      <c r="A16" s="207"/>
      <c r="B16" s="207"/>
      <c r="C16" s="34" t="s">
        <v>334</v>
      </c>
      <c r="D16" s="25"/>
      <c r="E16" s="25"/>
      <c r="F16" s="25"/>
      <c r="G16" s="26"/>
      <c r="H16" s="25"/>
      <c r="I16" s="25"/>
      <c r="J16" s="25"/>
      <c r="K16" s="26"/>
      <c r="L16" s="28"/>
      <c r="M16" s="28"/>
      <c r="N16" s="28"/>
      <c r="P16" s="28"/>
      <c r="Q16" s="28"/>
      <c r="R16" s="28"/>
      <c r="T16" s="27">
        <v>1278</v>
      </c>
      <c r="U16" s="27">
        <v>1261</v>
      </c>
      <c r="V16" s="27">
        <v>977</v>
      </c>
      <c r="X16" s="27">
        <v>0</v>
      </c>
      <c r="Y16" s="27">
        <v>446</v>
      </c>
      <c r="Z16" s="27">
        <v>409</v>
      </c>
      <c r="AB16" s="28"/>
      <c r="AC16" s="28"/>
      <c r="AD16" s="28"/>
      <c r="AF16" s="28"/>
      <c r="AG16" s="28"/>
      <c r="AH16" s="28"/>
      <c r="AJ16" s="28"/>
      <c r="AK16" s="28"/>
      <c r="AL16" s="28"/>
      <c r="AN16" s="28"/>
      <c r="AO16" s="28"/>
      <c r="AP16" s="28"/>
      <c r="AR16" s="32">
        <f t="shared" si="0"/>
        <v>0</v>
      </c>
      <c r="AS16" s="32">
        <f t="shared" si="1"/>
        <v>0</v>
      </c>
      <c r="AT16" s="32">
        <f t="shared" si="2"/>
        <v>0</v>
      </c>
      <c r="AV16" s="32">
        <f t="shared" si="3"/>
        <v>0</v>
      </c>
      <c r="AW16" s="32">
        <f t="shared" si="4"/>
        <v>0</v>
      </c>
      <c r="AX16" s="32">
        <f t="shared" si="5"/>
        <v>0</v>
      </c>
      <c r="AY16" s="33"/>
      <c r="AZ16" s="32">
        <f t="shared" si="14"/>
        <v>0</v>
      </c>
      <c r="BA16" s="32">
        <f t="shared" si="6"/>
        <v>0</v>
      </c>
      <c r="BB16" s="32">
        <f t="shared" si="6"/>
        <v>0</v>
      </c>
      <c r="BD16" s="32">
        <f t="shared" si="7"/>
        <v>0</v>
      </c>
      <c r="BE16" s="32">
        <f t="shared" si="8"/>
        <v>0</v>
      </c>
      <c r="BF16" s="32">
        <f t="shared" si="9"/>
        <v>0</v>
      </c>
      <c r="BH16" s="32">
        <f t="shared" si="10"/>
        <v>0</v>
      </c>
      <c r="BI16" s="32">
        <f t="shared" si="11"/>
        <v>0</v>
      </c>
      <c r="BJ16" s="32">
        <f t="shared" si="12"/>
        <v>0</v>
      </c>
      <c r="BL16" s="32">
        <f t="shared" si="15"/>
        <v>0</v>
      </c>
      <c r="BM16" s="32">
        <f t="shared" si="13"/>
        <v>0</v>
      </c>
      <c r="BN16" s="32">
        <f t="shared" si="13"/>
        <v>0</v>
      </c>
      <c r="BP16" s="3">
        <f>'total Trade Mispricing ANALYSIS'!BX16</f>
        <v>0</v>
      </c>
      <c r="BQ16" s="3">
        <f>'total Trade Mispricing ANALYSIS'!BY16</f>
        <v>0</v>
      </c>
      <c r="BR16" s="3">
        <f>'total Trade Mispricing ANALYSIS'!BZ16</f>
        <v>0</v>
      </c>
    </row>
    <row r="17" spans="1:70" x14ac:dyDescent="0.2">
      <c r="A17" s="207"/>
      <c r="B17" s="207"/>
      <c r="C17" s="34" t="s">
        <v>41</v>
      </c>
      <c r="D17" s="35">
        <v>-9999999</v>
      </c>
      <c r="E17" s="35">
        <v>-9999999</v>
      </c>
      <c r="F17" s="35">
        <v>-9999999</v>
      </c>
      <c r="G17" s="26"/>
      <c r="H17" s="35">
        <v>-9999999</v>
      </c>
      <c r="I17" s="35">
        <v>-9999999</v>
      </c>
      <c r="J17" s="35">
        <v>-9999999</v>
      </c>
      <c r="K17" s="26"/>
      <c r="L17" s="28"/>
      <c r="M17" s="28"/>
      <c r="N17" s="28"/>
      <c r="P17" s="28"/>
      <c r="Q17" s="28"/>
      <c r="R17" s="28"/>
      <c r="T17" s="27">
        <v>0</v>
      </c>
      <c r="U17" s="27">
        <v>0</v>
      </c>
      <c r="V17" s="27">
        <v>0</v>
      </c>
      <c r="X17" s="27">
        <v>0</v>
      </c>
      <c r="Y17" s="27">
        <v>0</v>
      </c>
      <c r="Z17" s="27">
        <v>0</v>
      </c>
      <c r="AA17" s="36"/>
      <c r="AB17" s="28"/>
      <c r="AC17" s="28"/>
      <c r="AD17" s="28"/>
      <c r="AF17" s="28"/>
      <c r="AG17" s="28"/>
      <c r="AH17" s="28"/>
      <c r="AJ17" s="28"/>
      <c r="AK17" s="28"/>
      <c r="AL17" s="28"/>
      <c r="AN17" s="28"/>
      <c r="AO17" s="28"/>
      <c r="AP17" s="28"/>
      <c r="AR17" s="32">
        <f t="shared" si="0"/>
        <v>0</v>
      </c>
      <c r="AS17" s="32">
        <f t="shared" si="1"/>
        <v>0</v>
      </c>
      <c r="AT17" s="32">
        <f t="shared" si="2"/>
        <v>0</v>
      </c>
      <c r="AV17" s="32">
        <f t="shared" si="3"/>
        <v>0</v>
      </c>
      <c r="AW17" s="32">
        <f t="shared" si="4"/>
        <v>0</v>
      </c>
      <c r="AX17" s="32">
        <f t="shared" si="5"/>
        <v>0</v>
      </c>
      <c r="AY17" s="33"/>
      <c r="AZ17" s="32">
        <f t="shared" si="14"/>
        <v>0</v>
      </c>
      <c r="BA17" s="32">
        <f t="shared" si="6"/>
        <v>0</v>
      </c>
      <c r="BB17" s="32">
        <f t="shared" si="6"/>
        <v>0</v>
      </c>
      <c r="BD17" s="32">
        <f t="shared" si="7"/>
        <v>0</v>
      </c>
      <c r="BE17" s="32">
        <f t="shared" si="8"/>
        <v>0</v>
      </c>
      <c r="BF17" s="32">
        <f t="shared" si="9"/>
        <v>0</v>
      </c>
      <c r="BH17" s="32">
        <f t="shared" si="10"/>
        <v>0</v>
      </c>
      <c r="BI17" s="32">
        <f t="shared" si="11"/>
        <v>0</v>
      </c>
      <c r="BJ17" s="32">
        <f t="shared" si="12"/>
        <v>0</v>
      </c>
      <c r="BL17" s="32">
        <f t="shared" si="15"/>
        <v>0</v>
      </c>
      <c r="BM17" s="32">
        <f t="shared" si="13"/>
        <v>0</v>
      </c>
      <c r="BN17" s="32">
        <f t="shared" si="13"/>
        <v>0</v>
      </c>
      <c r="BP17" s="3">
        <f>'total Trade Mispricing ANALYSIS'!BX17</f>
        <v>0</v>
      </c>
      <c r="BQ17" s="3">
        <f>'total Trade Mispricing ANALYSIS'!BY17</f>
        <v>0</v>
      </c>
      <c r="BR17" s="3">
        <f>'total Trade Mispricing ANALYSIS'!BZ17</f>
        <v>0</v>
      </c>
    </row>
    <row r="18" spans="1:70" x14ac:dyDescent="0.2">
      <c r="A18" s="207"/>
      <c r="B18" s="207"/>
      <c r="C18" s="34" t="s">
        <v>42</v>
      </c>
      <c r="D18" s="25"/>
      <c r="E18" s="25"/>
      <c r="F18" s="25"/>
      <c r="G18" s="26"/>
      <c r="H18" s="25"/>
      <c r="I18" s="27"/>
      <c r="J18" s="27"/>
      <c r="K18" s="26"/>
      <c r="L18" s="28"/>
      <c r="M18" s="28"/>
      <c r="N18" s="28"/>
      <c r="P18" s="28"/>
      <c r="Q18" s="28"/>
      <c r="R18" s="28"/>
      <c r="T18" s="27">
        <v>131</v>
      </c>
      <c r="U18" s="27">
        <v>335</v>
      </c>
      <c r="V18" s="27">
        <v>325</v>
      </c>
      <c r="X18" s="27">
        <v>0</v>
      </c>
      <c r="Y18" s="27">
        <v>2</v>
      </c>
      <c r="Z18" s="27">
        <v>55</v>
      </c>
      <c r="AB18" s="28"/>
      <c r="AC18" s="28"/>
      <c r="AD18" s="28"/>
      <c r="AF18" s="28"/>
      <c r="AG18" s="28"/>
      <c r="AH18" s="28"/>
      <c r="AJ18" s="28"/>
      <c r="AK18" s="28"/>
      <c r="AL18" s="28"/>
      <c r="AN18" s="28"/>
      <c r="AO18" s="28"/>
      <c r="AP18" s="28"/>
      <c r="AR18" s="32">
        <f t="shared" si="0"/>
        <v>0</v>
      </c>
      <c r="AS18" s="32">
        <f t="shared" si="1"/>
        <v>0</v>
      </c>
      <c r="AT18" s="32">
        <f t="shared" si="2"/>
        <v>0</v>
      </c>
      <c r="AV18" s="32">
        <f t="shared" si="3"/>
        <v>0</v>
      </c>
      <c r="AW18" s="32">
        <f t="shared" si="4"/>
        <v>0</v>
      </c>
      <c r="AX18" s="32">
        <f t="shared" si="5"/>
        <v>0</v>
      </c>
      <c r="AY18" s="33"/>
      <c r="AZ18" s="32">
        <f t="shared" si="14"/>
        <v>0</v>
      </c>
      <c r="BA18" s="32">
        <f t="shared" si="6"/>
        <v>0</v>
      </c>
      <c r="BB18" s="32">
        <f t="shared" si="6"/>
        <v>0</v>
      </c>
      <c r="BD18" s="32">
        <f t="shared" si="7"/>
        <v>0</v>
      </c>
      <c r="BE18" s="32">
        <f t="shared" si="8"/>
        <v>0</v>
      </c>
      <c r="BF18" s="32">
        <f t="shared" si="9"/>
        <v>0</v>
      </c>
      <c r="BH18" s="32">
        <f t="shared" si="10"/>
        <v>0</v>
      </c>
      <c r="BI18" s="32">
        <f t="shared" si="11"/>
        <v>0</v>
      </c>
      <c r="BJ18" s="32">
        <f t="shared" si="12"/>
        <v>0</v>
      </c>
      <c r="BL18" s="32">
        <f t="shared" si="15"/>
        <v>0</v>
      </c>
      <c r="BM18" s="32">
        <f t="shared" si="13"/>
        <v>0</v>
      </c>
      <c r="BN18" s="32">
        <f t="shared" si="13"/>
        <v>0</v>
      </c>
      <c r="BP18" s="3">
        <f>'total Trade Mispricing ANALYSIS'!BX18</f>
        <v>0</v>
      </c>
      <c r="BQ18" s="3">
        <f>'total Trade Mispricing ANALYSIS'!BY18</f>
        <v>0</v>
      </c>
      <c r="BR18" s="3">
        <f>'total Trade Mispricing ANALYSIS'!BZ18</f>
        <v>0</v>
      </c>
    </row>
    <row r="19" spans="1:70" x14ac:dyDescent="0.2">
      <c r="A19" s="207"/>
      <c r="B19" s="207"/>
      <c r="C19" s="34" t="s">
        <v>43</v>
      </c>
      <c r="D19" s="35">
        <v>-9999999</v>
      </c>
      <c r="E19" s="35">
        <v>-9999999</v>
      </c>
      <c r="F19" s="35">
        <v>-9999999</v>
      </c>
      <c r="G19" s="26"/>
      <c r="H19" s="35">
        <v>-9999999</v>
      </c>
      <c r="I19" s="35">
        <v>-9999999</v>
      </c>
      <c r="J19" s="35">
        <v>-9999999</v>
      </c>
      <c r="K19" s="26"/>
      <c r="L19" s="28"/>
      <c r="M19" s="28"/>
      <c r="N19" s="28"/>
      <c r="P19" s="28"/>
      <c r="Q19" s="28"/>
      <c r="R19" s="28"/>
      <c r="T19" s="27">
        <v>341</v>
      </c>
      <c r="U19" s="27">
        <v>208</v>
      </c>
      <c r="V19" s="27">
        <v>119</v>
      </c>
      <c r="X19" s="27">
        <v>0</v>
      </c>
      <c r="Y19" s="27">
        <v>19</v>
      </c>
      <c r="Z19" s="27">
        <v>38</v>
      </c>
      <c r="AB19" s="28"/>
      <c r="AC19" s="28"/>
      <c r="AD19" s="28"/>
      <c r="AF19" s="28"/>
      <c r="AG19" s="28"/>
      <c r="AH19" s="28"/>
      <c r="AJ19" s="28"/>
      <c r="AK19" s="28"/>
      <c r="AL19" s="28"/>
      <c r="AN19" s="28"/>
      <c r="AO19" s="28"/>
      <c r="AP19" s="28"/>
      <c r="AR19" s="32">
        <f t="shared" si="0"/>
        <v>0</v>
      </c>
      <c r="AS19" s="32">
        <f t="shared" si="1"/>
        <v>0</v>
      </c>
      <c r="AT19" s="32">
        <f t="shared" si="2"/>
        <v>0</v>
      </c>
      <c r="AV19" s="32">
        <f t="shared" si="3"/>
        <v>0</v>
      </c>
      <c r="AW19" s="32">
        <f t="shared" si="4"/>
        <v>0</v>
      </c>
      <c r="AX19" s="32">
        <f t="shared" si="5"/>
        <v>0</v>
      </c>
      <c r="AY19" s="33"/>
      <c r="AZ19" s="32">
        <f t="shared" si="14"/>
        <v>0</v>
      </c>
      <c r="BA19" s="32">
        <f t="shared" si="6"/>
        <v>0</v>
      </c>
      <c r="BB19" s="32">
        <f t="shared" si="6"/>
        <v>0</v>
      </c>
      <c r="BD19" s="32">
        <f t="shared" si="7"/>
        <v>0</v>
      </c>
      <c r="BE19" s="32">
        <f t="shared" si="8"/>
        <v>0</v>
      </c>
      <c r="BF19" s="32">
        <f t="shared" si="9"/>
        <v>0</v>
      </c>
      <c r="BH19" s="32">
        <f t="shared" si="10"/>
        <v>0</v>
      </c>
      <c r="BI19" s="32">
        <f t="shared" si="11"/>
        <v>0</v>
      </c>
      <c r="BJ19" s="32">
        <f t="shared" si="12"/>
        <v>0</v>
      </c>
      <c r="BL19" s="32">
        <f t="shared" si="15"/>
        <v>0</v>
      </c>
      <c r="BM19" s="32">
        <f t="shared" si="13"/>
        <v>0</v>
      </c>
      <c r="BN19" s="32">
        <f t="shared" si="13"/>
        <v>0</v>
      </c>
      <c r="BP19" s="3">
        <f>'total Trade Mispricing ANALYSIS'!BX19</f>
        <v>0</v>
      </c>
      <c r="BQ19" s="3">
        <f>'total Trade Mispricing ANALYSIS'!BY19</f>
        <v>0</v>
      </c>
      <c r="BR19" s="3">
        <f>'total Trade Mispricing ANALYSIS'!BZ19</f>
        <v>0</v>
      </c>
    </row>
    <row r="20" spans="1:70" x14ac:dyDescent="0.2">
      <c r="A20" s="207"/>
      <c r="B20" s="207"/>
      <c r="C20" s="34" t="s">
        <v>335</v>
      </c>
      <c r="D20" s="37">
        <v>0</v>
      </c>
      <c r="E20" s="37">
        <v>0</v>
      </c>
      <c r="F20" s="37">
        <v>0</v>
      </c>
      <c r="G20" s="38"/>
      <c r="H20" s="39">
        <v>0</v>
      </c>
      <c r="I20" s="39">
        <v>1</v>
      </c>
      <c r="J20" s="39">
        <v>5</v>
      </c>
      <c r="K20" s="38"/>
      <c r="L20" s="28"/>
      <c r="M20" s="28"/>
      <c r="N20" s="28"/>
      <c r="P20" s="28"/>
      <c r="Q20" s="28"/>
      <c r="R20" s="28"/>
      <c r="T20" s="27">
        <v>0</v>
      </c>
      <c r="U20" s="27">
        <v>0</v>
      </c>
      <c r="V20" s="27">
        <v>0</v>
      </c>
      <c r="X20" s="27">
        <v>0</v>
      </c>
      <c r="Y20" s="27">
        <v>1</v>
      </c>
      <c r="Z20" s="27">
        <v>5</v>
      </c>
      <c r="AB20" s="28"/>
      <c r="AC20" s="28"/>
      <c r="AD20" s="28"/>
      <c r="AF20" s="28"/>
      <c r="AG20" s="28"/>
      <c r="AH20" s="28"/>
      <c r="AJ20" s="28"/>
      <c r="AK20" s="28"/>
      <c r="AL20" s="28"/>
      <c r="AN20" s="28"/>
      <c r="AO20" s="28"/>
      <c r="AP20" s="28"/>
      <c r="AR20" s="32">
        <f t="shared" si="0"/>
        <v>0</v>
      </c>
      <c r="AS20" s="32">
        <f t="shared" si="1"/>
        <v>0</v>
      </c>
      <c r="AT20" s="32">
        <f t="shared" si="2"/>
        <v>0</v>
      </c>
      <c r="AV20" s="32">
        <f t="shared" si="3"/>
        <v>0</v>
      </c>
      <c r="AW20" s="32">
        <f t="shared" si="4"/>
        <v>0</v>
      </c>
      <c r="AX20" s="32">
        <f t="shared" si="5"/>
        <v>0</v>
      </c>
      <c r="AY20" s="33"/>
      <c r="AZ20" s="32">
        <f t="shared" si="14"/>
        <v>0</v>
      </c>
      <c r="BA20" s="32">
        <f t="shared" si="6"/>
        <v>0</v>
      </c>
      <c r="BB20" s="32">
        <f t="shared" si="6"/>
        <v>0</v>
      </c>
      <c r="BD20" s="32">
        <f t="shared" si="7"/>
        <v>0</v>
      </c>
      <c r="BE20" s="32">
        <f t="shared" si="8"/>
        <v>0</v>
      </c>
      <c r="BF20" s="32">
        <f t="shared" si="9"/>
        <v>0</v>
      </c>
      <c r="BH20" s="32">
        <f t="shared" si="10"/>
        <v>0</v>
      </c>
      <c r="BI20" s="32">
        <f t="shared" si="11"/>
        <v>0</v>
      </c>
      <c r="BJ20" s="32">
        <f t="shared" si="12"/>
        <v>0</v>
      </c>
      <c r="BL20" s="32">
        <f t="shared" si="15"/>
        <v>0</v>
      </c>
      <c r="BM20" s="32">
        <f t="shared" si="13"/>
        <v>0</v>
      </c>
      <c r="BN20" s="32">
        <f t="shared" si="13"/>
        <v>0</v>
      </c>
      <c r="BP20" s="3">
        <f>'total Trade Mispricing ANALYSIS'!BX20</f>
        <v>0</v>
      </c>
      <c r="BQ20" s="3">
        <f>'total Trade Mispricing ANALYSIS'!BY20</f>
        <v>0</v>
      </c>
      <c r="BR20" s="3">
        <f>'total Trade Mispricing ANALYSIS'!BZ20</f>
        <v>0</v>
      </c>
    </row>
    <row r="21" spans="1:70" x14ac:dyDescent="0.2">
      <c r="A21" s="207"/>
      <c r="B21" s="207"/>
      <c r="C21" s="34" t="s">
        <v>336</v>
      </c>
      <c r="D21" s="25"/>
      <c r="E21" s="25"/>
      <c r="F21" s="25"/>
      <c r="G21" s="26"/>
      <c r="H21" s="25"/>
      <c r="I21" s="25"/>
      <c r="J21" s="25"/>
      <c r="K21" s="26"/>
      <c r="L21" s="28"/>
      <c r="M21" s="28"/>
      <c r="N21" s="28"/>
      <c r="P21" s="28"/>
      <c r="Q21" s="28"/>
      <c r="R21" s="28"/>
      <c r="T21" s="27">
        <v>689</v>
      </c>
      <c r="U21" s="27">
        <v>669</v>
      </c>
      <c r="V21" s="27">
        <v>77</v>
      </c>
      <c r="X21" s="27">
        <v>0</v>
      </c>
      <c r="Y21" s="27">
        <v>246</v>
      </c>
      <c r="Z21" s="27">
        <v>311</v>
      </c>
      <c r="AB21" s="28"/>
      <c r="AC21" s="28"/>
      <c r="AD21" s="28"/>
      <c r="AF21" s="28"/>
      <c r="AG21" s="28"/>
      <c r="AH21" s="28"/>
      <c r="AJ21" s="28"/>
      <c r="AK21" s="28"/>
      <c r="AL21" s="28"/>
      <c r="AN21" s="28"/>
      <c r="AO21" s="28"/>
      <c r="AP21" s="28"/>
      <c r="AR21" s="32">
        <f t="shared" si="0"/>
        <v>0</v>
      </c>
      <c r="AS21" s="32">
        <f t="shared" si="1"/>
        <v>0</v>
      </c>
      <c r="AT21" s="32">
        <f t="shared" si="2"/>
        <v>0</v>
      </c>
      <c r="AV21" s="32">
        <f t="shared" si="3"/>
        <v>0</v>
      </c>
      <c r="AW21" s="32">
        <f t="shared" si="4"/>
        <v>0</v>
      </c>
      <c r="AX21" s="32">
        <f t="shared" si="5"/>
        <v>0</v>
      </c>
      <c r="AY21" s="33"/>
      <c r="AZ21" s="32">
        <f t="shared" si="14"/>
        <v>0</v>
      </c>
      <c r="BA21" s="32">
        <f t="shared" si="6"/>
        <v>0</v>
      </c>
      <c r="BB21" s="32">
        <f t="shared" si="6"/>
        <v>0</v>
      </c>
      <c r="BD21" s="32">
        <f t="shared" si="7"/>
        <v>0</v>
      </c>
      <c r="BE21" s="32">
        <f t="shared" si="8"/>
        <v>0</v>
      </c>
      <c r="BF21" s="32">
        <f t="shared" si="9"/>
        <v>0</v>
      </c>
      <c r="BH21" s="32">
        <f t="shared" si="10"/>
        <v>0</v>
      </c>
      <c r="BI21" s="32">
        <f t="shared" si="11"/>
        <v>0</v>
      </c>
      <c r="BJ21" s="32">
        <f t="shared" si="12"/>
        <v>0</v>
      </c>
      <c r="BL21" s="32">
        <f t="shared" si="15"/>
        <v>0</v>
      </c>
      <c r="BM21" s="32">
        <f t="shared" si="13"/>
        <v>0</v>
      </c>
      <c r="BN21" s="32">
        <f t="shared" si="13"/>
        <v>0</v>
      </c>
      <c r="BP21" s="3">
        <f>'total Trade Mispricing ANALYSIS'!BX21</f>
        <v>0</v>
      </c>
      <c r="BQ21" s="3">
        <f>'total Trade Mispricing ANALYSIS'!BY21</f>
        <v>0</v>
      </c>
      <c r="BR21" s="3">
        <f>'total Trade Mispricing ANALYSIS'!BZ21</f>
        <v>0</v>
      </c>
    </row>
    <row r="22" spans="1:70" x14ac:dyDescent="0.2">
      <c r="A22" s="207"/>
      <c r="B22" s="208"/>
      <c r="C22" s="40" t="s">
        <v>337</v>
      </c>
      <c r="D22" s="25"/>
      <c r="E22" s="25"/>
      <c r="F22" s="25"/>
      <c r="G22" s="26"/>
      <c r="H22" s="25"/>
      <c r="I22" s="25"/>
      <c r="J22" s="25"/>
      <c r="K22" s="26"/>
      <c r="L22" s="28"/>
      <c r="M22" s="28"/>
      <c r="N22" s="28"/>
      <c r="P22" s="28"/>
      <c r="Q22" s="28"/>
      <c r="R22" s="28"/>
      <c r="T22" s="27">
        <v>320</v>
      </c>
      <c r="U22" s="27">
        <v>291</v>
      </c>
      <c r="V22" s="27">
        <v>92</v>
      </c>
      <c r="X22" s="27">
        <v>7</v>
      </c>
      <c r="Y22" s="27">
        <v>158</v>
      </c>
      <c r="Z22" s="27">
        <v>64</v>
      </c>
      <c r="AB22" s="28"/>
      <c r="AC22" s="28"/>
      <c r="AD22" s="28"/>
      <c r="AF22" s="28"/>
      <c r="AG22" s="28"/>
      <c r="AH22" s="28"/>
      <c r="AJ22" s="28"/>
      <c r="AK22" s="28"/>
      <c r="AL22" s="28"/>
      <c r="AN22" s="28"/>
      <c r="AO22" s="28"/>
      <c r="AP22" s="28"/>
      <c r="AR22" s="32">
        <f t="shared" si="0"/>
        <v>0</v>
      </c>
      <c r="AS22" s="32">
        <f t="shared" si="1"/>
        <v>0</v>
      </c>
      <c r="AT22" s="32">
        <f t="shared" si="2"/>
        <v>0</v>
      </c>
      <c r="AV22" s="32">
        <f t="shared" si="3"/>
        <v>0</v>
      </c>
      <c r="AW22" s="32">
        <f t="shared" si="4"/>
        <v>0</v>
      </c>
      <c r="AX22" s="32">
        <f t="shared" si="5"/>
        <v>0</v>
      </c>
      <c r="AY22" s="33"/>
      <c r="AZ22" s="32">
        <f t="shared" si="14"/>
        <v>0</v>
      </c>
      <c r="BA22" s="32">
        <f t="shared" si="6"/>
        <v>0</v>
      </c>
      <c r="BB22" s="32">
        <f t="shared" si="6"/>
        <v>0</v>
      </c>
      <c r="BD22" s="32">
        <f t="shared" si="7"/>
        <v>0</v>
      </c>
      <c r="BE22" s="32">
        <f t="shared" si="8"/>
        <v>0</v>
      </c>
      <c r="BF22" s="32">
        <f t="shared" si="9"/>
        <v>0</v>
      </c>
      <c r="BH22" s="32">
        <f t="shared" si="10"/>
        <v>0</v>
      </c>
      <c r="BI22" s="32">
        <f t="shared" si="11"/>
        <v>0</v>
      </c>
      <c r="BJ22" s="32">
        <f t="shared" si="12"/>
        <v>0</v>
      </c>
      <c r="BL22" s="32">
        <f t="shared" si="15"/>
        <v>0</v>
      </c>
      <c r="BM22" s="32">
        <f t="shared" si="13"/>
        <v>0</v>
      </c>
      <c r="BN22" s="32">
        <f t="shared" si="13"/>
        <v>0</v>
      </c>
      <c r="BP22" s="3">
        <f>'total Trade Mispricing ANALYSIS'!BX22</f>
        <v>0</v>
      </c>
      <c r="BQ22" s="3">
        <f>'total Trade Mispricing ANALYSIS'!BY22</f>
        <v>0</v>
      </c>
      <c r="BR22" s="3">
        <f>'total Trade Mispricing ANALYSIS'!BZ22</f>
        <v>0</v>
      </c>
    </row>
    <row r="23" spans="1:70" x14ac:dyDescent="0.2">
      <c r="A23" s="207"/>
      <c r="B23" s="156" t="s">
        <v>339</v>
      </c>
      <c r="C23" s="24" t="s">
        <v>340</v>
      </c>
      <c r="D23" s="25"/>
      <c r="E23" s="25"/>
      <c r="F23" s="25"/>
      <c r="G23" s="26"/>
      <c r="H23" s="131"/>
      <c r="I23" s="131"/>
      <c r="J23" s="131"/>
      <c r="K23" s="26"/>
      <c r="L23" s="28"/>
      <c r="M23" s="28"/>
      <c r="N23" s="28"/>
      <c r="P23" s="28"/>
      <c r="Q23" s="28"/>
      <c r="R23" s="28"/>
      <c r="T23" s="27">
        <v>0</v>
      </c>
      <c r="U23" s="27">
        <v>0</v>
      </c>
      <c r="V23" s="27">
        <v>0</v>
      </c>
      <c r="X23" s="27">
        <v>0</v>
      </c>
      <c r="Y23" s="27">
        <v>10</v>
      </c>
      <c r="Z23" s="27">
        <v>5</v>
      </c>
      <c r="AB23" s="28"/>
      <c r="AC23" s="28"/>
      <c r="AD23" s="28"/>
      <c r="AF23" s="28"/>
      <c r="AG23" s="28"/>
      <c r="AH23" s="28"/>
      <c r="AJ23" s="28"/>
      <c r="AK23" s="28"/>
      <c r="AL23" s="28"/>
      <c r="AN23" s="28"/>
      <c r="AO23" s="28"/>
      <c r="AP23" s="28"/>
      <c r="AR23" s="32">
        <f t="shared" si="0"/>
        <v>0</v>
      </c>
      <c r="AS23" s="32">
        <f t="shared" si="1"/>
        <v>0</v>
      </c>
      <c r="AT23" s="32">
        <f t="shared" si="2"/>
        <v>0</v>
      </c>
      <c r="AV23" s="32">
        <f t="shared" si="3"/>
        <v>0</v>
      </c>
      <c r="AW23" s="32">
        <f t="shared" si="4"/>
        <v>0</v>
      </c>
      <c r="AX23" s="32">
        <f t="shared" si="5"/>
        <v>0</v>
      </c>
      <c r="AY23" s="33"/>
      <c r="AZ23" s="32">
        <f t="shared" si="14"/>
        <v>0</v>
      </c>
      <c r="BA23" s="32">
        <f t="shared" si="6"/>
        <v>0</v>
      </c>
      <c r="BB23" s="32">
        <f t="shared" si="6"/>
        <v>0</v>
      </c>
      <c r="BD23" s="32">
        <f t="shared" si="7"/>
        <v>0</v>
      </c>
      <c r="BE23" s="32">
        <f t="shared" si="8"/>
        <v>0</v>
      </c>
      <c r="BF23" s="32">
        <f t="shared" si="9"/>
        <v>0</v>
      </c>
      <c r="BH23" s="32">
        <f t="shared" si="10"/>
        <v>0</v>
      </c>
      <c r="BI23" s="32">
        <f t="shared" si="11"/>
        <v>0</v>
      </c>
      <c r="BJ23" s="32">
        <f t="shared" si="12"/>
        <v>0</v>
      </c>
      <c r="BL23" s="32">
        <f t="shared" si="15"/>
        <v>0</v>
      </c>
      <c r="BM23" s="32">
        <f t="shared" si="13"/>
        <v>0</v>
      </c>
      <c r="BN23" s="32">
        <f t="shared" si="13"/>
        <v>0</v>
      </c>
      <c r="BP23" s="3">
        <f>'total Trade Mispricing ANALYSIS'!BX23</f>
        <v>0</v>
      </c>
      <c r="BQ23" s="3">
        <f>'total Trade Mispricing ANALYSIS'!BY23</f>
        <v>0</v>
      </c>
      <c r="BR23" s="3">
        <f>'total Trade Mispricing ANALYSIS'!BZ23</f>
        <v>0</v>
      </c>
    </row>
    <row r="24" spans="1:70" x14ac:dyDescent="0.2">
      <c r="A24" s="207"/>
      <c r="B24" s="157"/>
      <c r="C24" s="34" t="s">
        <v>341</v>
      </c>
      <c r="D24" s="25"/>
      <c r="E24" s="25"/>
      <c r="F24" s="25"/>
      <c r="G24" s="26"/>
      <c r="H24" s="25"/>
      <c r="I24" s="25"/>
      <c r="J24" s="25"/>
      <c r="K24" s="26"/>
      <c r="L24" s="28"/>
      <c r="M24" s="28"/>
      <c r="N24" s="28"/>
      <c r="P24" s="28"/>
      <c r="Q24" s="28"/>
      <c r="R24" s="28"/>
      <c r="T24" s="27">
        <v>489</v>
      </c>
      <c r="U24" s="27">
        <v>650</v>
      </c>
      <c r="V24" s="27">
        <v>680</v>
      </c>
      <c r="X24" s="27">
        <v>679</v>
      </c>
      <c r="Y24" s="27">
        <v>1899</v>
      </c>
      <c r="Z24" s="27">
        <v>569</v>
      </c>
      <c r="AB24" s="28"/>
      <c r="AC24" s="28"/>
      <c r="AD24" s="28"/>
      <c r="AF24" s="28"/>
      <c r="AG24" s="28"/>
      <c r="AH24" s="28"/>
      <c r="AJ24" s="28"/>
      <c r="AK24" s="28"/>
      <c r="AL24" s="28"/>
      <c r="AN24" s="28"/>
      <c r="AO24" s="28"/>
      <c r="AP24" s="28"/>
      <c r="AR24" s="32">
        <f t="shared" si="0"/>
        <v>0</v>
      </c>
      <c r="AS24" s="32">
        <f t="shared" si="1"/>
        <v>0</v>
      </c>
      <c r="AT24" s="32">
        <f t="shared" si="2"/>
        <v>0</v>
      </c>
      <c r="AV24" s="32">
        <f t="shared" si="3"/>
        <v>0</v>
      </c>
      <c r="AW24" s="32">
        <f t="shared" si="4"/>
        <v>0</v>
      </c>
      <c r="AX24" s="32">
        <f t="shared" si="5"/>
        <v>0</v>
      </c>
      <c r="AY24" s="33"/>
      <c r="AZ24" s="32">
        <f t="shared" si="14"/>
        <v>0</v>
      </c>
      <c r="BA24" s="32">
        <f t="shared" si="6"/>
        <v>0</v>
      </c>
      <c r="BB24" s="32">
        <f t="shared" si="6"/>
        <v>0</v>
      </c>
      <c r="BD24" s="32">
        <f t="shared" si="7"/>
        <v>0</v>
      </c>
      <c r="BE24" s="32">
        <f t="shared" si="8"/>
        <v>0</v>
      </c>
      <c r="BF24" s="32">
        <f t="shared" si="9"/>
        <v>0</v>
      </c>
      <c r="BH24" s="32">
        <f t="shared" si="10"/>
        <v>0</v>
      </c>
      <c r="BI24" s="32">
        <f t="shared" si="11"/>
        <v>0</v>
      </c>
      <c r="BJ24" s="32">
        <f t="shared" si="12"/>
        <v>0</v>
      </c>
      <c r="BL24" s="32">
        <f t="shared" si="15"/>
        <v>0</v>
      </c>
      <c r="BM24" s="32">
        <f t="shared" si="13"/>
        <v>0</v>
      </c>
      <c r="BN24" s="32">
        <f t="shared" si="13"/>
        <v>0</v>
      </c>
      <c r="BP24" s="3">
        <f>'total Trade Mispricing ANALYSIS'!BX24</f>
        <v>0</v>
      </c>
      <c r="BQ24" s="3">
        <f>'total Trade Mispricing ANALYSIS'!BY24</f>
        <v>0</v>
      </c>
      <c r="BR24" s="3">
        <f>'total Trade Mispricing ANALYSIS'!BZ24</f>
        <v>0</v>
      </c>
    </row>
    <row r="25" spans="1:70" x14ac:dyDescent="0.2">
      <c r="A25" s="207"/>
      <c r="B25" s="157"/>
      <c r="C25" s="34" t="s">
        <v>342</v>
      </c>
      <c r="D25" s="35">
        <v>-9999999</v>
      </c>
      <c r="E25" s="35">
        <v>-9999999</v>
      </c>
      <c r="F25" s="35">
        <v>-9999999</v>
      </c>
      <c r="G25" s="26"/>
      <c r="H25" s="35">
        <v>-9999999</v>
      </c>
      <c r="I25" s="35">
        <v>-9999999</v>
      </c>
      <c r="J25" s="35">
        <v>-9999999</v>
      </c>
      <c r="K25" s="26"/>
      <c r="L25" s="28"/>
      <c r="M25" s="28"/>
      <c r="N25" s="28"/>
      <c r="P25" s="28"/>
      <c r="Q25" s="28"/>
      <c r="R25" s="28"/>
      <c r="T25" s="27">
        <v>11</v>
      </c>
      <c r="U25" s="27">
        <v>0</v>
      </c>
      <c r="V25" s="27">
        <v>0</v>
      </c>
      <c r="X25" s="27">
        <v>0</v>
      </c>
      <c r="Y25" s="27">
        <v>101</v>
      </c>
      <c r="Z25" s="27">
        <v>59</v>
      </c>
      <c r="AB25" s="28"/>
      <c r="AC25" s="28"/>
      <c r="AD25" s="28"/>
      <c r="AF25" s="28"/>
      <c r="AG25" s="28"/>
      <c r="AH25" s="28"/>
      <c r="AJ25" s="28"/>
      <c r="AK25" s="28"/>
      <c r="AL25" s="28"/>
      <c r="AN25" s="28"/>
      <c r="AO25" s="28"/>
      <c r="AP25" s="28"/>
      <c r="AR25" s="32">
        <f t="shared" si="0"/>
        <v>0</v>
      </c>
      <c r="AS25" s="32">
        <f t="shared" si="1"/>
        <v>0</v>
      </c>
      <c r="AT25" s="32">
        <f t="shared" si="2"/>
        <v>0</v>
      </c>
      <c r="AV25" s="32">
        <f t="shared" si="3"/>
        <v>0</v>
      </c>
      <c r="AW25" s="32">
        <f t="shared" si="4"/>
        <v>0</v>
      </c>
      <c r="AX25" s="32">
        <f t="shared" si="5"/>
        <v>0</v>
      </c>
      <c r="AY25" s="33"/>
      <c r="AZ25" s="32">
        <f t="shared" si="14"/>
        <v>0</v>
      </c>
      <c r="BA25" s="32">
        <f t="shared" si="14"/>
        <v>0</v>
      </c>
      <c r="BB25" s="32">
        <f t="shared" si="14"/>
        <v>0</v>
      </c>
      <c r="BD25" s="32">
        <f t="shared" si="7"/>
        <v>0</v>
      </c>
      <c r="BE25" s="32">
        <f t="shared" si="8"/>
        <v>0</v>
      </c>
      <c r="BF25" s="32">
        <f t="shared" si="9"/>
        <v>0</v>
      </c>
      <c r="BH25" s="32">
        <f t="shared" si="10"/>
        <v>0</v>
      </c>
      <c r="BI25" s="32">
        <f t="shared" si="11"/>
        <v>0</v>
      </c>
      <c r="BJ25" s="32">
        <f t="shared" si="12"/>
        <v>0</v>
      </c>
      <c r="BL25" s="32">
        <f t="shared" si="15"/>
        <v>0</v>
      </c>
      <c r="BM25" s="32">
        <f t="shared" si="15"/>
        <v>0</v>
      </c>
      <c r="BN25" s="32">
        <f t="shared" si="15"/>
        <v>0</v>
      </c>
      <c r="BP25" s="3">
        <f>'total Trade Mispricing ANALYSIS'!BX25</f>
        <v>0</v>
      </c>
      <c r="BQ25" s="3">
        <f>'total Trade Mispricing ANALYSIS'!BY25</f>
        <v>0</v>
      </c>
      <c r="BR25" s="3">
        <f>'total Trade Mispricing ANALYSIS'!BZ25</f>
        <v>0</v>
      </c>
    </row>
    <row r="26" spans="1:70" x14ac:dyDescent="0.2">
      <c r="A26" s="207"/>
      <c r="B26" s="157"/>
      <c r="C26" s="34" t="s">
        <v>343</v>
      </c>
      <c r="D26" s="25"/>
      <c r="E26" s="25"/>
      <c r="F26" s="25"/>
      <c r="G26" s="26"/>
      <c r="H26" s="25"/>
      <c r="I26" s="25"/>
      <c r="J26" s="25"/>
      <c r="K26" s="26"/>
      <c r="L26" s="28"/>
      <c r="M26" s="28"/>
      <c r="N26" s="28"/>
      <c r="P26" s="28"/>
      <c r="Q26" s="28"/>
      <c r="R26" s="28"/>
      <c r="T26" s="27">
        <v>0</v>
      </c>
      <c r="U26" s="27">
        <v>0</v>
      </c>
      <c r="V26" s="27">
        <v>0</v>
      </c>
      <c r="X26" s="27">
        <v>0</v>
      </c>
      <c r="Y26" s="27">
        <v>568</v>
      </c>
      <c r="Z26" s="27">
        <v>2307</v>
      </c>
      <c r="AB26" s="28"/>
      <c r="AC26" s="28"/>
      <c r="AD26" s="28"/>
      <c r="AF26" s="28"/>
      <c r="AG26" s="28"/>
      <c r="AH26" s="28"/>
      <c r="AJ26" s="28"/>
      <c r="AK26" s="28"/>
      <c r="AL26" s="28"/>
      <c r="AN26" s="28"/>
      <c r="AO26" s="28"/>
      <c r="AP26" s="28"/>
      <c r="AR26" s="32">
        <f t="shared" si="0"/>
        <v>0</v>
      </c>
      <c r="AS26" s="32">
        <f t="shared" si="1"/>
        <v>0</v>
      </c>
      <c r="AT26" s="32">
        <f t="shared" si="2"/>
        <v>0</v>
      </c>
      <c r="AV26" s="32">
        <f t="shared" si="3"/>
        <v>0</v>
      </c>
      <c r="AW26" s="32">
        <f t="shared" si="4"/>
        <v>0</v>
      </c>
      <c r="AX26" s="32">
        <f t="shared" si="5"/>
        <v>0</v>
      </c>
      <c r="AY26" s="33"/>
      <c r="AZ26" s="32">
        <f t="shared" si="14"/>
        <v>0</v>
      </c>
      <c r="BA26" s="32">
        <f t="shared" si="14"/>
        <v>0</v>
      </c>
      <c r="BB26" s="32">
        <f t="shared" si="14"/>
        <v>0</v>
      </c>
      <c r="BD26" s="32">
        <f t="shared" si="7"/>
        <v>0</v>
      </c>
      <c r="BE26" s="32">
        <f t="shared" si="8"/>
        <v>0</v>
      </c>
      <c r="BF26" s="32">
        <f t="shared" si="9"/>
        <v>0</v>
      </c>
      <c r="BH26" s="32">
        <f t="shared" si="10"/>
        <v>0</v>
      </c>
      <c r="BI26" s="32">
        <f t="shared" si="11"/>
        <v>0</v>
      </c>
      <c r="BJ26" s="32">
        <f t="shared" si="12"/>
        <v>0</v>
      </c>
      <c r="BL26" s="32">
        <f t="shared" si="15"/>
        <v>0</v>
      </c>
      <c r="BM26" s="32">
        <f t="shared" si="15"/>
        <v>0</v>
      </c>
      <c r="BN26" s="32">
        <f t="shared" si="15"/>
        <v>0</v>
      </c>
      <c r="BP26" s="3">
        <f>'total Trade Mispricing ANALYSIS'!BX26</f>
        <v>0</v>
      </c>
      <c r="BQ26" s="3">
        <f>'total Trade Mispricing ANALYSIS'!BY26</f>
        <v>0</v>
      </c>
      <c r="BR26" s="3">
        <f>'total Trade Mispricing ANALYSIS'!BZ26</f>
        <v>0</v>
      </c>
    </row>
    <row r="27" spans="1:70" x14ac:dyDescent="0.2">
      <c r="A27" s="207"/>
      <c r="B27" s="157"/>
      <c r="C27" s="34" t="s">
        <v>344</v>
      </c>
      <c r="D27" s="25">
        <v>149</v>
      </c>
      <c r="E27" s="35">
        <v>-9999999</v>
      </c>
      <c r="F27" s="35">
        <v>-9999999</v>
      </c>
      <c r="G27" s="26"/>
      <c r="H27" s="27">
        <v>0</v>
      </c>
      <c r="I27" s="35">
        <v>-9999999</v>
      </c>
      <c r="J27" s="35">
        <v>-9999999</v>
      </c>
      <c r="K27" s="26"/>
      <c r="L27" s="28"/>
      <c r="M27" s="28"/>
      <c r="N27" s="28"/>
      <c r="P27" s="28"/>
      <c r="Q27" s="28"/>
      <c r="R27" s="28"/>
      <c r="T27" s="27">
        <v>0</v>
      </c>
      <c r="U27" s="27">
        <v>195</v>
      </c>
      <c r="V27" s="27">
        <v>0</v>
      </c>
      <c r="X27" s="27">
        <v>0</v>
      </c>
      <c r="Y27" s="27">
        <v>51</v>
      </c>
      <c r="Z27" s="27">
        <v>24</v>
      </c>
      <c r="AB27" s="28"/>
      <c r="AC27" s="28"/>
      <c r="AD27" s="28"/>
      <c r="AF27" s="28"/>
      <c r="AG27" s="28"/>
      <c r="AH27" s="28"/>
      <c r="AJ27" s="28"/>
      <c r="AK27" s="28"/>
      <c r="AL27" s="28"/>
      <c r="AN27" s="28"/>
      <c r="AO27" s="28"/>
      <c r="AP27" s="28"/>
      <c r="AR27" s="32">
        <f t="shared" si="0"/>
        <v>0</v>
      </c>
      <c r="AS27" s="32">
        <f t="shared" si="1"/>
        <v>0</v>
      </c>
      <c r="AT27" s="32">
        <f t="shared" si="2"/>
        <v>0</v>
      </c>
      <c r="AV27" s="32">
        <f t="shared" si="3"/>
        <v>0</v>
      </c>
      <c r="AW27" s="32">
        <f t="shared" si="4"/>
        <v>0</v>
      </c>
      <c r="AX27" s="32">
        <f t="shared" si="5"/>
        <v>0</v>
      </c>
      <c r="AY27" s="33"/>
      <c r="AZ27" s="32">
        <f t="shared" si="14"/>
        <v>0</v>
      </c>
      <c r="BA27" s="32">
        <f t="shared" si="14"/>
        <v>0</v>
      </c>
      <c r="BB27" s="32">
        <f t="shared" si="14"/>
        <v>0</v>
      </c>
      <c r="BD27" s="32">
        <f t="shared" si="7"/>
        <v>0</v>
      </c>
      <c r="BE27" s="32">
        <f t="shared" si="8"/>
        <v>0</v>
      </c>
      <c r="BF27" s="32">
        <f t="shared" si="9"/>
        <v>0</v>
      </c>
      <c r="BH27" s="32">
        <f t="shared" si="10"/>
        <v>0</v>
      </c>
      <c r="BI27" s="32">
        <f t="shared" si="11"/>
        <v>0</v>
      </c>
      <c r="BJ27" s="32">
        <f t="shared" si="12"/>
        <v>0</v>
      </c>
      <c r="BL27" s="32">
        <f t="shared" si="15"/>
        <v>0</v>
      </c>
      <c r="BM27" s="32">
        <f t="shared" si="15"/>
        <v>0</v>
      </c>
      <c r="BN27" s="32">
        <f t="shared" si="15"/>
        <v>0</v>
      </c>
      <c r="BP27" s="3">
        <f>'total Trade Mispricing ANALYSIS'!BX27</f>
        <v>0</v>
      </c>
      <c r="BQ27" s="3">
        <f>'total Trade Mispricing ANALYSIS'!BY27</f>
        <v>0</v>
      </c>
      <c r="BR27" s="3">
        <f>'total Trade Mispricing ANALYSIS'!BZ27</f>
        <v>0</v>
      </c>
    </row>
    <row r="28" spans="1:70" x14ac:dyDescent="0.2">
      <c r="A28" s="207"/>
      <c r="B28" s="157"/>
      <c r="C28" s="34" t="s">
        <v>345</v>
      </c>
      <c r="D28" s="25"/>
      <c r="E28" s="25"/>
      <c r="F28" s="25"/>
      <c r="G28" s="26"/>
      <c r="H28" s="25"/>
      <c r="I28" s="25"/>
      <c r="J28" s="25"/>
      <c r="K28" s="26"/>
      <c r="L28" s="28"/>
      <c r="M28" s="28"/>
      <c r="N28" s="28"/>
      <c r="P28" s="28"/>
      <c r="Q28" s="28"/>
      <c r="R28" s="28"/>
      <c r="T28" s="27">
        <v>0</v>
      </c>
      <c r="U28" s="27">
        <v>0</v>
      </c>
      <c r="V28" s="27">
        <v>0</v>
      </c>
      <c r="X28" s="27">
        <v>11</v>
      </c>
      <c r="Y28" s="27">
        <v>42</v>
      </c>
      <c r="Z28" s="27">
        <v>34</v>
      </c>
      <c r="AB28" s="28"/>
      <c r="AC28" s="28"/>
      <c r="AD28" s="28"/>
      <c r="AF28" s="28"/>
      <c r="AG28" s="28"/>
      <c r="AH28" s="28"/>
      <c r="AJ28" s="28"/>
      <c r="AK28" s="28"/>
      <c r="AL28" s="28"/>
      <c r="AN28" s="28"/>
      <c r="AO28" s="28"/>
      <c r="AP28" s="28"/>
      <c r="AR28" s="32">
        <f t="shared" si="0"/>
        <v>0</v>
      </c>
      <c r="AS28" s="32">
        <f t="shared" si="1"/>
        <v>0</v>
      </c>
      <c r="AT28" s="32">
        <f t="shared" si="2"/>
        <v>0</v>
      </c>
      <c r="AV28" s="32">
        <f t="shared" si="3"/>
        <v>0</v>
      </c>
      <c r="AW28" s="32">
        <f t="shared" si="4"/>
        <v>0</v>
      </c>
      <c r="AX28" s="32">
        <f t="shared" si="5"/>
        <v>0</v>
      </c>
      <c r="AY28" s="33"/>
      <c r="AZ28" s="32">
        <f t="shared" si="14"/>
        <v>0</v>
      </c>
      <c r="BA28" s="32">
        <f t="shared" si="14"/>
        <v>0</v>
      </c>
      <c r="BB28" s="32">
        <f t="shared" si="14"/>
        <v>0</v>
      </c>
      <c r="BD28" s="32">
        <f t="shared" si="7"/>
        <v>0</v>
      </c>
      <c r="BE28" s="32">
        <f t="shared" si="8"/>
        <v>0</v>
      </c>
      <c r="BF28" s="32">
        <f t="shared" si="9"/>
        <v>0</v>
      </c>
      <c r="BH28" s="32">
        <f t="shared" si="10"/>
        <v>0</v>
      </c>
      <c r="BI28" s="32">
        <f t="shared" si="11"/>
        <v>0</v>
      </c>
      <c r="BJ28" s="32">
        <f t="shared" si="12"/>
        <v>0</v>
      </c>
      <c r="BL28" s="32">
        <f t="shared" si="15"/>
        <v>0</v>
      </c>
      <c r="BM28" s="32">
        <f t="shared" si="15"/>
        <v>0</v>
      </c>
      <c r="BN28" s="32">
        <f t="shared" si="15"/>
        <v>0</v>
      </c>
      <c r="BP28" s="3">
        <f>'total Trade Mispricing ANALYSIS'!BX28</f>
        <v>0</v>
      </c>
      <c r="BQ28" s="3">
        <f>'total Trade Mispricing ANALYSIS'!BY28</f>
        <v>0</v>
      </c>
      <c r="BR28" s="3">
        <f>'total Trade Mispricing ANALYSIS'!BZ28</f>
        <v>0</v>
      </c>
    </row>
    <row r="29" spans="1:70" x14ac:dyDescent="0.2">
      <c r="A29" s="207"/>
      <c r="B29" s="157"/>
      <c r="C29" s="41" t="s">
        <v>346</v>
      </c>
      <c r="D29" s="35"/>
      <c r="E29" s="35"/>
      <c r="F29" s="35"/>
      <c r="G29" s="26"/>
      <c r="H29" s="35"/>
      <c r="I29" s="35"/>
      <c r="J29" s="35"/>
      <c r="K29" s="26"/>
      <c r="L29" s="28"/>
      <c r="M29" s="28"/>
      <c r="N29" s="28"/>
      <c r="P29" s="28"/>
      <c r="Q29" s="28"/>
      <c r="R29" s="28"/>
      <c r="T29" s="42"/>
      <c r="U29" s="42"/>
      <c r="V29" s="42"/>
      <c r="X29" s="43"/>
      <c r="Y29" s="43"/>
      <c r="Z29" s="43"/>
      <c r="AB29" s="28"/>
      <c r="AC29" s="28"/>
      <c r="AD29" s="28"/>
      <c r="AF29" s="28"/>
      <c r="AG29" s="28"/>
      <c r="AH29" s="28"/>
      <c r="AJ29" s="28"/>
      <c r="AK29" s="28"/>
      <c r="AL29" s="28"/>
      <c r="AN29" s="28"/>
      <c r="AO29" s="28"/>
      <c r="AP29" s="28"/>
      <c r="AR29" s="32">
        <f t="shared" si="0"/>
        <v>0</v>
      </c>
      <c r="AS29" s="32">
        <f t="shared" si="1"/>
        <v>0</v>
      </c>
      <c r="AT29" s="32">
        <f t="shared" si="2"/>
        <v>0</v>
      </c>
      <c r="AV29" s="32">
        <f t="shared" si="3"/>
        <v>0</v>
      </c>
      <c r="AW29" s="32">
        <f t="shared" si="4"/>
        <v>0</v>
      </c>
      <c r="AX29" s="32">
        <f t="shared" si="5"/>
        <v>0</v>
      </c>
      <c r="AY29" s="33"/>
      <c r="AZ29" s="32">
        <f t="shared" si="14"/>
        <v>0</v>
      </c>
      <c r="BA29" s="32">
        <f t="shared" si="14"/>
        <v>0</v>
      </c>
      <c r="BB29" s="32">
        <f t="shared" si="14"/>
        <v>0</v>
      </c>
      <c r="BD29" s="32">
        <f t="shared" si="7"/>
        <v>0</v>
      </c>
      <c r="BE29" s="32">
        <f t="shared" si="8"/>
        <v>0</v>
      </c>
      <c r="BF29" s="32">
        <f t="shared" si="9"/>
        <v>0</v>
      </c>
      <c r="BH29" s="32">
        <f t="shared" si="10"/>
        <v>0</v>
      </c>
      <c r="BI29" s="32">
        <f t="shared" si="11"/>
        <v>0</v>
      </c>
      <c r="BJ29" s="32">
        <f t="shared" si="12"/>
        <v>0</v>
      </c>
      <c r="BL29" s="32">
        <f t="shared" si="15"/>
        <v>0</v>
      </c>
      <c r="BM29" s="32">
        <f t="shared" si="15"/>
        <v>0</v>
      </c>
      <c r="BN29" s="32">
        <f t="shared" si="15"/>
        <v>0</v>
      </c>
      <c r="BP29" s="3">
        <f>'total Trade Mispricing ANALYSIS'!BX29</f>
        <v>0</v>
      </c>
      <c r="BQ29" s="3">
        <f>'total Trade Mispricing ANALYSIS'!BY29</f>
        <v>0</v>
      </c>
      <c r="BR29" s="3">
        <f>'total Trade Mispricing ANALYSIS'!BZ29</f>
        <v>0</v>
      </c>
    </row>
    <row r="30" spans="1:70" x14ac:dyDescent="0.2">
      <c r="A30" s="207"/>
      <c r="B30" s="158"/>
      <c r="C30" s="40" t="s">
        <v>347</v>
      </c>
      <c r="D30" s="39">
        <v>0</v>
      </c>
      <c r="E30" s="39">
        <v>0</v>
      </c>
      <c r="F30" s="39">
        <v>0</v>
      </c>
      <c r="G30" s="26"/>
      <c r="H30" s="39">
        <v>0</v>
      </c>
      <c r="I30" s="39">
        <v>0</v>
      </c>
      <c r="J30" s="39">
        <v>0</v>
      </c>
      <c r="K30" s="26"/>
      <c r="L30" s="28"/>
      <c r="M30" s="28"/>
      <c r="N30" s="28"/>
      <c r="P30" s="28"/>
      <c r="Q30" s="28"/>
      <c r="R30" s="28"/>
      <c r="T30" s="27">
        <v>0</v>
      </c>
      <c r="U30" s="27">
        <v>0</v>
      </c>
      <c r="V30" s="27">
        <v>0</v>
      </c>
      <c r="X30" s="27">
        <v>0</v>
      </c>
      <c r="Y30" s="27">
        <v>0</v>
      </c>
      <c r="Z30" s="27">
        <v>0</v>
      </c>
      <c r="AB30" s="28"/>
      <c r="AC30" s="28"/>
      <c r="AD30" s="28"/>
      <c r="AF30" s="28"/>
      <c r="AG30" s="28"/>
      <c r="AH30" s="28"/>
      <c r="AJ30" s="28"/>
      <c r="AK30" s="28"/>
      <c r="AL30" s="28"/>
      <c r="AN30" s="28"/>
      <c r="AO30" s="28"/>
      <c r="AP30" s="28"/>
      <c r="AR30" s="32">
        <f t="shared" si="0"/>
        <v>0</v>
      </c>
      <c r="AS30" s="32">
        <f t="shared" si="1"/>
        <v>0</v>
      </c>
      <c r="AT30" s="32">
        <f t="shared" si="2"/>
        <v>0</v>
      </c>
      <c r="AV30" s="32">
        <f t="shared" si="3"/>
        <v>0</v>
      </c>
      <c r="AW30" s="32">
        <f t="shared" si="4"/>
        <v>0</v>
      </c>
      <c r="AX30" s="32">
        <f t="shared" si="5"/>
        <v>0</v>
      </c>
      <c r="AY30" s="33"/>
      <c r="AZ30" s="32">
        <f t="shared" si="14"/>
        <v>0</v>
      </c>
      <c r="BA30" s="32">
        <f t="shared" si="14"/>
        <v>0</v>
      </c>
      <c r="BB30" s="32">
        <f t="shared" si="14"/>
        <v>0</v>
      </c>
      <c r="BD30" s="32">
        <f t="shared" si="7"/>
        <v>0</v>
      </c>
      <c r="BE30" s="32">
        <f t="shared" si="8"/>
        <v>0</v>
      </c>
      <c r="BF30" s="32">
        <f t="shared" si="9"/>
        <v>0</v>
      </c>
      <c r="BH30" s="32">
        <f t="shared" si="10"/>
        <v>0</v>
      </c>
      <c r="BI30" s="32">
        <f t="shared" si="11"/>
        <v>0</v>
      </c>
      <c r="BJ30" s="32">
        <f t="shared" si="12"/>
        <v>0</v>
      </c>
      <c r="BL30" s="32">
        <f t="shared" si="15"/>
        <v>0</v>
      </c>
      <c r="BM30" s="32">
        <f t="shared" si="15"/>
        <v>0</v>
      </c>
      <c r="BN30" s="32">
        <f t="shared" si="15"/>
        <v>0</v>
      </c>
      <c r="BP30" s="3">
        <f>'total Trade Mispricing ANALYSIS'!BX30</f>
        <v>0</v>
      </c>
      <c r="BQ30" s="3">
        <f>'total Trade Mispricing ANALYSIS'!BY30</f>
        <v>0</v>
      </c>
      <c r="BR30" s="3">
        <f>'total Trade Mispricing ANALYSIS'!BZ30</f>
        <v>0</v>
      </c>
    </row>
    <row r="31" spans="1:70" x14ac:dyDescent="0.2">
      <c r="A31" s="207"/>
      <c r="B31" s="206" t="s">
        <v>349</v>
      </c>
      <c r="C31" s="24" t="s">
        <v>350</v>
      </c>
      <c r="D31" s="37">
        <v>4208</v>
      </c>
      <c r="E31" s="37">
        <v>3121</v>
      </c>
      <c r="F31" s="37">
        <v>1175</v>
      </c>
      <c r="G31" s="26"/>
      <c r="H31" s="37">
        <v>13</v>
      </c>
      <c r="I31" s="37">
        <v>43</v>
      </c>
      <c r="J31" s="37">
        <v>40</v>
      </c>
      <c r="K31" s="26"/>
      <c r="L31" s="28"/>
      <c r="M31" s="28"/>
      <c r="N31" s="28"/>
      <c r="P31" s="28"/>
      <c r="Q31" s="28"/>
      <c r="R31" s="28"/>
      <c r="T31" s="27">
        <v>4208</v>
      </c>
      <c r="U31" s="27">
        <v>3121</v>
      </c>
      <c r="V31" s="27">
        <v>1175</v>
      </c>
      <c r="X31" s="27">
        <v>13</v>
      </c>
      <c r="Y31" s="27">
        <v>43</v>
      </c>
      <c r="Z31" s="27">
        <v>40</v>
      </c>
      <c r="AB31" s="28"/>
      <c r="AC31" s="28"/>
      <c r="AD31" s="28"/>
      <c r="AF31" s="28"/>
      <c r="AG31" s="28"/>
      <c r="AH31" s="28"/>
      <c r="AJ31" s="28"/>
      <c r="AK31" s="28"/>
      <c r="AL31" s="28"/>
      <c r="AN31" s="28"/>
      <c r="AO31" s="28"/>
      <c r="AP31" s="28"/>
      <c r="AR31" s="32">
        <f t="shared" si="0"/>
        <v>0</v>
      </c>
      <c r="AS31" s="32">
        <f t="shared" si="1"/>
        <v>0</v>
      </c>
      <c r="AT31" s="32">
        <f t="shared" si="2"/>
        <v>0</v>
      </c>
      <c r="AV31" s="32">
        <f t="shared" si="3"/>
        <v>0</v>
      </c>
      <c r="AW31" s="32">
        <f t="shared" si="4"/>
        <v>0</v>
      </c>
      <c r="AX31" s="32">
        <f t="shared" si="5"/>
        <v>0</v>
      </c>
      <c r="AY31" s="33"/>
      <c r="AZ31" s="32">
        <f t="shared" si="14"/>
        <v>0</v>
      </c>
      <c r="BA31" s="32">
        <f t="shared" si="14"/>
        <v>0</v>
      </c>
      <c r="BB31" s="32">
        <f t="shared" si="14"/>
        <v>0</v>
      </c>
      <c r="BD31" s="32">
        <f t="shared" si="7"/>
        <v>0</v>
      </c>
      <c r="BE31" s="32">
        <f t="shared" si="8"/>
        <v>0</v>
      </c>
      <c r="BF31" s="32">
        <f t="shared" si="9"/>
        <v>0</v>
      </c>
      <c r="BH31" s="32">
        <f t="shared" si="10"/>
        <v>0</v>
      </c>
      <c r="BI31" s="32">
        <f t="shared" si="11"/>
        <v>0</v>
      </c>
      <c r="BJ31" s="32">
        <f t="shared" si="12"/>
        <v>0</v>
      </c>
      <c r="BL31" s="32">
        <f t="shared" si="15"/>
        <v>0</v>
      </c>
      <c r="BM31" s="32">
        <f t="shared" si="15"/>
        <v>0</v>
      </c>
      <c r="BN31" s="32">
        <f t="shared" si="15"/>
        <v>0</v>
      </c>
      <c r="BP31" s="3">
        <f>'total Trade Mispricing ANALYSIS'!BX31</f>
        <v>0</v>
      </c>
      <c r="BQ31" s="3">
        <f>'total Trade Mispricing ANALYSIS'!BY31</f>
        <v>0</v>
      </c>
      <c r="BR31" s="3">
        <f>'total Trade Mispricing ANALYSIS'!BZ31</f>
        <v>0</v>
      </c>
    </row>
    <row r="32" spans="1:70" x14ac:dyDescent="0.2">
      <c r="A32" s="207"/>
      <c r="B32" s="207"/>
      <c r="C32" s="34" t="s">
        <v>57</v>
      </c>
      <c r="D32" s="25">
        <v>15412</v>
      </c>
      <c r="E32" s="25">
        <v>4494</v>
      </c>
      <c r="F32" s="25">
        <v>2615</v>
      </c>
      <c r="G32" s="26"/>
      <c r="H32" s="25">
        <v>3580</v>
      </c>
      <c r="I32" s="25">
        <v>1062</v>
      </c>
      <c r="J32" s="25">
        <v>120</v>
      </c>
      <c r="K32" s="26"/>
      <c r="L32" s="28"/>
      <c r="M32" s="28"/>
      <c r="N32" s="28"/>
      <c r="P32" s="28"/>
      <c r="Q32" s="28"/>
      <c r="R32" s="28"/>
      <c r="T32" s="27">
        <v>4788</v>
      </c>
      <c r="U32" s="27">
        <v>3364</v>
      </c>
      <c r="V32" s="27">
        <v>1113</v>
      </c>
      <c r="X32" s="27">
        <v>1284</v>
      </c>
      <c r="Y32" s="27">
        <v>2884</v>
      </c>
      <c r="Z32" s="27">
        <v>1999</v>
      </c>
      <c r="AB32" s="28"/>
      <c r="AC32" s="28"/>
      <c r="AD32" s="28"/>
      <c r="AF32" s="28"/>
      <c r="AG32" s="28"/>
      <c r="AH32" s="28"/>
      <c r="AJ32" s="28"/>
      <c r="AK32" s="28"/>
      <c r="AL32" s="28"/>
      <c r="AN32" s="28"/>
      <c r="AO32" s="28"/>
      <c r="AP32" s="28"/>
      <c r="AR32" s="32">
        <f t="shared" si="0"/>
        <v>0</v>
      </c>
      <c r="AS32" s="32">
        <f t="shared" si="1"/>
        <v>0</v>
      </c>
      <c r="AT32" s="32">
        <f t="shared" si="2"/>
        <v>0</v>
      </c>
      <c r="AV32" s="32">
        <f t="shared" si="3"/>
        <v>0</v>
      </c>
      <c r="AW32" s="32">
        <f t="shared" si="4"/>
        <v>0</v>
      </c>
      <c r="AX32" s="32">
        <f t="shared" si="5"/>
        <v>0</v>
      </c>
      <c r="AY32" s="33"/>
      <c r="AZ32" s="32">
        <f t="shared" si="14"/>
        <v>0</v>
      </c>
      <c r="BA32" s="32">
        <f t="shared" si="14"/>
        <v>0</v>
      </c>
      <c r="BB32" s="32">
        <f t="shared" si="14"/>
        <v>0</v>
      </c>
      <c r="BD32" s="32">
        <f t="shared" si="7"/>
        <v>0</v>
      </c>
      <c r="BE32" s="32">
        <f t="shared" si="8"/>
        <v>0</v>
      </c>
      <c r="BF32" s="32">
        <f t="shared" si="9"/>
        <v>0</v>
      </c>
      <c r="BH32" s="32">
        <f t="shared" si="10"/>
        <v>0</v>
      </c>
      <c r="BI32" s="32">
        <f t="shared" si="11"/>
        <v>0</v>
      </c>
      <c r="BJ32" s="32">
        <f t="shared" si="12"/>
        <v>0</v>
      </c>
      <c r="BL32" s="32">
        <f t="shared" si="15"/>
        <v>0</v>
      </c>
      <c r="BM32" s="32">
        <f t="shared" si="15"/>
        <v>0</v>
      </c>
      <c r="BN32" s="32">
        <f t="shared" si="15"/>
        <v>0</v>
      </c>
      <c r="BP32" s="3">
        <f>'total Trade Mispricing ANALYSIS'!BX32</f>
        <v>0</v>
      </c>
      <c r="BQ32" s="3">
        <f>'total Trade Mispricing ANALYSIS'!BY32</f>
        <v>0</v>
      </c>
      <c r="BR32" s="3">
        <f>'total Trade Mispricing ANALYSIS'!BZ32</f>
        <v>0</v>
      </c>
    </row>
    <row r="33" spans="1:70" x14ac:dyDescent="0.2">
      <c r="A33" s="207"/>
      <c r="B33" s="207"/>
      <c r="C33" s="34" t="s">
        <v>58</v>
      </c>
      <c r="D33" s="25">
        <v>50837</v>
      </c>
      <c r="E33" s="25">
        <v>49435</v>
      </c>
      <c r="F33" s="35">
        <v>-9999999</v>
      </c>
      <c r="G33" s="26"/>
      <c r="H33" s="25">
        <v>35</v>
      </c>
      <c r="I33" s="25">
        <v>60</v>
      </c>
      <c r="J33" s="35">
        <v>-9999999</v>
      </c>
      <c r="K33" s="26"/>
      <c r="L33" s="28"/>
      <c r="M33" s="28"/>
      <c r="N33" s="28"/>
      <c r="O33" s="28"/>
      <c r="P33" s="28"/>
      <c r="Q33" s="28"/>
      <c r="R33" s="28"/>
      <c r="T33" s="27">
        <v>562</v>
      </c>
      <c r="U33" s="27">
        <v>1482</v>
      </c>
      <c r="V33" s="27">
        <v>303</v>
      </c>
      <c r="X33" s="27">
        <v>10</v>
      </c>
      <c r="Y33" s="27">
        <v>96</v>
      </c>
      <c r="Z33" s="27">
        <v>129</v>
      </c>
      <c r="AB33" s="28"/>
      <c r="AC33" s="28"/>
      <c r="AD33" s="28"/>
      <c r="AF33" s="28"/>
      <c r="AG33" s="28"/>
      <c r="AH33" s="28"/>
      <c r="AJ33" s="28"/>
      <c r="AK33" s="28"/>
      <c r="AL33" s="28"/>
      <c r="AN33" s="28"/>
      <c r="AO33" s="28"/>
      <c r="AP33" s="28"/>
      <c r="AR33" s="32">
        <f t="shared" si="0"/>
        <v>0</v>
      </c>
      <c r="AS33" s="32">
        <f t="shared" si="1"/>
        <v>0</v>
      </c>
      <c r="AT33" s="32">
        <f t="shared" si="2"/>
        <v>0</v>
      </c>
      <c r="AV33" s="32">
        <f t="shared" si="3"/>
        <v>0</v>
      </c>
      <c r="AW33" s="32">
        <f t="shared" si="4"/>
        <v>0</v>
      </c>
      <c r="AX33" s="32">
        <f t="shared" si="5"/>
        <v>0</v>
      </c>
      <c r="AY33" s="33"/>
      <c r="AZ33" s="32">
        <f t="shared" si="14"/>
        <v>0</v>
      </c>
      <c r="BA33" s="32">
        <f t="shared" si="14"/>
        <v>0</v>
      </c>
      <c r="BB33" s="32">
        <f t="shared" si="14"/>
        <v>0</v>
      </c>
      <c r="BD33" s="32">
        <f t="shared" si="7"/>
        <v>0</v>
      </c>
      <c r="BE33" s="32">
        <f t="shared" si="8"/>
        <v>0</v>
      </c>
      <c r="BF33" s="32">
        <f t="shared" si="9"/>
        <v>0</v>
      </c>
      <c r="BH33" s="32">
        <f t="shared" si="10"/>
        <v>0</v>
      </c>
      <c r="BI33" s="32">
        <f t="shared" si="11"/>
        <v>0</v>
      </c>
      <c r="BJ33" s="32">
        <f t="shared" si="12"/>
        <v>0</v>
      </c>
      <c r="BL33" s="32">
        <f t="shared" si="15"/>
        <v>0</v>
      </c>
      <c r="BM33" s="32">
        <f t="shared" si="15"/>
        <v>0</v>
      </c>
      <c r="BN33" s="32">
        <f t="shared" si="15"/>
        <v>0</v>
      </c>
      <c r="BP33" s="3">
        <f>'total Trade Mispricing ANALYSIS'!BX33</f>
        <v>0</v>
      </c>
      <c r="BQ33" s="3">
        <f>'total Trade Mispricing ANALYSIS'!BY33</f>
        <v>0</v>
      </c>
      <c r="BR33" s="3">
        <f>'total Trade Mispricing ANALYSIS'!BZ33</f>
        <v>0</v>
      </c>
    </row>
    <row r="34" spans="1:70" x14ac:dyDescent="0.2">
      <c r="A34" s="207"/>
      <c r="B34" s="207"/>
      <c r="C34" s="34" t="s">
        <v>59</v>
      </c>
      <c r="D34" s="25"/>
      <c r="E34" s="25"/>
      <c r="F34" s="25"/>
      <c r="G34" s="26"/>
      <c r="H34" s="25"/>
      <c r="I34" s="25"/>
      <c r="J34" s="25"/>
      <c r="K34" s="26"/>
      <c r="L34" s="28"/>
      <c r="M34" s="28"/>
      <c r="N34" s="28"/>
      <c r="P34" s="28"/>
      <c r="Q34" s="28"/>
      <c r="R34" s="28"/>
      <c r="T34" s="27">
        <v>679</v>
      </c>
      <c r="U34" s="27">
        <v>488</v>
      </c>
      <c r="V34" s="27">
        <v>84</v>
      </c>
      <c r="X34" s="27">
        <v>6</v>
      </c>
      <c r="Y34" s="27">
        <v>568</v>
      </c>
      <c r="Z34" s="27">
        <v>191</v>
      </c>
      <c r="AB34" s="28"/>
      <c r="AC34" s="28"/>
      <c r="AD34" s="28"/>
      <c r="AF34" s="28"/>
      <c r="AG34" s="28"/>
      <c r="AH34" s="28"/>
      <c r="AJ34" s="28"/>
      <c r="AK34" s="28"/>
      <c r="AL34" s="28"/>
      <c r="AN34" s="28"/>
      <c r="AO34" s="28"/>
      <c r="AP34" s="28"/>
      <c r="AR34" s="32">
        <f t="shared" si="0"/>
        <v>0</v>
      </c>
      <c r="AS34" s="32">
        <f t="shared" si="1"/>
        <v>0</v>
      </c>
      <c r="AT34" s="32">
        <f t="shared" si="2"/>
        <v>0</v>
      </c>
      <c r="AV34" s="32">
        <f t="shared" si="3"/>
        <v>0</v>
      </c>
      <c r="AW34" s="32">
        <f t="shared" si="4"/>
        <v>0</v>
      </c>
      <c r="AX34" s="32">
        <f t="shared" si="5"/>
        <v>0</v>
      </c>
      <c r="AY34" s="33"/>
      <c r="AZ34" s="32">
        <f t="shared" si="14"/>
        <v>0</v>
      </c>
      <c r="BA34" s="32">
        <f t="shared" si="14"/>
        <v>0</v>
      </c>
      <c r="BB34" s="32">
        <f t="shared" si="14"/>
        <v>0</v>
      </c>
      <c r="BD34" s="32">
        <f t="shared" si="7"/>
        <v>0</v>
      </c>
      <c r="BE34" s="32">
        <f t="shared" si="8"/>
        <v>0</v>
      </c>
      <c r="BF34" s="32">
        <f t="shared" si="9"/>
        <v>0</v>
      </c>
      <c r="BH34" s="32">
        <f t="shared" si="10"/>
        <v>0</v>
      </c>
      <c r="BI34" s="32">
        <f t="shared" si="11"/>
        <v>0</v>
      </c>
      <c r="BJ34" s="32">
        <f t="shared" si="12"/>
        <v>0</v>
      </c>
      <c r="BL34" s="32">
        <f t="shared" si="15"/>
        <v>0</v>
      </c>
      <c r="BM34" s="32">
        <f t="shared" si="15"/>
        <v>0</v>
      </c>
      <c r="BN34" s="32">
        <f t="shared" si="15"/>
        <v>0</v>
      </c>
      <c r="BP34" s="3">
        <f>'total Trade Mispricing ANALYSIS'!BX34</f>
        <v>0</v>
      </c>
      <c r="BQ34" s="3">
        <f>'total Trade Mispricing ANALYSIS'!BY34</f>
        <v>0</v>
      </c>
      <c r="BR34" s="3">
        <f>'total Trade Mispricing ANALYSIS'!BZ34</f>
        <v>0</v>
      </c>
    </row>
    <row r="35" spans="1:70" x14ac:dyDescent="0.2">
      <c r="A35" s="207"/>
      <c r="B35" s="207"/>
      <c r="C35" s="34" t="s">
        <v>60</v>
      </c>
      <c r="D35" s="25">
        <v>0</v>
      </c>
      <c r="E35" s="25">
        <v>5</v>
      </c>
      <c r="F35" s="25">
        <v>0</v>
      </c>
      <c r="G35" s="26"/>
      <c r="H35" s="25">
        <v>0</v>
      </c>
      <c r="I35" s="25">
        <v>0</v>
      </c>
      <c r="J35" s="25">
        <v>0</v>
      </c>
      <c r="K35" s="26"/>
      <c r="L35" s="28"/>
      <c r="M35" s="28"/>
      <c r="N35" s="28"/>
      <c r="P35" s="28"/>
      <c r="Q35" s="28"/>
      <c r="R35" s="28"/>
      <c r="T35" s="27">
        <v>1946</v>
      </c>
      <c r="U35" s="27">
        <v>1416</v>
      </c>
      <c r="V35" s="27">
        <v>1727</v>
      </c>
      <c r="X35" s="27">
        <v>0</v>
      </c>
      <c r="Y35" s="27">
        <v>131</v>
      </c>
      <c r="Z35" s="27">
        <v>304</v>
      </c>
      <c r="AB35" s="28"/>
      <c r="AC35" s="28"/>
      <c r="AD35" s="28"/>
      <c r="AF35" s="28"/>
      <c r="AG35" s="28"/>
      <c r="AH35" s="28"/>
      <c r="AJ35" s="28"/>
      <c r="AK35" s="28"/>
      <c r="AL35" s="28"/>
      <c r="AN35" s="28"/>
      <c r="AO35" s="28"/>
      <c r="AP35" s="28"/>
      <c r="AR35" s="32">
        <f t="shared" si="0"/>
        <v>0</v>
      </c>
      <c r="AS35" s="32">
        <f t="shared" si="1"/>
        <v>0</v>
      </c>
      <c r="AT35" s="32">
        <f t="shared" si="2"/>
        <v>0</v>
      </c>
      <c r="AV35" s="32">
        <f t="shared" si="3"/>
        <v>0</v>
      </c>
      <c r="AW35" s="32">
        <f t="shared" si="4"/>
        <v>0</v>
      </c>
      <c r="AX35" s="32">
        <f t="shared" si="5"/>
        <v>0</v>
      </c>
      <c r="AY35" s="33"/>
      <c r="AZ35" s="32">
        <f t="shared" si="14"/>
        <v>0</v>
      </c>
      <c r="BA35" s="32">
        <f t="shared" si="14"/>
        <v>0</v>
      </c>
      <c r="BB35" s="32">
        <f t="shared" si="14"/>
        <v>0</v>
      </c>
      <c r="BD35" s="32">
        <f t="shared" si="7"/>
        <v>0</v>
      </c>
      <c r="BE35" s="32">
        <f t="shared" si="8"/>
        <v>0</v>
      </c>
      <c r="BF35" s="32">
        <f t="shared" si="9"/>
        <v>0</v>
      </c>
      <c r="BH35" s="32">
        <f t="shared" si="10"/>
        <v>0</v>
      </c>
      <c r="BI35" s="32">
        <f t="shared" si="11"/>
        <v>0</v>
      </c>
      <c r="BJ35" s="32">
        <f t="shared" si="12"/>
        <v>0</v>
      </c>
      <c r="BL35" s="32">
        <f t="shared" si="15"/>
        <v>0</v>
      </c>
      <c r="BM35" s="32">
        <f t="shared" si="15"/>
        <v>0</v>
      </c>
      <c r="BN35" s="32">
        <f t="shared" si="15"/>
        <v>0</v>
      </c>
      <c r="BP35" s="3">
        <f>'total Trade Mispricing ANALYSIS'!BX35</f>
        <v>0</v>
      </c>
      <c r="BQ35" s="3">
        <f>'total Trade Mispricing ANALYSIS'!BY35</f>
        <v>0</v>
      </c>
      <c r="BR35" s="3">
        <f>'total Trade Mispricing ANALYSIS'!BZ35</f>
        <v>0</v>
      </c>
    </row>
    <row r="36" spans="1:70" x14ac:dyDescent="0.2">
      <c r="A36" s="207"/>
      <c r="B36" s="207"/>
      <c r="C36" s="34" t="s">
        <v>61</v>
      </c>
      <c r="D36" s="25">
        <v>3855</v>
      </c>
      <c r="E36" s="25">
        <v>3733</v>
      </c>
      <c r="F36" s="25">
        <v>3061</v>
      </c>
      <c r="G36" s="26"/>
      <c r="H36" s="25">
        <v>3429</v>
      </c>
      <c r="I36" s="25">
        <v>2716</v>
      </c>
      <c r="J36" s="25">
        <v>1836</v>
      </c>
      <c r="K36" s="26"/>
      <c r="L36" s="28"/>
      <c r="M36" s="28"/>
      <c r="N36" s="28"/>
      <c r="P36" s="28"/>
      <c r="Q36" s="28"/>
      <c r="R36" s="28"/>
      <c r="T36" s="27">
        <v>8246</v>
      </c>
      <c r="U36" s="27">
        <v>4780</v>
      </c>
      <c r="V36" s="27">
        <v>3940</v>
      </c>
      <c r="X36" s="27">
        <v>2429</v>
      </c>
      <c r="Y36" s="27">
        <v>1640</v>
      </c>
      <c r="Z36" s="27">
        <v>1431</v>
      </c>
      <c r="AB36" s="28"/>
      <c r="AC36" s="28"/>
      <c r="AD36" s="28"/>
      <c r="AF36" s="28"/>
      <c r="AG36" s="28"/>
      <c r="AH36" s="28"/>
      <c r="AJ36" s="28"/>
      <c r="AK36" s="28"/>
      <c r="AL36" s="28"/>
      <c r="AN36" s="28"/>
      <c r="AO36" s="28"/>
      <c r="AP36" s="28"/>
      <c r="AR36" s="32">
        <f t="shared" si="0"/>
        <v>0</v>
      </c>
      <c r="AS36" s="32">
        <f t="shared" si="1"/>
        <v>0</v>
      </c>
      <c r="AT36" s="32">
        <f t="shared" si="2"/>
        <v>0</v>
      </c>
      <c r="AV36" s="32">
        <f t="shared" si="3"/>
        <v>0</v>
      </c>
      <c r="AW36" s="32">
        <f t="shared" si="4"/>
        <v>0</v>
      </c>
      <c r="AX36" s="32">
        <f t="shared" si="5"/>
        <v>0</v>
      </c>
      <c r="AY36" s="33"/>
      <c r="AZ36" s="32">
        <f t="shared" si="14"/>
        <v>0</v>
      </c>
      <c r="BA36" s="32">
        <f t="shared" si="14"/>
        <v>0</v>
      </c>
      <c r="BB36" s="32">
        <f t="shared" si="14"/>
        <v>0</v>
      </c>
      <c r="BD36" s="32">
        <f t="shared" si="7"/>
        <v>0</v>
      </c>
      <c r="BE36" s="32">
        <f t="shared" si="8"/>
        <v>0</v>
      </c>
      <c r="BF36" s="32">
        <f t="shared" si="9"/>
        <v>0</v>
      </c>
      <c r="BH36" s="32">
        <f t="shared" si="10"/>
        <v>0</v>
      </c>
      <c r="BI36" s="32">
        <f t="shared" si="11"/>
        <v>0</v>
      </c>
      <c r="BJ36" s="32">
        <f t="shared" si="12"/>
        <v>0</v>
      </c>
      <c r="BL36" s="32">
        <f t="shared" si="15"/>
        <v>0</v>
      </c>
      <c r="BM36" s="32">
        <f t="shared" si="15"/>
        <v>0</v>
      </c>
      <c r="BN36" s="32">
        <f t="shared" si="15"/>
        <v>0</v>
      </c>
      <c r="BP36" s="3">
        <f>'total Trade Mispricing ANALYSIS'!BX36</f>
        <v>0</v>
      </c>
      <c r="BQ36" s="3">
        <f>'total Trade Mispricing ANALYSIS'!BY36</f>
        <v>0</v>
      </c>
      <c r="BR36" s="3">
        <f>'total Trade Mispricing ANALYSIS'!BZ36</f>
        <v>0</v>
      </c>
    </row>
    <row r="37" spans="1:70" x14ac:dyDescent="0.2">
      <c r="A37" s="207"/>
      <c r="B37" s="207"/>
      <c r="C37" s="34" t="s">
        <v>62</v>
      </c>
      <c r="D37" s="25">
        <v>40</v>
      </c>
      <c r="E37" s="25">
        <v>1145</v>
      </c>
      <c r="F37" s="25">
        <v>935</v>
      </c>
      <c r="G37" s="26"/>
      <c r="H37" s="27">
        <v>0</v>
      </c>
      <c r="I37" s="27">
        <v>0</v>
      </c>
      <c r="J37" s="27">
        <v>0</v>
      </c>
      <c r="K37" s="26"/>
      <c r="L37" s="28"/>
      <c r="M37" s="28"/>
      <c r="N37" s="28"/>
      <c r="P37" s="28"/>
      <c r="Q37" s="28"/>
      <c r="R37" s="28"/>
      <c r="T37" s="27">
        <f>I37</f>
        <v>0</v>
      </c>
      <c r="U37" s="27">
        <f>J37</f>
        <v>0</v>
      </c>
      <c r="V37" s="27">
        <f>K37</f>
        <v>0</v>
      </c>
      <c r="X37" s="25">
        <f>D37</f>
        <v>40</v>
      </c>
      <c r="Y37" s="25">
        <f>E37</f>
        <v>1145</v>
      </c>
      <c r="Z37" s="25">
        <f>F37</f>
        <v>935</v>
      </c>
      <c r="AB37" s="28"/>
      <c r="AC37" s="28"/>
      <c r="AD37" s="28"/>
      <c r="AF37" s="28"/>
      <c r="AG37" s="28"/>
      <c r="AH37" s="28"/>
      <c r="AJ37" s="28"/>
      <c r="AK37" s="28"/>
      <c r="AL37" s="28"/>
      <c r="AN37" s="28"/>
      <c r="AO37" s="28"/>
      <c r="AP37" s="28"/>
      <c r="AR37" s="32">
        <f t="shared" si="0"/>
        <v>0</v>
      </c>
      <c r="AS37" s="32">
        <f t="shared" si="1"/>
        <v>0</v>
      </c>
      <c r="AT37" s="32">
        <f t="shared" si="2"/>
        <v>0</v>
      </c>
      <c r="AV37" s="32">
        <f t="shared" si="3"/>
        <v>0</v>
      </c>
      <c r="AW37" s="32">
        <f t="shared" si="4"/>
        <v>0</v>
      </c>
      <c r="AX37" s="32">
        <f t="shared" si="5"/>
        <v>0</v>
      </c>
      <c r="AY37" s="33"/>
      <c r="AZ37" s="32">
        <f t="shared" si="14"/>
        <v>0</v>
      </c>
      <c r="BA37" s="32">
        <f t="shared" si="14"/>
        <v>0</v>
      </c>
      <c r="BB37" s="32">
        <f t="shared" si="14"/>
        <v>0</v>
      </c>
      <c r="BD37" s="32">
        <f t="shared" si="7"/>
        <v>0</v>
      </c>
      <c r="BE37" s="32">
        <f t="shared" si="8"/>
        <v>0</v>
      </c>
      <c r="BF37" s="32">
        <f t="shared" si="9"/>
        <v>0</v>
      </c>
      <c r="BH37" s="32">
        <f t="shared" si="10"/>
        <v>0</v>
      </c>
      <c r="BI37" s="32">
        <f t="shared" si="11"/>
        <v>0</v>
      </c>
      <c r="BJ37" s="32">
        <f t="shared" si="12"/>
        <v>0</v>
      </c>
      <c r="BL37" s="32">
        <f t="shared" si="15"/>
        <v>0</v>
      </c>
      <c r="BM37" s="32">
        <f t="shared" si="15"/>
        <v>0</v>
      </c>
      <c r="BN37" s="32">
        <f t="shared" si="15"/>
        <v>0</v>
      </c>
      <c r="BP37" s="3">
        <f>'total Trade Mispricing ANALYSIS'!BX37</f>
        <v>1</v>
      </c>
      <c r="BQ37" s="3">
        <f>'total Trade Mispricing ANALYSIS'!BY37</f>
        <v>1</v>
      </c>
      <c r="BR37" s="3">
        <f>'total Trade Mispricing ANALYSIS'!BZ37</f>
        <v>1</v>
      </c>
    </row>
    <row r="38" spans="1:70" x14ac:dyDescent="0.2">
      <c r="A38" s="207"/>
      <c r="B38" s="207"/>
      <c r="C38" s="34" t="s">
        <v>63</v>
      </c>
      <c r="D38" s="35">
        <v>-9999999</v>
      </c>
      <c r="E38" s="35">
        <v>-9999999</v>
      </c>
      <c r="F38" s="35">
        <v>-9999999</v>
      </c>
      <c r="G38" s="26"/>
      <c r="H38" s="35">
        <v>-9999999</v>
      </c>
      <c r="I38" s="35">
        <v>-9999999</v>
      </c>
      <c r="J38" s="35">
        <v>-9999999</v>
      </c>
      <c r="K38" s="26"/>
      <c r="L38" s="28"/>
      <c r="M38" s="28"/>
      <c r="N38" s="28"/>
      <c r="P38" s="28"/>
      <c r="Q38" s="28"/>
      <c r="R38" s="28"/>
      <c r="T38" s="27">
        <v>174</v>
      </c>
      <c r="U38" s="27">
        <v>190</v>
      </c>
      <c r="V38" s="27">
        <v>424</v>
      </c>
      <c r="X38" s="27">
        <v>19</v>
      </c>
      <c r="Y38" s="27">
        <v>82</v>
      </c>
      <c r="Z38" s="27">
        <v>59</v>
      </c>
      <c r="AB38" s="28"/>
      <c r="AC38" s="28"/>
      <c r="AD38" s="28"/>
      <c r="AF38" s="28"/>
      <c r="AG38" s="28"/>
      <c r="AH38" s="28"/>
      <c r="AJ38" s="28"/>
      <c r="AK38" s="28"/>
      <c r="AL38" s="28"/>
      <c r="AN38" s="28"/>
      <c r="AO38" s="28"/>
      <c r="AP38" s="28"/>
      <c r="AR38" s="32">
        <f t="shared" si="0"/>
        <v>0</v>
      </c>
      <c r="AS38" s="32">
        <f t="shared" si="1"/>
        <v>0</v>
      </c>
      <c r="AT38" s="32">
        <f t="shared" si="2"/>
        <v>0</v>
      </c>
      <c r="AV38" s="32">
        <f t="shared" si="3"/>
        <v>0</v>
      </c>
      <c r="AW38" s="32">
        <f t="shared" si="4"/>
        <v>0</v>
      </c>
      <c r="AX38" s="32">
        <f t="shared" si="5"/>
        <v>0</v>
      </c>
      <c r="AY38" s="33"/>
      <c r="AZ38" s="32">
        <f t="shared" si="14"/>
        <v>0</v>
      </c>
      <c r="BA38" s="32">
        <f t="shared" si="14"/>
        <v>0</v>
      </c>
      <c r="BB38" s="32">
        <f t="shared" si="14"/>
        <v>0</v>
      </c>
      <c r="BD38" s="32">
        <f t="shared" si="7"/>
        <v>0</v>
      </c>
      <c r="BE38" s="32">
        <f t="shared" si="8"/>
        <v>0</v>
      </c>
      <c r="BF38" s="32">
        <f t="shared" si="9"/>
        <v>0</v>
      </c>
      <c r="BH38" s="32">
        <f t="shared" si="10"/>
        <v>0</v>
      </c>
      <c r="BI38" s="32">
        <f t="shared" si="11"/>
        <v>0</v>
      </c>
      <c r="BJ38" s="32">
        <f t="shared" si="12"/>
        <v>0</v>
      </c>
      <c r="BL38" s="32">
        <f t="shared" si="15"/>
        <v>0</v>
      </c>
      <c r="BM38" s="32">
        <f t="shared" si="15"/>
        <v>0</v>
      </c>
      <c r="BN38" s="32">
        <f t="shared" si="15"/>
        <v>0</v>
      </c>
      <c r="BP38" s="3">
        <f>'total Trade Mispricing ANALYSIS'!BX38</f>
        <v>0</v>
      </c>
      <c r="BQ38" s="3">
        <f>'total Trade Mispricing ANALYSIS'!BY38</f>
        <v>0</v>
      </c>
      <c r="BR38" s="3">
        <f>'total Trade Mispricing ANALYSIS'!BZ38</f>
        <v>0</v>
      </c>
    </row>
    <row r="39" spans="1:70" x14ac:dyDescent="0.2">
      <c r="A39" s="207"/>
      <c r="B39" s="207"/>
      <c r="C39" s="34" t="s">
        <v>64</v>
      </c>
      <c r="D39" s="25">
        <v>2439</v>
      </c>
      <c r="E39" s="25">
        <v>3171</v>
      </c>
      <c r="F39" s="25">
        <v>2281</v>
      </c>
      <c r="G39" s="26"/>
      <c r="H39" s="25">
        <v>572</v>
      </c>
      <c r="I39" s="25">
        <v>1183</v>
      </c>
      <c r="J39" s="25">
        <v>1427</v>
      </c>
      <c r="K39" s="26"/>
      <c r="L39" s="28"/>
      <c r="M39" s="28"/>
      <c r="N39" s="28"/>
      <c r="P39" s="28"/>
      <c r="Q39" s="28"/>
      <c r="R39" s="28"/>
      <c r="T39" s="27">
        <v>3015</v>
      </c>
      <c r="U39" s="27">
        <v>1806</v>
      </c>
      <c r="V39" s="27">
        <v>338</v>
      </c>
      <c r="W39" s="44"/>
      <c r="X39" s="27">
        <v>0</v>
      </c>
      <c r="Y39" s="27">
        <v>606</v>
      </c>
      <c r="Z39" s="27">
        <v>490</v>
      </c>
      <c r="AB39" s="28"/>
      <c r="AC39" s="28"/>
      <c r="AD39" s="28"/>
      <c r="AF39" s="28"/>
      <c r="AG39" s="28"/>
      <c r="AH39" s="28"/>
      <c r="AJ39" s="28"/>
      <c r="AK39" s="28"/>
      <c r="AL39" s="28"/>
      <c r="AN39" s="28"/>
      <c r="AO39" s="28"/>
      <c r="AP39" s="28"/>
      <c r="AR39" s="32">
        <f t="shared" si="0"/>
        <v>0</v>
      </c>
      <c r="AS39" s="32">
        <f t="shared" si="1"/>
        <v>0</v>
      </c>
      <c r="AT39" s="32">
        <f t="shared" si="2"/>
        <v>0</v>
      </c>
      <c r="AV39" s="32">
        <f t="shared" si="3"/>
        <v>0</v>
      </c>
      <c r="AW39" s="32">
        <f t="shared" si="4"/>
        <v>0</v>
      </c>
      <c r="AX39" s="32">
        <f t="shared" si="5"/>
        <v>0</v>
      </c>
      <c r="AY39" s="33"/>
      <c r="AZ39" s="32">
        <f t="shared" si="14"/>
        <v>0</v>
      </c>
      <c r="BA39" s="32">
        <f t="shared" si="14"/>
        <v>0</v>
      </c>
      <c r="BB39" s="32">
        <f t="shared" si="14"/>
        <v>0</v>
      </c>
      <c r="BD39" s="32">
        <f t="shared" si="7"/>
        <v>0</v>
      </c>
      <c r="BE39" s="32">
        <f t="shared" si="8"/>
        <v>0</v>
      </c>
      <c r="BF39" s="32">
        <f t="shared" si="9"/>
        <v>0</v>
      </c>
      <c r="BH39" s="32">
        <f t="shared" si="10"/>
        <v>0</v>
      </c>
      <c r="BI39" s="32">
        <f t="shared" si="11"/>
        <v>0</v>
      </c>
      <c r="BJ39" s="32">
        <f t="shared" si="12"/>
        <v>0</v>
      </c>
      <c r="BL39" s="32">
        <f t="shared" si="15"/>
        <v>0</v>
      </c>
      <c r="BM39" s="32">
        <f t="shared" si="15"/>
        <v>0</v>
      </c>
      <c r="BN39" s="32">
        <f t="shared" si="15"/>
        <v>0</v>
      </c>
      <c r="BP39" s="3">
        <f>'total Trade Mispricing ANALYSIS'!BX39</f>
        <v>0</v>
      </c>
      <c r="BQ39" s="3">
        <f>'total Trade Mispricing ANALYSIS'!BY39</f>
        <v>0</v>
      </c>
      <c r="BR39" s="3">
        <f>'total Trade Mispricing ANALYSIS'!BZ39</f>
        <v>0</v>
      </c>
    </row>
    <row r="40" spans="1:70" x14ac:dyDescent="0.2">
      <c r="A40" s="207"/>
      <c r="B40" s="208"/>
      <c r="C40" s="40" t="s">
        <v>65</v>
      </c>
      <c r="D40" s="25">
        <v>39008</v>
      </c>
      <c r="E40" s="25">
        <v>5160</v>
      </c>
      <c r="F40" s="25">
        <v>34293</v>
      </c>
      <c r="G40" s="26"/>
      <c r="H40" s="25">
        <v>8</v>
      </c>
      <c r="I40" s="25">
        <v>81</v>
      </c>
      <c r="J40" s="25">
        <v>6</v>
      </c>
      <c r="K40" s="26"/>
      <c r="L40" s="28"/>
      <c r="M40" s="28"/>
      <c r="N40" s="28"/>
      <c r="P40" s="28"/>
      <c r="Q40" s="28"/>
      <c r="R40" s="28"/>
      <c r="T40" s="27">
        <v>2504</v>
      </c>
      <c r="U40" s="27">
        <v>1242</v>
      </c>
      <c r="V40" s="27">
        <v>736</v>
      </c>
      <c r="X40" s="27">
        <v>8</v>
      </c>
      <c r="Y40" s="27">
        <v>489</v>
      </c>
      <c r="Z40" s="27">
        <v>399</v>
      </c>
      <c r="AB40" s="28"/>
      <c r="AC40" s="28"/>
      <c r="AD40" s="28"/>
      <c r="AF40" s="28"/>
      <c r="AG40" s="28"/>
      <c r="AH40" s="28"/>
      <c r="AJ40" s="28"/>
      <c r="AK40" s="28"/>
      <c r="AL40" s="28"/>
      <c r="AN40" s="28"/>
      <c r="AO40" s="28"/>
      <c r="AP40" s="28"/>
      <c r="AR40" s="32">
        <f t="shared" si="0"/>
        <v>0</v>
      </c>
      <c r="AS40" s="32">
        <f t="shared" si="1"/>
        <v>0</v>
      </c>
      <c r="AT40" s="32">
        <f t="shared" si="2"/>
        <v>0</v>
      </c>
      <c r="AV40" s="32">
        <f t="shared" si="3"/>
        <v>0</v>
      </c>
      <c r="AW40" s="32">
        <f t="shared" si="4"/>
        <v>0</v>
      </c>
      <c r="AX40" s="32">
        <f t="shared" si="5"/>
        <v>0</v>
      </c>
      <c r="AY40" s="33"/>
      <c r="AZ40" s="32">
        <f t="shared" si="14"/>
        <v>0</v>
      </c>
      <c r="BA40" s="32">
        <f t="shared" si="14"/>
        <v>0</v>
      </c>
      <c r="BB40" s="32">
        <f t="shared" si="14"/>
        <v>0</v>
      </c>
      <c r="BD40" s="32">
        <f t="shared" si="7"/>
        <v>0</v>
      </c>
      <c r="BE40" s="32">
        <f t="shared" si="8"/>
        <v>0</v>
      </c>
      <c r="BF40" s="32">
        <f t="shared" si="9"/>
        <v>0</v>
      </c>
      <c r="BH40" s="32">
        <f t="shared" si="10"/>
        <v>0</v>
      </c>
      <c r="BI40" s="32">
        <f t="shared" si="11"/>
        <v>0</v>
      </c>
      <c r="BJ40" s="32">
        <f t="shared" si="12"/>
        <v>0</v>
      </c>
      <c r="BL40" s="32">
        <f t="shared" si="15"/>
        <v>0</v>
      </c>
      <c r="BM40" s="32">
        <f t="shared" si="15"/>
        <v>0</v>
      </c>
      <c r="BN40" s="32">
        <f t="shared" si="15"/>
        <v>0</v>
      </c>
      <c r="BP40" s="3">
        <f>'total Trade Mispricing ANALYSIS'!BX40</f>
        <v>0</v>
      </c>
      <c r="BQ40" s="3">
        <f>'total Trade Mispricing ANALYSIS'!BY40</f>
        <v>0</v>
      </c>
      <c r="BR40" s="3">
        <f>'total Trade Mispricing ANALYSIS'!BZ40</f>
        <v>0</v>
      </c>
    </row>
    <row r="41" spans="1:70" ht="12" customHeight="1" x14ac:dyDescent="0.2">
      <c r="A41" s="207"/>
      <c r="B41" s="159" t="s">
        <v>351</v>
      </c>
      <c r="C41" s="24" t="s">
        <v>352</v>
      </c>
      <c r="D41" s="25"/>
      <c r="E41" s="25"/>
      <c r="F41" s="25"/>
      <c r="G41" s="26"/>
      <c r="H41" s="25"/>
      <c r="I41" s="25"/>
      <c r="J41" s="25"/>
      <c r="K41" s="26"/>
      <c r="L41" s="28"/>
      <c r="M41" s="28"/>
      <c r="N41" s="28"/>
      <c r="P41" s="28"/>
      <c r="Q41" s="28"/>
      <c r="R41" s="28"/>
      <c r="T41" s="27">
        <v>0</v>
      </c>
      <c r="U41" s="27">
        <v>0</v>
      </c>
      <c r="V41" s="27">
        <v>6</v>
      </c>
      <c r="X41" s="27">
        <v>0</v>
      </c>
      <c r="Y41" s="27">
        <v>7</v>
      </c>
      <c r="Z41" s="27">
        <v>12</v>
      </c>
      <c r="AB41" s="28"/>
      <c r="AC41" s="28"/>
      <c r="AD41" s="28"/>
      <c r="AF41" s="28"/>
      <c r="AG41" s="28"/>
      <c r="AH41" s="28"/>
      <c r="AJ41" s="28"/>
      <c r="AK41" s="28"/>
      <c r="AL41" s="28"/>
      <c r="AN41" s="28"/>
      <c r="AO41" s="28"/>
      <c r="AP41" s="28"/>
      <c r="AR41" s="32">
        <f t="shared" si="0"/>
        <v>0</v>
      </c>
      <c r="AS41" s="32">
        <f t="shared" si="1"/>
        <v>0</v>
      </c>
      <c r="AT41" s="32">
        <f t="shared" si="2"/>
        <v>0</v>
      </c>
      <c r="AV41" s="32">
        <f t="shared" si="3"/>
        <v>0</v>
      </c>
      <c r="AW41" s="32">
        <f t="shared" si="4"/>
        <v>0</v>
      </c>
      <c r="AX41" s="32">
        <f t="shared" si="5"/>
        <v>0</v>
      </c>
      <c r="AY41" s="33"/>
      <c r="AZ41" s="32">
        <f t="shared" si="14"/>
        <v>0</v>
      </c>
      <c r="BA41" s="32">
        <f t="shared" si="14"/>
        <v>0</v>
      </c>
      <c r="BB41" s="32">
        <f t="shared" si="14"/>
        <v>0</v>
      </c>
      <c r="BD41" s="32">
        <f t="shared" si="7"/>
        <v>0</v>
      </c>
      <c r="BE41" s="32">
        <f t="shared" si="8"/>
        <v>0</v>
      </c>
      <c r="BF41" s="32">
        <f t="shared" si="9"/>
        <v>0</v>
      </c>
      <c r="BH41" s="32">
        <f t="shared" si="10"/>
        <v>0</v>
      </c>
      <c r="BI41" s="32">
        <f t="shared" si="11"/>
        <v>0</v>
      </c>
      <c r="BJ41" s="32">
        <f t="shared" si="12"/>
        <v>0</v>
      </c>
      <c r="BL41" s="32">
        <f t="shared" si="15"/>
        <v>0</v>
      </c>
      <c r="BM41" s="32">
        <f t="shared" si="15"/>
        <v>0</v>
      </c>
      <c r="BN41" s="32">
        <f t="shared" si="15"/>
        <v>0</v>
      </c>
      <c r="BP41" s="3">
        <f>'total Trade Mispricing ANALYSIS'!BX41</f>
        <v>0</v>
      </c>
      <c r="BQ41" s="3">
        <f>'total Trade Mispricing ANALYSIS'!BY41</f>
        <v>0</v>
      </c>
      <c r="BR41" s="3">
        <f>'total Trade Mispricing ANALYSIS'!BZ41</f>
        <v>0</v>
      </c>
    </row>
    <row r="42" spans="1:70" x14ac:dyDescent="0.2">
      <c r="A42" s="207"/>
      <c r="B42" s="160"/>
      <c r="C42" s="34" t="s">
        <v>68</v>
      </c>
      <c r="D42" s="25"/>
      <c r="E42" s="25"/>
      <c r="F42" s="25"/>
      <c r="G42" s="26"/>
      <c r="H42" s="25"/>
      <c r="I42" s="25"/>
      <c r="J42" s="25"/>
      <c r="K42" s="26"/>
      <c r="L42" s="28"/>
      <c r="M42" s="28"/>
      <c r="N42" s="28"/>
      <c r="P42" s="28"/>
      <c r="Q42" s="28"/>
      <c r="R42" s="28"/>
      <c r="T42" s="27">
        <v>0</v>
      </c>
      <c r="U42" s="27">
        <v>0</v>
      </c>
      <c r="V42" s="27">
        <v>0</v>
      </c>
      <c r="X42" s="27">
        <v>0</v>
      </c>
      <c r="Y42" s="27">
        <v>12</v>
      </c>
      <c r="Z42" s="27">
        <v>0</v>
      </c>
      <c r="AB42" s="28"/>
      <c r="AC42" s="28"/>
      <c r="AD42" s="28"/>
      <c r="AF42" s="28"/>
      <c r="AG42" s="28"/>
      <c r="AH42" s="28"/>
      <c r="AJ42" s="28"/>
      <c r="AK42" s="28"/>
      <c r="AL42" s="28"/>
      <c r="AN42" s="28"/>
      <c r="AO42" s="28"/>
      <c r="AP42" s="28"/>
      <c r="AR42" s="32">
        <f t="shared" si="0"/>
        <v>0</v>
      </c>
      <c r="AS42" s="32">
        <f t="shared" si="1"/>
        <v>0</v>
      </c>
      <c r="AT42" s="32">
        <f t="shared" si="2"/>
        <v>0</v>
      </c>
      <c r="AV42" s="32">
        <f t="shared" si="3"/>
        <v>0</v>
      </c>
      <c r="AW42" s="32">
        <f t="shared" si="4"/>
        <v>0</v>
      </c>
      <c r="AX42" s="32">
        <f t="shared" si="5"/>
        <v>0</v>
      </c>
      <c r="AY42" s="33"/>
      <c r="AZ42" s="32">
        <f t="shared" si="14"/>
        <v>0</v>
      </c>
      <c r="BA42" s="32">
        <f t="shared" si="14"/>
        <v>0</v>
      </c>
      <c r="BB42" s="32">
        <f t="shared" si="14"/>
        <v>0</v>
      </c>
      <c r="BD42" s="32">
        <f t="shared" si="7"/>
        <v>0</v>
      </c>
      <c r="BE42" s="32">
        <f t="shared" si="8"/>
        <v>0</v>
      </c>
      <c r="BF42" s="32">
        <f t="shared" si="9"/>
        <v>0</v>
      </c>
      <c r="BH42" s="32">
        <f t="shared" si="10"/>
        <v>0</v>
      </c>
      <c r="BI42" s="32">
        <f t="shared" si="11"/>
        <v>0</v>
      </c>
      <c r="BJ42" s="32">
        <f t="shared" si="12"/>
        <v>0</v>
      </c>
      <c r="BL42" s="32">
        <f t="shared" si="15"/>
        <v>0</v>
      </c>
      <c r="BM42" s="32">
        <f t="shared" si="15"/>
        <v>0</v>
      </c>
      <c r="BN42" s="32">
        <f t="shared" si="15"/>
        <v>0</v>
      </c>
      <c r="BP42" s="3">
        <f>'total Trade Mispricing ANALYSIS'!BX42</f>
        <v>0</v>
      </c>
      <c r="BQ42" s="3">
        <f>'total Trade Mispricing ANALYSIS'!BY42</f>
        <v>0</v>
      </c>
      <c r="BR42" s="3">
        <f>'total Trade Mispricing ANALYSIS'!BZ42</f>
        <v>0</v>
      </c>
    </row>
    <row r="43" spans="1:70" x14ac:dyDescent="0.2">
      <c r="A43" s="207"/>
      <c r="B43" s="160"/>
      <c r="C43" s="34" t="s">
        <v>353</v>
      </c>
      <c r="D43" s="25">
        <v>0</v>
      </c>
      <c r="E43" s="25">
        <v>0</v>
      </c>
      <c r="F43" s="35">
        <v>-9999999</v>
      </c>
      <c r="G43" s="26"/>
      <c r="H43" s="25">
        <v>0</v>
      </c>
      <c r="I43" s="25">
        <v>0</v>
      </c>
      <c r="J43" s="35">
        <v>-9999999</v>
      </c>
      <c r="K43" s="26"/>
      <c r="L43" s="28"/>
      <c r="M43" s="28"/>
      <c r="N43" s="28"/>
      <c r="P43" s="28"/>
      <c r="Q43" s="28"/>
      <c r="R43" s="28"/>
      <c r="T43" s="27">
        <v>78</v>
      </c>
      <c r="U43" s="27">
        <v>168</v>
      </c>
      <c r="V43" s="27">
        <v>35</v>
      </c>
      <c r="X43" s="27">
        <v>0</v>
      </c>
      <c r="Y43" s="27">
        <v>11</v>
      </c>
      <c r="Z43" s="27">
        <v>142</v>
      </c>
      <c r="AB43" s="28"/>
      <c r="AC43" s="28"/>
      <c r="AD43" s="28"/>
      <c r="AF43" s="28"/>
      <c r="AG43" s="28"/>
      <c r="AH43" s="28"/>
      <c r="AJ43" s="28"/>
      <c r="AK43" s="28"/>
      <c r="AL43" s="28"/>
      <c r="AN43" s="28"/>
      <c r="AO43" s="28"/>
      <c r="AP43" s="28"/>
      <c r="AR43" s="32">
        <f t="shared" si="0"/>
        <v>0</v>
      </c>
      <c r="AS43" s="32">
        <f t="shared" si="1"/>
        <v>0</v>
      </c>
      <c r="AT43" s="32">
        <f t="shared" si="2"/>
        <v>0</v>
      </c>
      <c r="AV43" s="32">
        <f t="shared" si="3"/>
        <v>0</v>
      </c>
      <c r="AW43" s="32">
        <f t="shared" si="4"/>
        <v>0</v>
      </c>
      <c r="AX43" s="32">
        <f t="shared" si="5"/>
        <v>0</v>
      </c>
      <c r="AY43" s="33"/>
      <c r="AZ43" s="32">
        <f t="shared" si="14"/>
        <v>0</v>
      </c>
      <c r="BA43" s="32">
        <f t="shared" si="14"/>
        <v>0</v>
      </c>
      <c r="BB43" s="32">
        <f t="shared" si="14"/>
        <v>0</v>
      </c>
      <c r="BD43" s="32">
        <f t="shared" si="7"/>
        <v>0</v>
      </c>
      <c r="BE43" s="32">
        <f t="shared" si="8"/>
        <v>0</v>
      </c>
      <c r="BF43" s="32">
        <f t="shared" si="9"/>
        <v>0</v>
      </c>
      <c r="BH43" s="32">
        <f t="shared" si="10"/>
        <v>0</v>
      </c>
      <c r="BI43" s="32">
        <f t="shared" si="11"/>
        <v>0</v>
      </c>
      <c r="BJ43" s="32">
        <f t="shared" si="12"/>
        <v>0</v>
      </c>
      <c r="BL43" s="32">
        <f t="shared" si="15"/>
        <v>0</v>
      </c>
      <c r="BM43" s="32">
        <f t="shared" si="15"/>
        <v>0</v>
      </c>
      <c r="BN43" s="32">
        <f t="shared" si="15"/>
        <v>0</v>
      </c>
      <c r="BP43" s="3">
        <f>'total Trade Mispricing ANALYSIS'!BX43</f>
        <v>0</v>
      </c>
      <c r="BQ43" s="3">
        <f>'total Trade Mispricing ANALYSIS'!BY43</f>
        <v>0</v>
      </c>
      <c r="BR43" s="3">
        <f>'total Trade Mispricing ANALYSIS'!BZ43</f>
        <v>0</v>
      </c>
    </row>
    <row r="44" spans="1:70" x14ac:dyDescent="0.2">
      <c r="A44" s="207"/>
      <c r="B44" s="160"/>
      <c r="C44" s="34" t="s">
        <v>354</v>
      </c>
      <c r="D44" s="25"/>
      <c r="E44" s="25"/>
      <c r="F44" s="27"/>
      <c r="G44" s="26"/>
      <c r="H44" s="27"/>
      <c r="I44" s="27"/>
      <c r="J44" s="27"/>
      <c r="K44" s="26"/>
      <c r="L44" s="28"/>
      <c r="M44" s="28"/>
      <c r="N44" s="28"/>
      <c r="P44" s="28"/>
      <c r="Q44" s="28"/>
      <c r="R44" s="28"/>
      <c r="T44" s="27">
        <v>0</v>
      </c>
      <c r="U44" s="27">
        <v>0</v>
      </c>
      <c r="V44" s="27">
        <v>0</v>
      </c>
      <c r="X44" s="27">
        <v>0</v>
      </c>
      <c r="Y44" s="27">
        <v>0</v>
      </c>
      <c r="Z44" s="27">
        <v>4</v>
      </c>
      <c r="AB44" s="28"/>
      <c r="AC44" s="28"/>
      <c r="AD44" s="28"/>
      <c r="AF44" s="28"/>
      <c r="AG44" s="28"/>
      <c r="AH44" s="28"/>
      <c r="AJ44" s="28"/>
      <c r="AK44" s="28"/>
      <c r="AL44" s="28"/>
      <c r="AN44" s="28"/>
      <c r="AO44" s="28"/>
      <c r="AP44" s="28"/>
      <c r="AR44" s="32">
        <f t="shared" si="0"/>
        <v>0</v>
      </c>
      <c r="AS44" s="32">
        <f t="shared" si="1"/>
        <v>0</v>
      </c>
      <c r="AT44" s="32">
        <f t="shared" si="2"/>
        <v>0</v>
      </c>
      <c r="AV44" s="32">
        <f t="shared" si="3"/>
        <v>0</v>
      </c>
      <c r="AW44" s="32">
        <f t="shared" si="4"/>
        <v>0</v>
      </c>
      <c r="AX44" s="32">
        <f t="shared" si="5"/>
        <v>0</v>
      </c>
      <c r="AY44" s="33"/>
      <c r="AZ44" s="32">
        <f t="shared" si="14"/>
        <v>0</v>
      </c>
      <c r="BA44" s="32">
        <f t="shared" si="14"/>
        <v>0</v>
      </c>
      <c r="BB44" s="32">
        <f t="shared" si="14"/>
        <v>0</v>
      </c>
      <c r="BD44" s="32">
        <f t="shared" si="7"/>
        <v>0</v>
      </c>
      <c r="BE44" s="32">
        <f t="shared" si="8"/>
        <v>0</v>
      </c>
      <c r="BF44" s="32">
        <f t="shared" si="9"/>
        <v>0</v>
      </c>
      <c r="BH44" s="32">
        <f t="shared" si="10"/>
        <v>0</v>
      </c>
      <c r="BI44" s="32">
        <f t="shared" si="11"/>
        <v>0</v>
      </c>
      <c r="BJ44" s="32">
        <f t="shared" si="12"/>
        <v>0</v>
      </c>
      <c r="BL44" s="32">
        <f t="shared" si="15"/>
        <v>0</v>
      </c>
      <c r="BM44" s="32">
        <f t="shared" si="15"/>
        <v>0</v>
      </c>
      <c r="BN44" s="32">
        <f t="shared" si="15"/>
        <v>0</v>
      </c>
      <c r="BP44" s="3">
        <f>'total Trade Mispricing ANALYSIS'!BX44</f>
        <v>0</v>
      </c>
      <c r="BQ44" s="3">
        <f>'total Trade Mispricing ANALYSIS'!BY44</f>
        <v>0</v>
      </c>
      <c r="BR44" s="3">
        <f>'total Trade Mispricing ANALYSIS'!BZ44</f>
        <v>0</v>
      </c>
    </row>
    <row r="45" spans="1:70" x14ac:dyDescent="0.2">
      <c r="A45" s="207"/>
      <c r="B45" s="160"/>
      <c r="C45" s="34" t="s">
        <v>355</v>
      </c>
      <c r="D45" s="25">
        <v>0</v>
      </c>
      <c r="E45" s="25">
        <v>0</v>
      </c>
      <c r="F45" s="25">
        <v>0</v>
      </c>
      <c r="G45" s="26"/>
      <c r="H45" s="25">
        <v>0</v>
      </c>
      <c r="I45" s="27">
        <v>0</v>
      </c>
      <c r="J45" s="27">
        <v>0</v>
      </c>
      <c r="K45" s="26"/>
      <c r="L45" s="28"/>
      <c r="M45" s="28"/>
      <c r="N45" s="28"/>
      <c r="P45" s="28"/>
      <c r="Q45" s="28"/>
      <c r="R45" s="28"/>
      <c r="T45" s="27">
        <v>0</v>
      </c>
      <c r="U45" s="27">
        <v>0</v>
      </c>
      <c r="V45" s="27">
        <v>0</v>
      </c>
      <c r="X45" s="27">
        <v>0</v>
      </c>
      <c r="Y45" s="27">
        <v>0</v>
      </c>
      <c r="Z45" s="27">
        <v>0</v>
      </c>
      <c r="AB45" s="28"/>
      <c r="AC45" s="28"/>
      <c r="AD45" s="28"/>
      <c r="AF45" s="28"/>
      <c r="AG45" s="28"/>
      <c r="AH45" s="28"/>
      <c r="AJ45" s="28"/>
      <c r="AK45" s="28"/>
      <c r="AL45" s="28"/>
      <c r="AN45" s="28"/>
      <c r="AO45" s="28"/>
      <c r="AP45" s="28"/>
      <c r="AR45" s="32">
        <f t="shared" si="0"/>
        <v>0</v>
      </c>
      <c r="AS45" s="32">
        <f t="shared" si="1"/>
        <v>0</v>
      </c>
      <c r="AT45" s="32">
        <f t="shared" si="2"/>
        <v>0</v>
      </c>
      <c r="AV45" s="32">
        <f t="shared" si="3"/>
        <v>0</v>
      </c>
      <c r="AW45" s="32">
        <f t="shared" si="4"/>
        <v>0</v>
      </c>
      <c r="AX45" s="32">
        <f t="shared" si="5"/>
        <v>0</v>
      </c>
      <c r="AY45" s="33"/>
      <c r="AZ45" s="32">
        <f t="shared" si="14"/>
        <v>0</v>
      </c>
      <c r="BA45" s="32">
        <f t="shared" si="14"/>
        <v>0</v>
      </c>
      <c r="BB45" s="32">
        <f t="shared" si="14"/>
        <v>0</v>
      </c>
      <c r="BD45" s="32">
        <f t="shared" si="7"/>
        <v>0</v>
      </c>
      <c r="BE45" s="32">
        <f t="shared" si="8"/>
        <v>0</v>
      </c>
      <c r="BF45" s="32">
        <f t="shared" si="9"/>
        <v>0</v>
      </c>
      <c r="BH45" s="32">
        <f t="shared" si="10"/>
        <v>0</v>
      </c>
      <c r="BI45" s="32">
        <f t="shared" si="11"/>
        <v>0</v>
      </c>
      <c r="BJ45" s="32">
        <f t="shared" si="12"/>
        <v>0</v>
      </c>
      <c r="BL45" s="32">
        <f t="shared" si="15"/>
        <v>0</v>
      </c>
      <c r="BM45" s="32">
        <f t="shared" si="15"/>
        <v>0</v>
      </c>
      <c r="BN45" s="32">
        <f t="shared" si="15"/>
        <v>0</v>
      </c>
      <c r="BP45" s="3">
        <f>'total Trade Mispricing ANALYSIS'!BX45</f>
        <v>0</v>
      </c>
      <c r="BQ45" s="3">
        <f>'total Trade Mispricing ANALYSIS'!BY45</f>
        <v>0</v>
      </c>
      <c r="BR45" s="3">
        <f>'total Trade Mispricing ANALYSIS'!BZ45</f>
        <v>0</v>
      </c>
    </row>
    <row r="46" spans="1:70" x14ac:dyDescent="0.2">
      <c r="A46" s="207"/>
      <c r="B46" s="160"/>
      <c r="C46" s="34" t="s">
        <v>356</v>
      </c>
      <c r="D46" s="37">
        <v>0</v>
      </c>
      <c r="E46" s="37">
        <v>0</v>
      </c>
      <c r="F46" s="37">
        <v>0</v>
      </c>
      <c r="G46" s="38"/>
      <c r="H46" s="39">
        <v>0</v>
      </c>
      <c r="I46" s="39">
        <v>17</v>
      </c>
      <c r="J46" s="39">
        <v>10</v>
      </c>
      <c r="K46" s="38"/>
      <c r="L46" s="28"/>
      <c r="M46" s="28"/>
      <c r="N46" s="28"/>
      <c r="P46" s="28"/>
      <c r="Q46" s="28"/>
      <c r="R46" s="28"/>
      <c r="T46" s="27">
        <v>0</v>
      </c>
      <c r="U46" s="27">
        <v>0</v>
      </c>
      <c r="V46" s="27">
        <v>0</v>
      </c>
      <c r="X46" s="27">
        <v>0</v>
      </c>
      <c r="Y46" s="27">
        <v>17</v>
      </c>
      <c r="Z46" s="27">
        <v>10</v>
      </c>
      <c r="AB46" s="28"/>
      <c r="AC46" s="28"/>
      <c r="AD46" s="28"/>
      <c r="AF46" s="28"/>
      <c r="AG46" s="28"/>
      <c r="AH46" s="28"/>
      <c r="AJ46" s="28"/>
      <c r="AK46" s="28"/>
      <c r="AL46" s="28"/>
      <c r="AN46" s="28"/>
      <c r="AO46" s="28"/>
      <c r="AP46" s="28"/>
      <c r="AR46" s="32">
        <f t="shared" si="0"/>
        <v>0</v>
      </c>
      <c r="AS46" s="32">
        <f t="shared" si="1"/>
        <v>0</v>
      </c>
      <c r="AT46" s="32">
        <f t="shared" si="2"/>
        <v>0</v>
      </c>
      <c r="AV46" s="32">
        <f t="shared" si="3"/>
        <v>0</v>
      </c>
      <c r="AW46" s="32">
        <f t="shared" si="4"/>
        <v>0</v>
      </c>
      <c r="AX46" s="32">
        <f t="shared" si="5"/>
        <v>0</v>
      </c>
      <c r="AY46" s="33"/>
      <c r="AZ46" s="32">
        <f t="shared" si="14"/>
        <v>0</v>
      </c>
      <c r="BA46" s="32">
        <f t="shared" si="14"/>
        <v>0</v>
      </c>
      <c r="BB46" s="32">
        <f t="shared" si="14"/>
        <v>0</v>
      </c>
      <c r="BD46" s="32">
        <f t="shared" si="7"/>
        <v>0</v>
      </c>
      <c r="BE46" s="32">
        <f t="shared" si="8"/>
        <v>0</v>
      </c>
      <c r="BF46" s="32">
        <f t="shared" si="9"/>
        <v>0</v>
      </c>
      <c r="BH46" s="32">
        <f t="shared" si="10"/>
        <v>0</v>
      </c>
      <c r="BI46" s="32">
        <f t="shared" si="11"/>
        <v>0</v>
      </c>
      <c r="BJ46" s="32">
        <f t="shared" si="12"/>
        <v>0</v>
      </c>
      <c r="BL46" s="32">
        <f t="shared" si="15"/>
        <v>0</v>
      </c>
      <c r="BM46" s="32">
        <f t="shared" si="15"/>
        <v>0</v>
      </c>
      <c r="BN46" s="32">
        <f t="shared" si="15"/>
        <v>0</v>
      </c>
      <c r="BP46" s="3">
        <f>'total Trade Mispricing ANALYSIS'!BX46</f>
        <v>0</v>
      </c>
      <c r="BQ46" s="3">
        <f>'total Trade Mispricing ANALYSIS'!BY46</f>
        <v>0</v>
      </c>
      <c r="BR46" s="3">
        <f>'total Trade Mispricing ANALYSIS'!BZ46</f>
        <v>0</v>
      </c>
    </row>
    <row r="47" spans="1:70" x14ac:dyDescent="0.2">
      <c r="A47" s="207"/>
      <c r="B47" s="160"/>
      <c r="C47" s="34" t="s">
        <v>73</v>
      </c>
      <c r="D47" s="37">
        <v>832</v>
      </c>
      <c r="E47" s="37">
        <v>724</v>
      </c>
      <c r="F47" s="37">
        <v>604</v>
      </c>
      <c r="G47" s="38"/>
      <c r="H47" s="37">
        <v>3</v>
      </c>
      <c r="I47" s="37">
        <v>67</v>
      </c>
      <c r="J47" s="37">
        <v>50</v>
      </c>
      <c r="K47" s="38"/>
      <c r="L47" s="28"/>
      <c r="M47" s="28"/>
      <c r="N47" s="28"/>
      <c r="P47" s="28"/>
      <c r="Q47" s="28"/>
      <c r="R47" s="28"/>
      <c r="T47" s="27">
        <v>832</v>
      </c>
      <c r="U47" s="27">
        <v>724</v>
      </c>
      <c r="V47" s="27">
        <v>604</v>
      </c>
      <c r="X47" s="27">
        <v>3</v>
      </c>
      <c r="Y47" s="27">
        <v>67</v>
      </c>
      <c r="Z47" s="27">
        <v>50</v>
      </c>
      <c r="AB47" s="28"/>
      <c r="AC47" s="28"/>
      <c r="AD47" s="28"/>
      <c r="AF47" s="28"/>
      <c r="AG47" s="28"/>
      <c r="AH47" s="28"/>
      <c r="AJ47" s="28"/>
      <c r="AK47" s="28"/>
      <c r="AL47" s="28"/>
      <c r="AN47" s="28"/>
      <c r="AO47" s="28"/>
      <c r="AP47" s="28"/>
      <c r="AR47" s="32">
        <f t="shared" si="0"/>
        <v>0</v>
      </c>
      <c r="AS47" s="32">
        <f t="shared" si="1"/>
        <v>0</v>
      </c>
      <c r="AT47" s="32">
        <f t="shared" si="2"/>
        <v>0</v>
      </c>
      <c r="AV47" s="32">
        <f t="shared" si="3"/>
        <v>0</v>
      </c>
      <c r="AW47" s="32">
        <f t="shared" si="4"/>
        <v>0</v>
      </c>
      <c r="AX47" s="32">
        <f t="shared" si="5"/>
        <v>0</v>
      </c>
      <c r="AY47" s="33"/>
      <c r="AZ47" s="32">
        <f t="shared" si="14"/>
        <v>0</v>
      </c>
      <c r="BA47" s="32">
        <f t="shared" si="14"/>
        <v>0</v>
      </c>
      <c r="BB47" s="32">
        <f t="shared" si="14"/>
        <v>0</v>
      </c>
      <c r="BD47" s="32">
        <f t="shared" si="7"/>
        <v>0</v>
      </c>
      <c r="BE47" s="32">
        <f t="shared" si="8"/>
        <v>0</v>
      </c>
      <c r="BF47" s="32">
        <f t="shared" si="9"/>
        <v>0</v>
      </c>
      <c r="BH47" s="32">
        <f t="shared" si="10"/>
        <v>0</v>
      </c>
      <c r="BI47" s="32">
        <f t="shared" si="11"/>
        <v>0</v>
      </c>
      <c r="BJ47" s="32">
        <f t="shared" si="12"/>
        <v>0</v>
      </c>
      <c r="BL47" s="32">
        <f t="shared" si="15"/>
        <v>0</v>
      </c>
      <c r="BM47" s="32">
        <f t="shared" si="15"/>
        <v>0</v>
      </c>
      <c r="BN47" s="32">
        <f t="shared" si="15"/>
        <v>0</v>
      </c>
      <c r="BP47" s="3">
        <f>'total Trade Mispricing ANALYSIS'!BX47</f>
        <v>0</v>
      </c>
      <c r="BQ47" s="3">
        <f>'total Trade Mispricing ANALYSIS'!BY47</f>
        <v>0</v>
      </c>
      <c r="BR47" s="3">
        <f>'total Trade Mispricing ANALYSIS'!BZ47</f>
        <v>0</v>
      </c>
    </row>
    <row r="48" spans="1:70" x14ac:dyDescent="0.2">
      <c r="A48" s="207"/>
      <c r="B48" s="160"/>
      <c r="C48" s="34" t="s">
        <v>74</v>
      </c>
      <c r="D48" s="25"/>
      <c r="E48" s="25"/>
      <c r="F48" s="25"/>
      <c r="G48" s="26"/>
      <c r="H48" s="25"/>
      <c r="I48" s="25"/>
      <c r="J48" s="25"/>
      <c r="K48" s="26"/>
      <c r="L48" s="28"/>
      <c r="M48" s="28"/>
      <c r="N48" s="28"/>
      <c r="P48" s="28"/>
      <c r="Q48" s="28"/>
      <c r="R48" s="28"/>
      <c r="T48" s="27">
        <v>252</v>
      </c>
      <c r="U48" s="27">
        <v>126</v>
      </c>
      <c r="V48" s="27">
        <v>49</v>
      </c>
      <c r="X48" s="27">
        <v>0</v>
      </c>
      <c r="Y48" s="27">
        <v>30</v>
      </c>
      <c r="Z48" s="27">
        <v>15</v>
      </c>
      <c r="AB48" s="28"/>
      <c r="AC48" s="28"/>
      <c r="AD48" s="28"/>
      <c r="AF48" s="28"/>
      <c r="AG48" s="28"/>
      <c r="AH48" s="28"/>
      <c r="AJ48" s="28"/>
      <c r="AK48" s="28"/>
      <c r="AL48" s="28"/>
      <c r="AN48" s="28"/>
      <c r="AO48" s="28"/>
      <c r="AP48" s="28"/>
      <c r="AR48" s="32">
        <f t="shared" si="0"/>
        <v>0</v>
      </c>
      <c r="AS48" s="32">
        <f t="shared" si="1"/>
        <v>0</v>
      </c>
      <c r="AT48" s="32">
        <f t="shared" si="2"/>
        <v>0</v>
      </c>
      <c r="AV48" s="32">
        <f t="shared" si="3"/>
        <v>0</v>
      </c>
      <c r="AW48" s="32">
        <f t="shared" si="4"/>
        <v>0</v>
      </c>
      <c r="AX48" s="32">
        <f t="shared" si="5"/>
        <v>0</v>
      </c>
      <c r="AY48" s="33"/>
      <c r="AZ48" s="32">
        <f t="shared" si="14"/>
        <v>0</v>
      </c>
      <c r="BA48" s="32">
        <f t="shared" si="14"/>
        <v>0</v>
      </c>
      <c r="BB48" s="32">
        <f t="shared" si="14"/>
        <v>0</v>
      </c>
      <c r="BD48" s="32">
        <f t="shared" si="7"/>
        <v>0</v>
      </c>
      <c r="BE48" s="32">
        <f t="shared" si="8"/>
        <v>0</v>
      </c>
      <c r="BF48" s="32">
        <f t="shared" si="9"/>
        <v>0</v>
      </c>
      <c r="BH48" s="32">
        <f t="shared" si="10"/>
        <v>0</v>
      </c>
      <c r="BI48" s="32">
        <f t="shared" si="11"/>
        <v>0</v>
      </c>
      <c r="BJ48" s="32">
        <f t="shared" si="12"/>
        <v>0</v>
      </c>
      <c r="BL48" s="32">
        <f t="shared" si="15"/>
        <v>0</v>
      </c>
      <c r="BM48" s="32">
        <f t="shared" si="15"/>
        <v>0</v>
      </c>
      <c r="BN48" s="32">
        <f t="shared" si="15"/>
        <v>0</v>
      </c>
      <c r="BP48" s="3">
        <f>'total Trade Mispricing ANALYSIS'!BX48</f>
        <v>0</v>
      </c>
      <c r="BQ48" s="3">
        <f>'total Trade Mispricing ANALYSIS'!BY48</f>
        <v>0</v>
      </c>
      <c r="BR48" s="3">
        <f>'total Trade Mispricing ANALYSIS'!BZ48</f>
        <v>0</v>
      </c>
    </row>
    <row r="49" spans="1:70" x14ac:dyDescent="0.2">
      <c r="A49" s="207"/>
      <c r="B49" s="160"/>
      <c r="C49" s="34" t="s">
        <v>357</v>
      </c>
      <c r="D49" s="25">
        <v>0</v>
      </c>
      <c r="E49" s="25">
        <v>195</v>
      </c>
      <c r="F49" s="25">
        <v>167</v>
      </c>
      <c r="G49" s="26"/>
      <c r="H49" s="25">
        <v>0</v>
      </c>
      <c r="I49" s="25">
        <v>285</v>
      </c>
      <c r="J49" s="25">
        <v>220</v>
      </c>
      <c r="K49" s="26"/>
      <c r="L49" s="28"/>
      <c r="M49" s="28"/>
      <c r="N49" s="28"/>
      <c r="P49" s="28"/>
      <c r="Q49" s="28"/>
      <c r="R49" s="28"/>
      <c r="T49" s="27">
        <v>0</v>
      </c>
      <c r="U49" s="27">
        <v>95</v>
      </c>
      <c r="V49" s="27">
        <v>1</v>
      </c>
      <c r="X49" s="27">
        <v>0</v>
      </c>
      <c r="Y49" s="27">
        <v>46</v>
      </c>
      <c r="Z49" s="27">
        <v>26</v>
      </c>
      <c r="AB49" s="28"/>
      <c r="AC49" s="28"/>
      <c r="AD49" s="28"/>
      <c r="AF49" s="28"/>
      <c r="AG49" s="28"/>
      <c r="AH49" s="28"/>
      <c r="AJ49" s="28"/>
      <c r="AK49" s="28"/>
      <c r="AL49" s="28"/>
      <c r="AN49" s="28"/>
      <c r="AO49" s="28"/>
      <c r="AP49" s="28"/>
      <c r="AR49" s="32">
        <f t="shared" si="0"/>
        <v>0</v>
      </c>
      <c r="AS49" s="32">
        <f t="shared" si="1"/>
        <v>0</v>
      </c>
      <c r="AT49" s="32">
        <f t="shared" si="2"/>
        <v>0</v>
      </c>
      <c r="AV49" s="32">
        <f t="shared" si="3"/>
        <v>0</v>
      </c>
      <c r="AW49" s="32">
        <f t="shared" si="4"/>
        <v>0</v>
      </c>
      <c r="AX49" s="32">
        <f t="shared" si="5"/>
        <v>0</v>
      </c>
      <c r="AY49" s="33"/>
      <c r="AZ49" s="32">
        <f t="shared" si="14"/>
        <v>0</v>
      </c>
      <c r="BA49" s="32">
        <f t="shared" si="14"/>
        <v>0</v>
      </c>
      <c r="BB49" s="32">
        <f t="shared" si="14"/>
        <v>0</v>
      </c>
      <c r="BD49" s="32">
        <f t="shared" si="7"/>
        <v>0</v>
      </c>
      <c r="BE49" s="32">
        <f t="shared" si="8"/>
        <v>0</v>
      </c>
      <c r="BF49" s="32">
        <f t="shared" si="9"/>
        <v>0</v>
      </c>
      <c r="BH49" s="32">
        <f t="shared" si="10"/>
        <v>0</v>
      </c>
      <c r="BI49" s="32">
        <f t="shared" si="11"/>
        <v>0</v>
      </c>
      <c r="BJ49" s="32">
        <f t="shared" si="12"/>
        <v>0</v>
      </c>
      <c r="BL49" s="32">
        <f t="shared" si="15"/>
        <v>0</v>
      </c>
      <c r="BM49" s="32">
        <f t="shared" si="15"/>
        <v>0</v>
      </c>
      <c r="BN49" s="32">
        <f t="shared" si="15"/>
        <v>0</v>
      </c>
      <c r="BP49" s="3">
        <f>'total Trade Mispricing ANALYSIS'!BX49</f>
        <v>0</v>
      </c>
      <c r="BQ49" s="3">
        <f>'total Trade Mispricing ANALYSIS'!BY49</f>
        <v>0</v>
      </c>
      <c r="BR49" s="3">
        <f>'total Trade Mispricing ANALYSIS'!BZ49</f>
        <v>0</v>
      </c>
    </row>
    <row r="50" spans="1:70" x14ac:dyDescent="0.2">
      <c r="A50" s="207"/>
      <c r="B50" s="160"/>
      <c r="C50" s="34" t="s">
        <v>358</v>
      </c>
      <c r="D50" s="37">
        <v>35</v>
      </c>
      <c r="E50" s="37">
        <v>1</v>
      </c>
      <c r="F50" s="37">
        <v>0</v>
      </c>
      <c r="G50" s="38"/>
      <c r="H50" s="39">
        <v>0</v>
      </c>
      <c r="I50" s="37">
        <v>0</v>
      </c>
      <c r="J50" s="37">
        <v>2</v>
      </c>
      <c r="K50" s="38"/>
      <c r="L50" s="28"/>
      <c r="M50" s="28"/>
      <c r="N50" s="28"/>
      <c r="P50" s="28"/>
      <c r="Q50" s="28"/>
      <c r="R50" s="28"/>
      <c r="T50" s="27">
        <v>35</v>
      </c>
      <c r="U50" s="27">
        <v>1</v>
      </c>
      <c r="V50" s="27">
        <v>0</v>
      </c>
      <c r="X50" s="27">
        <v>0</v>
      </c>
      <c r="Y50" s="27">
        <v>0</v>
      </c>
      <c r="Z50" s="27">
        <v>2</v>
      </c>
      <c r="AB50" s="28"/>
      <c r="AC50" s="28"/>
      <c r="AD50" s="28"/>
      <c r="AF50" s="28"/>
      <c r="AG50" s="28"/>
      <c r="AH50" s="28"/>
      <c r="AJ50" s="28"/>
      <c r="AK50" s="28"/>
      <c r="AL50" s="28"/>
      <c r="AN50" s="28"/>
      <c r="AO50" s="28"/>
      <c r="AP50" s="28"/>
      <c r="AR50" s="32">
        <f t="shared" si="0"/>
        <v>0</v>
      </c>
      <c r="AS50" s="32">
        <f t="shared" si="1"/>
        <v>0</v>
      </c>
      <c r="AT50" s="32">
        <f t="shared" si="2"/>
        <v>0</v>
      </c>
      <c r="AV50" s="32">
        <f t="shared" si="3"/>
        <v>0</v>
      </c>
      <c r="AW50" s="32">
        <f t="shared" si="4"/>
        <v>0</v>
      </c>
      <c r="AX50" s="32">
        <f t="shared" si="5"/>
        <v>0</v>
      </c>
      <c r="AY50" s="33"/>
      <c r="AZ50" s="32">
        <f t="shared" si="14"/>
        <v>0</v>
      </c>
      <c r="BA50" s="32">
        <f t="shared" si="14"/>
        <v>0</v>
      </c>
      <c r="BB50" s="32">
        <f t="shared" si="14"/>
        <v>0</v>
      </c>
      <c r="BD50" s="32">
        <f t="shared" si="7"/>
        <v>0</v>
      </c>
      <c r="BE50" s="32">
        <f t="shared" si="8"/>
        <v>0</v>
      </c>
      <c r="BF50" s="32">
        <f t="shared" si="9"/>
        <v>0</v>
      </c>
      <c r="BH50" s="32">
        <f t="shared" si="10"/>
        <v>0</v>
      </c>
      <c r="BI50" s="32">
        <f t="shared" si="11"/>
        <v>0</v>
      </c>
      <c r="BJ50" s="32">
        <f t="shared" si="12"/>
        <v>0</v>
      </c>
      <c r="BL50" s="32">
        <f t="shared" si="15"/>
        <v>0</v>
      </c>
      <c r="BM50" s="32">
        <f t="shared" si="15"/>
        <v>0</v>
      </c>
      <c r="BN50" s="32">
        <f t="shared" si="15"/>
        <v>0</v>
      </c>
      <c r="BP50" s="3">
        <f>'total Trade Mispricing ANALYSIS'!BX50</f>
        <v>0</v>
      </c>
      <c r="BQ50" s="3">
        <f>'total Trade Mispricing ANALYSIS'!BY50</f>
        <v>0</v>
      </c>
      <c r="BR50" s="3">
        <f>'total Trade Mispricing ANALYSIS'!BZ50</f>
        <v>0</v>
      </c>
    </row>
    <row r="51" spans="1:70" x14ac:dyDescent="0.2">
      <c r="A51" s="207"/>
      <c r="B51" s="160"/>
      <c r="C51" s="34" t="s">
        <v>77</v>
      </c>
      <c r="D51" s="35">
        <v>-9999999</v>
      </c>
      <c r="E51" s="35">
        <v>-9999999</v>
      </c>
      <c r="F51" s="35">
        <v>-9999999</v>
      </c>
      <c r="G51" s="26"/>
      <c r="H51" s="35">
        <v>-9999999</v>
      </c>
      <c r="I51" s="35">
        <v>-9999999</v>
      </c>
      <c r="J51" s="35">
        <v>-9999999</v>
      </c>
      <c r="K51" s="26"/>
      <c r="L51" s="28"/>
      <c r="M51" s="28"/>
      <c r="N51" s="28"/>
      <c r="P51" s="28"/>
      <c r="Q51" s="28"/>
      <c r="R51" s="28"/>
      <c r="T51" s="27">
        <v>438</v>
      </c>
      <c r="U51" s="27">
        <v>220</v>
      </c>
      <c r="V51" s="27">
        <v>22</v>
      </c>
      <c r="X51" s="27">
        <v>0</v>
      </c>
      <c r="Y51" s="27">
        <v>120</v>
      </c>
      <c r="Z51" s="27">
        <v>13</v>
      </c>
      <c r="AB51" s="28"/>
      <c r="AC51" s="28"/>
      <c r="AD51" s="28"/>
      <c r="AF51" s="28"/>
      <c r="AG51" s="28"/>
      <c r="AH51" s="28"/>
      <c r="AJ51" s="28"/>
      <c r="AK51" s="28"/>
      <c r="AL51" s="28"/>
      <c r="AN51" s="28"/>
      <c r="AO51" s="28"/>
      <c r="AP51" s="28"/>
      <c r="AR51" s="32">
        <f t="shared" si="0"/>
        <v>0</v>
      </c>
      <c r="AS51" s="32">
        <f t="shared" si="1"/>
        <v>0</v>
      </c>
      <c r="AT51" s="32">
        <f t="shared" si="2"/>
        <v>0</v>
      </c>
      <c r="AV51" s="32">
        <f t="shared" si="3"/>
        <v>0</v>
      </c>
      <c r="AW51" s="32">
        <f t="shared" si="4"/>
        <v>0</v>
      </c>
      <c r="AX51" s="32">
        <f t="shared" si="5"/>
        <v>0</v>
      </c>
      <c r="AY51" s="33"/>
      <c r="AZ51" s="32">
        <f t="shared" si="14"/>
        <v>0</v>
      </c>
      <c r="BA51" s="32">
        <f t="shared" si="14"/>
        <v>0</v>
      </c>
      <c r="BB51" s="32">
        <f t="shared" si="14"/>
        <v>0</v>
      </c>
      <c r="BD51" s="32">
        <f t="shared" si="7"/>
        <v>0</v>
      </c>
      <c r="BE51" s="32">
        <f t="shared" si="8"/>
        <v>0</v>
      </c>
      <c r="BF51" s="32">
        <f t="shared" si="9"/>
        <v>0</v>
      </c>
      <c r="BH51" s="32">
        <f t="shared" si="10"/>
        <v>0</v>
      </c>
      <c r="BI51" s="32">
        <f t="shared" si="11"/>
        <v>0</v>
      </c>
      <c r="BJ51" s="32">
        <f t="shared" si="12"/>
        <v>0</v>
      </c>
      <c r="BL51" s="32">
        <f t="shared" si="15"/>
        <v>0</v>
      </c>
      <c r="BM51" s="32">
        <f t="shared" si="15"/>
        <v>0</v>
      </c>
      <c r="BN51" s="32">
        <f t="shared" si="15"/>
        <v>0</v>
      </c>
      <c r="BP51" s="3">
        <f>'total Trade Mispricing ANALYSIS'!BX51</f>
        <v>0</v>
      </c>
      <c r="BQ51" s="3">
        <f>'total Trade Mispricing ANALYSIS'!BY51</f>
        <v>0</v>
      </c>
      <c r="BR51" s="3">
        <f>'total Trade Mispricing ANALYSIS'!BZ51</f>
        <v>0</v>
      </c>
    </row>
    <row r="52" spans="1:70" x14ac:dyDescent="0.2">
      <c r="A52" s="207"/>
      <c r="B52" s="160"/>
      <c r="C52" s="34" t="s">
        <v>359</v>
      </c>
      <c r="D52" s="25">
        <v>0</v>
      </c>
      <c r="E52" s="25">
        <v>0</v>
      </c>
      <c r="F52" s="25">
        <v>0</v>
      </c>
      <c r="G52" s="26"/>
      <c r="H52" s="27">
        <v>0</v>
      </c>
      <c r="I52" s="27">
        <v>0</v>
      </c>
      <c r="J52" s="27">
        <v>0</v>
      </c>
      <c r="K52" s="26"/>
      <c r="L52" s="28"/>
      <c r="M52" s="28"/>
      <c r="N52" s="28"/>
      <c r="P52" s="28"/>
      <c r="Q52" s="28"/>
      <c r="R52" s="28"/>
      <c r="T52" s="27">
        <v>0</v>
      </c>
      <c r="U52" s="27">
        <v>0</v>
      </c>
      <c r="V52" s="27">
        <v>0</v>
      </c>
      <c r="X52" s="27">
        <v>0</v>
      </c>
      <c r="Y52" s="27">
        <v>0</v>
      </c>
      <c r="Z52" s="27">
        <v>3</v>
      </c>
      <c r="AB52" s="28"/>
      <c r="AC52" s="28"/>
      <c r="AD52" s="28"/>
      <c r="AF52" s="28"/>
      <c r="AG52" s="28"/>
      <c r="AH52" s="28"/>
      <c r="AJ52" s="28"/>
      <c r="AK52" s="28"/>
      <c r="AL52" s="28"/>
      <c r="AN52" s="28"/>
      <c r="AO52" s="28"/>
      <c r="AP52" s="28"/>
      <c r="AR52" s="32">
        <f t="shared" si="0"/>
        <v>0</v>
      </c>
      <c r="AS52" s="32">
        <f t="shared" si="1"/>
        <v>0</v>
      </c>
      <c r="AT52" s="32">
        <f t="shared" si="2"/>
        <v>0</v>
      </c>
      <c r="AV52" s="32">
        <f t="shared" si="3"/>
        <v>0</v>
      </c>
      <c r="AW52" s="32">
        <f t="shared" si="4"/>
        <v>0</v>
      </c>
      <c r="AX52" s="32">
        <f t="shared" si="5"/>
        <v>0</v>
      </c>
      <c r="AY52" s="33"/>
      <c r="AZ52" s="32">
        <f t="shared" si="14"/>
        <v>0</v>
      </c>
      <c r="BA52" s="32">
        <f t="shared" si="14"/>
        <v>0</v>
      </c>
      <c r="BB52" s="32">
        <f t="shared" si="14"/>
        <v>0</v>
      </c>
      <c r="BD52" s="32">
        <f t="shared" si="7"/>
        <v>0</v>
      </c>
      <c r="BE52" s="32">
        <f t="shared" si="8"/>
        <v>0</v>
      </c>
      <c r="BF52" s="32">
        <f t="shared" si="9"/>
        <v>0</v>
      </c>
      <c r="BH52" s="32">
        <f t="shared" si="10"/>
        <v>0</v>
      </c>
      <c r="BI52" s="32">
        <f t="shared" si="11"/>
        <v>0</v>
      </c>
      <c r="BJ52" s="32">
        <f t="shared" si="12"/>
        <v>0</v>
      </c>
      <c r="BL52" s="32">
        <f t="shared" si="15"/>
        <v>0</v>
      </c>
      <c r="BM52" s="32">
        <f t="shared" si="15"/>
        <v>0</v>
      </c>
      <c r="BN52" s="32">
        <f t="shared" si="15"/>
        <v>0</v>
      </c>
      <c r="BP52" s="3">
        <f>'total Trade Mispricing ANALYSIS'!BX52</f>
        <v>0</v>
      </c>
      <c r="BQ52" s="3">
        <f>'total Trade Mispricing ANALYSIS'!BY52</f>
        <v>0</v>
      </c>
      <c r="BR52" s="3">
        <f>'total Trade Mispricing ANALYSIS'!BZ52</f>
        <v>0</v>
      </c>
    </row>
    <row r="53" spans="1:70" x14ac:dyDescent="0.2">
      <c r="A53" s="207"/>
      <c r="B53" s="160"/>
      <c r="C53" s="34" t="s">
        <v>79</v>
      </c>
      <c r="D53" s="25">
        <v>0</v>
      </c>
      <c r="E53" s="25">
        <v>0</v>
      </c>
      <c r="F53" s="25">
        <v>0</v>
      </c>
      <c r="G53" s="26"/>
      <c r="H53" s="25">
        <v>0</v>
      </c>
      <c r="I53" s="25">
        <v>0</v>
      </c>
      <c r="J53" s="25">
        <v>0</v>
      </c>
      <c r="K53" s="26"/>
      <c r="L53" s="28"/>
      <c r="M53" s="28"/>
      <c r="N53" s="28"/>
      <c r="P53" s="28"/>
      <c r="Q53" s="28"/>
      <c r="R53" s="28"/>
      <c r="T53" s="27">
        <v>581</v>
      </c>
      <c r="U53" s="27">
        <v>436</v>
      </c>
      <c r="V53" s="27">
        <v>88</v>
      </c>
      <c r="X53" s="27">
        <v>7</v>
      </c>
      <c r="Y53" s="27">
        <v>379</v>
      </c>
      <c r="Z53" s="27">
        <v>122</v>
      </c>
      <c r="AB53" s="28"/>
      <c r="AC53" s="28"/>
      <c r="AD53" s="28"/>
      <c r="AF53" s="28"/>
      <c r="AG53" s="28"/>
      <c r="AH53" s="28"/>
      <c r="AJ53" s="28"/>
      <c r="AK53" s="28"/>
      <c r="AL53" s="28"/>
      <c r="AN53" s="28"/>
      <c r="AO53" s="28"/>
      <c r="AP53" s="28"/>
      <c r="AR53" s="32">
        <f t="shared" si="0"/>
        <v>0</v>
      </c>
      <c r="AS53" s="32">
        <f t="shared" si="1"/>
        <v>0</v>
      </c>
      <c r="AT53" s="32">
        <f t="shared" si="2"/>
        <v>0</v>
      </c>
      <c r="AV53" s="32">
        <f t="shared" si="3"/>
        <v>0</v>
      </c>
      <c r="AW53" s="32">
        <f t="shared" si="4"/>
        <v>0</v>
      </c>
      <c r="AX53" s="32">
        <f t="shared" si="5"/>
        <v>0</v>
      </c>
      <c r="AY53" s="33"/>
      <c r="AZ53" s="32">
        <f t="shared" si="14"/>
        <v>0</v>
      </c>
      <c r="BA53" s="32">
        <f t="shared" si="14"/>
        <v>0</v>
      </c>
      <c r="BB53" s="32">
        <f t="shared" si="14"/>
        <v>0</v>
      </c>
      <c r="BD53" s="32">
        <f t="shared" si="7"/>
        <v>0</v>
      </c>
      <c r="BE53" s="32">
        <f t="shared" si="8"/>
        <v>0</v>
      </c>
      <c r="BF53" s="32">
        <f t="shared" si="9"/>
        <v>0</v>
      </c>
      <c r="BH53" s="32">
        <f t="shared" si="10"/>
        <v>0</v>
      </c>
      <c r="BI53" s="32">
        <f t="shared" si="11"/>
        <v>0</v>
      </c>
      <c r="BJ53" s="32">
        <f t="shared" si="12"/>
        <v>0</v>
      </c>
      <c r="BL53" s="32">
        <f t="shared" si="15"/>
        <v>0</v>
      </c>
      <c r="BM53" s="32">
        <f t="shared" si="15"/>
        <v>0</v>
      </c>
      <c r="BN53" s="32">
        <f t="shared" si="15"/>
        <v>0</v>
      </c>
      <c r="BP53" s="3">
        <f>'total Trade Mispricing ANALYSIS'!BX53</f>
        <v>0</v>
      </c>
      <c r="BQ53" s="3">
        <f>'total Trade Mispricing ANALYSIS'!BY53</f>
        <v>0</v>
      </c>
      <c r="BR53" s="3">
        <f>'total Trade Mispricing ANALYSIS'!BZ53</f>
        <v>0</v>
      </c>
    </row>
    <row r="54" spans="1:70" x14ac:dyDescent="0.2">
      <c r="A54" s="207"/>
      <c r="B54" s="160"/>
      <c r="C54" s="34" t="s">
        <v>360</v>
      </c>
      <c r="D54" s="25">
        <v>6</v>
      </c>
      <c r="E54" s="25">
        <v>91</v>
      </c>
      <c r="F54" s="25">
        <v>0</v>
      </c>
      <c r="G54" s="26"/>
      <c r="H54" s="27">
        <v>6</v>
      </c>
      <c r="I54" s="27">
        <v>2</v>
      </c>
      <c r="J54" s="25">
        <v>25</v>
      </c>
      <c r="K54" s="26"/>
      <c r="L54" s="28"/>
      <c r="M54" s="28"/>
      <c r="N54" s="28"/>
      <c r="P54" s="28"/>
      <c r="Q54" s="28"/>
      <c r="R54" s="28"/>
      <c r="T54" s="27">
        <v>255</v>
      </c>
      <c r="U54" s="27">
        <v>0</v>
      </c>
      <c r="V54" s="27">
        <v>0</v>
      </c>
      <c r="X54" s="27">
        <v>0</v>
      </c>
      <c r="Y54" s="27">
        <v>10</v>
      </c>
      <c r="Z54" s="27">
        <v>26</v>
      </c>
      <c r="AB54" s="28"/>
      <c r="AC54" s="28"/>
      <c r="AD54" s="28"/>
      <c r="AF54" s="28"/>
      <c r="AG54" s="28"/>
      <c r="AH54" s="28"/>
      <c r="AJ54" s="28"/>
      <c r="AK54" s="28"/>
      <c r="AL54" s="28"/>
      <c r="AN54" s="28"/>
      <c r="AO54" s="28"/>
      <c r="AP54" s="28"/>
      <c r="AR54" s="32">
        <f t="shared" si="0"/>
        <v>0</v>
      </c>
      <c r="AS54" s="32">
        <f t="shared" si="1"/>
        <v>0</v>
      </c>
      <c r="AT54" s="32">
        <f t="shared" si="2"/>
        <v>0</v>
      </c>
      <c r="AV54" s="32">
        <f t="shared" si="3"/>
        <v>0</v>
      </c>
      <c r="AW54" s="32">
        <f t="shared" si="4"/>
        <v>0</v>
      </c>
      <c r="AX54" s="32">
        <f t="shared" si="5"/>
        <v>0</v>
      </c>
      <c r="AY54" s="33"/>
      <c r="AZ54" s="32">
        <f t="shared" si="14"/>
        <v>0</v>
      </c>
      <c r="BA54" s="32">
        <f t="shared" si="14"/>
        <v>0</v>
      </c>
      <c r="BB54" s="32">
        <f t="shared" si="14"/>
        <v>0</v>
      </c>
      <c r="BD54" s="32">
        <f t="shared" si="7"/>
        <v>0</v>
      </c>
      <c r="BE54" s="32">
        <f t="shared" si="8"/>
        <v>0</v>
      </c>
      <c r="BF54" s="32">
        <f t="shared" si="9"/>
        <v>0</v>
      </c>
      <c r="BH54" s="32">
        <f t="shared" si="10"/>
        <v>0</v>
      </c>
      <c r="BI54" s="32">
        <f t="shared" si="11"/>
        <v>0</v>
      </c>
      <c r="BJ54" s="32">
        <f t="shared" si="12"/>
        <v>0</v>
      </c>
      <c r="BL54" s="32">
        <f t="shared" si="15"/>
        <v>0</v>
      </c>
      <c r="BM54" s="32">
        <f t="shared" si="15"/>
        <v>0</v>
      </c>
      <c r="BN54" s="32">
        <f t="shared" si="15"/>
        <v>0</v>
      </c>
      <c r="BP54" s="3">
        <f>'total Trade Mispricing ANALYSIS'!BX54</f>
        <v>0</v>
      </c>
      <c r="BQ54" s="3">
        <f>'total Trade Mispricing ANALYSIS'!BY54</f>
        <v>0</v>
      </c>
      <c r="BR54" s="3">
        <f>'total Trade Mispricing ANALYSIS'!BZ54</f>
        <v>0</v>
      </c>
    </row>
    <row r="55" spans="1:70" x14ac:dyDescent="0.2">
      <c r="A55" s="207"/>
      <c r="B55" s="160"/>
      <c r="C55" s="34" t="s">
        <v>361</v>
      </c>
      <c r="D55" s="35">
        <v>-9999999</v>
      </c>
      <c r="E55" s="35">
        <v>-9999999</v>
      </c>
      <c r="F55" s="35">
        <v>-9999999</v>
      </c>
      <c r="G55" s="26"/>
      <c r="H55" s="35">
        <v>-9999999</v>
      </c>
      <c r="I55" s="35">
        <v>-9999999</v>
      </c>
      <c r="J55" s="35">
        <v>-9999999</v>
      </c>
      <c r="K55" s="26"/>
      <c r="L55" s="28"/>
      <c r="M55" s="28"/>
      <c r="N55" s="28"/>
      <c r="P55" s="28"/>
      <c r="Q55" s="28"/>
      <c r="R55" s="28"/>
      <c r="T55" s="27">
        <v>0</v>
      </c>
      <c r="U55" s="27">
        <v>0</v>
      </c>
      <c r="V55" s="27">
        <v>0</v>
      </c>
      <c r="X55" s="27">
        <v>0</v>
      </c>
      <c r="Y55" s="27">
        <v>5</v>
      </c>
      <c r="Z55" s="27">
        <v>0</v>
      </c>
      <c r="AB55" s="28"/>
      <c r="AC55" s="28"/>
      <c r="AD55" s="28"/>
      <c r="AF55" s="28"/>
      <c r="AG55" s="28"/>
      <c r="AH55" s="28"/>
      <c r="AJ55" s="28"/>
      <c r="AK55" s="28"/>
      <c r="AL55" s="28"/>
      <c r="AN55" s="28"/>
      <c r="AO55" s="28"/>
      <c r="AP55" s="28"/>
      <c r="AR55" s="32">
        <f t="shared" si="0"/>
        <v>0</v>
      </c>
      <c r="AS55" s="32">
        <f t="shared" si="1"/>
        <v>0</v>
      </c>
      <c r="AT55" s="32">
        <f t="shared" si="2"/>
        <v>0</v>
      </c>
      <c r="AV55" s="32">
        <f t="shared" si="3"/>
        <v>0</v>
      </c>
      <c r="AW55" s="32">
        <f t="shared" si="4"/>
        <v>0</v>
      </c>
      <c r="AX55" s="32">
        <f t="shared" si="5"/>
        <v>0</v>
      </c>
      <c r="AY55" s="33"/>
      <c r="AZ55" s="32">
        <f t="shared" si="14"/>
        <v>0</v>
      </c>
      <c r="BA55" s="32">
        <f t="shared" si="14"/>
        <v>0</v>
      </c>
      <c r="BB55" s="32">
        <f t="shared" si="14"/>
        <v>0</v>
      </c>
      <c r="BD55" s="32">
        <f t="shared" si="7"/>
        <v>0</v>
      </c>
      <c r="BE55" s="32">
        <f t="shared" si="8"/>
        <v>0</v>
      </c>
      <c r="BF55" s="32">
        <f t="shared" si="9"/>
        <v>0</v>
      </c>
      <c r="BH55" s="32">
        <f t="shared" si="10"/>
        <v>0</v>
      </c>
      <c r="BI55" s="32">
        <f t="shared" si="11"/>
        <v>0</v>
      </c>
      <c r="BJ55" s="32">
        <f t="shared" si="12"/>
        <v>0</v>
      </c>
      <c r="BL55" s="32">
        <f t="shared" si="15"/>
        <v>0</v>
      </c>
      <c r="BM55" s="32">
        <f t="shared" si="15"/>
        <v>0</v>
      </c>
      <c r="BN55" s="32">
        <f t="shared" si="15"/>
        <v>0</v>
      </c>
      <c r="BP55" s="3">
        <f>'total Trade Mispricing ANALYSIS'!BX55</f>
        <v>0</v>
      </c>
      <c r="BQ55" s="3">
        <f>'total Trade Mispricing ANALYSIS'!BY55</f>
        <v>0</v>
      </c>
      <c r="BR55" s="3">
        <f>'total Trade Mispricing ANALYSIS'!BZ55</f>
        <v>0</v>
      </c>
    </row>
    <row r="56" spans="1:70" x14ac:dyDescent="0.2">
      <c r="A56" s="207"/>
      <c r="B56" s="160"/>
      <c r="C56" s="34" t="s">
        <v>82</v>
      </c>
      <c r="D56" s="37">
        <v>0</v>
      </c>
      <c r="E56" s="37">
        <v>0</v>
      </c>
      <c r="F56" s="37">
        <v>1</v>
      </c>
      <c r="G56" s="38"/>
      <c r="H56" s="37">
        <v>0</v>
      </c>
      <c r="I56" s="37">
        <v>0</v>
      </c>
      <c r="J56" s="37">
        <v>8</v>
      </c>
      <c r="K56" s="38"/>
      <c r="L56" s="28"/>
      <c r="M56" s="28"/>
      <c r="N56" s="28"/>
      <c r="P56" s="28"/>
      <c r="Q56" s="28"/>
      <c r="R56" s="28"/>
      <c r="T56" s="27">
        <v>0</v>
      </c>
      <c r="U56" s="27">
        <v>0</v>
      </c>
      <c r="V56" s="27">
        <v>1</v>
      </c>
      <c r="X56" s="27">
        <v>0</v>
      </c>
      <c r="Y56" s="27">
        <v>0</v>
      </c>
      <c r="Z56" s="27">
        <v>8</v>
      </c>
      <c r="AB56" s="28"/>
      <c r="AC56" s="28"/>
      <c r="AD56" s="28"/>
      <c r="AF56" s="28"/>
      <c r="AG56" s="28"/>
      <c r="AH56" s="28"/>
      <c r="AJ56" s="28"/>
      <c r="AK56" s="28"/>
      <c r="AL56" s="28"/>
      <c r="AN56" s="28"/>
      <c r="AO56" s="28"/>
      <c r="AP56" s="28"/>
      <c r="AR56" s="32">
        <f t="shared" si="0"/>
        <v>0</v>
      </c>
      <c r="AS56" s="32">
        <f t="shared" si="1"/>
        <v>0</v>
      </c>
      <c r="AT56" s="32">
        <f t="shared" si="2"/>
        <v>0</v>
      </c>
      <c r="AV56" s="32">
        <f t="shared" si="3"/>
        <v>0</v>
      </c>
      <c r="AW56" s="32">
        <f t="shared" si="4"/>
        <v>0</v>
      </c>
      <c r="AX56" s="32">
        <f t="shared" si="5"/>
        <v>0</v>
      </c>
      <c r="AY56" s="33"/>
      <c r="AZ56" s="32">
        <f t="shared" si="14"/>
        <v>0</v>
      </c>
      <c r="BA56" s="32">
        <f t="shared" si="14"/>
        <v>0</v>
      </c>
      <c r="BB56" s="32">
        <f t="shared" si="14"/>
        <v>0</v>
      </c>
      <c r="BD56" s="32">
        <f t="shared" si="7"/>
        <v>0</v>
      </c>
      <c r="BE56" s="32">
        <f t="shared" si="8"/>
        <v>0</v>
      </c>
      <c r="BF56" s="32">
        <f t="shared" si="9"/>
        <v>0</v>
      </c>
      <c r="BH56" s="32">
        <f t="shared" si="10"/>
        <v>0</v>
      </c>
      <c r="BI56" s="32">
        <f t="shared" si="11"/>
        <v>0</v>
      </c>
      <c r="BJ56" s="32">
        <f t="shared" si="12"/>
        <v>0</v>
      </c>
      <c r="BL56" s="32">
        <f t="shared" si="15"/>
        <v>0</v>
      </c>
      <c r="BM56" s="32">
        <f t="shared" si="15"/>
        <v>0</v>
      </c>
      <c r="BN56" s="32">
        <f t="shared" si="15"/>
        <v>0</v>
      </c>
      <c r="BP56" s="3">
        <f>'total Trade Mispricing ANALYSIS'!BX56</f>
        <v>0</v>
      </c>
      <c r="BQ56" s="3">
        <f>'total Trade Mispricing ANALYSIS'!BY56</f>
        <v>0</v>
      </c>
      <c r="BR56" s="3">
        <f>'total Trade Mispricing ANALYSIS'!BZ56</f>
        <v>0</v>
      </c>
    </row>
    <row r="57" spans="1:70" x14ac:dyDescent="0.2">
      <c r="A57" s="207"/>
      <c r="B57" s="160"/>
      <c r="C57" s="34" t="s">
        <v>83</v>
      </c>
      <c r="D57" s="25">
        <v>31</v>
      </c>
      <c r="E57" s="25">
        <v>8</v>
      </c>
      <c r="F57" s="35">
        <v>-9999999</v>
      </c>
      <c r="G57" s="26"/>
      <c r="H57" s="25">
        <v>0</v>
      </c>
      <c r="I57" s="25">
        <v>11</v>
      </c>
      <c r="J57" s="35">
        <v>-9999999</v>
      </c>
      <c r="K57" s="26"/>
      <c r="L57" s="28"/>
      <c r="M57" s="28"/>
      <c r="N57" s="28"/>
      <c r="P57" s="28"/>
      <c r="Q57" s="28"/>
      <c r="R57" s="28"/>
      <c r="T57" s="27">
        <v>0</v>
      </c>
      <c r="U57" s="27">
        <v>0</v>
      </c>
      <c r="V57" s="27">
        <v>0</v>
      </c>
      <c r="X57" s="27">
        <v>0</v>
      </c>
      <c r="Y57" s="27">
        <v>11</v>
      </c>
      <c r="Z57" s="27">
        <v>46</v>
      </c>
      <c r="AB57" s="28"/>
      <c r="AC57" s="28"/>
      <c r="AD57" s="28"/>
      <c r="AF57" s="28"/>
      <c r="AG57" s="28"/>
      <c r="AH57" s="28"/>
      <c r="AJ57" s="28"/>
      <c r="AK57" s="28"/>
      <c r="AL57" s="28"/>
      <c r="AN57" s="28"/>
      <c r="AO57" s="28"/>
      <c r="AP57" s="28"/>
      <c r="AR57" s="32">
        <f t="shared" si="0"/>
        <v>0</v>
      </c>
      <c r="AS57" s="32">
        <f t="shared" si="1"/>
        <v>0</v>
      </c>
      <c r="AT57" s="32">
        <f t="shared" si="2"/>
        <v>0</v>
      </c>
      <c r="AV57" s="32">
        <f t="shared" si="3"/>
        <v>0</v>
      </c>
      <c r="AW57" s="32">
        <f t="shared" si="4"/>
        <v>0</v>
      </c>
      <c r="AX57" s="32">
        <f t="shared" si="5"/>
        <v>0</v>
      </c>
      <c r="AY57" s="33"/>
      <c r="AZ57" s="32">
        <f t="shared" si="14"/>
        <v>0</v>
      </c>
      <c r="BA57" s="32">
        <f t="shared" si="14"/>
        <v>0</v>
      </c>
      <c r="BB57" s="32">
        <f t="shared" si="14"/>
        <v>0</v>
      </c>
      <c r="BD57" s="32">
        <f t="shared" si="7"/>
        <v>0</v>
      </c>
      <c r="BE57" s="32">
        <f t="shared" si="8"/>
        <v>0</v>
      </c>
      <c r="BF57" s="32">
        <f t="shared" si="9"/>
        <v>0</v>
      </c>
      <c r="BH57" s="32">
        <f t="shared" si="10"/>
        <v>0</v>
      </c>
      <c r="BI57" s="32">
        <f t="shared" si="11"/>
        <v>0</v>
      </c>
      <c r="BJ57" s="32">
        <f t="shared" si="12"/>
        <v>0</v>
      </c>
      <c r="BL57" s="32">
        <f t="shared" si="15"/>
        <v>0</v>
      </c>
      <c r="BM57" s="32">
        <f t="shared" si="15"/>
        <v>0</v>
      </c>
      <c r="BN57" s="32">
        <f t="shared" si="15"/>
        <v>0</v>
      </c>
      <c r="BP57" s="3">
        <f>'total Trade Mispricing ANALYSIS'!BX57</f>
        <v>0</v>
      </c>
      <c r="BQ57" s="3">
        <f>'total Trade Mispricing ANALYSIS'!BY57</f>
        <v>0</v>
      </c>
      <c r="BR57" s="3">
        <f>'total Trade Mispricing ANALYSIS'!BZ57</f>
        <v>0</v>
      </c>
    </row>
    <row r="58" spans="1:70" x14ac:dyDescent="0.2">
      <c r="A58" s="207"/>
      <c r="B58" s="160"/>
      <c r="C58" s="34" t="s">
        <v>362</v>
      </c>
      <c r="D58" s="25"/>
      <c r="E58" s="25"/>
      <c r="F58" s="25"/>
      <c r="G58" s="26"/>
      <c r="H58" s="25"/>
      <c r="I58" s="25"/>
      <c r="J58" s="27"/>
      <c r="K58" s="26"/>
      <c r="L58" s="28"/>
      <c r="M58" s="28"/>
      <c r="N58" s="28"/>
      <c r="P58" s="28"/>
      <c r="Q58" s="28"/>
      <c r="R58" s="28"/>
      <c r="T58" s="27">
        <v>0</v>
      </c>
      <c r="U58" s="27">
        <v>2</v>
      </c>
      <c r="V58" s="27">
        <v>0</v>
      </c>
      <c r="X58" s="27">
        <v>0</v>
      </c>
      <c r="Y58" s="27">
        <v>2</v>
      </c>
      <c r="Z58" s="27">
        <v>2</v>
      </c>
      <c r="AB58" s="28"/>
      <c r="AC58" s="28"/>
      <c r="AD58" s="28"/>
      <c r="AF58" s="28"/>
      <c r="AG58" s="28"/>
      <c r="AH58" s="28"/>
      <c r="AJ58" s="28"/>
      <c r="AK58" s="28"/>
      <c r="AL58" s="28"/>
      <c r="AN58" s="28"/>
      <c r="AO58" s="28"/>
      <c r="AP58" s="28"/>
      <c r="AR58" s="32">
        <f t="shared" si="0"/>
        <v>0</v>
      </c>
      <c r="AS58" s="32">
        <f t="shared" si="1"/>
        <v>0</v>
      </c>
      <c r="AT58" s="32">
        <f t="shared" si="2"/>
        <v>0</v>
      </c>
      <c r="AV58" s="32">
        <f t="shared" si="3"/>
        <v>0</v>
      </c>
      <c r="AW58" s="32">
        <f t="shared" si="4"/>
        <v>0</v>
      </c>
      <c r="AX58" s="32">
        <f t="shared" si="5"/>
        <v>0</v>
      </c>
      <c r="AY58" s="33"/>
      <c r="AZ58" s="32">
        <f t="shared" si="14"/>
        <v>0</v>
      </c>
      <c r="BA58" s="32">
        <f t="shared" si="14"/>
        <v>0</v>
      </c>
      <c r="BB58" s="32">
        <f t="shared" si="14"/>
        <v>0</v>
      </c>
      <c r="BD58" s="32">
        <f t="shared" si="7"/>
        <v>0</v>
      </c>
      <c r="BE58" s="32">
        <f t="shared" si="8"/>
        <v>0</v>
      </c>
      <c r="BF58" s="32">
        <f t="shared" si="9"/>
        <v>0</v>
      </c>
      <c r="BH58" s="32">
        <f t="shared" si="10"/>
        <v>0</v>
      </c>
      <c r="BI58" s="32">
        <f t="shared" si="11"/>
        <v>0</v>
      </c>
      <c r="BJ58" s="32">
        <f t="shared" si="12"/>
        <v>0</v>
      </c>
      <c r="BL58" s="32">
        <f t="shared" si="15"/>
        <v>0</v>
      </c>
      <c r="BM58" s="32">
        <f t="shared" si="15"/>
        <v>0</v>
      </c>
      <c r="BN58" s="32">
        <f t="shared" si="15"/>
        <v>0</v>
      </c>
      <c r="BP58" s="3">
        <f>'total Trade Mispricing ANALYSIS'!BX58</f>
        <v>0</v>
      </c>
      <c r="BQ58" s="3">
        <f>'total Trade Mispricing ANALYSIS'!BY58</f>
        <v>0</v>
      </c>
      <c r="BR58" s="3">
        <f>'total Trade Mispricing ANALYSIS'!BZ58</f>
        <v>0</v>
      </c>
    </row>
    <row r="59" spans="1:70" x14ac:dyDescent="0.2">
      <c r="A59" s="207"/>
      <c r="B59" s="160"/>
      <c r="C59" s="34" t="s">
        <v>85</v>
      </c>
      <c r="D59" s="25"/>
      <c r="E59" s="25"/>
      <c r="F59" s="25"/>
      <c r="G59" s="26"/>
      <c r="H59" s="25"/>
      <c r="I59" s="27"/>
      <c r="J59" s="27"/>
      <c r="K59" s="26"/>
      <c r="L59" s="28"/>
      <c r="M59" s="28"/>
      <c r="N59" s="28"/>
      <c r="P59" s="28"/>
      <c r="Q59" s="28"/>
      <c r="R59" s="28"/>
      <c r="T59" s="27">
        <v>3</v>
      </c>
      <c r="U59" s="27">
        <v>0</v>
      </c>
      <c r="V59" s="27">
        <v>0</v>
      </c>
      <c r="X59" s="27">
        <v>0</v>
      </c>
      <c r="Y59" s="27">
        <v>0</v>
      </c>
      <c r="Z59" s="27">
        <v>0</v>
      </c>
      <c r="AB59" s="28"/>
      <c r="AC59" s="28"/>
      <c r="AD59" s="28"/>
      <c r="AF59" s="28"/>
      <c r="AG59" s="28"/>
      <c r="AH59" s="28"/>
      <c r="AJ59" s="28"/>
      <c r="AK59" s="28"/>
      <c r="AL59" s="28"/>
      <c r="AN59" s="28"/>
      <c r="AO59" s="28"/>
      <c r="AP59" s="28"/>
      <c r="AR59" s="32">
        <f t="shared" si="0"/>
        <v>0</v>
      </c>
      <c r="AS59" s="32">
        <f t="shared" si="1"/>
        <v>0</v>
      </c>
      <c r="AT59" s="32">
        <f t="shared" si="2"/>
        <v>0</v>
      </c>
      <c r="AV59" s="32">
        <f t="shared" si="3"/>
        <v>0</v>
      </c>
      <c r="AW59" s="32">
        <f t="shared" si="4"/>
        <v>0</v>
      </c>
      <c r="AX59" s="32">
        <f t="shared" si="5"/>
        <v>0</v>
      </c>
      <c r="AY59" s="33"/>
      <c r="AZ59" s="32">
        <f t="shared" si="14"/>
        <v>0</v>
      </c>
      <c r="BA59" s="32">
        <f t="shared" si="14"/>
        <v>0</v>
      </c>
      <c r="BB59" s="32">
        <f t="shared" si="14"/>
        <v>0</v>
      </c>
      <c r="BD59" s="32">
        <f t="shared" si="7"/>
        <v>0</v>
      </c>
      <c r="BE59" s="32">
        <f t="shared" si="8"/>
        <v>0</v>
      </c>
      <c r="BF59" s="32">
        <f t="shared" si="9"/>
        <v>0</v>
      </c>
      <c r="BH59" s="32">
        <f t="shared" si="10"/>
        <v>0</v>
      </c>
      <c r="BI59" s="32">
        <f t="shared" si="11"/>
        <v>0</v>
      </c>
      <c r="BJ59" s="32">
        <f t="shared" si="12"/>
        <v>0</v>
      </c>
      <c r="BL59" s="32">
        <f t="shared" si="15"/>
        <v>0</v>
      </c>
      <c r="BM59" s="32">
        <f t="shared" si="15"/>
        <v>0</v>
      </c>
      <c r="BN59" s="32">
        <f t="shared" si="15"/>
        <v>0</v>
      </c>
      <c r="BP59" s="3">
        <f>'total Trade Mispricing ANALYSIS'!BX59</f>
        <v>0</v>
      </c>
      <c r="BQ59" s="3">
        <f>'total Trade Mispricing ANALYSIS'!BY59</f>
        <v>0</v>
      </c>
      <c r="BR59" s="3">
        <f>'total Trade Mispricing ANALYSIS'!BZ59</f>
        <v>0</v>
      </c>
    </row>
    <row r="60" spans="1:70" x14ac:dyDescent="0.2">
      <c r="A60" s="207"/>
      <c r="B60" s="160"/>
      <c r="C60" s="34" t="s">
        <v>86</v>
      </c>
      <c r="D60" s="25">
        <v>0</v>
      </c>
      <c r="E60" s="25">
        <v>0</v>
      </c>
      <c r="F60" s="35">
        <v>-9999999</v>
      </c>
      <c r="G60" s="26"/>
      <c r="H60" s="25">
        <v>0</v>
      </c>
      <c r="I60" s="25">
        <v>0</v>
      </c>
      <c r="J60" s="35">
        <v>-9999999</v>
      </c>
      <c r="K60" s="26"/>
      <c r="L60" s="28"/>
      <c r="M60" s="28"/>
      <c r="N60" s="28"/>
      <c r="P60" s="28"/>
      <c r="Q60" s="28"/>
      <c r="R60" s="28"/>
      <c r="T60" s="27">
        <v>1236</v>
      </c>
      <c r="U60" s="27">
        <v>1076</v>
      </c>
      <c r="V60" s="27">
        <v>638</v>
      </c>
      <c r="X60" s="27">
        <v>2</v>
      </c>
      <c r="Y60" s="27">
        <v>299</v>
      </c>
      <c r="Z60" s="27">
        <v>222</v>
      </c>
      <c r="AB60" s="28"/>
      <c r="AC60" s="28"/>
      <c r="AD60" s="28"/>
      <c r="AF60" s="28"/>
      <c r="AG60" s="28"/>
      <c r="AH60" s="28"/>
      <c r="AJ60" s="28"/>
      <c r="AK60" s="28"/>
      <c r="AL60" s="28"/>
      <c r="AN60" s="28"/>
      <c r="AO60" s="28"/>
      <c r="AP60" s="28"/>
      <c r="AR60" s="32">
        <f t="shared" si="0"/>
        <v>0</v>
      </c>
      <c r="AS60" s="32">
        <f t="shared" si="1"/>
        <v>0</v>
      </c>
      <c r="AT60" s="32">
        <f t="shared" si="2"/>
        <v>0</v>
      </c>
      <c r="AV60" s="32">
        <f t="shared" si="3"/>
        <v>0</v>
      </c>
      <c r="AW60" s="32">
        <f t="shared" si="4"/>
        <v>0</v>
      </c>
      <c r="AX60" s="32">
        <f t="shared" si="5"/>
        <v>0</v>
      </c>
      <c r="AY60" s="33"/>
      <c r="AZ60" s="32">
        <f t="shared" si="14"/>
        <v>0</v>
      </c>
      <c r="BA60" s="32">
        <f t="shared" si="14"/>
        <v>0</v>
      </c>
      <c r="BB60" s="32">
        <f t="shared" si="14"/>
        <v>0</v>
      </c>
      <c r="BD60" s="32">
        <f t="shared" si="7"/>
        <v>0</v>
      </c>
      <c r="BE60" s="32">
        <f t="shared" si="8"/>
        <v>0</v>
      </c>
      <c r="BF60" s="32">
        <f t="shared" si="9"/>
        <v>0</v>
      </c>
      <c r="BH60" s="32">
        <f t="shared" si="10"/>
        <v>0</v>
      </c>
      <c r="BI60" s="32">
        <f t="shared" si="11"/>
        <v>0</v>
      </c>
      <c r="BJ60" s="32">
        <f t="shared" si="12"/>
        <v>0</v>
      </c>
      <c r="BL60" s="32">
        <f t="shared" si="15"/>
        <v>0</v>
      </c>
      <c r="BM60" s="32">
        <f t="shared" si="15"/>
        <v>0</v>
      </c>
      <c r="BN60" s="32">
        <f t="shared" si="15"/>
        <v>0</v>
      </c>
      <c r="BP60" s="3">
        <f>'total Trade Mispricing ANALYSIS'!BX60</f>
        <v>0</v>
      </c>
      <c r="BQ60" s="3">
        <f>'total Trade Mispricing ANALYSIS'!BY60</f>
        <v>0</v>
      </c>
      <c r="BR60" s="3">
        <f>'total Trade Mispricing ANALYSIS'!BZ60</f>
        <v>0</v>
      </c>
    </row>
    <row r="61" spans="1:70" x14ac:dyDescent="0.2">
      <c r="A61" s="207"/>
      <c r="B61" s="160"/>
      <c r="C61" s="34" t="s">
        <v>363</v>
      </c>
      <c r="D61" s="37">
        <v>1</v>
      </c>
      <c r="E61" s="37">
        <v>0</v>
      </c>
      <c r="F61" s="37">
        <v>3</v>
      </c>
      <c r="G61" s="38"/>
      <c r="H61" s="39">
        <v>0</v>
      </c>
      <c r="I61" s="39">
        <v>0</v>
      </c>
      <c r="J61" s="37">
        <v>15</v>
      </c>
      <c r="K61" s="38"/>
      <c r="L61" s="28"/>
      <c r="M61" s="28"/>
      <c r="N61" s="28"/>
      <c r="P61" s="28"/>
      <c r="Q61" s="28"/>
      <c r="R61" s="28"/>
      <c r="T61" s="27">
        <v>1</v>
      </c>
      <c r="U61" s="27">
        <v>0</v>
      </c>
      <c r="V61" s="27">
        <v>3</v>
      </c>
      <c r="X61" s="27">
        <v>0</v>
      </c>
      <c r="Y61" s="27">
        <v>0</v>
      </c>
      <c r="Z61" s="27">
        <v>15</v>
      </c>
      <c r="AB61" s="28"/>
      <c r="AC61" s="28"/>
      <c r="AD61" s="28"/>
      <c r="AF61" s="28"/>
      <c r="AG61" s="28"/>
      <c r="AH61" s="28"/>
      <c r="AJ61" s="28"/>
      <c r="AK61" s="28"/>
      <c r="AL61" s="28"/>
      <c r="AN61" s="28"/>
      <c r="AO61" s="28"/>
      <c r="AP61" s="28"/>
      <c r="AR61" s="32">
        <f t="shared" si="0"/>
        <v>0</v>
      </c>
      <c r="AS61" s="32">
        <f t="shared" si="1"/>
        <v>0</v>
      </c>
      <c r="AT61" s="32">
        <f t="shared" si="2"/>
        <v>0</v>
      </c>
      <c r="AV61" s="32">
        <f t="shared" si="3"/>
        <v>0</v>
      </c>
      <c r="AW61" s="32">
        <f t="shared" si="4"/>
        <v>0</v>
      </c>
      <c r="AX61" s="32">
        <f t="shared" si="5"/>
        <v>0</v>
      </c>
      <c r="AY61" s="33"/>
      <c r="AZ61" s="32">
        <f t="shared" si="14"/>
        <v>0</v>
      </c>
      <c r="BA61" s="32">
        <f t="shared" si="14"/>
        <v>0</v>
      </c>
      <c r="BB61" s="32">
        <f t="shared" si="14"/>
        <v>0</v>
      </c>
      <c r="BD61" s="32">
        <f t="shared" si="7"/>
        <v>0</v>
      </c>
      <c r="BE61" s="32">
        <f t="shared" si="8"/>
        <v>0</v>
      </c>
      <c r="BF61" s="32">
        <f t="shared" si="9"/>
        <v>0</v>
      </c>
      <c r="BH61" s="32">
        <f t="shared" si="10"/>
        <v>0</v>
      </c>
      <c r="BI61" s="32">
        <f t="shared" si="11"/>
        <v>0</v>
      </c>
      <c r="BJ61" s="32">
        <f t="shared" si="12"/>
        <v>0</v>
      </c>
      <c r="BL61" s="32">
        <f t="shared" si="15"/>
        <v>0</v>
      </c>
      <c r="BM61" s="32">
        <f t="shared" si="15"/>
        <v>0</v>
      </c>
      <c r="BN61" s="32">
        <f t="shared" si="15"/>
        <v>0</v>
      </c>
      <c r="BP61" s="3">
        <f>'total Trade Mispricing ANALYSIS'!BX61</f>
        <v>0</v>
      </c>
      <c r="BQ61" s="3">
        <f>'total Trade Mispricing ANALYSIS'!BY61</f>
        <v>0</v>
      </c>
      <c r="BR61" s="3">
        <f>'total Trade Mispricing ANALYSIS'!BZ61</f>
        <v>0</v>
      </c>
    </row>
    <row r="62" spans="1:70" x14ac:dyDescent="0.2">
      <c r="A62" s="207"/>
      <c r="B62" s="160"/>
      <c r="C62" s="34" t="s">
        <v>364</v>
      </c>
      <c r="D62" s="27"/>
      <c r="E62" s="27"/>
      <c r="F62" s="27"/>
      <c r="G62" s="26"/>
      <c r="H62" s="27"/>
      <c r="I62" s="27"/>
      <c r="J62" s="27"/>
      <c r="K62" s="46"/>
      <c r="L62" s="28"/>
      <c r="M62" s="28"/>
      <c r="N62" s="28"/>
      <c r="P62" s="28"/>
      <c r="Q62" s="28"/>
      <c r="R62" s="28"/>
      <c r="T62" s="27">
        <v>0</v>
      </c>
      <c r="U62" s="27">
        <v>0</v>
      </c>
      <c r="V62" s="27">
        <v>0</v>
      </c>
      <c r="X62" s="27">
        <v>0</v>
      </c>
      <c r="Y62" s="27">
        <v>0</v>
      </c>
      <c r="Z62" s="27">
        <v>0</v>
      </c>
      <c r="AB62" s="28"/>
      <c r="AC62" s="28"/>
      <c r="AD62" s="28"/>
      <c r="AF62" s="28"/>
      <c r="AG62" s="28"/>
      <c r="AH62" s="28"/>
      <c r="AJ62" s="28"/>
      <c r="AK62" s="28"/>
      <c r="AL62" s="28"/>
      <c r="AN62" s="28"/>
      <c r="AO62" s="28"/>
      <c r="AP62" s="28"/>
      <c r="AR62" s="32">
        <f t="shared" si="0"/>
        <v>0</v>
      </c>
      <c r="AS62" s="32">
        <f t="shared" si="1"/>
        <v>0</v>
      </c>
      <c r="AT62" s="32">
        <f t="shared" si="2"/>
        <v>0</v>
      </c>
      <c r="AV62" s="32">
        <f t="shared" si="3"/>
        <v>0</v>
      </c>
      <c r="AW62" s="32">
        <f t="shared" si="4"/>
        <v>0</v>
      </c>
      <c r="AX62" s="32">
        <f t="shared" si="5"/>
        <v>0</v>
      </c>
      <c r="AY62" s="33"/>
      <c r="AZ62" s="32">
        <f t="shared" si="14"/>
        <v>0</v>
      </c>
      <c r="BA62" s="32">
        <f t="shared" si="14"/>
        <v>0</v>
      </c>
      <c r="BB62" s="32">
        <f t="shared" si="14"/>
        <v>0</v>
      </c>
      <c r="BD62" s="32">
        <f t="shared" si="7"/>
        <v>0</v>
      </c>
      <c r="BE62" s="32">
        <f t="shared" si="8"/>
        <v>0</v>
      </c>
      <c r="BF62" s="32">
        <f t="shared" si="9"/>
        <v>0</v>
      </c>
      <c r="BH62" s="32">
        <f t="shared" si="10"/>
        <v>0</v>
      </c>
      <c r="BI62" s="32">
        <f t="shared" si="11"/>
        <v>0</v>
      </c>
      <c r="BJ62" s="32">
        <f t="shared" si="12"/>
        <v>0</v>
      </c>
      <c r="BL62" s="32">
        <f t="shared" si="15"/>
        <v>0</v>
      </c>
      <c r="BM62" s="32">
        <f t="shared" si="15"/>
        <v>0</v>
      </c>
      <c r="BN62" s="32">
        <f t="shared" si="15"/>
        <v>0</v>
      </c>
      <c r="BP62" s="3">
        <f>'total Trade Mispricing ANALYSIS'!BX62</f>
        <v>0</v>
      </c>
      <c r="BQ62" s="3">
        <f>'total Trade Mispricing ANALYSIS'!BY62</f>
        <v>0</v>
      </c>
      <c r="BR62" s="3">
        <f>'total Trade Mispricing ANALYSIS'!BZ62</f>
        <v>0</v>
      </c>
    </row>
    <row r="63" spans="1:70" x14ac:dyDescent="0.2">
      <c r="A63" s="207"/>
      <c r="B63" s="160"/>
      <c r="C63" s="34" t="s">
        <v>365</v>
      </c>
      <c r="D63" s="25"/>
      <c r="E63" s="25"/>
      <c r="F63" s="25"/>
      <c r="G63" s="26"/>
      <c r="H63" s="25"/>
      <c r="I63" s="25"/>
      <c r="J63" s="25"/>
      <c r="K63" s="26"/>
      <c r="L63" s="28"/>
      <c r="M63" s="28"/>
      <c r="N63" s="28"/>
      <c r="P63" s="28"/>
      <c r="Q63" s="28"/>
      <c r="R63" s="28"/>
      <c r="T63" s="27">
        <v>0</v>
      </c>
      <c r="U63" s="27">
        <v>0</v>
      </c>
      <c r="V63" s="27">
        <v>0</v>
      </c>
      <c r="X63" s="27">
        <v>4</v>
      </c>
      <c r="Y63" s="27">
        <v>8</v>
      </c>
      <c r="Z63" s="27">
        <v>95</v>
      </c>
      <c r="AB63" s="28"/>
      <c r="AC63" s="28"/>
      <c r="AD63" s="28"/>
      <c r="AF63" s="28"/>
      <c r="AG63" s="28"/>
      <c r="AH63" s="28"/>
      <c r="AJ63" s="28"/>
      <c r="AK63" s="28"/>
      <c r="AL63" s="28"/>
      <c r="AN63" s="28"/>
      <c r="AO63" s="28"/>
      <c r="AP63" s="28"/>
      <c r="AR63" s="32">
        <f t="shared" si="0"/>
        <v>0</v>
      </c>
      <c r="AS63" s="32">
        <f t="shared" si="1"/>
        <v>0</v>
      </c>
      <c r="AT63" s="32">
        <f t="shared" si="2"/>
        <v>0</v>
      </c>
      <c r="AV63" s="32">
        <f t="shared" si="3"/>
        <v>0</v>
      </c>
      <c r="AW63" s="32">
        <f t="shared" si="4"/>
        <v>0</v>
      </c>
      <c r="AX63" s="32">
        <f t="shared" si="5"/>
        <v>0</v>
      </c>
      <c r="AY63" s="33"/>
      <c r="AZ63" s="32">
        <f t="shared" si="14"/>
        <v>0</v>
      </c>
      <c r="BA63" s="32">
        <f t="shared" si="14"/>
        <v>0</v>
      </c>
      <c r="BB63" s="32">
        <f t="shared" si="14"/>
        <v>0</v>
      </c>
      <c r="BD63" s="32">
        <f t="shared" si="7"/>
        <v>0</v>
      </c>
      <c r="BE63" s="32">
        <f t="shared" si="8"/>
        <v>0</v>
      </c>
      <c r="BF63" s="32">
        <f t="shared" si="9"/>
        <v>0</v>
      </c>
      <c r="BH63" s="32">
        <f t="shared" si="10"/>
        <v>0</v>
      </c>
      <c r="BI63" s="32">
        <f t="shared" si="11"/>
        <v>0</v>
      </c>
      <c r="BJ63" s="32">
        <f t="shared" si="12"/>
        <v>0</v>
      </c>
      <c r="BL63" s="32">
        <f t="shared" si="15"/>
        <v>0</v>
      </c>
      <c r="BM63" s="32">
        <f t="shared" si="15"/>
        <v>0</v>
      </c>
      <c r="BN63" s="32">
        <f t="shared" si="15"/>
        <v>0</v>
      </c>
      <c r="BP63" s="3">
        <f>'total Trade Mispricing ANALYSIS'!BX63</f>
        <v>0</v>
      </c>
      <c r="BQ63" s="3">
        <f>'total Trade Mispricing ANALYSIS'!BY63</f>
        <v>0</v>
      </c>
      <c r="BR63" s="3">
        <f>'total Trade Mispricing ANALYSIS'!BZ63</f>
        <v>0</v>
      </c>
    </row>
    <row r="64" spans="1:70" x14ac:dyDescent="0.2">
      <c r="A64" s="207"/>
      <c r="B64" s="160"/>
      <c r="C64" s="34" t="s">
        <v>90</v>
      </c>
      <c r="D64" s="35">
        <v>-9999999</v>
      </c>
      <c r="E64" s="35">
        <v>-9999999</v>
      </c>
      <c r="F64" s="35">
        <v>-9999999</v>
      </c>
      <c r="G64" s="26"/>
      <c r="H64" s="35">
        <v>-9999999</v>
      </c>
      <c r="I64" s="35">
        <v>-9999999</v>
      </c>
      <c r="J64" s="35">
        <v>-9999999</v>
      </c>
      <c r="K64" s="26"/>
      <c r="L64" s="28"/>
      <c r="M64" s="28"/>
      <c r="N64" s="28"/>
      <c r="P64" s="28"/>
      <c r="Q64" s="28"/>
      <c r="R64" s="28"/>
      <c r="T64" s="27">
        <v>0</v>
      </c>
      <c r="U64" s="27">
        <v>0</v>
      </c>
      <c r="V64" s="27">
        <v>0</v>
      </c>
      <c r="X64" s="27">
        <v>0</v>
      </c>
      <c r="Y64" s="27">
        <v>5</v>
      </c>
      <c r="Z64" s="27">
        <v>4</v>
      </c>
      <c r="AB64" s="28"/>
      <c r="AC64" s="28"/>
      <c r="AD64" s="28"/>
      <c r="AF64" s="28"/>
      <c r="AG64" s="28"/>
      <c r="AH64" s="28"/>
      <c r="AJ64" s="28"/>
      <c r="AK64" s="28"/>
      <c r="AL64" s="28"/>
      <c r="AN64" s="28"/>
      <c r="AO64" s="28"/>
      <c r="AP64" s="28"/>
      <c r="AR64" s="32">
        <f t="shared" si="0"/>
        <v>0</v>
      </c>
      <c r="AS64" s="32">
        <f t="shared" si="1"/>
        <v>0</v>
      </c>
      <c r="AT64" s="32">
        <f t="shared" si="2"/>
        <v>0</v>
      </c>
      <c r="AV64" s="32">
        <f t="shared" si="3"/>
        <v>0</v>
      </c>
      <c r="AW64" s="32">
        <f t="shared" si="4"/>
        <v>0</v>
      </c>
      <c r="AX64" s="32">
        <f t="shared" si="5"/>
        <v>0</v>
      </c>
      <c r="AY64" s="33"/>
      <c r="AZ64" s="32">
        <f t="shared" si="14"/>
        <v>0</v>
      </c>
      <c r="BA64" s="32">
        <f t="shared" si="14"/>
        <v>0</v>
      </c>
      <c r="BB64" s="32">
        <f t="shared" si="14"/>
        <v>0</v>
      </c>
      <c r="BD64" s="32">
        <f t="shared" si="7"/>
        <v>0</v>
      </c>
      <c r="BE64" s="32">
        <f t="shared" si="8"/>
        <v>0</v>
      </c>
      <c r="BF64" s="32">
        <f t="shared" si="9"/>
        <v>0</v>
      </c>
      <c r="BH64" s="32">
        <f t="shared" si="10"/>
        <v>0</v>
      </c>
      <c r="BI64" s="32">
        <f t="shared" si="11"/>
        <v>0</v>
      </c>
      <c r="BJ64" s="32">
        <f t="shared" si="12"/>
        <v>0</v>
      </c>
      <c r="BL64" s="32">
        <f t="shared" si="15"/>
        <v>0</v>
      </c>
      <c r="BM64" s="32">
        <f t="shared" si="15"/>
        <v>0</v>
      </c>
      <c r="BN64" s="32">
        <f t="shared" si="15"/>
        <v>0</v>
      </c>
      <c r="BP64" s="3">
        <f>'total Trade Mispricing ANALYSIS'!BX64</f>
        <v>0</v>
      </c>
      <c r="BQ64" s="3">
        <f>'total Trade Mispricing ANALYSIS'!BY64</f>
        <v>0</v>
      </c>
      <c r="BR64" s="3">
        <f>'total Trade Mispricing ANALYSIS'!BZ64</f>
        <v>0</v>
      </c>
    </row>
    <row r="65" spans="1:70" x14ac:dyDescent="0.2">
      <c r="A65" s="208"/>
      <c r="B65" s="161"/>
      <c r="C65" s="40" t="s">
        <v>91</v>
      </c>
      <c r="D65" s="25"/>
      <c r="E65" s="25"/>
      <c r="F65" s="25"/>
      <c r="G65" s="26"/>
      <c r="H65" s="27"/>
      <c r="I65" s="27"/>
      <c r="J65" s="27"/>
      <c r="K65" s="26"/>
      <c r="L65" s="28"/>
      <c r="M65" s="28"/>
      <c r="N65" s="28"/>
      <c r="P65" s="28"/>
      <c r="Q65" s="28"/>
      <c r="R65" s="28"/>
      <c r="T65" s="27">
        <v>0</v>
      </c>
      <c r="U65" s="27">
        <v>0</v>
      </c>
      <c r="V65" s="27">
        <v>0</v>
      </c>
      <c r="X65" s="27">
        <v>0</v>
      </c>
      <c r="Y65" s="27">
        <v>4</v>
      </c>
      <c r="Z65" s="27">
        <v>0</v>
      </c>
      <c r="AB65" s="28"/>
      <c r="AC65" s="28"/>
      <c r="AD65" s="28"/>
      <c r="AF65" s="28"/>
      <c r="AG65" s="28"/>
      <c r="AH65" s="28"/>
      <c r="AJ65" s="28"/>
      <c r="AK65" s="28"/>
      <c r="AL65" s="28"/>
      <c r="AN65" s="28"/>
      <c r="AO65" s="28"/>
      <c r="AP65" s="28"/>
      <c r="AR65" s="32">
        <f t="shared" si="0"/>
        <v>0</v>
      </c>
      <c r="AS65" s="32">
        <f t="shared" si="1"/>
        <v>0</v>
      </c>
      <c r="AT65" s="32">
        <f t="shared" si="2"/>
        <v>0</v>
      </c>
      <c r="AV65" s="32">
        <f t="shared" si="3"/>
        <v>0</v>
      </c>
      <c r="AW65" s="32">
        <f t="shared" si="4"/>
        <v>0</v>
      </c>
      <c r="AX65" s="32">
        <f t="shared" si="5"/>
        <v>0</v>
      </c>
      <c r="AY65" s="33"/>
      <c r="AZ65" s="32">
        <f t="shared" si="14"/>
        <v>0</v>
      </c>
      <c r="BA65" s="32">
        <f t="shared" si="14"/>
        <v>0</v>
      </c>
      <c r="BB65" s="32">
        <f t="shared" si="14"/>
        <v>0</v>
      </c>
      <c r="BD65" s="32">
        <f t="shared" si="7"/>
        <v>0</v>
      </c>
      <c r="BE65" s="32">
        <f t="shared" si="8"/>
        <v>0</v>
      </c>
      <c r="BF65" s="32">
        <f t="shared" si="9"/>
        <v>0</v>
      </c>
      <c r="BH65" s="32">
        <f t="shared" si="10"/>
        <v>0</v>
      </c>
      <c r="BI65" s="32">
        <f t="shared" si="11"/>
        <v>0</v>
      </c>
      <c r="BJ65" s="32">
        <f t="shared" si="12"/>
        <v>0</v>
      </c>
      <c r="BL65" s="32">
        <f t="shared" si="15"/>
        <v>0</v>
      </c>
      <c r="BM65" s="32">
        <f t="shared" si="15"/>
        <v>0</v>
      </c>
      <c r="BN65" s="32">
        <f t="shared" si="15"/>
        <v>0</v>
      </c>
      <c r="BP65" s="3">
        <f>'total Trade Mispricing ANALYSIS'!BX65</f>
        <v>0</v>
      </c>
      <c r="BQ65" s="3">
        <f>'total Trade Mispricing ANALYSIS'!BY65</f>
        <v>0</v>
      </c>
      <c r="BR65" s="3">
        <f>'total Trade Mispricing ANALYSIS'!BZ65</f>
        <v>0</v>
      </c>
    </row>
    <row r="66" spans="1:70" ht="12" customHeight="1" x14ac:dyDescent="0.2">
      <c r="A66" s="206" t="s">
        <v>92</v>
      </c>
      <c r="B66" s="206" t="s">
        <v>366</v>
      </c>
      <c r="C66" s="24" t="s">
        <v>94</v>
      </c>
      <c r="D66" s="35">
        <v>-9999999</v>
      </c>
      <c r="E66" s="35">
        <v>-9999999</v>
      </c>
      <c r="F66" s="35">
        <v>-9999999</v>
      </c>
      <c r="G66" s="26"/>
      <c r="H66" s="35">
        <v>-9999999</v>
      </c>
      <c r="I66" s="35">
        <v>-9999999</v>
      </c>
      <c r="J66" s="35">
        <v>-9999999</v>
      </c>
      <c r="K66" s="26"/>
      <c r="L66" s="28"/>
      <c r="M66" s="28"/>
      <c r="N66" s="28"/>
      <c r="P66" s="28"/>
      <c r="Q66" s="28"/>
      <c r="R66" s="28"/>
      <c r="T66" s="27">
        <v>0</v>
      </c>
      <c r="U66" s="27">
        <v>0</v>
      </c>
      <c r="V66" s="27">
        <v>0</v>
      </c>
      <c r="X66" s="27">
        <v>0</v>
      </c>
      <c r="Y66" s="27">
        <v>0</v>
      </c>
      <c r="Z66" s="27">
        <v>0</v>
      </c>
      <c r="AB66" s="28"/>
      <c r="AC66" s="28"/>
      <c r="AD66" s="28"/>
      <c r="AF66" s="28"/>
      <c r="AG66" s="28"/>
      <c r="AH66" s="28"/>
      <c r="AJ66" s="28"/>
      <c r="AK66" s="28"/>
      <c r="AL66" s="28"/>
      <c r="AN66" s="28"/>
      <c r="AO66" s="28"/>
      <c r="AP66" s="28"/>
      <c r="AR66" s="32">
        <f t="shared" si="0"/>
        <v>0</v>
      </c>
      <c r="AS66" s="32">
        <f t="shared" si="1"/>
        <v>0</v>
      </c>
      <c r="AT66" s="32">
        <f t="shared" si="2"/>
        <v>0</v>
      </c>
      <c r="AV66" s="32">
        <f t="shared" si="3"/>
        <v>0</v>
      </c>
      <c r="AW66" s="32">
        <f t="shared" si="4"/>
        <v>0</v>
      </c>
      <c r="AX66" s="32">
        <f t="shared" si="5"/>
        <v>0</v>
      </c>
      <c r="AY66" s="33"/>
      <c r="AZ66" s="32">
        <f t="shared" si="14"/>
        <v>0</v>
      </c>
      <c r="BA66" s="32">
        <f t="shared" si="14"/>
        <v>0</v>
      </c>
      <c r="BB66" s="32">
        <f t="shared" si="14"/>
        <v>0</v>
      </c>
      <c r="BD66" s="32">
        <f t="shared" si="7"/>
        <v>0</v>
      </c>
      <c r="BE66" s="32">
        <f t="shared" si="8"/>
        <v>0</v>
      </c>
      <c r="BF66" s="32">
        <f t="shared" si="9"/>
        <v>0</v>
      </c>
      <c r="BH66" s="32">
        <f t="shared" si="10"/>
        <v>0</v>
      </c>
      <c r="BI66" s="32">
        <f t="shared" si="11"/>
        <v>0</v>
      </c>
      <c r="BJ66" s="32">
        <f t="shared" si="12"/>
        <v>0</v>
      </c>
      <c r="BL66" s="32">
        <f t="shared" si="15"/>
        <v>0</v>
      </c>
      <c r="BM66" s="32">
        <f t="shared" si="15"/>
        <v>0</v>
      </c>
      <c r="BN66" s="32">
        <f t="shared" si="15"/>
        <v>0</v>
      </c>
      <c r="BP66" s="3">
        <f>'total Trade Mispricing ANALYSIS'!BX66</f>
        <v>0</v>
      </c>
      <c r="BQ66" s="3">
        <f>'total Trade Mispricing ANALYSIS'!BY66</f>
        <v>0</v>
      </c>
      <c r="BR66" s="3">
        <f>'total Trade Mispricing ANALYSIS'!BZ66</f>
        <v>0</v>
      </c>
    </row>
    <row r="67" spans="1:70" x14ac:dyDescent="0.2">
      <c r="A67" s="207"/>
      <c r="B67" s="207"/>
      <c r="C67" s="34" t="s">
        <v>367</v>
      </c>
      <c r="D67" s="47">
        <v>0</v>
      </c>
      <c r="E67" s="47">
        <v>0</v>
      </c>
      <c r="F67" s="47">
        <v>0</v>
      </c>
      <c r="G67" s="126"/>
      <c r="H67" s="47">
        <v>0</v>
      </c>
      <c r="I67" s="47">
        <v>0</v>
      </c>
      <c r="J67" s="47">
        <v>0</v>
      </c>
      <c r="K67" s="26"/>
      <c r="L67" s="28"/>
      <c r="M67" s="28"/>
      <c r="N67" s="28"/>
      <c r="P67" s="28"/>
      <c r="Q67" s="28"/>
      <c r="R67" s="28"/>
      <c r="T67" s="27">
        <v>0</v>
      </c>
      <c r="U67" s="27">
        <v>0</v>
      </c>
      <c r="V67" s="27">
        <v>0</v>
      </c>
      <c r="X67" s="27">
        <v>0</v>
      </c>
      <c r="Y67" s="27">
        <v>0</v>
      </c>
      <c r="Z67" s="27">
        <v>0</v>
      </c>
      <c r="AB67" s="28"/>
      <c r="AC67" s="28"/>
      <c r="AD67" s="28"/>
      <c r="AF67" s="28"/>
      <c r="AG67" s="28"/>
      <c r="AH67" s="28"/>
      <c r="AJ67" s="28"/>
      <c r="AK67" s="28"/>
      <c r="AL67" s="28"/>
      <c r="AN67" s="28"/>
      <c r="AO67" s="28"/>
      <c r="AP67" s="28"/>
      <c r="AR67" s="32">
        <f t="shared" si="0"/>
        <v>0</v>
      </c>
      <c r="AS67" s="32">
        <f t="shared" si="1"/>
        <v>0</v>
      </c>
      <c r="AT67" s="32">
        <f t="shared" si="2"/>
        <v>0</v>
      </c>
      <c r="AV67" s="32">
        <f t="shared" si="3"/>
        <v>0</v>
      </c>
      <c r="AW67" s="32">
        <f t="shared" si="4"/>
        <v>0</v>
      </c>
      <c r="AX67" s="32">
        <f t="shared" si="5"/>
        <v>0</v>
      </c>
      <c r="AY67" s="33"/>
      <c r="AZ67" s="32">
        <f t="shared" si="14"/>
        <v>0</v>
      </c>
      <c r="BA67" s="32">
        <f t="shared" si="14"/>
        <v>0</v>
      </c>
      <c r="BB67" s="32">
        <f t="shared" si="14"/>
        <v>0</v>
      </c>
      <c r="BD67" s="32">
        <f t="shared" si="7"/>
        <v>0</v>
      </c>
      <c r="BE67" s="32">
        <f t="shared" si="8"/>
        <v>0</v>
      </c>
      <c r="BF67" s="32">
        <f t="shared" si="9"/>
        <v>0</v>
      </c>
      <c r="BH67" s="32">
        <f t="shared" si="10"/>
        <v>0</v>
      </c>
      <c r="BI67" s="32">
        <f t="shared" si="11"/>
        <v>0</v>
      </c>
      <c r="BJ67" s="32">
        <f t="shared" si="12"/>
        <v>0</v>
      </c>
      <c r="BL67" s="32">
        <f t="shared" si="15"/>
        <v>0</v>
      </c>
      <c r="BM67" s="32">
        <f t="shared" si="15"/>
        <v>0</v>
      </c>
      <c r="BN67" s="32">
        <f t="shared" si="15"/>
        <v>0</v>
      </c>
      <c r="BP67" s="3">
        <f>'total Trade Mispricing ANALYSIS'!BX67</f>
        <v>0</v>
      </c>
      <c r="BQ67" s="3">
        <f>'total Trade Mispricing ANALYSIS'!BY67</f>
        <v>0</v>
      </c>
      <c r="BR67" s="3">
        <f>'total Trade Mispricing ANALYSIS'!BZ67</f>
        <v>0</v>
      </c>
    </row>
    <row r="68" spans="1:70" x14ac:dyDescent="0.2">
      <c r="A68" s="207"/>
      <c r="B68" s="207"/>
      <c r="C68" s="34" t="s">
        <v>368</v>
      </c>
      <c r="D68" s="47">
        <v>0</v>
      </c>
      <c r="E68" s="47">
        <v>0</v>
      </c>
      <c r="F68" s="47">
        <v>0</v>
      </c>
      <c r="G68" s="8"/>
      <c r="H68" s="27">
        <v>0</v>
      </c>
      <c r="I68" s="27">
        <v>0</v>
      </c>
      <c r="J68" s="27">
        <v>0</v>
      </c>
      <c r="L68" s="28"/>
      <c r="M68" s="28"/>
      <c r="N68" s="28"/>
      <c r="P68" s="28"/>
      <c r="Q68" s="28"/>
      <c r="R68" s="28"/>
      <c r="T68" s="27">
        <v>0</v>
      </c>
      <c r="U68" s="27">
        <v>0</v>
      </c>
      <c r="V68" s="27">
        <v>0</v>
      </c>
      <c r="W68" s="44"/>
      <c r="X68" s="27">
        <v>0</v>
      </c>
      <c r="Y68" s="27">
        <v>0</v>
      </c>
      <c r="Z68" s="27">
        <v>19</v>
      </c>
      <c r="AB68" s="28"/>
      <c r="AC68" s="28"/>
      <c r="AD68" s="28"/>
      <c r="AF68" s="28"/>
      <c r="AG68" s="28"/>
      <c r="AH68" s="28"/>
      <c r="AJ68" s="28"/>
      <c r="AK68" s="28"/>
      <c r="AL68" s="28"/>
      <c r="AN68" s="28"/>
      <c r="AO68" s="28"/>
      <c r="AP68" s="28"/>
      <c r="AR68" s="32">
        <f t="shared" si="0"/>
        <v>0</v>
      </c>
      <c r="AS68" s="32">
        <f t="shared" si="1"/>
        <v>0</v>
      </c>
      <c r="AT68" s="32">
        <f t="shared" si="2"/>
        <v>0</v>
      </c>
      <c r="AV68" s="32">
        <f t="shared" si="3"/>
        <v>0</v>
      </c>
      <c r="AW68" s="32">
        <f t="shared" si="4"/>
        <v>0</v>
      </c>
      <c r="AX68" s="32">
        <f t="shared" si="5"/>
        <v>0</v>
      </c>
      <c r="AY68" s="33"/>
      <c r="AZ68" s="32">
        <f t="shared" si="14"/>
        <v>0</v>
      </c>
      <c r="BA68" s="32">
        <f t="shared" si="14"/>
        <v>0</v>
      </c>
      <c r="BB68" s="32">
        <f t="shared" si="14"/>
        <v>0</v>
      </c>
      <c r="BD68" s="32">
        <f t="shared" si="7"/>
        <v>0</v>
      </c>
      <c r="BE68" s="32">
        <f t="shared" si="8"/>
        <v>0</v>
      </c>
      <c r="BF68" s="32">
        <f t="shared" si="9"/>
        <v>0</v>
      </c>
      <c r="BH68" s="32">
        <f t="shared" si="10"/>
        <v>0</v>
      </c>
      <c r="BI68" s="32">
        <f t="shared" si="11"/>
        <v>0</v>
      </c>
      <c r="BJ68" s="32">
        <f t="shared" si="12"/>
        <v>0</v>
      </c>
      <c r="BL68" s="32">
        <f t="shared" si="15"/>
        <v>0</v>
      </c>
      <c r="BM68" s="32">
        <f t="shared" si="15"/>
        <v>0</v>
      </c>
      <c r="BN68" s="32">
        <f t="shared" si="15"/>
        <v>0</v>
      </c>
      <c r="BP68" s="3">
        <f>'total Trade Mispricing ANALYSIS'!BX68</f>
        <v>0</v>
      </c>
      <c r="BQ68" s="3">
        <f>'total Trade Mispricing ANALYSIS'!BY68</f>
        <v>0</v>
      </c>
      <c r="BR68" s="3">
        <f>'total Trade Mispricing ANALYSIS'!BZ68</f>
        <v>0</v>
      </c>
    </row>
    <row r="69" spans="1:70" x14ac:dyDescent="0.2">
      <c r="A69" s="207"/>
      <c r="B69" s="207"/>
      <c r="C69" s="34" t="s">
        <v>97</v>
      </c>
      <c r="D69" s="47">
        <v>0</v>
      </c>
      <c r="E69" s="47">
        <v>0</v>
      </c>
      <c r="F69" s="47">
        <v>0</v>
      </c>
      <c r="G69" s="26"/>
      <c r="H69" s="27">
        <v>0</v>
      </c>
      <c r="I69" s="27">
        <v>0</v>
      </c>
      <c r="J69" s="27">
        <v>0</v>
      </c>
      <c r="K69" s="26"/>
      <c r="L69" s="28"/>
      <c r="M69" s="28"/>
      <c r="N69" s="28"/>
      <c r="P69" s="28"/>
      <c r="Q69" s="28"/>
      <c r="R69" s="28"/>
      <c r="T69" s="27">
        <v>36</v>
      </c>
      <c r="U69" s="27">
        <v>1</v>
      </c>
      <c r="V69" s="27">
        <v>12</v>
      </c>
      <c r="X69" s="27">
        <v>0</v>
      </c>
      <c r="Y69" s="27">
        <v>41</v>
      </c>
      <c r="Z69" s="27">
        <v>2</v>
      </c>
      <c r="AB69" s="28"/>
      <c r="AC69" s="28"/>
      <c r="AD69" s="28"/>
      <c r="AF69" s="28"/>
      <c r="AG69" s="28"/>
      <c r="AH69" s="28"/>
      <c r="AJ69" s="28"/>
      <c r="AK69" s="28"/>
      <c r="AL69" s="28"/>
      <c r="AN69" s="28"/>
      <c r="AO69" s="28"/>
      <c r="AP69" s="28"/>
      <c r="AR69" s="32">
        <f t="shared" si="0"/>
        <v>0</v>
      </c>
      <c r="AS69" s="32">
        <f t="shared" si="1"/>
        <v>0</v>
      </c>
      <c r="AT69" s="32">
        <f t="shared" si="2"/>
        <v>0</v>
      </c>
      <c r="AV69" s="32">
        <f t="shared" si="3"/>
        <v>0</v>
      </c>
      <c r="AW69" s="32">
        <f t="shared" si="4"/>
        <v>0</v>
      </c>
      <c r="AX69" s="32">
        <f t="shared" si="5"/>
        <v>0</v>
      </c>
      <c r="AY69" s="33"/>
      <c r="AZ69" s="32">
        <f t="shared" si="14"/>
        <v>0</v>
      </c>
      <c r="BA69" s="32">
        <f t="shared" si="14"/>
        <v>0</v>
      </c>
      <c r="BB69" s="32">
        <f t="shared" si="14"/>
        <v>0</v>
      </c>
      <c r="BD69" s="32">
        <f t="shared" si="7"/>
        <v>0</v>
      </c>
      <c r="BE69" s="32">
        <f t="shared" si="8"/>
        <v>0</v>
      </c>
      <c r="BF69" s="32">
        <f t="shared" si="9"/>
        <v>0</v>
      </c>
      <c r="BH69" s="32">
        <f t="shared" si="10"/>
        <v>0</v>
      </c>
      <c r="BI69" s="32">
        <f t="shared" si="11"/>
        <v>0</v>
      </c>
      <c r="BJ69" s="32">
        <f t="shared" si="12"/>
        <v>0</v>
      </c>
      <c r="BL69" s="32">
        <f t="shared" si="15"/>
        <v>0</v>
      </c>
      <c r="BM69" s="32">
        <f t="shared" si="15"/>
        <v>0</v>
      </c>
      <c r="BN69" s="32">
        <f t="shared" si="15"/>
        <v>0</v>
      </c>
      <c r="BP69" s="3">
        <f>'total Trade Mispricing ANALYSIS'!BX69</f>
        <v>0</v>
      </c>
      <c r="BQ69" s="3">
        <f>'total Trade Mispricing ANALYSIS'!BY69</f>
        <v>0</v>
      </c>
      <c r="BR69" s="3">
        <f>'total Trade Mispricing ANALYSIS'!BZ69</f>
        <v>0</v>
      </c>
    </row>
    <row r="70" spans="1:70" x14ac:dyDescent="0.2">
      <c r="A70" s="207"/>
      <c r="B70" s="207"/>
      <c r="C70" s="34" t="s">
        <v>369</v>
      </c>
      <c r="D70" s="25">
        <v>1</v>
      </c>
      <c r="E70" s="25">
        <v>0</v>
      </c>
      <c r="F70" s="25">
        <v>0</v>
      </c>
      <c r="G70" s="26"/>
      <c r="H70" s="27">
        <v>0</v>
      </c>
      <c r="I70" s="27">
        <v>1</v>
      </c>
      <c r="J70" s="27">
        <v>15</v>
      </c>
      <c r="K70" s="26"/>
      <c r="L70" s="28"/>
      <c r="M70" s="28"/>
      <c r="N70" s="28"/>
      <c r="P70" s="28"/>
      <c r="Q70" s="28"/>
      <c r="R70" s="28"/>
      <c r="T70" s="27">
        <v>41</v>
      </c>
      <c r="U70" s="27">
        <v>0</v>
      </c>
      <c r="V70" s="27">
        <v>0</v>
      </c>
      <c r="X70" s="27">
        <v>0</v>
      </c>
      <c r="Y70" s="27">
        <v>2</v>
      </c>
      <c r="Z70" s="27">
        <v>6</v>
      </c>
      <c r="AB70" s="28"/>
      <c r="AC70" s="28"/>
      <c r="AD70" s="28"/>
      <c r="AF70" s="28"/>
      <c r="AG70" s="28"/>
      <c r="AH70" s="28"/>
      <c r="AJ70" s="28"/>
      <c r="AK70" s="28"/>
      <c r="AL70" s="28"/>
      <c r="AN70" s="28"/>
      <c r="AO70" s="28"/>
      <c r="AP70" s="28"/>
      <c r="AR70" s="32">
        <f t="shared" si="0"/>
        <v>0</v>
      </c>
      <c r="AS70" s="32">
        <f t="shared" si="1"/>
        <v>0</v>
      </c>
      <c r="AT70" s="32">
        <f t="shared" si="2"/>
        <v>0</v>
      </c>
      <c r="AV70" s="32">
        <f t="shared" si="3"/>
        <v>0</v>
      </c>
      <c r="AW70" s="32">
        <f t="shared" si="4"/>
        <v>0</v>
      </c>
      <c r="AX70" s="32">
        <f t="shared" si="5"/>
        <v>0</v>
      </c>
      <c r="AY70" s="33"/>
      <c r="AZ70" s="32">
        <f t="shared" si="14"/>
        <v>0</v>
      </c>
      <c r="BA70" s="32">
        <f t="shared" si="14"/>
        <v>0</v>
      </c>
      <c r="BB70" s="32">
        <f t="shared" si="14"/>
        <v>0</v>
      </c>
      <c r="BD70" s="32">
        <f t="shared" si="7"/>
        <v>0</v>
      </c>
      <c r="BE70" s="32">
        <f t="shared" si="8"/>
        <v>0</v>
      </c>
      <c r="BF70" s="32">
        <f t="shared" si="9"/>
        <v>0</v>
      </c>
      <c r="BH70" s="32">
        <f t="shared" si="10"/>
        <v>0</v>
      </c>
      <c r="BI70" s="32">
        <f t="shared" si="11"/>
        <v>0</v>
      </c>
      <c r="BJ70" s="32">
        <f t="shared" si="12"/>
        <v>0</v>
      </c>
      <c r="BL70" s="32">
        <f t="shared" si="15"/>
        <v>0</v>
      </c>
      <c r="BM70" s="32">
        <f t="shared" si="15"/>
        <v>0</v>
      </c>
      <c r="BN70" s="32">
        <f t="shared" si="15"/>
        <v>0</v>
      </c>
      <c r="BP70" s="3">
        <f>'total Trade Mispricing ANALYSIS'!BX70</f>
        <v>0</v>
      </c>
      <c r="BQ70" s="3">
        <f>'total Trade Mispricing ANALYSIS'!BY70</f>
        <v>0</v>
      </c>
      <c r="BR70" s="3">
        <f>'total Trade Mispricing ANALYSIS'!BZ70</f>
        <v>0</v>
      </c>
    </row>
    <row r="71" spans="1:70" x14ac:dyDescent="0.2">
      <c r="A71" s="207"/>
      <c r="B71" s="207"/>
      <c r="C71" s="34" t="s">
        <v>370</v>
      </c>
      <c r="D71" s="35">
        <v>-9999999</v>
      </c>
      <c r="E71" s="27">
        <v>2</v>
      </c>
      <c r="F71" s="27">
        <v>3</v>
      </c>
      <c r="G71" s="26"/>
      <c r="H71" s="35">
        <v>-9999999</v>
      </c>
      <c r="I71" s="27">
        <v>0</v>
      </c>
      <c r="J71" s="27">
        <v>0</v>
      </c>
      <c r="K71" s="26"/>
      <c r="L71" s="28"/>
      <c r="M71" s="28"/>
      <c r="N71" s="28"/>
      <c r="P71" s="28"/>
      <c r="Q71" s="28"/>
      <c r="R71" s="28"/>
      <c r="T71" s="27">
        <v>0</v>
      </c>
      <c r="U71" s="27">
        <v>0</v>
      </c>
      <c r="V71" s="27">
        <v>0</v>
      </c>
      <c r="X71" s="27">
        <v>0</v>
      </c>
      <c r="Y71" s="27">
        <v>0</v>
      </c>
      <c r="Z71" s="27">
        <v>0</v>
      </c>
      <c r="AB71" s="28"/>
      <c r="AC71" s="28"/>
      <c r="AD71" s="28"/>
      <c r="AF71" s="28"/>
      <c r="AG71" s="28"/>
      <c r="AH71" s="28"/>
      <c r="AJ71" s="28"/>
      <c r="AK71" s="28"/>
      <c r="AL71" s="28"/>
      <c r="AN71" s="28"/>
      <c r="AO71" s="28"/>
      <c r="AP71" s="28"/>
      <c r="AR71" s="32">
        <f t="shared" si="0"/>
        <v>0</v>
      </c>
      <c r="AS71" s="32">
        <f t="shared" si="1"/>
        <v>0</v>
      </c>
      <c r="AT71" s="32">
        <f t="shared" si="2"/>
        <v>0</v>
      </c>
      <c r="AV71" s="32">
        <f t="shared" si="3"/>
        <v>0</v>
      </c>
      <c r="AW71" s="32">
        <f t="shared" si="4"/>
        <v>0</v>
      </c>
      <c r="AX71" s="32">
        <f t="shared" si="5"/>
        <v>0</v>
      </c>
      <c r="AY71" s="33"/>
      <c r="AZ71" s="32">
        <f t="shared" si="14"/>
        <v>0</v>
      </c>
      <c r="BA71" s="32">
        <f t="shared" si="14"/>
        <v>0</v>
      </c>
      <c r="BB71" s="32">
        <f t="shared" si="14"/>
        <v>0</v>
      </c>
      <c r="BD71" s="32">
        <f t="shared" si="7"/>
        <v>0</v>
      </c>
      <c r="BE71" s="32">
        <f t="shared" si="8"/>
        <v>0</v>
      </c>
      <c r="BF71" s="32">
        <f t="shared" si="9"/>
        <v>0</v>
      </c>
      <c r="BH71" s="32">
        <f t="shared" si="10"/>
        <v>0</v>
      </c>
      <c r="BI71" s="32">
        <f t="shared" si="11"/>
        <v>0</v>
      </c>
      <c r="BJ71" s="32">
        <f t="shared" si="12"/>
        <v>0</v>
      </c>
      <c r="BL71" s="32">
        <f t="shared" si="15"/>
        <v>0</v>
      </c>
      <c r="BM71" s="32">
        <f t="shared" si="15"/>
        <v>0</v>
      </c>
      <c r="BN71" s="32">
        <f t="shared" si="15"/>
        <v>0</v>
      </c>
      <c r="BP71" s="3">
        <f>'total Trade Mispricing ANALYSIS'!BX71</f>
        <v>0</v>
      </c>
      <c r="BQ71" s="3">
        <f>'total Trade Mispricing ANALYSIS'!BY71</f>
        <v>0</v>
      </c>
      <c r="BR71" s="3">
        <f>'total Trade Mispricing ANALYSIS'!BZ71</f>
        <v>0</v>
      </c>
    </row>
    <row r="72" spans="1:70" x14ac:dyDescent="0.2">
      <c r="A72" s="207"/>
      <c r="B72" s="207"/>
      <c r="C72" s="34" t="s">
        <v>371</v>
      </c>
      <c r="D72" s="37">
        <v>0</v>
      </c>
      <c r="E72" s="37">
        <v>0</v>
      </c>
      <c r="F72" s="37">
        <v>0</v>
      </c>
      <c r="G72" s="26"/>
      <c r="H72" s="37">
        <v>0</v>
      </c>
      <c r="I72" s="37">
        <v>0</v>
      </c>
      <c r="J72" s="37">
        <v>0</v>
      </c>
      <c r="K72" s="26"/>
      <c r="L72" s="28"/>
      <c r="M72" s="28"/>
      <c r="N72" s="28"/>
      <c r="P72" s="28"/>
      <c r="Q72" s="28"/>
      <c r="R72" s="28"/>
      <c r="T72" s="27">
        <v>0</v>
      </c>
      <c r="U72" s="27">
        <v>0</v>
      </c>
      <c r="V72" s="27">
        <v>0</v>
      </c>
      <c r="X72" s="27">
        <v>0</v>
      </c>
      <c r="Y72" s="27">
        <v>0</v>
      </c>
      <c r="Z72" s="27">
        <v>0</v>
      </c>
      <c r="AB72" s="28"/>
      <c r="AC72" s="28"/>
      <c r="AD72" s="28"/>
      <c r="AF72" s="28"/>
      <c r="AG72" s="28"/>
      <c r="AH72" s="28"/>
      <c r="AJ72" s="28"/>
      <c r="AK72" s="28"/>
      <c r="AL72" s="28"/>
      <c r="AN72" s="28"/>
      <c r="AO72" s="28"/>
      <c r="AP72" s="28"/>
      <c r="AR72" s="32">
        <f t="shared" si="0"/>
        <v>0</v>
      </c>
      <c r="AS72" s="32">
        <f t="shared" si="1"/>
        <v>0</v>
      </c>
      <c r="AT72" s="32">
        <f t="shared" si="2"/>
        <v>0</v>
      </c>
      <c r="AV72" s="32">
        <f t="shared" si="3"/>
        <v>0</v>
      </c>
      <c r="AW72" s="32">
        <f t="shared" si="4"/>
        <v>0</v>
      </c>
      <c r="AX72" s="32">
        <f t="shared" si="5"/>
        <v>0</v>
      </c>
      <c r="AY72" s="33"/>
      <c r="AZ72" s="32">
        <f t="shared" si="14"/>
        <v>0</v>
      </c>
      <c r="BA72" s="32">
        <f t="shared" si="14"/>
        <v>0</v>
      </c>
      <c r="BB72" s="32">
        <f t="shared" si="14"/>
        <v>0</v>
      </c>
      <c r="BD72" s="32">
        <f t="shared" si="7"/>
        <v>0</v>
      </c>
      <c r="BE72" s="32">
        <f t="shared" si="8"/>
        <v>0</v>
      </c>
      <c r="BF72" s="32">
        <f t="shared" si="9"/>
        <v>0</v>
      </c>
      <c r="BH72" s="32">
        <f t="shared" si="10"/>
        <v>0</v>
      </c>
      <c r="BI72" s="32">
        <f t="shared" si="11"/>
        <v>0</v>
      </c>
      <c r="BJ72" s="32">
        <f t="shared" si="12"/>
        <v>0</v>
      </c>
      <c r="BL72" s="32">
        <f t="shared" si="15"/>
        <v>0</v>
      </c>
      <c r="BM72" s="32">
        <f t="shared" si="15"/>
        <v>0</v>
      </c>
      <c r="BN72" s="32">
        <f t="shared" si="15"/>
        <v>0</v>
      </c>
      <c r="BP72" s="3">
        <f>'total Trade Mispricing ANALYSIS'!BX72</f>
        <v>0</v>
      </c>
      <c r="BQ72" s="3">
        <f>'total Trade Mispricing ANALYSIS'!BY72</f>
        <v>0</v>
      </c>
      <c r="BR72" s="3">
        <f>'total Trade Mispricing ANALYSIS'!BZ72</f>
        <v>0</v>
      </c>
    </row>
    <row r="73" spans="1:70" x14ac:dyDescent="0.2">
      <c r="A73" s="207"/>
      <c r="B73" s="207"/>
      <c r="C73" s="34" t="s">
        <v>372</v>
      </c>
      <c r="D73" s="39">
        <v>0</v>
      </c>
      <c r="E73" s="39">
        <v>0</v>
      </c>
      <c r="F73" s="39">
        <v>0</v>
      </c>
      <c r="G73" s="26"/>
      <c r="H73" s="39">
        <v>0</v>
      </c>
      <c r="I73" s="39">
        <v>1</v>
      </c>
      <c r="J73" s="39">
        <v>28</v>
      </c>
      <c r="K73" s="26"/>
      <c r="L73" s="28"/>
      <c r="M73" s="28"/>
      <c r="N73" s="28"/>
      <c r="P73" s="28"/>
      <c r="Q73" s="28"/>
      <c r="R73" s="28"/>
      <c r="T73" s="27">
        <v>0</v>
      </c>
      <c r="U73" s="27">
        <v>0</v>
      </c>
      <c r="V73" s="27">
        <v>0</v>
      </c>
      <c r="X73" s="27">
        <v>0</v>
      </c>
      <c r="Y73" s="27">
        <v>1</v>
      </c>
      <c r="Z73" s="27">
        <v>28</v>
      </c>
      <c r="AB73" s="28"/>
      <c r="AC73" s="28"/>
      <c r="AD73" s="28"/>
      <c r="AF73" s="28"/>
      <c r="AG73" s="28"/>
      <c r="AH73" s="28"/>
      <c r="AJ73" s="28"/>
      <c r="AK73" s="28"/>
      <c r="AL73" s="28"/>
      <c r="AN73" s="28"/>
      <c r="AO73" s="28"/>
      <c r="AP73" s="28"/>
      <c r="AR73" s="32">
        <f t="shared" ref="AR73:AR136" si="16">IF(BD73=0,0,AB73-AJ73)</f>
        <v>0</v>
      </c>
      <c r="AS73" s="32">
        <f t="shared" ref="AS73:AS136" si="17">IF(BE73=0,0,AC73-AK73)</f>
        <v>0</v>
      </c>
      <c r="AT73" s="32">
        <f t="shared" ref="AT73:AT136" si="18">IF(BF73=0,0,AD73-AL73)</f>
        <v>0</v>
      </c>
      <c r="AV73" s="32">
        <f t="shared" ref="AV73:AV136" si="19">IF(BH73=0,0,AN73-P73)</f>
        <v>0</v>
      </c>
      <c r="AW73" s="32">
        <f t="shared" ref="AW73:AW136" si="20">IF(BI73=0,0,AO73-Q73)</f>
        <v>0</v>
      </c>
      <c r="AX73" s="32">
        <f t="shared" ref="AX73:AX136" si="21">IF(BJ73=0,0,AP73-R73)</f>
        <v>0</v>
      </c>
      <c r="AY73" s="33"/>
      <c r="AZ73" s="32">
        <f t="shared" si="14"/>
        <v>0</v>
      </c>
      <c r="BA73" s="32">
        <f t="shared" si="14"/>
        <v>0</v>
      </c>
      <c r="BB73" s="32">
        <f t="shared" si="14"/>
        <v>0</v>
      </c>
      <c r="BD73" s="32">
        <f t="shared" ref="BD73:BD136" si="22">+AB73-L73</f>
        <v>0</v>
      </c>
      <c r="BE73" s="32">
        <f t="shared" ref="BE73:BE136" si="23">+AC73-M73</f>
        <v>0</v>
      </c>
      <c r="BF73" s="32">
        <f t="shared" ref="BF73:BF136" si="24">+AD73-N73</f>
        <v>0</v>
      </c>
      <c r="BH73" s="32">
        <f t="shared" ref="BH73:BH136" si="25">+AF73-P73</f>
        <v>0</v>
      </c>
      <c r="BI73" s="32">
        <f t="shared" ref="BI73:BI136" si="26">+AG73-Q73</f>
        <v>0</v>
      </c>
      <c r="BJ73" s="32">
        <f t="shared" ref="BJ73:BJ136" si="27">+AH73-R73</f>
        <v>0</v>
      </c>
      <c r="BL73" s="32">
        <f t="shared" si="15"/>
        <v>0</v>
      </c>
      <c r="BM73" s="32">
        <f t="shared" si="15"/>
        <v>0</v>
      </c>
      <c r="BN73" s="32">
        <f t="shared" si="15"/>
        <v>0</v>
      </c>
      <c r="BP73" s="3">
        <f>'total Trade Mispricing ANALYSIS'!BX73</f>
        <v>0</v>
      </c>
      <c r="BQ73" s="3">
        <f>'total Trade Mispricing ANALYSIS'!BY73</f>
        <v>0</v>
      </c>
      <c r="BR73" s="3">
        <f>'total Trade Mispricing ANALYSIS'!BZ73</f>
        <v>0</v>
      </c>
    </row>
    <row r="74" spans="1:70" x14ac:dyDescent="0.2">
      <c r="A74" s="207"/>
      <c r="B74" s="207"/>
      <c r="C74" s="34" t="s">
        <v>100</v>
      </c>
      <c r="D74" s="35">
        <v>-9999999</v>
      </c>
      <c r="E74" s="35">
        <v>-9999999</v>
      </c>
      <c r="F74" s="35">
        <v>-9999999</v>
      </c>
      <c r="G74" s="26"/>
      <c r="H74" s="35">
        <v>-9999999</v>
      </c>
      <c r="I74" s="35">
        <v>-9999999</v>
      </c>
      <c r="J74" s="35">
        <v>-9999999</v>
      </c>
      <c r="K74" s="26"/>
      <c r="L74" s="28"/>
      <c r="M74" s="28"/>
      <c r="N74" s="28"/>
      <c r="P74" s="28"/>
      <c r="Q74" s="28"/>
      <c r="R74" s="28"/>
      <c r="T74" s="27">
        <v>0</v>
      </c>
      <c r="U74" s="27">
        <v>0</v>
      </c>
      <c r="V74" s="27">
        <v>0</v>
      </c>
      <c r="X74" s="27">
        <v>0</v>
      </c>
      <c r="Y74" s="27">
        <v>0</v>
      </c>
      <c r="Z74" s="27">
        <v>14</v>
      </c>
      <c r="AB74" s="28"/>
      <c r="AC74" s="28"/>
      <c r="AD74" s="28"/>
      <c r="AF74" s="28"/>
      <c r="AG74" s="28"/>
      <c r="AH74" s="28"/>
      <c r="AJ74" s="28"/>
      <c r="AK74" s="28"/>
      <c r="AL74" s="28"/>
      <c r="AN74" s="28"/>
      <c r="AO74" s="28"/>
      <c r="AP74" s="28"/>
      <c r="AR74" s="32">
        <f t="shared" si="16"/>
        <v>0</v>
      </c>
      <c r="AS74" s="32">
        <f t="shared" si="17"/>
        <v>0</v>
      </c>
      <c r="AT74" s="32">
        <f t="shared" si="18"/>
        <v>0</v>
      </c>
      <c r="AV74" s="32">
        <f t="shared" si="19"/>
        <v>0</v>
      </c>
      <c r="AW74" s="32">
        <f t="shared" si="20"/>
        <v>0</v>
      </c>
      <c r="AX74" s="32">
        <f t="shared" si="21"/>
        <v>0</v>
      </c>
      <c r="AY74" s="33"/>
      <c r="AZ74" s="32">
        <f t="shared" ref="AZ74:BB137" si="28">+AR74+AV74</f>
        <v>0</v>
      </c>
      <c r="BA74" s="32">
        <f t="shared" si="28"/>
        <v>0</v>
      </c>
      <c r="BB74" s="32">
        <f t="shared" si="28"/>
        <v>0</v>
      </c>
      <c r="BD74" s="32">
        <f t="shared" si="22"/>
        <v>0</v>
      </c>
      <c r="BE74" s="32">
        <f t="shared" si="23"/>
        <v>0</v>
      </c>
      <c r="BF74" s="32">
        <f t="shared" si="24"/>
        <v>0</v>
      </c>
      <c r="BH74" s="32">
        <f t="shared" si="25"/>
        <v>0</v>
      </c>
      <c r="BI74" s="32">
        <f t="shared" si="26"/>
        <v>0</v>
      </c>
      <c r="BJ74" s="32">
        <f t="shared" si="27"/>
        <v>0</v>
      </c>
      <c r="BL74" s="32">
        <f t="shared" ref="BL74:BN137" si="29">+BD74+BH74</f>
        <v>0</v>
      </c>
      <c r="BM74" s="32">
        <f t="shared" si="29"/>
        <v>0</v>
      </c>
      <c r="BN74" s="32">
        <f t="shared" si="29"/>
        <v>0</v>
      </c>
      <c r="BP74" s="3">
        <f>'total Trade Mispricing ANALYSIS'!BX74</f>
        <v>0</v>
      </c>
      <c r="BQ74" s="3">
        <f>'total Trade Mispricing ANALYSIS'!BY74</f>
        <v>0</v>
      </c>
      <c r="BR74" s="3">
        <f>'total Trade Mispricing ANALYSIS'!BZ74</f>
        <v>0</v>
      </c>
    </row>
    <row r="75" spans="1:70" x14ac:dyDescent="0.2">
      <c r="A75" s="207"/>
      <c r="B75" s="207"/>
      <c r="C75" s="34" t="s">
        <v>373</v>
      </c>
      <c r="D75" s="27"/>
      <c r="E75" s="27"/>
      <c r="F75" s="27"/>
      <c r="G75" s="26"/>
      <c r="H75" s="27"/>
      <c r="I75" s="27"/>
      <c r="J75" s="27"/>
      <c r="K75" s="26"/>
      <c r="L75" s="28"/>
      <c r="M75" s="28"/>
      <c r="N75" s="28"/>
      <c r="P75" s="28"/>
      <c r="Q75" s="28"/>
      <c r="R75" s="28"/>
      <c r="T75" s="27">
        <v>0</v>
      </c>
      <c r="U75" s="27">
        <v>0</v>
      </c>
      <c r="V75" s="27">
        <v>0</v>
      </c>
      <c r="X75" s="27">
        <v>0</v>
      </c>
      <c r="Y75" s="27">
        <v>0</v>
      </c>
      <c r="Z75" s="27">
        <v>0</v>
      </c>
      <c r="AB75" s="28"/>
      <c r="AC75" s="28"/>
      <c r="AD75" s="28"/>
      <c r="AF75" s="28"/>
      <c r="AG75" s="28"/>
      <c r="AH75" s="28"/>
      <c r="AJ75" s="28"/>
      <c r="AK75" s="28"/>
      <c r="AL75" s="28"/>
      <c r="AN75" s="28"/>
      <c r="AO75" s="28"/>
      <c r="AP75" s="28"/>
      <c r="AR75" s="32">
        <f t="shared" si="16"/>
        <v>0</v>
      </c>
      <c r="AS75" s="32">
        <f t="shared" si="17"/>
        <v>0</v>
      </c>
      <c r="AT75" s="32">
        <f t="shared" si="18"/>
        <v>0</v>
      </c>
      <c r="AV75" s="32">
        <f t="shared" si="19"/>
        <v>0</v>
      </c>
      <c r="AW75" s="32">
        <f t="shared" si="20"/>
        <v>0</v>
      </c>
      <c r="AX75" s="32">
        <f t="shared" si="21"/>
        <v>0</v>
      </c>
      <c r="AY75" s="33"/>
      <c r="AZ75" s="32">
        <f t="shared" si="28"/>
        <v>0</v>
      </c>
      <c r="BA75" s="32">
        <f t="shared" si="28"/>
        <v>0</v>
      </c>
      <c r="BB75" s="32">
        <f t="shared" si="28"/>
        <v>0</v>
      </c>
      <c r="BD75" s="32">
        <f t="shared" si="22"/>
        <v>0</v>
      </c>
      <c r="BE75" s="32">
        <f t="shared" si="23"/>
        <v>0</v>
      </c>
      <c r="BF75" s="32">
        <f t="shared" si="24"/>
        <v>0</v>
      </c>
      <c r="BH75" s="32">
        <f t="shared" si="25"/>
        <v>0</v>
      </c>
      <c r="BI75" s="32">
        <f t="shared" si="26"/>
        <v>0</v>
      </c>
      <c r="BJ75" s="32">
        <f t="shared" si="27"/>
        <v>0</v>
      </c>
      <c r="BL75" s="32">
        <f t="shared" si="29"/>
        <v>0</v>
      </c>
      <c r="BM75" s="32">
        <f t="shared" si="29"/>
        <v>0</v>
      </c>
      <c r="BN75" s="32">
        <f t="shared" si="29"/>
        <v>0</v>
      </c>
      <c r="BP75" s="3">
        <f>'total Trade Mispricing ANALYSIS'!BX75</f>
        <v>0</v>
      </c>
      <c r="BQ75" s="3">
        <f>'total Trade Mispricing ANALYSIS'!BY75</f>
        <v>0</v>
      </c>
      <c r="BR75" s="3">
        <f>'total Trade Mispricing ANALYSIS'!BZ75</f>
        <v>0</v>
      </c>
    </row>
    <row r="76" spans="1:70" x14ac:dyDescent="0.2">
      <c r="A76" s="207"/>
      <c r="B76" s="207"/>
      <c r="C76" s="34" t="s">
        <v>374</v>
      </c>
      <c r="D76" s="25">
        <v>0</v>
      </c>
      <c r="E76" s="25">
        <v>0</v>
      </c>
      <c r="F76" s="25">
        <v>0</v>
      </c>
      <c r="G76" s="26"/>
      <c r="H76" s="48">
        <v>0</v>
      </c>
      <c r="I76" s="49">
        <v>0</v>
      </c>
      <c r="J76" s="49">
        <v>0</v>
      </c>
      <c r="K76" s="46"/>
      <c r="L76" s="28"/>
      <c r="M76" s="28"/>
      <c r="N76" s="28"/>
      <c r="P76" s="28"/>
      <c r="Q76" s="28"/>
      <c r="R76" s="28"/>
      <c r="T76" s="27">
        <v>0</v>
      </c>
      <c r="U76" s="27">
        <v>0</v>
      </c>
      <c r="V76" s="27">
        <v>0</v>
      </c>
      <c r="X76" s="27">
        <v>0</v>
      </c>
      <c r="Y76" s="27">
        <v>0</v>
      </c>
      <c r="Z76" s="27">
        <v>0</v>
      </c>
      <c r="AB76" s="28"/>
      <c r="AC76" s="28"/>
      <c r="AD76" s="28"/>
      <c r="AF76" s="28"/>
      <c r="AG76" s="28"/>
      <c r="AH76" s="28"/>
      <c r="AJ76" s="28"/>
      <c r="AK76" s="28"/>
      <c r="AL76" s="28"/>
      <c r="AN76" s="28"/>
      <c r="AO76" s="28"/>
      <c r="AP76" s="28"/>
      <c r="AR76" s="32">
        <f t="shared" si="16"/>
        <v>0</v>
      </c>
      <c r="AS76" s="32">
        <f t="shared" si="17"/>
        <v>0</v>
      </c>
      <c r="AT76" s="32">
        <f t="shared" si="18"/>
        <v>0</v>
      </c>
      <c r="AV76" s="32">
        <f t="shared" si="19"/>
        <v>0</v>
      </c>
      <c r="AW76" s="32">
        <f t="shared" si="20"/>
        <v>0</v>
      </c>
      <c r="AX76" s="32">
        <f t="shared" si="21"/>
        <v>0</v>
      </c>
      <c r="AY76" s="33"/>
      <c r="AZ76" s="32">
        <f t="shared" si="28"/>
        <v>0</v>
      </c>
      <c r="BA76" s="32">
        <f t="shared" si="28"/>
        <v>0</v>
      </c>
      <c r="BB76" s="32">
        <f t="shared" si="28"/>
        <v>0</v>
      </c>
      <c r="BD76" s="32">
        <f t="shared" si="22"/>
        <v>0</v>
      </c>
      <c r="BE76" s="32">
        <f t="shared" si="23"/>
        <v>0</v>
      </c>
      <c r="BF76" s="32">
        <f t="shared" si="24"/>
        <v>0</v>
      </c>
      <c r="BH76" s="32">
        <f t="shared" si="25"/>
        <v>0</v>
      </c>
      <c r="BI76" s="32">
        <f t="shared" si="26"/>
        <v>0</v>
      </c>
      <c r="BJ76" s="32">
        <f t="shared" si="27"/>
        <v>0</v>
      </c>
      <c r="BL76" s="32">
        <f t="shared" si="29"/>
        <v>0</v>
      </c>
      <c r="BM76" s="32">
        <f t="shared" si="29"/>
        <v>0</v>
      </c>
      <c r="BN76" s="32">
        <f t="shared" si="29"/>
        <v>0</v>
      </c>
      <c r="BP76" s="3">
        <f>'total Trade Mispricing ANALYSIS'!BX76</f>
        <v>0</v>
      </c>
      <c r="BQ76" s="3">
        <f>'total Trade Mispricing ANALYSIS'!BY76</f>
        <v>1</v>
      </c>
      <c r="BR76" s="3">
        <f>'total Trade Mispricing ANALYSIS'!BZ76</f>
        <v>1</v>
      </c>
    </row>
    <row r="77" spans="1:70" x14ac:dyDescent="0.2">
      <c r="A77" s="207"/>
      <c r="B77" s="207"/>
      <c r="C77" s="34" t="s">
        <v>375</v>
      </c>
      <c r="D77" s="35">
        <v>-9999999</v>
      </c>
      <c r="E77" s="35">
        <v>-9999999</v>
      </c>
      <c r="F77" s="35">
        <v>-9999999</v>
      </c>
      <c r="G77" s="26"/>
      <c r="H77" s="35">
        <v>-9999999</v>
      </c>
      <c r="I77" s="35">
        <v>-9999999</v>
      </c>
      <c r="J77" s="35">
        <v>-9999999</v>
      </c>
      <c r="K77" s="26"/>
      <c r="L77" s="28"/>
      <c r="M77" s="28"/>
      <c r="N77" s="28"/>
      <c r="P77" s="28"/>
      <c r="Q77" s="28"/>
      <c r="R77" s="28"/>
      <c r="T77" s="27">
        <v>0</v>
      </c>
      <c r="U77" s="27">
        <v>0</v>
      </c>
      <c r="V77" s="27">
        <v>0</v>
      </c>
      <c r="X77" s="27">
        <v>0</v>
      </c>
      <c r="Y77" s="27">
        <v>10</v>
      </c>
      <c r="Z77" s="27">
        <v>0</v>
      </c>
      <c r="AB77" s="28"/>
      <c r="AC77" s="28"/>
      <c r="AD77" s="28"/>
      <c r="AF77" s="28"/>
      <c r="AG77" s="28"/>
      <c r="AH77" s="28"/>
      <c r="AJ77" s="28"/>
      <c r="AK77" s="28"/>
      <c r="AL77" s="28"/>
      <c r="AN77" s="28"/>
      <c r="AO77" s="28"/>
      <c r="AP77" s="28"/>
      <c r="AR77" s="32">
        <f t="shared" si="16"/>
        <v>0</v>
      </c>
      <c r="AS77" s="32">
        <f t="shared" si="17"/>
        <v>0</v>
      </c>
      <c r="AT77" s="32">
        <f t="shared" si="18"/>
        <v>0</v>
      </c>
      <c r="AV77" s="32">
        <f t="shared" si="19"/>
        <v>0</v>
      </c>
      <c r="AW77" s="32">
        <f t="shared" si="20"/>
        <v>0</v>
      </c>
      <c r="AX77" s="32">
        <f t="shared" si="21"/>
        <v>0</v>
      </c>
      <c r="AY77" s="33"/>
      <c r="AZ77" s="32">
        <f t="shared" si="28"/>
        <v>0</v>
      </c>
      <c r="BA77" s="32">
        <f t="shared" si="28"/>
        <v>0</v>
      </c>
      <c r="BB77" s="32">
        <f t="shared" si="28"/>
        <v>0</v>
      </c>
      <c r="BD77" s="32">
        <f t="shared" si="22"/>
        <v>0</v>
      </c>
      <c r="BE77" s="32">
        <f t="shared" si="23"/>
        <v>0</v>
      </c>
      <c r="BF77" s="32">
        <f t="shared" si="24"/>
        <v>0</v>
      </c>
      <c r="BH77" s="32">
        <f t="shared" si="25"/>
        <v>0</v>
      </c>
      <c r="BI77" s="32">
        <f t="shared" si="26"/>
        <v>0</v>
      </c>
      <c r="BJ77" s="32">
        <f t="shared" si="27"/>
        <v>0</v>
      </c>
      <c r="BL77" s="32">
        <f t="shared" si="29"/>
        <v>0</v>
      </c>
      <c r="BM77" s="32">
        <f t="shared" si="29"/>
        <v>0</v>
      </c>
      <c r="BN77" s="32">
        <f t="shared" si="29"/>
        <v>0</v>
      </c>
      <c r="BP77" s="3">
        <f>'total Trade Mispricing ANALYSIS'!BX77</f>
        <v>0</v>
      </c>
      <c r="BQ77" s="3">
        <f>'total Trade Mispricing ANALYSIS'!BY77</f>
        <v>0</v>
      </c>
      <c r="BR77" s="3">
        <f>'total Trade Mispricing ANALYSIS'!BZ77</f>
        <v>0</v>
      </c>
    </row>
    <row r="78" spans="1:70" x14ac:dyDescent="0.2">
      <c r="A78" s="207"/>
      <c r="B78" s="207"/>
      <c r="C78" s="34" t="s">
        <v>376</v>
      </c>
      <c r="D78" s="37">
        <v>0</v>
      </c>
      <c r="E78" s="37">
        <v>0</v>
      </c>
      <c r="F78" s="37">
        <v>0</v>
      </c>
      <c r="G78" s="26"/>
      <c r="H78" s="39">
        <v>0</v>
      </c>
      <c r="I78" s="39">
        <v>0</v>
      </c>
      <c r="J78" s="39">
        <v>0</v>
      </c>
      <c r="K78" s="50"/>
      <c r="L78" s="28"/>
      <c r="M78" s="28"/>
      <c r="N78" s="28"/>
      <c r="P78" s="28"/>
      <c r="Q78" s="28"/>
      <c r="R78" s="28"/>
      <c r="T78" s="27">
        <v>0</v>
      </c>
      <c r="U78" s="27">
        <v>0</v>
      </c>
      <c r="V78" s="27">
        <v>0</v>
      </c>
      <c r="X78" s="27">
        <v>0</v>
      </c>
      <c r="Y78" s="27">
        <v>0</v>
      </c>
      <c r="Z78" s="27">
        <v>0</v>
      </c>
      <c r="AB78" s="28"/>
      <c r="AC78" s="28"/>
      <c r="AD78" s="28"/>
      <c r="AF78" s="28"/>
      <c r="AG78" s="28"/>
      <c r="AH78" s="28"/>
      <c r="AJ78" s="28"/>
      <c r="AK78" s="28"/>
      <c r="AL78" s="28"/>
      <c r="AN78" s="28"/>
      <c r="AO78" s="28"/>
      <c r="AP78" s="28"/>
      <c r="AR78" s="32">
        <f t="shared" si="16"/>
        <v>0</v>
      </c>
      <c r="AS78" s="32">
        <f t="shared" si="17"/>
        <v>0</v>
      </c>
      <c r="AT78" s="32">
        <f t="shared" si="18"/>
        <v>0</v>
      </c>
      <c r="AV78" s="32">
        <f t="shared" si="19"/>
        <v>0</v>
      </c>
      <c r="AW78" s="32">
        <f t="shared" si="20"/>
        <v>0</v>
      </c>
      <c r="AX78" s="32">
        <f t="shared" si="21"/>
        <v>0</v>
      </c>
      <c r="AY78" s="33"/>
      <c r="AZ78" s="32">
        <f t="shared" si="28"/>
        <v>0</v>
      </c>
      <c r="BA78" s="32">
        <f t="shared" si="28"/>
        <v>0</v>
      </c>
      <c r="BB78" s="32">
        <f t="shared" si="28"/>
        <v>0</v>
      </c>
      <c r="BD78" s="32">
        <f t="shared" si="22"/>
        <v>0</v>
      </c>
      <c r="BE78" s="32">
        <f t="shared" si="23"/>
        <v>0</v>
      </c>
      <c r="BF78" s="32">
        <f t="shared" si="24"/>
        <v>0</v>
      </c>
      <c r="BH78" s="32">
        <f t="shared" si="25"/>
        <v>0</v>
      </c>
      <c r="BI78" s="32">
        <f t="shared" si="26"/>
        <v>0</v>
      </c>
      <c r="BJ78" s="32">
        <f t="shared" si="27"/>
        <v>0</v>
      </c>
      <c r="BL78" s="32">
        <f t="shared" si="29"/>
        <v>0</v>
      </c>
      <c r="BM78" s="32">
        <f t="shared" si="29"/>
        <v>0</v>
      </c>
      <c r="BN78" s="32">
        <f t="shared" si="29"/>
        <v>0</v>
      </c>
      <c r="BP78" s="3">
        <f>'total Trade Mispricing ANALYSIS'!BX78</f>
        <v>0</v>
      </c>
      <c r="BQ78" s="3">
        <f>'total Trade Mispricing ANALYSIS'!BY78</f>
        <v>0</v>
      </c>
      <c r="BR78" s="3">
        <f>'total Trade Mispricing ANALYSIS'!BZ78</f>
        <v>0</v>
      </c>
    </row>
    <row r="79" spans="1:70" x14ac:dyDescent="0.2">
      <c r="A79" s="207"/>
      <c r="B79" s="207"/>
      <c r="C79" s="34" t="s">
        <v>377</v>
      </c>
      <c r="D79" s="25">
        <v>0</v>
      </c>
      <c r="E79" s="25">
        <v>2</v>
      </c>
      <c r="F79" s="25">
        <v>0</v>
      </c>
      <c r="G79" s="26"/>
      <c r="H79" s="27">
        <v>1</v>
      </c>
      <c r="I79" s="27">
        <v>7</v>
      </c>
      <c r="J79" s="27">
        <v>0</v>
      </c>
      <c r="K79" s="26"/>
      <c r="L79" s="28"/>
      <c r="M79" s="28"/>
      <c r="N79" s="28"/>
      <c r="P79" s="28"/>
      <c r="Q79" s="28"/>
      <c r="R79" s="28"/>
      <c r="T79" s="27">
        <v>0</v>
      </c>
      <c r="U79" s="27">
        <v>0</v>
      </c>
      <c r="V79" s="27">
        <v>0</v>
      </c>
      <c r="X79" s="27">
        <v>0</v>
      </c>
      <c r="Y79" s="27">
        <v>9</v>
      </c>
      <c r="Z79" s="27">
        <v>11</v>
      </c>
      <c r="AB79" s="28"/>
      <c r="AC79" s="28"/>
      <c r="AD79" s="28"/>
      <c r="AF79" s="28"/>
      <c r="AG79" s="28"/>
      <c r="AH79" s="28"/>
      <c r="AJ79" s="28"/>
      <c r="AK79" s="28"/>
      <c r="AL79" s="28"/>
      <c r="AN79" s="28"/>
      <c r="AO79" s="28"/>
      <c r="AP79" s="28"/>
      <c r="AR79" s="32">
        <f t="shared" si="16"/>
        <v>0</v>
      </c>
      <c r="AS79" s="32">
        <f t="shared" si="17"/>
        <v>0</v>
      </c>
      <c r="AT79" s="32">
        <f t="shared" si="18"/>
        <v>0</v>
      </c>
      <c r="AV79" s="32">
        <f t="shared" si="19"/>
        <v>0</v>
      </c>
      <c r="AW79" s="32">
        <f t="shared" si="20"/>
        <v>0</v>
      </c>
      <c r="AX79" s="32">
        <f t="shared" si="21"/>
        <v>0</v>
      </c>
      <c r="AY79" s="33"/>
      <c r="AZ79" s="32">
        <f t="shared" si="28"/>
        <v>0</v>
      </c>
      <c r="BA79" s="32">
        <f t="shared" si="28"/>
        <v>0</v>
      </c>
      <c r="BB79" s="32">
        <f t="shared" si="28"/>
        <v>0</v>
      </c>
      <c r="BD79" s="32">
        <f t="shared" si="22"/>
        <v>0</v>
      </c>
      <c r="BE79" s="32">
        <f t="shared" si="23"/>
        <v>0</v>
      </c>
      <c r="BF79" s="32">
        <f t="shared" si="24"/>
        <v>0</v>
      </c>
      <c r="BH79" s="32">
        <f t="shared" si="25"/>
        <v>0</v>
      </c>
      <c r="BI79" s="32">
        <f t="shared" si="26"/>
        <v>0</v>
      </c>
      <c r="BJ79" s="32">
        <f t="shared" si="27"/>
        <v>0</v>
      </c>
      <c r="BL79" s="32">
        <f t="shared" si="29"/>
        <v>0</v>
      </c>
      <c r="BM79" s="32">
        <f t="shared" si="29"/>
        <v>0</v>
      </c>
      <c r="BN79" s="32">
        <f t="shared" si="29"/>
        <v>0</v>
      </c>
      <c r="BP79" s="3">
        <f>'total Trade Mispricing ANALYSIS'!BX79</f>
        <v>0</v>
      </c>
      <c r="BQ79" s="3">
        <f>'total Trade Mispricing ANALYSIS'!BY79</f>
        <v>0</v>
      </c>
      <c r="BR79" s="3">
        <f>'total Trade Mispricing ANALYSIS'!BZ79</f>
        <v>0</v>
      </c>
    </row>
    <row r="80" spans="1:70" x14ac:dyDescent="0.2">
      <c r="A80" s="207"/>
      <c r="B80" s="207"/>
      <c r="C80" s="34" t="s">
        <v>106</v>
      </c>
      <c r="D80" s="35">
        <v>-9999999</v>
      </c>
      <c r="E80" s="27">
        <v>0</v>
      </c>
      <c r="F80" s="27">
        <v>0</v>
      </c>
      <c r="G80" s="26"/>
      <c r="H80" s="35">
        <v>-9999999</v>
      </c>
      <c r="I80" s="27">
        <v>0</v>
      </c>
      <c r="J80" s="27">
        <v>0</v>
      </c>
      <c r="K80" s="26"/>
      <c r="L80" s="28"/>
      <c r="M80" s="28"/>
      <c r="N80" s="28"/>
      <c r="P80" s="28"/>
      <c r="Q80" s="28"/>
      <c r="R80" s="28"/>
      <c r="T80" s="27">
        <v>0</v>
      </c>
      <c r="U80" s="27">
        <v>3</v>
      </c>
      <c r="V80" s="27">
        <v>0</v>
      </c>
      <c r="X80" s="27">
        <v>0</v>
      </c>
      <c r="Y80" s="27">
        <v>0</v>
      </c>
      <c r="Z80" s="27">
        <v>0</v>
      </c>
      <c r="AB80" s="28"/>
      <c r="AC80" s="28"/>
      <c r="AD80" s="28"/>
      <c r="AF80" s="28"/>
      <c r="AG80" s="28"/>
      <c r="AH80" s="28"/>
      <c r="AJ80" s="28"/>
      <c r="AK80" s="28"/>
      <c r="AL80" s="28"/>
      <c r="AN80" s="28"/>
      <c r="AO80" s="28"/>
      <c r="AP80" s="28"/>
      <c r="AR80" s="32">
        <f t="shared" si="16"/>
        <v>0</v>
      </c>
      <c r="AS80" s="32">
        <f t="shared" si="17"/>
        <v>0</v>
      </c>
      <c r="AT80" s="32">
        <f t="shared" si="18"/>
        <v>0</v>
      </c>
      <c r="AV80" s="32">
        <f t="shared" si="19"/>
        <v>0</v>
      </c>
      <c r="AW80" s="32">
        <f t="shared" si="20"/>
        <v>0</v>
      </c>
      <c r="AX80" s="32">
        <f t="shared" si="21"/>
        <v>0</v>
      </c>
      <c r="AY80" s="33"/>
      <c r="AZ80" s="32">
        <f t="shared" si="28"/>
        <v>0</v>
      </c>
      <c r="BA80" s="32">
        <f t="shared" si="28"/>
        <v>0</v>
      </c>
      <c r="BB80" s="32">
        <f t="shared" si="28"/>
        <v>0</v>
      </c>
      <c r="BD80" s="32">
        <f t="shared" si="22"/>
        <v>0</v>
      </c>
      <c r="BE80" s="32">
        <f t="shared" si="23"/>
        <v>0</v>
      </c>
      <c r="BF80" s="32">
        <f t="shared" si="24"/>
        <v>0</v>
      </c>
      <c r="BH80" s="32">
        <f t="shared" si="25"/>
        <v>0</v>
      </c>
      <c r="BI80" s="32">
        <f t="shared" si="26"/>
        <v>0</v>
      </c>
      <c r="BJ80" s="32">
        <f t="shared" si="27"/>
        <v>0</v>
      </c>
      <c r="BL80" s="32">
        <f t="shared" si="29"/>
        <v>0</v>
      </c>
      <c r="BM80" s="32">
        <f t="shared" si="29"/>
        <v>0</v>
      </c>
      <c r="BN80" s="32">
        <f t="shared" si="29"/>
        <v>0</v>
      </c>
      <c r="BP80" s="3">
        <f>'total Trade Mispricing ANALYSIS'!BX80</f>
        <v>0</v>
      </c>
      <c r="BQ80" s="3">
        <f>'total Trade Mispricing ANALYSIS'!BY80</f>
        <v>0</v>
      </c>
      <c r="BR80" s="3">
        <f>'total Trade Mispricing ANALYSIS'!BZ80</f>
        <v>0</v>
      </c>
    </row>
    <row r="81" spans="1:70" x14ac:dyDescent="0.2">
      <c r="A81" s="207"/>
      <c r="B81" s="207"/>
      <c r="C81" s="34" t="s">
        <v>378</v>
      </c>
      <c r="D81" s="35">
        <v>-9999999</v>
      </c>
      <c r="E81" s="35">
        <v>-9999999</v>
      </c>
      <c r="F81" s="35">
        <v>-9999999</v>
      </c>
      <c r="G81" s="26"/>
      <c r="H81" s="35">
        <v>-9999999</v>
      </c>
      <c r="I81" s="35">
        <v>-9999999</v>
      </c>
      <c r="J81" s="35">
        <v>-9999999</v>
      </c>
      <c r="K81" s="26"/>
      <c r="L81" s="28"/>
      <c r="M81" s="28"/>
      <c r="N81" s="28"/>
      <c r="P81" s="28"/>
      <c r="Q81" s="28"/>
      <c r="R81" s="28"/>
      <c r="T81" s="27">
        <v>0</v>
      </c>
      <c r="U81" s="27">
        <v>0</v>
      </c>
      <c r="V81" s="27">
        <v>2</v>
      </c>
      <c r="W81" s="44"/>
      <c r="X81" s="27">
        <v>0</v>
      </c>
      <c r="Y81" s="27">
        <v>0</v>
      </c>
      <c r="Z81" s="27">
        <v>15</v>
      </c>
      <c r="AB81" s="28"/>
      <c r="AC81" s="28"/>
      <c r="AD81" s="28"/>
      <c r="AF81" s="28"/>
      <c r="AG81" s="28"/>
      <c r="AH81" s="28"/>
      <c r="AJ81" s="28"/>
      <c r="AK81" s="28"/>
      <c r="AL81" s="28"/>
      <c r="AN81" s="28"/>
      <c r="AO81" s="28"/>
      <c r="AP81" s="28"/>
      <c r="AR81" s="32">
        <f t="shared" si="16"/>
        <v>0</v>
      </c>
      <c r="AS81" s="32">
        <f t="shared" si="17"/>
        <v>0</v>
      </c>
      <c r="AT81" s="32">
        <f t="shared" si="18"/>
        <v>0</v>
      </c>
      <c r="AV81" s="32">
        <f t="shared" si="19"/>
        <v>0</v>
      </c>
      <c r="AW81" s="32">
        <f t="shared" si="20"/>
        <v>0</v>
      </c>
      <c r="AX81" s="32">
        <f t="shared" si="21"/>
        <v>0</v>
      </c>
      <c r="AY81" s="33"/>
      <c r="AZ81" s="32">
        <f t="shared" si="28"/>
        <v>0</v>
      </c>
      <c r="BA81" s="32">
        <f t="shared" si="28"/>
        <v>0</v>
      </c>
      <c r="BB81" s="32">
        <f t="shared" si="28"/>
        <v>0</v>
      </c>
      <c r="BD81" s="32">
        <f t="shared" si="22"/>
        <v>0</v>
      </c>
      <c r="BE81" s="32">
        <f t="shared" si="23"/>
        <v>0</v>
      </c>
      <c r="BF81" s="32">
        <f t="shared" si="24"/>
        <v>0</v>
      </c>
      <c r="BH81" s="32">
        <f t="shared" si="25"/>
        <v>0</v>
      </c>
      <c r="BI81" s="32">
        <f t="shared" si="26"/>
        <v>0</v>
      </c>
      <c r="BJ81" s="32">
        <f t="shared" si="27"/>
        <v>0</v>
      </c>
      <c r="BL81" s="32">
        <f t="shared" si="29"/>
        <v>0</v>
      </c>
      <c r="BM81" s="32">
        <f t="shared" si="29"/>
        <v>0</v>
      </c>
      <c r="BN81" s="32">
        <f t="shared" si="29"/>
        <v>0</v>
      </c>
      <c r="BP81" s="3">
        <f>'total Trade Mispricing ANALYSIS'!BX81</f>
        <v>0</v>
      </c>
      <c r="BQ81" s="3">
        <f>'total Trade Mispricing ANALYSIS'!BY81</f>
        <v>0</v>
      </c>
      <c r="BR81" s="3">
        <f>'total Trade Mispricing ANALYSIS'!BZ81</f>
        <v>0</v>
      </c>
    </row>
    <row r="82" spans="1:70" x14ac:dyDescent="0.2">
      <c r="A82" s="207"/>
      <c r="B82" s="207"/>
      <c r="C82" s="41" t="s">
        <v>379</v>
      </c>
      <c r="D82" s="51"/>
      <c r="E82" s="51"/>
      <c r="F82" s="51"/>
      <c r="G82" s="52"/>
      <c r="H82" s="51"/>
      <c r="I82" s="51"/>
      <c r="J82" s="51"/>
      <c r="L82" s="28"/>
      <c r="M82" s="28"/>
      <c r="N82" s="28"/>
      <c r="P82" s="28"/>
      <c r="Q82" s="28"/>
      <c r="R82" s="28"/>
      <c r="T82" s="42"/>
      <c r="U82" s="42"/>
      <c r="V82" s="42"/>
      <c r="X82" s="43"/>
      <c r="Y82" s="43"/>
      <c r="Z82" s="43"/>
      <c r="AB82" s="28"/>
      <c r="AC82" s="28"/>
      <c r="AD82" s="28"/>
      <c r="AF82" s="28"/>
      <c r="AG82" s="28"/>
      <c r="AH82" s="28"/>
      <c r="AJ82" s="28"/>
      <c r="AK82" s="28"/>
      <c r="AL82" s="28"/>
      <c r="AN82" s="28"/>
      <c r="AO82" s="28"/>
      <c r="AP82" s="28"/>
      <c r="AR82" s="32">
        <f t="shared" si="16"/>
        <v>0</v>
      </c>
      <c r="AS82" s="32">
        <f t="shared" si="17"/>
        <v>0</v>
      </c>
      <c r="AT82" s="32">
        <f t="shared" si="18"/>
        <v>0</v>
      </c>
      <c r="AV82" s="32">
        <f t="shared" si="19"/>
        <v>0</v>
      </c>
      <c r="AW82" s="32">
        <f t="shared" si="20"/>
        <v>0</v>
      </c>
      <c r="AX82" s="32">
        <f t="shared" si="21"/>
        <v>0</v>
      </c>
      <c r="AY82" s="33"/>
      <c r="AZ82" s="32">
        <f t="shared" si="28"/>
        <v>0</v>
      </c>
      <c r="BA82" s="32">
        <f t="shared" si="28"/>
        <v>0</v>
      </c>
      <c r="BB82" s="32">
        <f t="shared" si="28"/>
        <v>0</v>
      </c>
      <c r="BD82" s="32">
        <f t="shared" si="22"/>
        <v>0</v>
      </c>
      <c r="BE82" s="32">
        <f t="shared" si="23"/>
        <v>0</v>
      </c>
      <c r="BF82" s="32">
        <f t="shared" si="24"/>
        <v>0</v>
      </c>
      <c r="BH82" s="32">
        <f t="shared" si="25"/>
        <v>0</v>
      </c>
      <c r="BI82" s="32">
        <f t="shared" si="26"/>
        <v>0</v>
      </c>
      <c r="BJ82" s="32">
        <f t="shared" si="27"/>
        <v>0</v>
      </c>
      <c r="BL82" s="32">
        <f t="shared" si="29"/>
        <v>0</v>
      </c>
      <c r="BM82" s="32">
        <f t="shared" si="29"/>
        <v>0</v>
      </c>
      <c r="BN82" s="32">
        <f t="shared" si="29"/>
        <v>0</v>
      </c>
      <c r="BP82" s="3">
        <f>'total Trade Mispricing ANALYSIS'!BX82</f>
        <v>0</v>
      </c>
      <c r="BQ82" s="3">
        <f>'total Trade Mispricing ANALYSIS'!BY82</f>
        <v>0</v>
      </c>
      <c r="BR82" s="3">
        <f>'total Trade Mispricing ANALYSIS'!BZ82</f>
        <v>0</v>
      </c>
    </row>
    <row r="83" spans="1:70" x14ac:dyDescent="0.2">
      <c r="A83" s="207"/>
      <c r="B83" s="207"/>
      <c r="C83" s="34" t="s">
        <v>109</v>
      </c>
      <c r="D83" s="25">
        <v>0</v>
      </c>
      <c r="E83" s="35">
        <v>-9999999</v>
      </c>
      <c r="F83" s="35">
        <v>-9999999</v>
      </c>
      <c r="G83" s="26"/>
      <c r="H83" s="27">
        <v>0</v>
      </c>
      <c r="I83" s="35">
        <v>-9999999</v>
      </c>
      <c r="J83" s="35">
        <v>-9999999</v>
      </c>
      <c r="K83" s="26"/>
      <c r="L83" s="28"/>
      <c r="M83" s="28"/>
      <c r="N83" s="28"/>
      <c r="P83" s="28"/>
      <c r="Q83" s="28"/>
      <c r="R83" s="28"/>
      <c r="T83" s="27">
        <v>0</v>
      </c>
      <c r="U83" s="27">
        <v>0</v>
      </c>
      <c r="V83" s="27">
        <v>0</v>
      </c>
      <c r="X83" s="27">
        <v>0</v>
      </c>
      <c r="Y83" s="27">
        <v>0</v>
      </c>
      <c r="Z83" s="27">
        <v>0</v>
      </c>
      <c r="AB83" s="28"/>
      <c r="AC83" s="28"/>
      <c r="AD83" s="28"/>
      <c r="AF83" s="28"/>
      <c r="AG83" s="28"/>
      <c r="AH83" s="28"/>
      <c r="AJ83" s="28"/>
      <c r="AK83" s="28"/>
      <c r="AL83" s="28"/>
      <c r="AN83" s="28"/>
      <c r="AO83" s="28"/>
      <c r="AP83" s="28"/>
      <c r="AR83" s="32">
        <f t="shared" si="16"/>
        <v>0</v>
      </c>
      <c r="AS83" s="32">
        <f t="shared" si="17"/>
        <v>0</v>
      </c>
      <c r="AT83" s="32">
        <f t="shared" si="18"/>
        <v>0</v>
      </c>
      <c r="AV83" s="32">
        <f t="shared" si="19"/>
        <v>0</v>
      </c>
      <c r="AW83" s="32">
        <f t="shared" si="20"/>
        <v>0</v>
      </c>
      <c r="AX83" s="32">
        <f t="shared" si="21"/>
        <v>0</v>
      </c>
      <c r="AY83" s="33"/>
      <c r="AZ83" s="32">
        <f t="shared" si="28"/>
        <v>0</v>
      </c>
      <c r="BA83" s="32">
        <f t="shared" si="28"/>
        <v>0</v>
      </c>
      <c r="BB83" s="32">
        <f t="shared" si="28"/>
        <v>0</v>
      </c>
      <c r="BD83" s="32">
        <f t="shared" si="22"/>
        <v>0</v>
      </c>
      <c r="BE83" s="32">
        <f t="shared" si="23"/>
        <v>0</v>
      </c>
      <c r="BF83" s="32">
        <f t="shared" si="24"/>
        <v>0</v>
      </c>
      <c r="BH83" s="32">
        <f t="shared" si="25"/>
        <v>0</v>
      </c>
      <c r="BI83" s="32">
        <f t="shared" si="26"/>
        <v>0</v>
      </c>
      <c r="BJ83" s="32">
        <f t="shared" si="27"/>
        <v>0</v>
      </c>
      <c r="BL83" s="32">
        <f t="shared" si="29"/>
        <v>0</v>
      </c>
      <c r="BM83" s="32">
        <f t="shared" si="29"/>
        <v>0</v>
      </c>
      <c r="BN83" s="32">
        <f t="shared" si="29"/>
        <v>0</v>
      </c>
      <c r="BP83" s="3">
        <f>'total Trade Mispricing ANALYSIS'!BX83</f>
        <v>0</v>
      </c>
      <c r="BQ83" s="3">
        <f>'total Trade Mispricing ANALYSIS'!BY83</f>
        <v>0</v>
      </c>
      <c r="BR83" s="3">
        <f>'total Trade Mispricing ANALYSIS'!BZ83</f>
        <v>0</v>
      </c>
    </row>
    <row r="84" spans="1:70" x14ac:dyDescent="0.2">
      <c r="A84" s="207"/>
      <c r="B84" s="207"/>
      <c r="C84" s="34" t="s">
        <v>380</v>
      </c>
      <c r="D84" s="35">
        <v>-9999999</v>
      </c>
      <c r="E84" s="35">
        <v>-9999999</v>
      </c>
      <c r="F84" s="35">
        <v>-9999999</v>
      </c>
      <c r="G84" s="26"/>
      <c r="H84" s="35">
        <v>-9999999</v>
      </c>
      <c r="I84" s="35">
        <v>-9999999</v>
      </c>
      <c r="J84" s="35">
        <v>-9999999</v>
      </c>
      <c r="K84" s="26"/>
      <c r="L84" s="28"/>
      <c r="M84" s="28"/>
      <c r="N84" s="28"/>
      <c r="P84" s="28"/>
      <c r="Q84" s="28"/>
      <c r="R84" s="28"/>
      <c r="T84" s="27">
        <v>0</v>
      </c>
      <c r="U84" s="27">
        <v>0</v>
      </c>
      <c r="V84" s="27">
        <v>0</v>
      </c>
      <c r="X84" s="27">
        <v>0</v>
      </c>
      <c r="Y84" s="27">
        <v>0</v>
      </c>
      <c r="Z84" s="27">
        <v>0</v>
      </c>
      <c r="AB84" s="28"/>
      <c r="AC84" s="28"/>
      <c r="AD84" s="28"/>
      <c r="AF84" s="28"/>
      <c r="AG84" s="28"/>
      <c r="AH84" s="28"/>
      <c r="AJ84" s="28"/>
      <c r="AK84" s="28"/>
      <c r="AL84" s="28"/>
      <c r="AN84" s="28"/>
      <c r="AO84" s="28"/>
      <c r="AP84" s="28"/>
      <c r="AR84" s="32">
        <f t="shared" si="16"/>
        <v>0</v>
      </c>
      <c r="AS84" s="32">
        <f t="shared" si="17"/>
        <v>0</v>
      </c>
      <c r="AT84" s="32">
        <f t="shared" si="18"/>
        <v>0</v>
      </c>
      <c r="AV84" s="32">
        <f t="shared" si="19"/>
        <v>0</v>
      </c>
      <c r="AW84" s="32">
        <f t="shared" si="20"/>
        <v>0</v>
      </c>
      <c r="AX84" s="32">
        <f t="shared" si="21"/>
        <v>0</v>
      </c>
      <c r="AY84" s="33"/>
      <c r="AZ84" s="32">
        <f t="shared" si="28"/>
        <v>0</v>
      </c>
      <c r="BA84" s="32">
        <f t="shared" si="28"/>
        <v>0</v>
      </c>
      <c r="BB84" s="32">
        <f t="shared" si="28"/>
        <v>0</v>
      </c>
      <c r="BD84" s="32">
        <f t="shared" si="22"/>
        <v>0</v>
      </c>
      <c r="BE84" s="32">
        <f t="shared" si="23"/>
        <v>0</v>
      </c>
      <c r="BF84" s="32">
        <f t="shared" si="24"/>
        <v>0</v>
      </c>
      <c r="BH84" s="32">
        <f t="shared" si="25"/>
        <v>0</v>
      </c>
      <c r="BI84" s="32">
        <f t="shared" si="26"/>
        <v>0</v>
      </c>
      <c r="BJ84" s="32">
        <f t="shared" si="27"/>
        <v>0</v>
      </c>
      <c r="BL84" s="32">
        <f t="shared" si="29"/>
        <v>0</v>
      </c>
      <c r="BM84" s="32">
        <f t="shared" si="29"/>
        <v>0</v>
      </c>
      <c r="BN84" s="32">
        <f t="shared" si="29"/>
        <v>0</v>
      </c>
      <c r="BP84" s="3">
        <f>'total Trade Mispricing ANALYSIS'!BX84</f>
        <v>0</v>
      </c>
      <c r="BQ84" s="3">
        <f>'total Trade Mispricing ANALYSIS'!BY84</f>
        <v>0</v>
      </c>
      <c r="BR84" s="3">
        <f>'total Trade Mispricing ANALYSIS'!BZ84</f>
        <v>0</v>
      </c>
    </row>
    <row r="85" spans="1:70" x14ac:dyDescent="0.2">
      <c r="A85" s="207"/>
      <c r="B85" s="207"/>
      <c r="C85" s="34" t="s">
        <v>381</v>
      </c>
      <c r="D85" s="25">
        <v>0</v>
      </c>
      <c r="E85" s="25">
        <v>0</v>
      </c>
      <c r="F85" s="35">
        <v>-9999999</v>
      </c>
      <c r="G85" s="26"/>
      <c r="H85" s="27">
        <v>0</v>
      </c>
      <c r="I85" s="27">
        <v>0</v>
      </c>
      <c r="J85" s="35">
        <v>-9999999</v>
      </c>
      <c r="K85" s="26"/>
      <c r="L85" s="28"/>
      <c r="M85" s="28"/>
      <c r="N85" s="28"/>
      <c r="P85" s="28"/>
      <c r="Q85" s="28"/>
      <c r="R85" s="28"/>
      <c r="T85" s="27">
        <v>0</v>
      </c>
      <c r="U85" s="27">
        <v>0</v>
      </c>
      <c r="V85" s="27">
        <v>0</v>
      </c>
      <c r="X85" s="27">
        <v>0</v>
      </c>
      <c r="Y85" s="27">
        <v>0</v>
      </c>
      <c r="Z85" s="27">
        <v>0</v>
      </c>
      <c r="AB85" s="28"/>
      <c r="AC85" s="28"/>
      <c r="AD85" s="28"/>
      <c r="AF85" s="28"/>
      <c r="AG85" s="28"/>
      <c r="AH85" s="28"/>
      <c r="AJ85" s="28"/>
      <c r="AK85" s="28"/>
      <c r="AL85" s="28"/>
      <c r="AN85" s="28"/>
      <c r="AO85" s="28"/>
      <c r="AP85" s="28"/>
      <c r="AR85" s="32">
        <f t="shared" si="16"/>
        <v>0</v>
      </c>
      <c r="AS85" s="32">
        <f t="shared" si="17"/>
        <v>0</v>
      </c>
      <c r="AT85" s="32">
        <f t="shared" si="18"/>
        <v>0</v>
      </c>
      <c r="AV85" s="32">
        <f t="shared" si="19"/>
        <v>0</v>
      </c>
      <c r="AW85" s="32">
        <f t="shared" si="20"/>
        <v>0</v>
      </c>
      <c r="AX85" s="32">
        <f t="shared" si="21"/>
        <v>0</v>
      </c>
      <c r="AY85" s="33"/>
      <c r="AZ85" s="32">
        <f t="shared" si="28"/>
        <v>0</v>
      </c>
      <c r="BA85" s="32">
        <f t="shared" si="28"/>
        <v>0</v>
      </c>
      <c r="BB85" s="32">
        <f t="shared" si="28"/>
        <v>0</v>
      </c>
      <c r="BD85" s="32">
        <f t="shared" si="22"/>
        <v>0</v>
      </c>
      <c r="BE85" s="32">
        <f t="shared" si="23"/>
        <v>0</v>
      </c>
      <c r="BF85" s="32">
        <f t="shared" si="24"/>
        <v>0</v>
      </c>
      <c r="BH85" s="32">
        <f t="shared" si="25"/>
        <v>0</v>
      </c>
      <c r="BI85" s="32">
        <f t="shared" si="26"/>
        <v>0</v>
      </c>
      <c r="BJ85" s="32">
        <f t="shared" si="27"/>
        <v>0</v>
      </c>
      <c r="BL85" s="32">
        <f t="shared" si="29"/>
        <v>0</v>
      </c>
      <c r="BM85" s="32">
        <f t="shared" si="29"/>
        <v>0</v>
      </c>
      <c r="BN85" s="32">
        <f t="shared" si="29"/>
        <v>0</v>
      </c>
      <c r="BP85" s="3">
        <f>'total Trade Mispricing ANALYSIS'!BX85</f>
        <v>0</v>
      </c>
      <c r="BQ85" s="3">
        <f>'total Trade Mispricing ANALYSIS'!BY85</f>
        <v>0</v>
      </c>
      <c r="BR85" s="3">
        <f>'total Trade Mispricing ANALYSIS'!BZ85</f>
        <v>0</v>
      </c>
    </row>
    <row r="86" spans="1:70" x14ac:dyDescent="0.2">
      <c r="A86" s="207"/>
      <c r="B86" s="207"/>
      <c r="C86" s="34" t="s">
        <v>382</v>
      </c>
      <c r="D86" s="35">
        <v>-9999999</v>
      </c>
      <c r="E86" s="35">
        <v>-9999999</v>
      </c>
      <c r="F86" s="35">
        <v>-9999999</v>
      </c>
      <c r="G86" s="26"/>
      <c r="H86" s="35">
        <v>-9999999</v>
      </c>
      <c r="I86" s="35">
        <v>-9999999</v>
      </c>
      <c r="J86" s="35">
        <v>-9999999</v>
      </c>
      <c r="K86" s="26"/>
      <c r="L86" s="28"/>
      <c r="M86" s="28"/>
      <c r="N86" s="28"/>
      <c r="P86" s="28"/>
      <c r="Q86" s="28"/>
      <c r="R86" s="28"/>
      <c r="T86" s="27">
        <v>0</v>
      </c>
      <c r="U86" s="27">
        <v>0</v>
      </c>
      <c r="V86" s="27">
        <v>0</v>
      </c>
      <c r="X86" s="27">
        <v>3</v>
      </c>
      <c r="Y86" s="27">
        <v>0</v>
      </c>
      <c r="Z86" s="27">
        <v>3</v>
      </c>
      <c r="AB86" s="28"/>
      <c r="AC86" s="28"/>
      <c r="AD86" s="28"/>
      <c r="AF86" s="28"/>
      <c r="AG86" s="28"/>
      <c r="AH86" s="28"/>
      <c r="AJ86" s="28"/>
      <c r="AK86" s="28"/>
      <c r="AL86" s="28"/>
      <c r="AN86" s="28"/>
      <c r="AO86" s="28"/>
      <c r="AP86" s="28"/>
      <c r="AR86" s="32">
        <f t="shared" si="16"/>
        <v>0</v>
      </c>
      <c r="AS86" s="32">
        <f t="shared" si="17"/>
        <v>0</v>
      </c>
      <c r="AT86" s="32">
        <f t="shared" si="18"/>
        <v>0</v>
      </c>
      <c r="AV86" s="32">
        <f t="shared" si="19"/>
        <v>0</v>
      </c>
      <c r="AW86" s="32">
        <f t="shared" si="20"/>
        <v>0</v>
      </c>
      <c r="AX86" s="32">
        <f t="shared" si="21"/>
        <v>0</v>
      </c>
      <c r="AY86" s="33"/>
      <c r="AZ86" s="32">
        <f t="shared" si="28"/>
        <v>0</v>
      </c>
      <c r="BA86" s="32">
        <f t="shared" si="28"/>
        <v>0</v>
      </c>
      <c r="BB86" s="32">
        <f t="shared" si="28"/>
        <v>0</v>
      </c>
      <c r="BD86" s="32">
        <f t="shared" si="22"/>
        <v>0</v>
      </c>
      <c r="BE86" s="32">
        <f t="shared" si="23"/>
        <v>0</v>
      </c>
      <c r="BF86" s="32">
        <f t="shared" si="24"/>
        <v>0</v>
      </c>
      <c r="BH86" s="32">
        <f t="shared" si="25"/>
        <v>0</v>
      </c>
      <c r="BI86" s="32">
        <f t="shared" si="26"/>
        <v>0</v>
      </c>
      <c r="BJ86" s="32">
        <f t="shared" si="27"/>
        <v>0</v>
      </c>
      <c r="BL86" s="32">
        <f t="shared" si="29"/>
        <v>0</v>
      </c>
      <c r="BM86" s="32">
        <f t="shared" si="29"/>
        <v>0</v>
      </c>
      <c r="BN86" s="32">
        <f t="shared" si="29"/>
        <v>0</v>
      </c>
      <c r="BP86" s="3">
        <f>'total Trade Mispricing ANALYSIS'!BX86</f>
        <v>0</v>
      </c>
      <c r="BQ86" s="3">
        <f>'total Trade Mispricing ANALYSIS'!BY86</f>
        <v>0</v>
      </c>
      <c r="BR86" s="3">
        <f>'total Trade Mispricing ANALYSIS'!BZ86</f>
        <v>0</v>
      </c>
    </row>
    <row r="87" spans="1:70" x14ac:dyDescent="0.2">
      <c r="A87" s="207"/>
      <c r="B87" s="207"/>
      <c r="C87" s="34" t="s">
        <v>383</v>
      </c>
      <c r="D87" s="27">
        <v>0</v>
      </c>
      <c r="E87" s="27">
        <v>0</v>
      </c>
      <c r="F87" s="35">
        <v>-9999999</v>
      </c>
      <c r="G87" s="26"/>
      <c r="H87" s="27">
        <v>0</v>
      </c>
      <c r="I87" s="27">
        <v>0</v>
      </c>
      <c r="J87" s="35">
        <v>-9999999</v>
      </c>
      <c r="K87" s="26"/>
      <c r="L87" s="28"/>
      <c r="M87" s="28"/>
      <c r="N87" s="28"/>
      <c r="P87" s="28"/>
      <c r="Q87" s="28"/>
      <c r="R87" s="28"/>
      <c r="T87" s="27">
        <v>0</v>
      </c>
      <c r="U87" s="27">
        <v>0</v>
      </c>
      <c r="V87" s="27">
        <v>0</v>
      </c>
      <c r="X87" s="27">
        <v>0</v>
      </c>
      <c r="Y87" s="27">
        <v>0</v>
      </c>
      <c r="Z87" s="27">
        <v>0</v>
      </c>
      <c r="AB87" s="28"/>
      <c r="AC87" s="28"/>
      <c r="AD87" s="28"/>
      <c r="AF87" s="28"/>
      <c r="AG87" s="28"/>
      <c r="AH87" s="28"/>
      <c r="AJ87" s="28"/>
      <c r="AK87" s="28"/>
      <c r="AL87" s="28"/>
      <c r="AN87" s="28"/>
      <c r="AO87" s="28"/>
      <c r="AP87" s="28"/>
      <c r="AR87" s="32">
        <f t="shared" si="16"/>
        <v>0</v>
      </c>
      <c r="AS87" s="32">
        <f t="shared" si="17"/>
        <v>0</v>
      </c>
      <c r="AT87" s="32">
        <f t="shared" si="18"/>
        <v>0</v>
      </c>
      <c r="AV87" s="32">
        <f t="shared" si="19"/>
        <v>0</v>
      </c>
      <c r="AW87" s="32">
        <f t="shared" si="20"/>
        <v>0</v>
      </c>
      <c r="AX87" s="32">
        <f t="shared" si="21"/>
        <v>0</v>
      </c>
      <c r="AY87" s="33"/>
      <c r="AZ87" s="32">
        <f t="shared" si="28"/>
        <v>0</v>
      </c>
      <c r="BA87" s="32">
        <f t="shared" si="28"/>
        <v>0</v>
      </c>
      <c r="BB87" s="32">
        <f t="shared" si="28"/>
        <v>0</v>
      </c>
      <c r="BD87" s="32">
        <f t="shared" si="22"/>
        <v>0</v>
      </c>
      <c r="BE87" s="32">
        <f t="shared" si="23"/>
        <v>0</v>
      </c>
      <c r="BF87" s="32">
        <f t="shared" si="24"/>
        <v>0</v>
      </c>
      <c r="BH87" s="32">
        <f t="shared" si="25"/>
        <v>0</v>
      </c>
      <c r="BI87" s="32">
        <f t="shared" si="26"/>
        <v>0</v>
      </c>
      <c r="BJ87" s="32">
        <f t="shared" si="27"/>
        <v>0</v>
      </c>
      <c r="BL87" s="32">
        <f t="shared" si="29"/>
        <v>0</v>
      </c>
      <c r="BM87" s="32">
        <f t="shared" si="29"/>
        <v>0</v>
      </c>
      <c r="BN87" s="32">
        <f t="shared" si="29"/>
        <v>0</v>
      </c>
      <c r="BP87" s="3">
        <f>'total Trade Mispricing ANALYSIS'!BX87</f>
        <v>0</v>
      </c>
      <c r="BQ87" s="3">
        <f>'total Trade Mispricing ANALYSIS'!BY87</f>
        <v>0</v>
      </c>
      <c r="BR87" s="3">
        <f>'total Trade Mispricing ANALYSIS'!BZ87</f>
        <v>0</v>
      </c>
    </row>
    <row r="88" spans="1:70" x14ac:dyDescent="0.2">
      <c r="A88" s="207"/>
      <c r="B88" s="208"/>
      <c r="C88" s="34" t="s">
        <v>384</v>
      </c>
      <c r="D88" s="37">
        <v>0</v>
      </c>
      <c r="E88" s="39">
        <v>0</v>
      </c>
      <c r="F88" s="39">
        <v>1</v>
      </c>
      <c r="G88" s="26"/>
      <c r="H88" s="39">
        <v>57</v>
      </c>
      <c r="I88" s="37">
        <v>0</v>
      </c>
      <c r="J88" s="39">
        <v>0</v>
      </c>
      <c r="K88" s="26"/>
      <c r="L88" s="28"/>
      <c r="M88" s="28"/>
      <c r="N88" s="28"/>
      <c r="P88" s="28"/>
      <c r="Q88" s="28"/>
      <c r="R88" s="28"/>
      <c r="T88" s="27">
        <v>0</v>
      </c>
      <c r="U88" s="27">
        <v>0</v>
      </c>
      <c r="V88" s="27">
        <v>1</v>
      </c>
      <c r="X88" s="27">
        <v>57</v>
      </c>
      <c r="Y88" s="27">
        <v>0</v>
      </c>
      <c r="Z88" s="27">
        <v>0</v>
      </c>
      <c r="AB88" s="28"/>
      <c r="AC88" s="28"/>
      <c r="AD88" s="28"/>
      <c r="AF88" s="28"/>
      <c r="AG88" s="28"/>
      <c r="AH88" s="28"/>
      <c r="AJ88" s="28"/>
      <c r="AK88" s="28"/>
      <c r="AL88" s="28"/>
      <c r="AN88" s="28"/>
      <c r="AO88" s="28"/>
      <c r="AP88" s="28"/>
      <c r="AR88" s="32">
        <f t="shared" si="16"/>
        <v>0</v>
      </c>
      <c r="AS88" s="32">
        <f t="shared" si="17"/>
        <v>0</v>
      </c>
      <c r="AT88" s="32">
        <f t="shared" si="18"/>
        <v>0</v>
      </c>
      <c r="AV88" s="32">
        <f t="shared" si="19"/>
        <v>0</v>
      </c>
      <c r="AW88" s="32">
        <f t="shared" si="20"/>
        <v>0</v>
      </c>
      <c r="AX88" s="32">
        <f t="shared" si="21"/>
        <v>0</v>
      </c>
      <c r="AY88" s="33"/>
      <c r="AZ88" s="32">
        <f t="shared" si="28"/>
        <v>0</v>
      </c>
      <c r="BA88" s="32">
        <f t="shared" si="28"/>
        <v>0</v>
      </c>
      <c r="BB88" s="32">
        <f t="shared" si="28"/>
        <v>0</v>
      </c>
      <c r="BD88" s="32">
        <f t="shared" si="22"/>
        <v>0</v>
      </c>
      <c r="BE88" s="32">
        <f t="shared" si="23"/>
        <v>0</v>
      </c>
      <c r="BF88" s="32">
        <f t="shared" si="24"/>
        <v>0</v>
      </c>
      <c r="BH88" s="32">
        <f t="shared" si="25"/>
        <v>0</v>
      </c>
      <c r="BI88" s="32">
        <f t="shared" si="26"/>
        <v>0</v>
      </c>
      <c r="BJ88" s="32">
        <f t="shared" si="27"/>
        <v>0</v>
      </c>
      <c r="BL88" s="32">
        <f t="shared" si="29"/>
        <v>0</v>
      </c>
      <c r="BM88" s="32">
        <f t="shared" si="29"/>
        <v>0</v>
      </c>
      <c r="BN88" s="32">
        <f t="shared" si="29"/>
        <v>0</v>
      </c>
      <c r="BP88" s="3">
        <f>'total Trade Mispricing ANALYSIS'!BX88</f>
        <v>0</v>
      </c>
      <c r="BQ88" s="3">
        <f>'total Trade Mispricing ANALYSIS'!BY88</f>
        <v>0</v>
      </c>
      <c r="BR88" s="3">
        <f>'total Trade Mispricing ANALYSIS'!BZ88</f>
        <v>0</v>
      </c>
    </row>
    <row r="89" spans="1:70" x14ac:dyDescent="0.2">
      <c r="A89" s="207"/>
      <c r="B89" s="206" t="s">
        <v>385</v>
      </c>
      <c r="C89" s="24" t="s">
        <v>115</v>
      </c>
      <c r="D89" s="27">
        <v>0</v>
      </c>
      <c r="E89" s="27">
        <v>0</v>
      </c>
      <c r="F89" s="25">
        <v>0</v>
      </c>
      <c r="G89" s="26"/>
      <c r="H89" s="27">
        <v>30</v>
      </c>
      <c r="I89" s="27">
        <v>0</v>
      </c>
      <c r="J89" s="27">
        <v>0</v>
      </c>
      <c r="K89" s="26"/>
      <c r="L89" s="28"/>
      <c r="M89" s="28"/>
      <c r="N89" s="28"/>
      <c r="P89" s="28"/>
      <c r="Q89" s="28"/>
      <c r="R89" s="28"/>
      <c r="T89" s="27">
        <v>0</v>
      </c>
      <c r="U89" s="27">
        <v>0</v>
      </c>
      <c r="V89" s="27">
        <v>0</v>
      </c>
      <c r="X89" s="27">
        <v>0</v>
      </c>
      <c r="Y89" s="27">
        <v>0</v>
      </c>
      <c r="Z89" s="27">
        <v>19</v>
      </c>
      <c r="AB89" s="28"/>
      <c r="AC89" s="28"/>
      <c r="AD89" s="28"/>
      <c r="AF89" s="28"/>
      <c r="AG89" s="28"/>
      <c r="AH89" s="28"/>
      <c r="AJ89" s="28"/>
      <c r="AK89" s="28"/>
      <c r="AL89" s="28"/>
      <c r="AN89" s="28"/>
      <c r="AO89" s="28"/>
      <c r="AP89" s="28"/>
      <c r="AR89" s="32">
        <f t="shared" si="16"/>
        <v>0</v>
      </c>
      <c r="AS89" s="32">
        <f t="shared" si="17"/>
        <v>0</v>
      </c>
      <c r="AT89" s="32">
        <f t="shared" si="18"/>
        <v>0</v>
      </c>
      <c r="AV89" s="32">
        <f t="shared" si="19"/>
        <v>0</v>
      </c>
      <c r="AW89" s="32">
        <f t="shared" si="20"/>
        <v>0</v>
      </c>
      <c r="AX89" s="32">
        <f t="shared" si="21"/>
        <v>0</v>
      </c>
      <c r="AY89" s="33"/>
      <c r="AZ89" s="32">
        <f t="shared" si="28"/>
        <v>0</v>
      </c>
      <c r="BA89" s="32">
        <f t="shared" si="28"/>
        <v>0</v>
      </c>
      <c r="BB89" s="32">
        <f t="shared" si="28"/>
        <v>0</v>
      </c>
      <c r="BD89" s="32">
        <f t="shared" si="22"/>
        <v>0</v>
      </c>
      <c r="BE89" s="32">
        <f t="shared" si="23"/>
        <v>0</v>
      </c>
      <c r="BF89" s="32">
        <f t="shared" si="24"/>
        <v>0</v>
      </c>
      <c r="BH89" s="32">
        <f t="shared" si="25"/>
        <v>0</v>
      </c>
      <c r="BI89" s="32">
        <f t="shared" si="26"/>
        <v>0</v>
      </c>
      <c r="BJ89" s="32">
        <f t="shared" si="27"/>
        <v>0</v>
      </c>
      <c r="BL89" s="32">
        <f t="shared" si="29"/>
        <v>0</v>
      </c>
      <c r="BM89" s="32">
        <f t="shared" si="29"/>
        <v>0</v>
      </c>
      <c r="BN89" s="32">
        <f t="shared" si="29"/>
        <v>0</v>
      </c>
      <c r="BP89" s="3">
        <f>'total Trade Mispricing ANALYSIS'!BX89</f>
        <v>0</v>
      </c>
      <c r="BQ89" s="3">
        <f>'total Trade Mispricing ANALYSIS'!BY89</f>
        <v>0</v>
      </c>
      <c r="BR89" s="3">
        <f>'total Trade Mispricing ANALYSIS'!BZ89</f>
        <v>0</v>
      </c>
    </row>
    <row r="90" spans="1:70" x14ac:dyDescent="0.2">
      <c r="A90" s="207"/>
      <c r="B90" s="207"/>
      <c r="C90" s="34" t="s">
        <v>116</v>
      </c>
      <c r="D90" s="25"/>
      <c r="E90" s="25"/>
      <c r="F90" s="25"/>
      <c r="G90" s="26"/>
      <c r="H90" s="25"/>
      <c r="I90" s="25"/>
      <c r="J90" s="25"/>
      <c r="K90" s="26"/>
      <c r="L90" s="28"/>
      <c r="M90" s="28"/>
      <c r="N90" s="28"/>
      <c r="P90" s="28"/>
      <c r="Q90" s="28"/>
      <c r="R90" s="28"/>
      <c r="T90" s="27">
        <v>0</v>
      </c>
      <c r="U90" s="27">
        <v>0</v>
      </c>
      <c r="V90" s="27">
        <v>0</v>
      </c>
      <c r="X90" s="27">
        <v>0</v>
      </c>
      <c r="Y90" s="27">
        <v>22</v>
      </c>
      <c r="Z90" s="27">
        <v>0</v>
      </c>
      <c r="AB90" s="28"/>
      <c r="AC90" s="28"/>
      <c r="AD90" s="28"/>
      <c r="AF90" s="28"/>
      <c r="AG90" s="28"/>
      <c r="AH90" s="28"/>
      <c r="AJ90" s="28"/>
      <c r="AK90" s="28"/>
      <c r="AL90" s="28"/>
      <c r="AN90" s="28"/>
      <c r="AO90" s="28"/>
      <c r="AP90" s="28"/>
      <c r="AR90" s="32">
        <f t="shared" si="16"/>
        <v>0</v>
      </c>
      <c r="AS90" s="32">
        <f t="shared" si="17"/>
        <v>0</v>
      </c>
      <c r="AT90" s="32">
        <f t="shared" si="18"/>
        <v>0</v>
      </c>
      <c r="AV90" s="32">
        <f t="shared" si="19"/>
        <v>0</v>
      </c>
      <c r="AW90" s="32">
        <f t="shared" si="20"/>
        <v>0</v>
      </c>
      <c r="AX90" s="32">
        <f t="shared" si="21"/>
        <v>0</v>
      </c>
      <c r="AY90" s="33"/>
      <c r="AZ90" s="32">
        <f t="shared" si="28"/>
        <v>0</v>
      </c>
      <c r="BA90" s="32">
        <f t="shared" si="28"/>
        <v>0</v>
      </c>
      <c r="BB90" s="32">
        <f t="shared" si="28"/>
        <v>0</v>
      </c>
      <c r="BD90" s="32">
        <f t="shared" si="22"/>
        <v>0</v>
      </c>
      <c r="BE90" s="32">
        <f t="shared" si="23"/>
        <v>0</v>
      </c>
      <c r="BF90" s="32">
        <f t="shared" si="24"/>
        <v>0</v>
      </c>
      <c r="BH90" s="32">
        <f t="shared" si="25"/>
        <v>0</v>
      </c>
      <c r="BI90" s="32">
        <f t="shared" si="26"/>
        <v>0</v>
      </c>
      <c r="BJ90" s="32">
        <f t="shared" si="27"/>
        <v>0</v>
      </c>
      <c r="BL90" s="32">
        <f t="shared" si="29"/>
        <v>0</v>
      </c>
      <c r="BM90" s="32">
        <f t="shared" si="29"/>
        <v>0</v>
      </c>
      <c r="BN90" s="32">
        <f t="shared" si="29"/>
        <v>0</v>
      </c>
      <c r="BP90" s="3">
        <f>'total Trade Mispricing ANALYSIS'!BX90</f>
        <v>0</v>
      </c>
      <c r="BQ90" s="3">
        <f>'total Trade Mispricing ANALYSIS'!BY90</f>
        <v>0</v>
      </c>
      <c r="BR90" s="3">
        <f>'total Trade Mispricing ANALYSIS'!BZ90</f>
        <v>0</v>
      </c>
    </row>
    <row r="91" spans="1:70" x14ac:dyDescent="0.2">
      <c r="A91" s="207"/>
      <c r="B91" s="207"/>
      <c r="C91" s="34" t="s">
        <v>387</v>
      </c>
      <c r="D91" s="27">
        <v>0</v>
      </c>
      <c r="E91" s="25">
        <v>0</v>
      </c>
      <c r="F91" s="25">
        <v>0</v>
      </c>
      <c r="G91" s="26"/>
      <c r="H91" s="25">
        <v>0</v>
      </c>
      <c r="I91" s="25">
        <v>0</v>
      </c>
      <c r="J91" s="25">
        <v>5</v>
      </c>
      <c r="K91" s="26"/>
      <c r="L91" s="28"/>
      <c r="M91" s="28"/>
      <c r="N91" s="28"/>
      <c r="P91" s="28"/>
      <c r="Q91" s="28"/>
      <c r="R91" s="28"/>
      <c r="T91" s="27">
        <v>0</v>
      </c>
      <c r="U91" s="27">
        <v>0</v>
      </c>
      <c r="V91" s="27">
        <v>0</v>
      </c>
      <c r="X91" s="27">
        <v>0</v>
      </c>
      <c r="Y91" s="27">
        <v>0</v>
      </c>
      <c r="Z91" s="27">
        <v>0</v>
      </c>
      <c r="AB91" s="28"/>
      <c r="AC91" s="28"/>
      <c r="AD91" s="28"/>
      <c r="AF91" s="28"/>
      <c r="AG91" s="28"/>
      <c r="AH91" s="28"/>
      <c r="AJ91" s="28"/>
      <c r="AK91" s="28"/>
      <c r="AL91" s="28"/>
      <c r="AN91" s="28"/>
      <c r="AO91" s="28"/>
      <c r="AP91" s="28"/>
      <c r="AR91" s="32">
        <f t="shared" si="16"/>
        <v>0</v>
      </c>
      <c r="AS91" s="32">
        <f t="shared" si="17"/>
        <v>0</v>
      </c>
      <c r="AT91" s="32">
        <f t="shared" si="18"/>
        <v>0</v>
      </c>
      <c r="AV91" s="32">
        <f t="shared" si="19"/>
        <v>0</v>
      </c>
      <c r="AW91" s="32">
        <f t="shared" si="20"/>
        <v>0</v>
      </c>
      <c r="AX91" s="32">
        <f t="shared" si="21"/>
        <v>0</v>
      </c>
      <c r="AY91" s="33"/>
      <c r="AZ91" s="32">
        <f t="shared" si="28"/>
        <v>0</v>
      </c>
      <c r="BA91" s="32">
        <f t="shared" si="28"/>
        <v>0</v>
      </c>
      <c r="BB91" s="32">
        <f t="shared" si="28"/>
        <v>0</v>
      </c>
      <c r="BD91" s="32">
        <f t="shared" si="22"/>
        <v>0</v>
      </c>
      <c r="BE91" s="32">
        <f t="shared" si="23"/>
        <v>0</v>
      </c>
      <c r="BF91" s="32">
        <f t="shared" si="24"/>
        <v>0</v>
      </c>
      <c r="BH91" s="32">
        <f t="shared" si="25"/>
        <v>0</v>
      </c>
      <c r="BI91" s="32">
        <f t="shared" si="26"/>
        <v>0</v>
      </c>
      <c r="BJ91" s="32">
        <f t="shared" si="27"/>
        <v>0</v>
      </c>
      <c r="BL91" s="32">
        <f t="shared" si="29"/>
        <v>0</v>
      </c>
      <c r="BM91" s="32">
        <f t="shared" si="29"/>
        <v>0</v>
      </c>
      <c r="BN91" s="32">
        <f t="shared" si="29"/>
        <v>0</v>
      </c>
      <c r="BP91" s="3">
        <f>'total Trade Mispricing ANALYSIS'!BX91</f>
        <v>0</v>
      </c>
      <c r="BQ91" s="3">
        <f>'total Trade Mispricing ANALYSIS'!BY91</f>
        <v>0</v>
      </c>
      <c r="BR91" s="3">
        <f>'total Trade Mispricing ANALYSIS'!BZ91</f>
        <v>0</v>
      </c>
    </row>
    <row r="92" spans="1:70" x14ac:dyDescent="0.2">
      <c r="A92" s="207"/>
      <c r="B92" s="207"/>
      <c r="C92" s="34" t="s">
        <v>118</v>
      </c>
      <c r="D92" s="25"/>
      <c r="E92" s="25"/>
      <c r="F92" s="25"/>
      <c r="G92" s="26"/>
      <c r="H92" s="25"/>
      <c r="I92" s="25"/>
      <c r="J92" s="25"/>
      <c r="K92" s="26"/>
      <c r="L92" s="28"/>
      <c r="M92" s="28"/>
      <c r="N92" s="28"/>
      <c r="P92" s="28"/>
      <c r="Q92" s="28"/>
      <c r="R92" s="28"/>
      <c r="T92" s="27">
        <v>0</v>
      </c>
      <c r="U92" s="27">
        <v>0</v>
      </c>
      <c r="V92" s="27">
        <v>0</v>
      </c>
      <c r="X92" s="27">
        <v>0</v>
      </c>
      <c r="Y92" s="27">
        <v>0</v>
      </c>
      <c r="Z92" s="27">
        <v>0</v>
      </c>
      <c r="AB92" s="28"/>
      <c r="AC92" s="28"/>
      <c r="AD92" s="28"/>
      <c r="AF92" s="28"/>
      <c r="AG92" s="28"/>
      <c r="AH92" s="28"/>
      <c r="AJ92" s="28"/>
      <c r="AK92" s="28"/>
      <c r="AL92" s="28"/>
      <c r="AN92" s="28"/>
      <c r="AO92" s="28"/>
      <c r="AP92" s="28"/>
      <c r="AR92" s="32">
        <f t="shared" si="16"/>
        <v>0</v>
      </c>
      <c r="AS92" s="32">
        <f t="shared" si="17"/>
        <v>0</v>
      </c>
      <c r="AT92" s="32">
        <f t="shared" si="18"/>
        <v>0</v>
      </c>
      <c r="AV92" s="32">
        <f t="shared" si="19"/>
        <v>0</v>
      </c>
      <c r="AW92" s="32">
        <f t="shared" si="20"/>
        <v>0</v>
      </c>
      <c r="AX92" s="32">
        <f t="shared" si="21"/>
        <v>0</v>
      </c>
      <c r="AY92" s="33"/>
      <c r="AZ92" s="32">
        <f t="shared" si="28"/>
        <v>0</v>
      </c>
      <c r="BA92" s="32">
        <f t="shared" si="28"/>
        <v>0</v>
      </c>
      <c r="BB92" s="32">
        <f t="shared" si="28"/>
        <v>0</v>
      </c>
      <c r="BD92" s="32">
        <f t="shared" si="22"/>
        <v>0</v>
      </c>
      <c r="BE92" s="32">
        <f t="shared" si="23"/>
        <v>0</v>
      </c>
      <c r="BF92" s="32">
        <f t="shared" si="24"/>
        <v>0</v>
      </c>
      <c r="BH92" s="32">
        <f t="shared" si="25"/>
        <v>0</v>
      </c>
      <c r="BI92" s="32">
        <f t="shared" si="26"/>
        <v>0</v>
      </c>
      <c r="BJ92" s="32">
        <f t="shared" si="27"/>
        <v>0</v>
      </c>
      <c r="BL92" s="32">
        <f t="shared" si="29"/>
        <v>0</v>
      </c>
      <c r="BM92" s="32">
        <f t="shared" si="29"/>
        <v>0</v>
      </c>
      <c r="BN92" s="32">
        <f t="shared" si="29"/>
        <v>0</v>
      </c>
      <c r="BP92" s="3">
        <f>'total Trade Mispricing ANALYSIS'!BX92</f>
        <v>0</v>
      </c>
      <c r="BQ92" s="3">
        <f>'total Trade Mispricing ANALYSIS'!BY92</f>
        <v>0</v>
      </c>
      <c r="BR92" s="3">
        <f>'total Trade Mispricing ANALYSIS'!BZ92</f>
        <v>0</v>
      </c>
    </row>
    <row r="93" spans="1:70" x14ac:dyDescent="0.2">
      <c r="A93" s="207"/>
      <c r="B93" s="207"/>
      <c r="C93" s="34" t="s">
        <v>119</v>
      </c>
      <c r="D93" s="25"/>
      <c r="E93" s="25"/>
      <c r="F93" s="25"/>
      <c r="G93" s="26"/>
      <c r="H93" s="25"/>
      <c r="I93" s="25"/>
      <c r="J93" s="27"/>
      <c r="K93" s="26"/>
      <c r="L93" s="28"/>
      <c r="M93" s="28"/>
      <c r="N93" s="28"/>
      <c r="P93" s="28"/>
      <c r="Q93" s="28"/>
      <c r="R93" s="28"/>
      <c r="T93" s="27">
        <v>0</v>
      </c>
      <c r="U93" s="27">
        <v>0</v>
      </c>
      <c r="V93" s="27">
        <v>0</v>
      </c>
      <c r="X93" s="27">
        <v>0</v>
      </c>
      <c r="Y93" s="27">
        <v>2</v>
      </c>
      <c r="Z93" s="27">
        <v>0</v>
      </c>
      <c r="AB93" s="28"/>
      <c r="AC93" s="28"/>
      <c r="AD93" s="28"/>
      <c r="AF93" s="28"/>
      <c r="AG93" s="28"/>
      <c r="AH93" s="28"/>
      <c r="AJ93" s="28"/>
      <c r="AK93" s="28"/>
      <c r="AL93" s="28"/>
      <c r="AN93" s="28"/>
      <c r="AO93" s="28"/>
      <c r="AP93" s="28"/>
      <c r="AR93" s="32">
        <f t="shared" si="16"/>
        <v>0</v>
      </c>
      <c r="AS93" s="32">
        <f t="shared" si="17"/>
        <v>0</v>
      </c>
      <c r="AT93" s="32">
        <f t="shared" si="18"/>
        <v>0</v>
      </c>
      <c r="AV93" s="32">
        <f t="shared" si="19"/>
        <v>0</v>
      </c>
      <c r="AW93" s="32">
        <f t="shared" si="20"/>
        <v>0</v>
      </c>
      <c r="AX93" s="32">
        <f t="shared" si="21"/>
        <v>0</v>
      </c>
      <c r="AY93" s="33"/>
      <c r="AZ93" s="32">
        <f t="shared" si="28"/>
        <v>0</v>
      </c>
      <c r="BA93" s="32">
        <f t="shared" si="28"/>
        <v>0</v>
      </c>
      <c r="BB93" s="32">
        <f t="shared" si="28"/>
        <v>0</v>
      </c>
      <c r="BD93" s="32">
        <f t="shared" si="22"/>
        <v>0</v>
      </c>
      <c r="BE93" s="32">
        <f t="shared" si="23"/>
        <v>0</v>
      </c>
      <c r="BF93" s="32">
        <f t="shared" si="24"/>
        <v>0</v>
      </c>
      <c r="BH93" s="32">
        <f t="shared" si="25"/>
        <v>0</v>
      </c>
      <c r="BI93" s="32">
        <f t="shared" si="26"/>
        <v>0</v>
      </c>
      <c r="BJ93" s="32">
        <f t="shared" si="27"/>
        <v>0</v>
      </c>
      <c r="BL93" s="32">
        <f t="shared" si="29"/>
        <v>0</v>
      </c>
      <c r="BM93" s="32">
        <f t="shared" si="29"/>
        <v>0</v>
      </c>
      <c r="BN93" s="32">
        <f t="shared" si="29"/>
        <v>0</v>
      </c>
      <c r="BP93" s="3">
        <f>'total Trade Mispricing ANALYSIS'!BX93</f>
        <v>0</v>
      </c>
      <c r="BQ93" s="3">
        <f>'total Trade Mispricing ANALYSIS'!BY93</f>
        <v>0</v>
      </c>
      <c r="BR93" s="3">
        <f>'total Trade Mispricing ANALYSIS'!BZ93</f>
        <v>0</v>
      </c>
    </row>
    <row r="94" spans="1:70" x14ac:dyDescent="0.2">
      <c r="A94" s="207"/>
      <c r="B94" s="207"/>
      <c r="C94" s="34" t="s">
        <v>120</v>
      </c>
      <c r="D94" s="25">
        <v>0</v>
      </c>
      <c r="E94" s="25">
        <v>0</v>
      </c>
      <c r="F94" s="25">
        <v>32</v>
      </c>
      <c r="G94" s="26"/>
      <c r="H94" s="27">
        <v>0</v>
      </c>
      <c r="I94" s="25">
        <v>0</v>
      </c>
      <c r="J94" s="27">
        <v>0</v>
      </c>
      <c r="K94" s="26"/>
      <c r="L94" s="28"/>
      <c r="M94" s="28"/>
      <c r="N94" s="28"/>
      <c r="O94" s="53"/>
      <c r="P94" s="28"/>
      <c r="Q94" s="28"/>
      <c r="R94" s="28"/>
      <c r="S94" s="53"/>
      <c r="T94" s="27">
        <v>0</v>
      </c>
      <c r="U94" s="27">
        <v>0</v>
      </c>
      <c r="V94" s="27">
        <v>0</v>
      </c>
      <c r="X94" s="27">
        <v>0</v>
      </c>
      <c r="Y94" s="27">
        <v>0</v>
      </c>
      <c r="Z94" s="27">
        <v>0</v>
      </c>
      <c r="AA94" s="53"/>
      <c r="AB94" s="28"/>
      <c r="AC94" s="28"/>
      <c r="AD94" s="28"/>
      <c r="AF94" s="28"/>
      <c r="AG94" s="28"/>
      <c r="AH94" s="28"/>
      <c r="AI94" s="53"/>
      <c r="AJ94" s="28"/>
      <c r="AK94" s="28"/>
      <c r="AL94" s="28"/>
      <c r="AN94" s="28"/>
      <c r="AO94" s="28"/>
      <c r="AP94" s="28"/>
      <c r="AR94" s="32">
        <f t="shared" si="16"/>
        <v>0</v>
      </c>
      <c r="AS94" s="32">
        <f t="shared" si="17"/>
        <v>0</v>
      </c>
      <c r="AT94" s="32">
        <f t="shared" si="18"/>
        <v>0</v>
      </c>
      <c r="AV94" s="32">
        <f t="shared" si="19"/>
        <v>0</v>
      </c>
      <c r="AW94" s="32">
        <f t="shared" si="20"/>
        <v>0</v>
      </c>
      <c r="AX94" s="32">
        <f t="shared" si="21"/>
        <v>0</v>
      </c>
      <c r="AY94" s="33"/>
      <c r="AZ94" s="32">
        <f t="shared" si="28"/>
        <v>0</v>
      </c>
      <c r="BA94" s="32">
        <f t="shared" si="28"/>
        <v>0</v>
      </c>
      <c r="BB94" s="32">
        <f t="shared" si="28"/>
        <v>0</v>
      </c>
      <c r="BD94" s="32">
        <f t="shared" si="22"/>
        <v>0</v>
      </c>
      <c r="BE94" s="32">
        <f t="shared" si="23"/>
        <v>0</v>
      </c>
      <c r="BF94" s="32">
        <f t="shared" si="24"/>
        <v>0</v>
      </c>
      <c r="BH94" s="32">
        <f t="shared" si="25"/>
        <v>0</v>
      </c>
      <c r="BI94" s="32">
        <f t="shared" si="26"/>
        <v>0</v>
      </c>
      <c r="BJ94" s="32">
        <f t="shared" si="27"/>
        <v>0</v>
      </c>
      <c r="BL94" s="32">
        <f t="shared" si="29"/>
        <v>0</v>
      </c>
      <c r="BM94" s="32">
        <f t="shared" si="29"/>
        <v>0</v>
      </c>
      <c r="BN94" s="32">
        <f t="shared" si="29"/>
        <v>0</v>
      </c>
      <c r="BP94" s="3">
        <f>'total Trade Mispricing ANALYSIS'!BX94</f>
        <v>0</v>
      </c>
      <c r="BQ94" s="3">
        <f>'total Trade Mispricing ANALYSIS'!BY94</f>
        <v>0</v>
      </c>
      <c r="BR94" s="3">
        <f>'total Trade Mispricing ANALYSIS'!BZ94</f>
        <v>0</v>
      </c>
    </row>
    <row r="95" spans="1:70" x14ac:dyDescent="0.2">
      <c r="A95" s="207"/>
      <c r="B95" s="208"/>
      <c r="C95" s="40" t="s">
        <v>121</v>
      </c>
      <c r="D95" s="25">
        <v>0</v>
      </c>
      <c r="E95" s="25">
        <v>31</v>
      </c>
      <c r="F95" s="25">
        <v>28</v>
      </c>
      <c r="G95" s="26"/>
      <c r="H95" s="27">
        <v>0</v>
      </c>
      <c r="I95" s="27">
        <v>0</v>
      </c>
      <c r="J95" s="27">
        <v>0</v>
      </c>
      <c r="K95" s="26"/>
      <c r="L95" s="28"/>
      <c r="M95" s="28"/>
      <c r="N95" s="28"/>
      <c r="P95" s="28"/>
      <c r="Q95" s="28"/>
      <c r="R95" s="28"/>
      <c r="T95" s="27">
        <v>0</v>
      </c>
      <c r="U95" s="27">
        <v>4</v>
      </c>
      <c r="V95" s="27">
        <v>0</v>
      </c>
      <c r="X95" s="27">
        <v>0</v>
      </c>
      <c r="Y95" s="27">
        <v>4</v>
      </c>
      <c r="Z95" s="27">
        <v>16</v>
      </c>
      <c r="AB95" s="28"/>
      <c r="AC95" s="28"/>
      <c r="AD95" s="28"/>
      <c r="AF95" s="28"/>
      <c r="AG95" s="28"/>
      <c r="AH95" s="28"/>
      <c r="AJ95" s="28"/>
      <c r="AK95" s="28"/>
      <c r="AL95" s="28"/>
      <c r="AN95" s="28"/>
      <c r="AO95" s="28"/>
      <c r="AP95" s="28"/>
      <c r="AR95" s="32">
        <f t="shared" si="16"/>
        <v>0</v>
      </c>
      <c r="AS95" s="32">
        <f t="shared" si="17"/>
        <v>0</v>
      </c>
      <c r="AT95" s="32">
        <f t="shared" si="18"/>
        <v>0</v>
      </c>
      <c r="AV95" s="32">
        <f t="shared" si="19"/>
        <v>0</v>
      </c>
      <c r="AW95" s="32">
        <f t="shared" si="20"/>
        <v>0</v>
      </c>
      <c r="AX95" s="32">
        <f t="shared" si="21"/>
        <v>0</v>
      </c>
      <c r="AY95" s="33"/>
      <c r="AZ95" s="32">
        <f t="shared" si="28"/>
        <v>0</v>
      </c>
      <c r="BA95" s="32">
        <f t="shared" si="28"/>
        <v>0</v>
      </c>
      <c r="BB95" s="32">
        <f t="shared" si="28"/>
        <v>0</v>
      </c>
      <c r="BD95" s="32">
        <f t="shared" si="22"/>
        <v>0</v>
      </c>
      <c r="BE95" s="32">
        <f t="shared" si="23"/>
        <v>0</v>
      </c>
      <c r="BF95" s="32">
        <f t="shared" si="24"/>
        <v>0</v>
      </c>
      <c r="BH95" s="32">
        <f t="shared" si="25"/>
        <v>0</v>
      </c>
      <c r="BI95" s="32">
        <f t="shared" si="26"/>
        <v>0</v>
      </c>
      <c r="BJ95" s="32">
        <f t="shared" si="27"/>
        <v>0</v>
      </c>
      <c r="BL95" s="32">
        <f t="shared" si="29"/>
        <v>0</v>
      </c>
      <c r="BM95" s="32">
        <f t="shared" si="29"/>
        <v>0</v>
      </c>
      <c r="BN95" s="32">
        <f t="shared" si="29"/>
        <v>0</v>
      </c>
      <c r="BP95" s="3">
        <f>'total Trade Mispricing ANALYSIS'!BX95</f>
        <v>0</v>
      </c>
      <c r="BQ95" s="3">
        <f>'total Trade Mispricing ANALYSIS'!BY95</f>
        <v>0</v>
      </c>
      <c r="BR95" s="3">
        <f>'total Trade Mispricing ANALYSIS'!BZ95</f>
        <v>0</v>
      </c>
    </row>
    <row r="96" spans="1:70" x14ac:dyDescent="0.2">
      <c r="A96" s="207"/>
      <c r="B96" s="206" t="s">
        <v>388</v>
      </c>
      <c r="C96" s="34" t="s">
        <v>123</v>
      </c>
      <c r="D96" s="25">
        <v>24</v>
      </c>
      <c r="E96" s="25">
        <v>300</v>
      </c>
      <c r="F96" s="25">
        <v>82</v>
      </c>
      <c r="G96" s="26"/>
      <c r="H96" s="25">
        <v>7493</v>
      </c>
      <c r="I96" s="25">
        <v>5196</v>
      </c>
      <c r="J96" s="25">
        <v>12181</v>
      </c>
      <c r="K96" s="26"/>
      <c r="L96" s="28"/>
      <c r="M96" s="28"/>
      <c r="N96" s="28"/>
      <c r="P96" s="28"/>
      <c r="Q96" s="28"/>
      <c r="R96" s="28"/>
      <c r="T96" s="27">
        <v>8</v>
      </c>
      <c r="U96" s="27">
        <v>1</v>
      </c>
      <c r="V96" s="27">
        <v>1</v>
      </c>
      <c r="X96" s="27">
        <v>136</v>
      </c>
      <c r="Y96" s="27">
        <v>1131</v>
      </c>
      <c r="Z96" s="27">
        <v>874</v>
      </c>
      <c r="AB96" s="28"/>
      <c r="AC96" s="28"/>
      <c r="AD96" s="28"/>
      <c r="AF96" s="28"/>
      <c r="AG96" s="28"/>
      <c r="AH96" s="28"/>
      <c r="AJ96" s="28"/>
      <c r="AK96" s="28"/>
      <c r="AL96" s="28"/>
      <c r="AN96" s="28"/>
      <c r="AO96" s="28"/>
      <c r="AP96" s="28"/>
      <c r="AR96" s="32">
        <f t="shared" si="16"/>
        <v>0</v>
      </c>
      <c r="AS96" s="32">
        <f t="shared" si="17"/>
        <v>0</v>
      </c>
      <c r="AT96" s="32">
        <f t="shared" si="18"/>
        <v>0</v>
      </c>
      <c r="AV96" s="32">
        <f t="shared" si="19"/>
        <v>0</v>
      </c>
      <c r="AW96" s="32">
        <f t="shared" si="20"/>
        <v>0</v>
      </c>
      <c r="AX96" s="32">
        <f t="shared" si="21"/>
        <v>0</v>
      </c>
      <c r="AY96" s="33"/>
      <c r="AZ96" s="32">
        <f t="shared" si="28"/>
        <v>0</v>
      </c>
      <c r="BA96" s="32">
        <f t="shared" si="28"/>
        <v>0</v>
      </c>
      <c r="BB96" s="32">
        <f t="shared" si="28"/>
        <v>0</v>
      </c>
      <c r="BD96" s="32">
        <f t="shared" si="22"/>
        <v>0</v>
      </c>
      <c r="BE96" s="32">
        <f t="shared" si="23"/>
        <v>0</v>
      </c>
      <c r="BF96" s="32">
        <f t="shared" si="24"/>
        <v>0</v>
      </c>
      <c r="BH96" s="32">
        <f t="shared" si="25"/>
        <v>0</v>
      </c>
      <c r="BI96" s="32">
        <f t="shared" si="26"/>
        <v>0</v>
      </c>
      <c r="BJ96" s="32">
        <f t="shared" si="27"/>
        <v>0</v>
      </c>
      <c r="BL96" s="32">
        <f t="shared" si="29"/>
        <v>0</v>
      </c>
      <c r="BM96" s="32">
        <f t="shared" si="29"/>
        <v>0</v>
      </c>
      <c r="BN96" s="32">
        <f t="shared" si="29"/>
        <v>0</v>
      </c>
      <c r="BP96" s="3">
        <f>'total Trade Mispricing ANALYSIS'!BX96</f>
        <v>1</v>
      </c>
      <c r="BQ96" s="3">
        <f>'total Trade Mispricing ANALYSIS'!BY96</f>
        <v>1</v>
      </c>
      <c r="BR96" s="3">
        <f>'total Trade Mispricing ANALYSIS'!BZ96</f>
        <v>1</v>
      </c>
    </row>
    <row r="97" spans="1:70" x14ac:dyDescent="0.2">
      <c r="A97" s="207"/>
      <c r="B97" s="207"/>
      <c r="C97" s="34" t="s">
        <v>389</v>
      </c>
      <c r="D97" s="25">
        <v>0</v>
      </c>
      <c r="E97" s="27">
        <v>0</v>
      </c>
      <c r="F97" s="27">
        <v>0</v>
      </c>
      <c r="G97" s="26"/>
      <c r="H97" s="27">
        <v>0</v>
      </c>
      <c r="I97" s="27">
        <v>0</v>
      </c>
      <c r="J97" s="27">
        <v>0</v>
      </c>
      <c r="K97" s="26"/>
      <c r="L97" s="28"/>
      <c r="M97" s="28"/>
      <c r="N97" s="28"/>
      <c r="P97" s="28"/>
      <c r="Q97" s="28"/>
      <c r="R97" s="28"/>
      <c r="T97" s="27">
        <v>0</v>
      </c>
      <c r="U97" s="27">
        <v>0</v>
      </c>
      <c r="V97" s="27">
        <v>0</v>
      </c>
      <c r="X97" s="27">
        <v>0</v>
      </c>
      <c r="Y97" s="27">
        <v>0</v>
      </c>
      <c r="Z97" s="27">
        <v>0</v>
      </c>
      <c r="AB97" s="28"/>
      <c r="AC97" s="28"/>
      <c r="AD97" s="28"/>
      <c r="AF97" s="28"/>
      <c r="AG97" s="28"/>
      <c r="AH97" s="28"/>
      <c r="AJ97" s="28"/>
      <c r="AK97" s="28"/>
      <c r="AL97" s="28"/>
      <c r="AN97" s="28"/>
      <c r="AO97" s="28"/>
      <c r="AP97" s="28"/>
      <c r="AR97" s="32">
        <f t="shared" si="16"/>
        <v>0</v>
      </c>
      <c r="AS97" s="32">
        <f t="shared" si="17"/>
        <v>0</v>
      </c>
      <c r="AT97" s="32">
        <f t="shared" si="18"/>
        <v>0</v>
      </c>
      <c r="AV97" s="32">
        <f t="shared" si="19"/>
        <v>0</v>
      </c>
      <c r="AW97" s="32">
        <f t="shared" si="20"/>
        <v>0</v>
      </c>
      <c r="AX97" s="32">
        <f t="shared" si="21"/>
        <v>0</v>
      </c>
      <c r="AY97" s="33"/>
      <c r="AZ97" s="32">
        <f t="shared" si="28"/>
        <v>0</v>
      </c>
      <c r="BA97" s="32">
        <f t="shared" si="28"/>
        <v>0</v>
      </c>
      <c r="BB97" s="32">
        <f t="shared" si="28"/>
        <v>0</v>
      </c>
      <c r="BD97" s="32">
        <f t="shared" si="22"/>
        <v>0</v>
      </c>
      <c r="BE97" s="32">
        <f t="shared" si="23"/>
        <v>0</v>
      </c>
      <c r="BF97" s="32">
        <f t="shared" si="24"/>
        <v>0</v>
      </c>
      <c r="BH97" s="32">
        <f t="shared" si="25"/>
        <v>0</v>
      </c>
      <c r="BI97" s="32">
        <f t="shared" si="26"/>
        <v>0</v>
      </c>
      <c r="BJ97" s="32">
        <f t="shared" si="27"/>
        <v>0</v>
      </c>
      <c r="BL97" s="32">
        <f t="shared" si="29"/>
        <v>0</v>
      </c>
      <c r="BM97" s="32">
        <f t="shared" si="29"/>
        <v>0</v>
      </c>
      <c r="BN97" s="32">
        <f t="shared" si="29"/>
        <v>0</v>
      </c>
      <c r="BP97" s="3">
        <f>'total Trade Mispricing ANALYSIS'!BX97</f>
        <v>0</v>
      </c>
      <c r="BQ97" s="3">
        <f>'total Trade Mispricing ANALYSIS'!BY97</f>
        <v>0</v>
      </c>
      <c r="BR97" s="3">
        <f>'total Trade Mispricing ANALYSIS'!BZ97</f>
        <v>0</v>
      </c>
    </row>
    <row r="98" spans="1:70" x14ac:dyDescent="0.2">
      <c r="A98" s="207"/>
      <c r="B98" s="207"/>
      <c r="C98" s="34" t="s">
        <v>390</v>
      </c>
      <c r="D98" s="25">
        <v>932</v>
      </c>
      <c r="E98" s="25">
        <v>2330</v>
      </c>
      <c r="F98" s="25">
        <v>4450</v>
      </c>
      <c r="G98" s="26"/>
      <c r="H98" s="25">
        <v>191</v>
      </c>
      <c r="I98" s="25">
        <v>75</v>
      </c>
      <c r="J98" s="25">
        <v>216</v>
      </c>
      <c r="K98" s="26"/>
      <c r="L98" s="28"/>
      <c r="M98" s="28"/>
      <c r="N98" s="28"/>
      <c r="P98" s="28"/>
      <c r="Q98" s="28"/>
      <c r="R98" s="28"/>
      <c r="T98" s="27">
        <v>0</v>
      </c>
      <c r="U98" s="27">
        <v>0</v>
      </c>
      <c r="V98" s="27">
        <v>0</v>
      </c>
      <c r="X98" s="27">
        <v>2825</v>
      </c>
      <c r="Y98" s="27">
        <v>5339</v>
      </c>
      <c r="Z98" s="27">
        <v>14715</v>
      </c>
      <c r="AB98" s="28"/>
      <c r="AC98" s="28"/>
      <c r="AD98" s="28"/>
      <c r="AF98" s="28"/>
      <c r="AG98" s="28"/>
      <c r="AH98" s="28"/>
      <c r="AJ98" s="28"/>
      <c r="AK98" s="28"/>
      <c r="AL98" s="28"/>
      <c r="AN98" s="28"/>
      <c r="AO98" s="28"/>
      <c r="AP98" s="28"/>
      <c r="AR98" s="32">
        <f t="shared" si="16"/>
        <v>0</v>
      </c>
      <c r="AS98" s="32">
        <f t="shared" si="17"/>
        <v>0</v>
      </c>
      <c r="AT98" s="32">
        <f t="shared" si="18"/>
        <v>0</v>
      </c>
      <c r="AV98" s="32">
        <f t="shared" si="19"/>
        <v>0</v>
      </c>
      <c r="AW98" s="32">
        <f t="shared" si="20"/>
        <v>0</v>
      </c>
      <c r="AX98" s="32">
        <f t="shared" si="21"/>
        <v>0</v>
      </c>
      <c r="AY98" s="33"/>
      <c r="AZ98" s="32">
        <f t="shared" si="28"/>
        <v>0</v>
      </c>
      <c r="BA98" s="32">
        <f t="shared" si="28"/>
        <v>0</v>
      </c>
      <c r="BB98" s="32">
        <f t="shared" si="28"/>
        <v>0</v>
      </c>
      <c r="BD98" s="32">
        <f t="shared" si="22"/>
        <v>0</v>
      </c>
      <c r="BE98" s="32">
        <f t="shared" si="23"/>
        <v>0</v>
      </c>
      <c r="BF98" s="32">
        <f t="shared" si="24"/>
        <v>0</v>
      </c>
      <c r="BH98" s="32">
        <f t="shared" si="25"/>
        <v>0</v>
      </c>
      <c r="BI98" s="32">
        <f t="shared" si="26"/>
        <v>0</v>
      </c>
      <c r="BJ98" s="32">
        <f t="shared" si="27"/>
        <v>0</v>
      </c>
      <c r="BL98" s="32">
        <f t="shared" si="29"/>
        <v>0</v>
      </c>
      <c r="BM98" s="32">
        <f t="shared" si="29"/>
        <v>0</v>
      </c>
      <c r="BN98" s="32">
        <f t="shared" si="29"/>
        <v>0</v>
      </c>
      <c r="BP98" s="3">
        <f>'total Trade Mispricing ANALYSIS'!BX98</f>
        <v>0</v>
      </c>
      <c r="BQ98" s="3">
        <f>'total Trade Mispricing ANALYSIS'!BY98</f>
        <v>0</v>
      </c>
      <c r="BR98" s="3">
        <f>'total Trade Mispricing ANALYSIS'!BZ98</f>
        <v>0</v>
      </c>
    </row>
    <row r="99" spans="1:70" x14ac:dyDescent="0.2">
      <c r="A99" s="207"/>
      <c r="B99" s="208"/>
      <c r="C99" s="34" t="s">
        <v>391</v>
      </c>
      <c r="D99" s="25">
        <v>105300</v>
      </c>
      <c r="E99" s="25">
        <v>121277</v>
      </c>
      <c r="F99" s="25">
        <v>116111</v>
      </c>
      <c r="G99" s="26"/>
      <c r="H99" s="25">
        <v>322614</v>
      </c>
      <c r="I99" s="25">
        <v>334627</v>
      </c>
      <c r="J99" s="25">
        <v>323942</v>
      </c>
      <c r="K99" s="26"/>
      <c r="L99" s="28"/>
      <c r="M99" s="28"/>
      <c r="N99" s="28"/>
      <c r="P99" s="28"/>
      <c r="Q99" s="28"/>
      <c r="R99" s="28"/>
      <c r="T99" s="27">
        <v>4782</v>
      </c>
      <c r="U99" s="27">
        <v>4109</v>
      </c>
      <c r="V99" s="27">
        <v>2966</v>
      </c>
      <c r="X99" s="27">
        <v>224284</v>
      </c>
      <c r="Y99" s="27">
        <v>213292</v>
      </c>
      <c r="Z99" s="27">
        <v>172990</v>
      </c>
      <c r="AB99" s="28"/>
      <c r="AC99" s="28"/>
      <c r="AD99" s="28"/>
      <c r="AF99" s="28"/>
      <c r="AG99" s="28"/>
      <c r="AH99" s="28"/>
      <c r="AJ99" s="28"/>
      <c r="AK99" s="28"/>
      <c r="AL99" s="28"/>
      <c r="AN99" s="28"/>
      <c r="AO99" s="28"/>
      <c r="AP99" s="28"/>
      <c r="AR99" s="32">
        <f t="shared" si="16"/>
        <v>0</v>
      </c>
      <c r="AS99" s="32">
        <f t="shared" si="17"/>
        <v>0</v>
      </c>
      <c r="AT99" s="32">
        <f t="shared" si="18"/>
        <v>0</v>
      </c>
      <c r="AV99" s="32">
        <f t="shared" si="19"/>
        <v>0</v>
      </c>
      <c r="AW99" s="32">
        <f t="shared" si="20"/>
        <v>0</v>
      </c>
      <c r="AX99" s="32">
        <f t="shared" si="21"/>
        <v>0</v>
      </c>
      <c r="AY99" s="33"/>
      <c r="AZ99" s="32">
        <f t="shared" si="28"/>
        <v>0</v>
      </c>
      <c r="BA99" s="32">
        <f t="shared" si="28"/>
        <v>0</v>
      </c>
      <c r="BB99" s="32">
        <f t="shared" si="28"/>
        <v>0</v>
      </c>
      <c r="BD99" s="32">
        <f t="shared" si="22"/>
        <v>0</v>
      </c>
      <c r="BE99" s="32">
        <f t="shared" si="23"/>
        <v>0</v>
      </c>
      <c r="BF99" s="32">
        <f t="shared" si="24"/>
        <v>0</v>
      </c>
      <c r="BH99" s="32">
        <f t="shared" si="25"/>
        <v>0</v>
      </c>
      <c r="BI99" s="32">
        <f t="shared" si="26"/>
        <v>0</v>
      </c>
      <c r="BJ99" s="32">
        <f t="shared" si="27"/>
        <v>0</v>
      </c>
      <c r="BL99" s="32">
        <f t="shared" si="29"/>
        <v>0</v>
      </c>
      <c r="BM99" s="32">
        <f t="shared" si="29"/>
        <v>0</v>
      </c>
      <c r="BN99" s="32">
        <f t="shared" si="29"/>
        <v>0</v>
      </c>
      <c r="BP99" s="3">
        <f>'total Trade Mispricing ANALYSIS'!BX99</f>
        <v>1</v>
      </c>
      <c r="BQ99" s="3">
        <f>'total Trade Mispricing ANALYSIS'!BY99</f>
        <v>1</v>
      </c>
      <c r="BR99" s="3">
        <f>'total Trade Mispricing ANALYSIS'!BZ99</f>
        <v>1</v>
      </c>
    </row>
    <row r="100" spans="1:70" x14ac:dyDescent="0.2">
      <c r="A100" s="207"/>
      <c r="B100" s="206" t="s">
        <v>392</v>
      </c>
      <c r="C100" s="24" t="s">
        <v>393</v>
      </c>
      <c r="D100" s="25">
        <v>2</v>
      </c>
      <c r="E100" s="25">
        <v>3</v>
      </c>
      <c r="F100" s="25">
        <v>2</v>
      </c>
      <c r="G100" s="26"/>
      <c r="H100" s="25">
        <v>12</v>
      </c>
      <c r="I100" s="25">
        <v>15</v>
      </c>
      <c r="J100" s="25">
        <v>7</v>
      </c>
      <c r="K100" s="26"/>
      <c r="L100" s="28"/>
      <c r="M100" s="28"/>
      <c r="N100" s="28"/>
      <c r="P100" s="28"/>
      <c r="Q100" s="28"/>
      <c r="R100" s="28"/>
      <c r="T100" s="27">
        <v>743</v>
      </c>
      <c r="U100" s="27">
        <v>457</v>
      </c>
      <c r="V100" s="27">
        <v>117</v>
      </c>
      <c r="X100" s="27">
        <v>10146</v>
      </c>
      <c r="Y100" s="27">
        <v>14272</v>
      </c>
      <c r="Z100" s="27">
        <v>15574</v>
      </c>
      <c r="AB100" s="28"/>
      <c r="AC100" s="28"/>
      <c r="AD100" s="28"/>
      <c r="AF100" s="28"/>
      <c r="AG100" s="28"/>
      <c r="AH100" s="28"/>
      <c r="AJ100" s="28"/>
      <c r="AK100" s="28"/>
      <c r="AL100" s="28"/>
      <c r="AN100" s="28"/>
      <c r="AO100" s="28"/>
      <c r="AP100" s="28"/>
      <c r="AR100" s="32">
        <f t="shared" si="16"/>
        <v>0</v>
      </c>
      <c r="AS100" s="32">
        <f t="shared" si="17"/>
        <v>0</v>
      </c>
      <c r="AT100" s="32">
        <f t="shared" si="18"/>
        <v>0</v>
      </c>
      <c r="AV100" s="32">
        <f t="shared" si="19"/>
        <v>0</v>
      </c>
      <c r="AW100" s="32">
        <f t="shared" si="20"/>
        <v>0</v>
      </c>
      <c r="AX100" s="32">
        <f t="shared" si="21"/>
        <v>0</v>
      </c>
      <c r="AY100" s="33"/>
      <c r="AZ100" s="32">
        <f t="shared" si="28"/>
        <v>0</v>
      </c>
      <c r="BA100" s="32">
        <f t="shared" si="28"/>
        <v>0</v>
      </c>
      <c r="BB100" s="32">
        <f t="shared" si="28"/>
        <v>0</v>
      </c>
      <c r="BD100" s="32">
        <f t="shared" si="22"/>
        <v>0</v>
      </c>
      <c r="BE100" s="32">
        <f t="shared" si="23"/>
        <v>0</v>
      </c>
      <c r="BF100" s="32">
        <f t="shared" si="24"/>
        <v>0</v>
      </c>
      <c r="BH100" s="32">
        <f t="shared" si="25"/>
        <v>0</v>
      </c>
      <c r="BI100" s="32">
        <f t="shared" si="26"/>
        <v>0</v>
      </c>
      <c r="BJ100" s="32">
        <f t="shared" si="27"/>
        <v>0</v>
      </c>
      <c r="BL100" s="32">
        <f t="shared" si="29"/>
        <v>0</v>
      </c>
      <c r="BM100" s="32">
        <f t="shared" si="29"/>
        <v>0</v>
      </c>
      <c r="BN100" s="32">
        <f t="shared" si="29"/>
        <v>0</v>
      </c>
      <c r="BP100" s="3">
        <f>'total Trade Mispricing ANALYSIS'!BX100</f>
        <v>0</v>
      </c>
      <c r="BQ100" s="3">
        <f>'total Trade Mispricing ANALYSIS'!BY100</f>
        <v>0</v>
      </c>
      <c r="BR100" s="3">
        <f>'total Trade Mispricing ANALYSIS'!BZ100</f>
        <v>0</v>
      </c>
    </row>
    <row r="101" spans="1:70" x14ac:dyDescent="0.2">
      <c r="A101" s="207"/>
      <c r="B101" s="207"/>
      <c r="C101" s="34" t="s">
        <v>394</v>
      </c>
      <c r="D101" s="25">
        <v>2</v>
      </c>
      <c r="E101" s="25">
        <v>13</v>
      </c>
      <c r="F101" s="25">
        <v>0</v>
      </c>
      <c r="G101" s="26"/>
      <c r="H101" s="25">
        <v>0</v>
      </c>
      <c r="I101" s="25">
        <v>0</v>
      </c>
      <c r="J101" s="25">
        <v>0</v>
      </c>
      <c r="K101" s="26"/>
      <c r="L101" s="28"/>
      <c r="M101" s="28"/>
      <c r="N101" s="28"/>
      <c r="P101" s="28"/>
      <c r="Q101" s="28"/>
      <c r="R101" s="28"/>
      <c r="T101" s="27">
        <v>0</v>
      </c>
      <c r="U101" s="27">
        <v>0</v>
      </c>
      <c r="V101" s="27">
        <v>0</v>
      </c>
      <c r="X101" s="27">
        <v>0</v>
      </c>
      <c r="Y101" s="27">
        <v>5</v>
      </c>
      <c r="Z101" s="27">
        <v>0</v>
      </c>
      <c r="AB101" s="28"/>
      <c r="AC101" s="28"/>
      <c r="AD101" s="28"/>
      <c r="AF101" s="28"/>
      <c r="AG101" s="28"/>
      <c r="AH101" s="28"/>
      <c r="AJ101" s="28"/>
      <c r="AK101" s="28"/>
      <c r="AL101" s="28"/>
      <c r="AN101" s="28"/>
      <c r="AO101" s="28"/>
      <c r="AP101" s="28"/>
      <c r="AR101" s="32">
        <f t="shared" si="16"/>
        <v>0</v>
      </c>
      <c r="AS101" s="32">
        <f t="shared" si="17"/>
        <v>0</v>
      </c>
      <c r="AT101" s="32">
        <f t="shared" si="18"/>
        <v>0</v>
      </c>
      <c r="AV101" s="32">
        <f t="shared" si="19"/>
        <v>0</v>
      </c>
      <c r="AW101" s="32">
        <f t="shared" si="20"/>
        <v>0</v>
      </c>
      <c r="AX101" s="32">
        <f t="shared" si="21"/>
        <v>0</v>
      </c>
      <c r="AY101" s="33"/>
      <c r="AZ101" s="32">
        <f t="shared" si="28"/>
        <v>0</v>
      </c>
      <c r="BA101" s="32">
        <f t="shared" si="28"/>
        <v>0</v>
      </c>
      <c r="BB101" s="32">
        <f t="shared" si="28"/>
        <v>0</v>
      </c>
      <c r="BD101" s="32">
        <f t="shared" si="22"/>
        <v>0</v>
      </c>
      <c r="BE101" s="32">
        <f t="shared" si="23"/>
        <v>0</v>
      </c>
      <c r="BF101" s="32">
        <f t="shared" si="24"/>
        <v>0</v>
      </c>
      <c r="BH101" s="32">
        <f t="shared" si="25"/>
        <v>0</v>
      </c>
      <c r="BI101" s="32">
        <f t="shared" si="26"/>
        <v>0</v>
      </c>
      <c r="BJ101" s="32">
        <f t="shared" si="27"/>
        <v>0</v>
      </c>
      <c r="BL101" s="32">
        <f t="shared" si="29"/>
        <v>0</v>
      </c>
      <c r="BM101" s="32">
        <f t="shared" si="29"/>
        <v>0</v>
      </c>
      <c r="BN101" s="32">
        <f t="shared" si="29"/>
        <v>0</v>
      </c>
      <c r="BP101" s="3">
        <f>'total Trade Mispricing ANALYSIS'!BX101</f>
        <v>0</v>
      </c>
      <c r="BQ101" s="3">
        <f>'total Trade Mispricing ANALYSIS'!BY101</f>
        <v>0</v>
      </c>
      <c r="BR101" s="3">
        <f>'total Trade Mispricing ANALYSIS'!BZ101</f>
        <v>0</v>
      </c>
    </row>
    <row r="102" spans="1:70" x14ac:dyDescent="0.2">
      <c r="A102" s="207"/>
      <c r="B102" s="207"/>
      <c r="C102" s="34" t="s">
        <v>395</v>
      </c>
      <c r="D102" s="60">
        <v>0</v>
      </c>
      <c r="E102" s="31">
        <v>0</v>
      </c>
      <c r="F102" s="31">
        <v>0</v>
      </c>
      <c r="G102" s="26"/>
      <c r="H102" s="25">
        <v>1385</v>
      </c>
      <c r="I102" s="25">
        <v>1997</v>
      </c>
      <c r="J102" s="25">
        <v>1742</v>
      </c>
      <c r="K102" s="26"/>
      <c r="L102" s="28"/>
      <c r="M102" s="28"/>
      <c r="N102" s="28"/>
      <c r="P102" s="28"/>
      <c r="Q102" s="28"/>
      <c r="R102" s="28"/>
      <c r="T102" s="27">
        <v>1680</v>
      </c>
      <c r="U102" s="27">
        <v>1250</v>
      </c>
      <c r="V102" s="27">
        <v>208</v>
      </c>
      <c r="X102" s="27">
        <v>360663</v>
      </c>
      <c r="Y102" s="27">
        <v>350794</v>
      </c>
      <c r="Z102" s="27">
        <v>311838</v>
      </c>
      <c r="AB102" s="28"/>
      <c r="AC102" s="28"/>
      <c r="AD102" s="28"/>
      <c r="AF102" s="28"/>
      <c r="AG102" s="28"/>
      <c r="AH102" s="28"/>
      <c r="AJ102" s="28"/>
      <c r="AK102" s="28"/>
      <c r="AL102" s="28"/>
      <c r="AN102" s="28"/>
      <c r="AO102" s="28"/>
      <c r="AP102" s="28"/>
      <c r="AR102" s="32">
        <f t="shared" si="16"/>
        <v>0</v>
      </c>
      <c r="AS102" s="32">
        <f t="shared" si="17"/>
        <v>0</v>
      </c>
      <c r="AT102" s="32">
        <f t="shared" si="18"/>
        <v>0</v>
      </c>
      <c r="AV102" s="32">
        <f t="shared" si="19"/>
        <v>0</v>
      </c>
      <c r="AW102" s="32">
        <f t="shared" si="20"/>
        <v>0</v>
      </c>
      <c r="AX102" s="32">
        <f t="shared" si="21"/>
        <v>0</v>
      </c>
      <c r="AY102" s="33"/>
      <c r="AZ102" s="32">
        <f t="shared" si="28"/>
        <v>0</v>
      </c>
      <c r="BA102" s="32">
        <f t="shared" si="28"/>
        <v>0</v>
      </c>
      <c r="BB102" s="32">
        <f t="shared" si="28"/>
        <v>0</v>
      </c>
      <c r="BD102" s="32">
        <f t="shared" si="22"/>
        <v>0</v>
      </c>
      <c r="BE102" s="32">
        <f t="shared" si="23"/>
        <v>0</v>
      </c>
      <c r="BF102" s="32">
        <f t="shared" si="24"/>
        <v>0</v>
      </c>
      <c r="BH102" s="32">
        <f t="shared" si="25"/>
        <v>0</v>
      </c>
      <c r="BI102" s="32">
        <f t="shared" si="26"/>
        <v>0</v>
      </c>
      <c r="BJ102" s="32">
        <f t="shared" si="27"/>
        <v>0</v>
      </c>
      <c r="BL102" s="32">
        <f t="shared" si="29"/>
        <v>0</v>
      </c>
      <c r="BM102" s="32">
        <f t="shared" si="29"/>
        <v>0</v>
      </c>
      <c r="BN102" s="32">
        <f t="shared" si="29"/>
        <v>0</v>
      </c>
      <c r="BP102" s="3">
        <f>'total Trade Mispricing ANALYSIS'!BX102</f>
        <v>1</v>
      </c>
      <c r="BQ102" s="3">
        <f>'total Trade Mispricing ANALYSIS'!BY102</f>
        <v>1</v>
      </c>
      <c r="BR102" s="3">
        <f>'total Trade Mispricing ANALYSIS'!BZ102</f>
        <v>1</v>
      </c>
    </row>
    <row r="103" spans="1:70" x14ac:dyDescent="0.2">
      <c r="A103" s="207"/>
      <c r="B103" s="207"/>
      <c r="C103" s="34" t="s">
        <v>396</v>
      </c>
      <c r="D103" s="25">
        <v>0</v>
      </c>
      <c r="E103" s="25">
        <v>0</v>
      </c>
      <c r="F103" s="25">
        <v>0</v>
      </c>
      <c r="G103" s="26"/>
      <c r="H103" s="25">
        <v>0</v>
      </c>
      <c r="I103" s="25">
        <v>0</v>
      </c>
      <c r="J103" s="25">
        <v>0</v>
      </c>
      <c r="K103" s="26"/>
      <c r="L103" s="28"/>
      <c r="M103" s="28"/>
      <c r="N103" s="28"/>
      <c r="P103" s="28"/>
      <c r="Q103" s="28"/>
      <c r="R103" s="28"/>
      <c r="T103" s="27">
        <v>0</v>
      </c>
      <c r="U103" s="27">
        <v>0</v>
      </c>
      <c r="V103" s="27">
        <v>0</v>
      </c>
      <c r="X103" s="27">
        <v>788</v>
      </c>
      <c r="Y103" s="27">
        <v>175</v>
      </c>
      <c r="Z103" s="27">
        <v>91</v>
      </c>
      <c r="AB103" s="28"/>
      <c r="AC103" s="28"/>
      <c r="AD103" s="28"/>
      <c r="AF103" s="28"/>
      <c r="AG103" s="28"/>
      <c r="AH103" s="28"/>
      <c r="AJ103" s="28"/>
      <c r="AK103" s="28"/>
      <c r="AL103" s="28"/>
      <c r="AN103" s="28"/>
      <c r="AO103" s="28"/>
      <c r="AP103" s="28"/>
      <c r="AR103" s="32">
        <f t="shared" si="16"/>
        <v>0</v>
      </c>
      <c r="AS103" s="32">
        <f t="shared" si="17"/>
        <v>0</v>
      </c>
      <c r="AT103" s="32">
        <f t="shared" si="18"/>
        <v>0</v>
      </c>
      <c r="AV103" s="32">
        <f t="shared" si="19"/>
        <v>0</v>
      </c>
      <c r="AW103" s="32">
        <f t="shared" si="20"/>
        <v>0</v>
      </c>
      <c r="AX103" s="32">
        <f t="shared" si="21"/>
        <v>0</v>
      </c>
      <c r="AY103" s="33"/>
      <c r="AZ103" s="32">
        <f t="shared" si="28"/>
        <v>0</v>
      </c>
      <c r="BA103" s="32">
        <f t="shared" si="28"/>
        <v>0</v>
      </c>
      <c r="BB103" s="32">
        <f t="shared" si="28"/>
        <v>0</v>
      </c>
      <c r="BD103" s="32">
        <f t="shared" si="22"/>
        <v>0</v>
      </c>
      <c r="BE103" s="32">
        <f t="shared" si="23"/>
        <v>0</v>
      </c>
      <c r="BF103" s="32">
        <f t="shared" si="24"/>
        <v>0</v>
      </c>
      <c r="BH103" s="32">
        <f t="shared" si="25"/>
        <v>0</v>
      </c>
      <c r="BI103" s="32">
        <f t="shared" si="26"/>
        <v>0</v>
      </c>
      <c r="BJ103" s="32">
        <f t="shared" si="27"/>
        <v>0</v>
      </c>
      <c r="BL103" s="32">
        <f t="shared" si="29"/>
        <v>0</v>
      </c>
      <c r="BM103" s="32">
        <f t="shared" si="29"/>
        <v>0</v>
      </c>
      <c r="BN103" s="32">
        <f t="shared" si="29"/>
        <v>0</v>
      </c>
      <c r="BP103" s="3">
        <f>'total Trade Mispricing ANALYSIS'!BX103</f>
        <v>0</v>
      </c>
      <c r="BQ103" s="3">
        <f>'total Trade Mispricing ANALYSIS'!BY103</f>
        <v>0</v>
      </c>
      <c r="BR103" s="3">
        <f>'total Trade Mispricing ANALYSIS'!BZ103</f>
        <v>0</v>
      </c>
    </row>
    <row r="104" spans="1:70" x14ac:dyDescent="0.2">
      <c r="A104" s="207"/>
      <c r="B104" s="207"/>
      <c r="C104" s="34" t="s">
        <v>397</v>
      </c>
      <c r="D104" s="25">
        <v>63</v>
      </c>
      <c r="E104" s="25">
        <v>42</v>
      </c>
      <c r="F104" s="25">
        <v>16</v>
      </c>
      <c r="G104" s="26"/>
      <c r="H104" s="25">
        <v>28</v>
      </c>
      <c r="I104" s="25">
        <v>29</v>
      </c>
      <c r="J104" s="25">
        <v>40</v>
      </c>
      <c r="K104" s="26"/>
      <c r="L104" s="28"/>
      <c r="M104" s="28"/>
      <c r="N104" s="28"/>
      <c r="P104" s="28"/>
      <c r="Q104" s="28"/>
      <c r="R104" s="28"/>
      <c r="T104" s="27">
        <v>0</v>
      </c>
      <c r="U104" s="27">
        <v>0</v>
      </c>
      <c r="V104" s="27">
        <v>0</v>
      </c>
      <c r="X104" s="27">
        <v>0</v>
      </c>
      <c r="Y104" s="27">
        <v>18</v>
      </c>
      <c r="Z104" s="27">
        <v>64</v>
      </c>
      <c r="AB104" s="28"/>
      <c r="AC104" s="28"/>
      <c r="AD104" s="28"/>
      <c r="AF104" s="28"/>
      <c r="AG104" s="28"/>
      <c r="AH104" s="28"/>
      <c r="AJ104" s="28"/>
      <c r="AK104" s="28"/>
      <c r="AL104" s="28"/>
      <c r="AN104" s="28"/>
      <c r="AO104" s="28"/>
      <c r="AP104" s="28"/>
      <c r="AR104" s="32">
        <f t="shared" si="16"/>
        <v>0</v>
      </c>
      <c r="AS104" s="32">
        <f t="shared" si="17"/>
        <v>0</v>
      </c>
      <c r="AT104" s="32">
        <f t="shared" si="18"/>
        <v>0</v>
      </c>
      <c r="AV104" s="32">
        <f t="shared" si="19"/>
        <v>0</v>
      </c>
      <c r="AW104" s="32">
        <f t="shared" si="20"/>
        <v>0</v>
      </c>
      <c r="AX104" s="32">
        <f t="shared" si="21"/>
        <v>0</v>
      </c>
      <c r="AY104" s="33"/>
      <c r="AZ104" s="32">
        <f t="shared" si="28"/>
        <v>0</v>
      </c>
      <c r="BA104" s="32">
        <f t="shared" si="28"/>
        <v>0</v>
      </c>
      <c r="BB104" s="32">
        <f t="shared" si="28"/>
        <v>0</v>
      </c>
      <c r="BD104" s="32">
        <f t="shared" si="22"/>
        <v>0</v>
      </c>
      <c r="BE104" s="32">
        <f t="shared" si="23"/>
        <v>0</v>
      </c>
      <c r="BF104" s="32">
        <f t="shared" si="24"/>
        <v>0</v>
      </c>
      <c r="BH104" s="32">
        <f t="shared" si="25"/>
        <v>0</v>
      </c>
      <c r="BI104" s="32">
        <f t="shared" si="26"/>
        <v>0</v>
      </c>
      <c r="BJ104" s="32">
        <f t="shared" si="27"/>
        <v>0</v>
      </c>
      <c r="BL104" s="32">
        <f t="shared" si="29"/>
        <v>0</v>
      </c>
      <c r="BM104" s="32">
        <f t="shared" si="29"/>
        <v>0</v>
      </c>
      <c r="BN104" s="32">
        <f t="shared" si="29"/>
        <v>0</v>
      </c>
      <c r="BP104" s="3">
        <f>'total Trade Mispricing ANALYSIS'!BX104</f>
        <v>0</v>
      </c>
      <c r="BQ104" s="3">
        <f>'total Trade Mispricing ANALYSIS'!BY104</f>
        <v>0</v>
      </c>
      <c r="BR104" s="3">
        <f>'total Trade Mispricing ANALYSIS'!BZ104</f>
        <v>0</v>
      </c>
    </row>
    <row r="105" spans="1:70" x14ac:dyDescent="0.2">
      <c r="A105" s="207"/>
      <c r="B105" s="207"/>
      <c r="C105" s="34" t="s">
        <v>398</v>
      </c>
      <c r="D105" s="25">
        <v>51</v>
      </c>
      <c r="E105" s="25">
        <v>24</v>
      </c>
      <c r="F105" s="25">
        <v>18</v>
      </c>
      <c r="G105" s="26"/>
      <c r="H105" s="25">
        <v>0</v>
      </c>
      <c r="I105" s="25">
        <v>0</v>
      </c>
      <c r="J105" s="25">
        <v>0</v>
      </c>
      <c r="K105" s="26"/>
      <c r="L105" s="28"/>
      <c r="M105" s="28"/>
      <c r="N105" s="28"/>
      <c r="P105" s="28"/>
      <c r="Q105" s="28"/>
      <c r="R105" s="28"/>
      <c r="T105" s="27">
        <v>0</v>
      </c>
      <c r="U105" s="27">
        <v>0</v>
      </c>
      <c r="V105" s="27">
        <v>0</v>
      </c>
      <c r="X105" s="27">
        <v>0</v>
      </c>
      <c r="Y105" s="27">
        <v>0</v>
      </c>
      <c r="Z105" s="27">
        <v>6</v>
      </c>
      <c r="AA105" s="36"/>
      <c r="AB105" s="28"/>
      <c r="AC105" s="28"/>
      <c r="AD105" s="28"/>
      <c r="AF105" s="28"/>
      <c r="AG105" s="28"/>
      <c r="AH105" s="28"/>
      <c r="AJ105" s="28"/>
      <c r="AK105" s="28"/>
      <c r="AL105" s="28"/>
      <c r="AN105" s="28"/>
      <c r="AO105" s="28"/>
      <c r="AP105" s="28"/>
      <c r="AR105" s="32">
        <f t="shared" si="16"/>
        <v>0</v>
      </c>
      <c r="AS105" s="32">
        <f t="shared" si="17"/>
        <v>0</v>
      </c>
      <c r="AT105" s="32">
        <f t="shared" si="18"/>
        <v>0</v>
      </c>
      <c r="AV105" s="32">
        <f t="shared" si="19"/>
        <v>0</v>
      </c>
      <c r="AW105" s="32">
        <f t="shared" si="20"/>
        <v>0</v>
      </c>
      <c r="AX105" s="32">
        <f t="shared" si="21"/>
        <v>0</v>
      </c>
      <c r="AY105" s="33"/>
      <c r="AZ105" s="32">
        <f t="shared" si="28"/>
        <v>0</v>
      </c>
      <c r="BA105" s="32">
        <f t="shared" si="28"/>
        <v>0</v>
      </c>
      <c r="BB105" s="32">
        <f t="shared" si="28"/>
        <v>0</v>
      </c>
      <c r="BD105" s="32">
        <f t="shared" si="22"/>
        <v>0</v>
      </c>
      <c r="BE105" s="32">
        <f t="shared" si="23"/>
        <v>0</v>
      </c>
      <c r="BF105" s="32">
        <f t="shared" si="24"/>
        <v>0</v>
      </c>
      <c r="BH105" s="32">
        <f t="shared" si="25"/>
        <v>0</v>
      </c>
      <c r="BI105" s="32">
        <f t="shared" si="26"/>
        <v>0</v>
      </c>
      <c r="BJ105" s="32">
        <f t="shared" si="27"/>
        <v>0</v>
      </c>
      <c r="BL105" s="32">
        <f t="shared" si="29"/>
        <v>0</v>
      </c>
      <c r="BM105" s="32">
        <f t="shared" si="29"/>
        <v>0</v>
      </c>
      <c r="BN105" s="32">
        <f t="shared" si="29"/>
        <v>0</v>
      </c>
      <c r="BP105" s="3">
        <f>'total Trade Mispricing ANALYSIS'!BX105</f>
        <v>0</v>
      </c>
      <c r="BQ105" s="3">
        <f>'total Trade Mispricing ANALYSIS'!BY105</f>
        <v>0</v>
      </c>
      <c r="BR105" s="3">
        <f>'total Trade Mispricing ANALYSIS'!BZ105</f>
        <v>0</v>
      </c>
    </row>
    <row r="106" spans="1:70" x14ac:dyDescent="0.2">
      <c r="A106" s="207"/>
      <c r="B106" s="207"/>
      <c r="C106" s="34" t="s">
        <v>399</v>
      </c>
      <c r="D106" s="39">
        <v>0</v>
      </c>
      <c r="E106" s="39">
        <v>0</v>
      </c>
      <c r="F106" s="39">
        <v>0</v>
      </c>
      <c r="G106" s="38"/>
      <c r="H106" s="37">
        <v>0</v>
      </c>
      <c r="I106" s="37">
        <v>0</v>
      </c>
      <c r="J106" s="37">
        <v>0</v>
      </c>
      <c r="K106" s="38"/>
      <c r="L106" s="28"/>
      <c r="M106" s="28"/>
      <c r="N106" s="28"/>
      <c r="P106" s="28"/>
      <c r="Q106" s="28"/>
      <c r="R106" s="28"/>
      <c r="T106" s="27">
        <v>0</v>
      </c>
      <c r="U106" s="27">
        <v>0</v>
      </c>
      <c r="V106" s="27">
        <v>0</v>
      </c>
      <c r="X106" s="27">
        <v>0</v>
      </c>
      <c r="Y106" s="27">
        <v>0</v>
      </c>
      <c r="Z106" s="27">
        <v>0</v>
      </c>
      <c r="AB106" s="28"/>
      <c r="AC106" s="28"/>
      <c r="AD106" s="28"/>
      <c r="AF106" s="28"/>
      <c r="AG106" s="28"/>
      <c r="AH106" s="28"/>
      <c r="AJ106" s="28"/>
      <c r="AK106" s="28"/>
      <c r="AL106" s="28"/>
      <c r="AN106" s="28"/>
      <c r="AO106" s="28"/>
      <c r="AP106" s="28"/>
      <c r="AR106" s="32">
        <f t="shared" si="16"/>
        <v>0</v>
      </c>
      <c r="AS106" s="32">
        <f t="shared" si="17"/>
        <v>0</v>
      </c>
      <c r="AT106" s="32">
        <f t="shared" si="18"/>
        <v>0</v>
      </c>
      <c r="AV106" s="32">
        <f t="shared" si="19"/>
        <v>0</v>
      </c>
      <c r="AW106" s="32">
        <f t="shared" si="20"/>
        <v>0</v>
      </c>
      <c r="AX106" s="32">
        <f t="shared" si="21"/>
        <v>0</v>
      </c>
      <c r="AY106" s="33"/>
      <c r="AZ106" s="32">
        <f t="shared" si="28"/>
        <v>0</v>
      </c>
      <c r="BA106" s="32">
        <f t="shared" si="28"/>
        <v>0</v>
      </c>
      <c r="BB106" s="32">
        <f t="shared" si="28"/>
        <v>0</v>
      </c>
      <c r="BD106" s="32">
        <f t="shared" si="22"/>
        <v>0</v>
      </c>
      <c r="BE106" s="32">
        <f t="shared" si="23"/>
        <v>0</v>
      </c>
      <c r="BF106" s="32">
        <f t="shared" si="24"/>
        <v>0</v>
      </c>
      <c r="BH106" s="32">
        <f t="shared" si="25"/>
        <v>0</v>
      </c>
      <c r="BI106" s="32">
        <f t="shared" si="26"/>
        <v>0</v>
      </c>
      <c r="BJ106" s="32">
        <f t="shared" si="27"/>
        <v>0</v>
      </c>
      <c r="BL106" s="32">
        <f t="shared" si="29"/>
        <v>0</v>
      </c>
      <c r="BM106" s="32">
        <f t="shared" si="29"/>
        <v>0</v>
      </c>
      <c r="BN106" s="32">
        <f t="shared" si="29"/>
        <v>0</v>
      </c>
      <c r="BP106" s="3">
        <f>'total Trade Mispricing ANALYSIS'!BX106</f>
        <v>0</v>
      </c>
      <c r="BQ106" s="3">
        <f>'total Trade Mispricing ANALYSIS'!BY106</f>
        <v>0</v>
      </c>
      <c r="BR106" s="3">
        <f>'total Trade Mispricing ANALYSIS'!BZ106</f>
        <v>0</v>
      </c>
    </row>
    <row r="107" spans="1:70" x14ac:dyDescent="0.2">
      <c r="A107" s="207"/>
      <c r="B107" s="207"/>
      <c r="C107" s="34" t="s">
        <v>400</v>
      </c>
      <c r="D107" s="25"/>
      <c r="E107" s="25"/>
      <c r="F107" s="27"/>
      <c r="G107" s="26"/>
      <c r="H107" s="27"/>
      <c r="I107" s="27"/>
      <c r="J107" s="27"/>
      <c r="K107" s="26"/>
      <c r="L107" s="28"/>
      <c r="M107" s="28"/>
      <c r="N107" s="28"/>
      <c r="P107" s="28"/>
      <c r="Q107" s="28"/>
      <c r="R107" s="28"/>
      <c r="T107" s="27">
        <v>0</v>
      </c>
      <c r="U107" s="27">
        <v>0</v>
      </c>
      <c r="V107" s="27">
        <v>0</v>
      </c>
      <c r="X107" s="27">
        <v>0</v>
      </c>
      <c r="Y107" s="27">
        <v>0</v>
      </c>
      <c r="Z107" s="27">
        <v>0</v>
      </c>
      <c r="AB107" s="28"/>
      <c r="AC107" s="28"/>
      <c r="AD107" s="28"/>
      <c r="AF107" s="28"/>
      <c r="AG107" s="28"/>
      <c r="AH107" s="28"/>
      <c r="AJ107" s="28"/>
      <c r="AK107" s="28"/>
      <c r="AL107" s="28"/>
      <c r="AN107" s="28"/>
      <c r="AO107" s="28"/>
      <c r="AP107" s="28"/>
      <c r="AR107" s="32">
        <f t="shared" si="16"/>
        <v>0</v>
      </c>
      <c r="AS107" s="32">
        <f t="shared" si="17"/>
        <v>0</v>
      </c>
      <c r="AT107" s="32">
        <f t="shared" si="18"/>
        <v>0</v>
      </c>
      <c r="AV107" s="32">
        <f t="shared" si="19"/>
        <v>0</v>
      </c>
      <c r="AW107" s="32">
        <f t="shared" si="20"/>
        <v>0</v>
      </c>
      <c r="AX107" s="32">
        <f t="shared" si="21"/>
        <v>0</v>
      </c>
      <c r="AY107" s="33"/>
      <c r="AZ107" s="32">
        <f t="shared" si="28"/>
        <v>0</v>
      </c>
      <c r="BA107" s="32">
        <f t="shared" si="28"/>
        <v>0</v>
      </c>
      <c r="BB107" s="32">
        <f t="shared" si="28"/>
        <v>0</v>
      </c>
      <c r="BD107" s="32">
        <f t="shared" si="22"/>
        <v>0</v>
      </c>
      <c r="BE107" s="32">
        <f t="shared" si="23"/>
        <v>0</v>
      </c>
      <c r="BF107" s="32">
        <f t="shared" si="24"/>
        <v>0</v>
      </c>
      <c r="BH107" s="32">
        <f t="shared" si="25"/>
        <v>0</v>
      </c>
      <c r="BI107" s="32">
        <f t="shared" si="26"/>
        <v>0</v>
      </c>
      <c r="BJ107" s="32">
        <f t="shared" si="27"/>
        <v>0</v>
      </c>
      <c r="BL107" s="32">
        <f t="shared" si="29"/>
        <v>0</v>
      </c>
      <c r="BM107" s="32">
        <f t="shared" si="29"/>
        <v>0</v>
      </c>
      <c r="BN107" s="32">
        <f t="shared" si="29"/>
        <v>0</v>
      </c>
      <c r="BP107" s="3">
        <f>'total Trade Mispricing ANALYSIS'!BX107</f>
        <v>0</v>
      </c>
      <c r="BQ107" s="3">
        <f>'total Trade Mispricing ANALYSIS'!BY107</f>
        <v>0</v>
      </c>
      <c r="BR107" s="3">
        <f>'total Trade Mispricing ANALYSIS'!BZ107</f>
        <v>0</v>
      </c>
    </row>
    <row r="108" spans="1:70" x14ac:dyDescent="0.2">
      <c r="A108" s="207"/>
      <c r="B108" s="207"/>
      <c r="C108" s="34" t="s">
        <v>136</v>
      </c>
      <c r="D108" s="25"/>
      <c r="E108" s="25"/>
      <c r="F108" s="25"/>
      <c r="G108" s="26"/>
      <c r="H108" s="25"/>
      <c r="I108" s="25"/>
      <c r="J108" s="25"/>
      <c r="K108" s="26"/>
      <c r="L108" s="28"/>
      <c r="M108" s="28"/>
      <c r="N108" s="28"/>
      <c r="P108" s="28"/>
      <c r="Q108" s="28"/>
      <c r="R108" s="28"/>
      <c r="T108" s="27">
        <v>0</v>
      </c>
      <c r="U108" s="27">
        <v>0</v>
      </c>
      <c r="V108" s="27">
        <v>0</v>
      </c>
      <c r="X108" s="27">
        <v>0</v>
      </c>
      <c r="Y108" s="27">
        <v>0</v>
      </c>
      <c r="Z108" s="27">
        <v>0</v>
      </c>
      <c r="AB108" s="28"/>
      <c r="AC108" s="28"/>
      <c r="AD108" s="28"/>
      <c r="AF108" s="28"/>
      <c r="AG108" s="28"/>
      <c r="AH108" s="28"/>
      <c r="AJ108" s="28"/>
      <c r="AK108" s="28"/>
      <c r="AL108" s="28"/>
      <c r="AN108" s="28"/>
      <c r="AO108" s="28"/>
      <c r="AP108" s="28"/>
      <c r="AR108" s="32">
        <f t="shared" si="16"/>
        <v>0</v>
      </c>
      <c r="AS108" s="32">
        <f t="shared" si="17"/>
        <v>0</v>
      </c>
      <c r="AT108" s="32">
        <f t="shared" si="18"/>
        <v>0</v>
      </c>
      <c r="AV108" s="32">
        <f t="shared" si="19"/>
        <v>0</v>
      </c>
      <c r="AW108" s="32">
        <f t="shared" si="20"/>
        <v>0</v>
      </c>
      <c r="AX108" s="32">
        <f t="shared" si="21"/>
        <v>0</v>
      </c>
      <c r="AY108" s="33"/>
      <c r="AZ108" s="32">
        <f t="shared" si="28"/>
        <v>0</v>
      </c>
      <c r="BA108" s="32">
        <f t="shared" si="28"/>
        <v>0</v>
      </c>
      <c r="BB108" s="32">
        <f t="shared" si="28"/>
        <v>0</v>
      </c>
      <c r="BD108" s="32">
        <f t="shared" si="22"/>
        <v>0</v>
      </c>
      <c r="BE108" s="32">
        <f t="shared" si="23"/>
        <v>0</v>
      </c>
      <c r="BF108" s="32">
        <f t="shared" si="24"/>
        <v>0</v>
      </c>
      <c r="BH108" s="32">
        <f t="shared" si="25"/>
        <v>0</v>
      </c>
      <c r="BI108" s="32">
        <f t="shared" si="26"/>
        <v>0</v>
      </c>
      <c r="BJ108" s="32">
        <f t="shared" si="27"/>
        <v>0</v>
      </c>
      <c r="BL108" s="32">
        <f t="shared" si="29"/>
        <v>0</v>
      </c>
      <c r="BM108" s="32">
        <f t="shared" si="29"/>
        <v>0</v>
      </c>
      <c r="BN108" s="32">
        <f t="shared" si="29"/>
        <v>0</v>
      </c>
      <c r="BP108" s="3">
        <f>'total Trade Mispricing ANALYSIS'!BX108</f>
        <v>0</v>
      </c>
      <c r="BQ108" s="3">
        <f>'total Trade Mispricing ANALYSIS'!BY108</f>
        <v>0</v>
      </c>
      <c r="BR108" s="3">
        <f>'total Trade Mispricing ANALYSIS'!BZ108</f>
        <v>0</v>
      </c>
    </row>
    <row r="109" spans="1:70" x14ac:dyDescent="0.2">
      <c r="A109" s="207"/>
      <c r="B109" s="207"/>
      <c r="C109" s="34" t="s">
        <v>401</v>
      </c>
      <c r="D109" s="25">
        <v>0</v>
      </c>
      <c r="E109" s="25">
        <v>2</v>
      </c>
      <c r="F109" s="25">
        <v>0</v>
      </c>
      <c r="G109" s="26"/>
      <c r="H109" s="25">
        <v>0</v>
      </c>
      <c r="I109" s="25">
        <v>0</v>
      </c>
      <c r="J109" s="25">
        <v>0</v>
      </c>
      <c r="K109" s="26"/>
      <c r="L109" s="28"/>
      <c r="M109" s="28"/>
      <c r="N109" s="28"/>
      <c r="P109" s="28"/>
      <c r="Q109" s="28"/>
      <c r="R109" s="28"/>
      <c r="T109" s="27">
        <v>0</v>
      </c>
      <c r="U109" s="27">
        <v>0</v>
      </c>
      <c r="V109" s="27">
        <v>0</v>
      </c>
      <c r="X109" s="27">
        <v>0</v>
      </c>
      <c r="Y109" s="27">
        <v>20</v>
      </c>
      <c r="Z109" s="27">
        <v>291</v>
      </c>
      <c r="AB109" s="28"/>
      <c r="AC109" s="28"/>
      <c r="AD109" s="28"/>
      <c r="AF109" s="28"/>
      <c r="AG109" s="28"/>
      <c r="AH109" s="28"/>
      <c r="AJ109" s="28"/>
      <c r="AK109" s="28"/>
      <c r="AL109" s="28"/>
      <c r="AN109" s="28"/>
      <c r="AO109" s="28"/>
      <c r="AP109" s="28"/>
      <c r="AR109" s="32">
        <f t="shared" si="16"/>
        <v>0</v>
      </c>
      <c r="AS109" s="32">
        <f t="shared" si="17"/>
        <v>0</v>
      </c>
      <c r="AT109" s="32">
        <f t="shared" si="18"/>
        <v>0</v>
      </c>
      <c r="AV109" s="32">
        <f t="shared" si="19"/>
        <v>0</v>
      </c>
      <c r="AW109" s="32">
        <f t="shared" si="20"/>
        <v>0</v>
      </c>
      <c r="AX109" s="32">
        <f t="shared" si="21"/>
        <v>0</v>
      </c>
      <c r="AY109" s="33"/>
      <c r="AZ109" s="32">
        <f t="shared" si="28"/>
        <v>0</v>
      </c>
      <c r="BA109" s="32">
        <f t="shared" si="28"/>
        <v>0</v>
      </c>
      <c r="BB109" s="32">
        <f t="shared" si="28"/>
        <v>0</v>
      </c>
      <c r="BD109" s="32">
        <f t="shared" si="22"/>
        <v>0</v>
      </c>
      <c r="BE109" s="32">
        <f t="shared" si="23"/>
        <v>0</v>
      </c>
      <c r="BF109" s="32">
        <f t="shared" si="24"/>
        <v>0</v>
      </c>
      <c r="BH109" s="32">
        <f t="shared" si="25"/>
        <v>0</v>
      </c>
      <c r="BI109" s="32">
        <f t="shared" si="26"/>
        <v>0</v>
      </c>
      <c r="BJ109" s="32">
        <f t="shared" si="27"/>
        <v>0</v>
      </c>
      <c r="BL109" s="32">
        <f t="shared" si="29"/>
        <v>0</v>
      </c>
      <c r="BM109" s="32">
        <f t="shared" si="29"/>
        <v>0</v>
      </c>
      <c r="BN109" s="32">
        <f t="shared" si="29"/>
        <v>0</v>
      </c>
      <c r="BP109" s="3">
        <f>'total Trade Mispricing ANALYSIS'!BX109</f>
        <v>0</v>
      </c>
      <c r="BQ109" s="3">
        <f>'total Trade Mispricing ANALYSIS'!BY109</f>
        <v>0</v>
      </c>
      <c r="BR109" s="3">
        <f>'total Trade Mispricing ANALYSIS'!BZ109</f>
        <v>0</v>
      </c>
    </row>
    <row r="110" spans="1:70" x14ac:dyDescent="0.2">
      <c r="A110" s="207"/>
      <c r="B110" s="207"/>
      <c r="C110" s="34" t="s">
        <v>138</v>
      </c>
      <c r="D110" s="27">
        <v>132</v>
      </c>
      <c r="E110" s="35">
        <f>-9999999</f>
        <v>-9999999</v>
      </c>
      <c r="F110" s="35">
        <f>-9999999</f>
        <v>-9999999</v>
      </c>
      <c r="G110" s="26"/>
      <c r="H110" s="27">
        <v>89</v>
      </c>
      <c r="I110" s="35">
        <f>-9999999</f>
        <v>-9999999</v>
      </c>
      <c r="J110" s="35">
        <f>-9999999</f>
        <v>-9999999</v>
      </c>
      <c r="K110" s="26"/>
      <c r="L110" s="28"/>
      <c r="M110" s="28"/>
      <c r="N110" s="28"/>
      <c r="P110" s="28"/>
      <c r="Q110" s="28"/>
      <c r="R110" s="28"/>
      <c r="T110" s="27">
        <v>0</v>
      </c>
      <c r="U110" s="27">
        <v>0</v>
      </c>
      <c r="V110" s="27">
        <v>0</v>
      </c>
      <c r="X110" s="27">
        <v>0</v>
      </c>
      <c r="Y110" s="27">
        <v>0</v>
      </c>
      <c r="Z110" s="27">
        <v>0</v>
      </c>
      <c r="AB110" s="28"/>
      <c r="AC110" s="28"/>
      <c r="AD110" s="28"/>
      <c r="AF110" s="28"/>
      <c r="AG110" s="28"/>
      <c r="AH110" s="28"/>
      <c r="AJ110" s="28"/>
      <c r="AK110" s="28"/>
      <c r="AL110" s="28"/>
      <c r="AN110" s="28"/>
      <c r="AO110" s="28"/>
      <c r="AP110" s="28"/>
      <c r="AR110" s="32">
        <f t="shared" si="16"/>
        <v>0</v>
      </c>
      <c r="AS110" s="32">
        <f t="shared" si="17"/>
        <v>0</v>
      </c>
      <c r="AT110" s="32">
        <f t="shared" si="18"/>
        <v>0</v>
      </c>
      <c r="AV110" s="32">
        <f t="shared" si="19"/>
        <v>0</v>
      </c>
      <c r="AW110" s="32">
        <f t="shared" si="20"/>
        <v>0</v>
      </c>
      <c r="AX110" s="32">
        <f t="shared" si="21"/>
        <v>0</v>
      </c>
      <c r="AY110" s="33"/>
      <c r="AZ110" s="32">
        <f t="shared" si="28"/>
        <v>0</v>
      </c>
      <c r="BA110" s="32">
        <f t="shared" si="28"/>
        <v>0</v>
      </c>
      <c r="BB110" s="32">
        <f t="shared" si="28"/>
        <v>0</v>
      </c>
      <c r="BD110" s="32">
        <f t="shared" si="22"/>
        <v>0</v>
      </c>
      <c r="BE110" s="32">
        <f t="shared" si="23"/>
        <v>0</v>
      </c>
      <c r="BF110" s="32">
        <f t="shared" si="24"/>
        <v>0</v>
      </c>
      <c r="BH110" s="32">
        <f t="shared" si="25"/>
        <v>0</v>
      </c>
      <c r="BI110" s="32">
        <f t="shared" si="26"/>
        <v>0</v>
      </c>
      <c r="BJ110" s="32">
        <f t="shared" si="27"/>
        <v>0</v>
      </c>
      <c r="BL110" s="32">
        <f t="shared" si="29"/>
        <v>0</v>
      </c>
      <c r="BM110" s="32">
        <f t="shared" si="29"/>
        <v>0</v>
      </c>
      <c r="BN110" s="32">
        <f t="shared" si="29"/>
        <v>0</v>
      </c>
      <c r="BP110" s="3">
        <f>'total Trade Mispricing ANALYSIS'!BX110</f>
        <v>0</v>
      </c>
      <c r="BQ110" s="3">
        <f>'total Trade Mispricing ANALYSIS'!BY110</f>
        <v>0</v>
      </c>
      <c r="BR110" s="3">
        <f>'total Trade Mispricing ANALYSIS'!BZ110</f>
        <v>0</v>
      </c>
    </row>
    <row r="111" spans="1:70" x14ac:dyDescent="0.2">
      <c r="A111" s="207"/>
      <c r="B111" s="207"/>
      <c r="C111" s="34" t="s">
        <v>139</v>
      </c>
      <c r="D111" s="25"/>
      <c r="E111" s="25"/>
      <c r="F111" s="25"/>
      <c r="G111" s="26"/>
      <c r="H111" s="25"/>
      <c r="I111" s="25"/>
      <c r="J111" s="25"/>
      <c r="K111" s="26"/>
      <c r="L111" s="28"/>
      <c r="M111" s="28"/>
      <c r="N111" s="28"/>
      <c r="P111" s="28"/>
      <c r="Q111" s="28"/>
      <c r="R111" s="28"/>
      <c r="T111" s="27">
        <v>0</v>
      </c>
      <c r="U111" s="27">
        <v>0</v>
      </c>
      <c r="V111" s="27">
        <v>0</v>
      </c>
      <c r="X111" s="27">
        <v>0</v>
      </c>
      <c r="Y111" s="27">
        <v>19</v>
      </c>
      <c r="Z111" s="27">
        <v>0</v>
      </c>
      <c r="AB111" s="28"/>
      <c r="AC111" s="28"/>
      <c r="AD111" s="28"/>
      <c r="AF111" s="28"/>
      <c r="AG111" s="28"/>
      <c r="AH111" s="28"/>
      <c r="AJ111" s="28"/>
      <c r="AK111" s="28"/>
      <c r="AL111" s="28"/>
      <c r="AN111" s="28"/>
      <c r="AO111" s="28"/>
      <c r="AP111" s="28"/>
      <c r="AR111" s="32">
        <f t="shared" si="16"/>
        <v>0</v>
      </c>
      <c r="AS111" s="32">
        <f t="shared" si="17"/>
        <v>0</v>
      </c>
      <c r="AT111" s="32">
        <f t="shared" si="18"/>
        <v>0</v>
      </c>
      <c r="AV111" s="32">
        <f t="shared" si="19"/>
        <v>0</v>
      </c>
      <c r="AW111" s="32">
        <f t="shared" si="20"/>
        <v>0</v>
      </c>
      <c r="AX111" s="32">
        <f t="shared" si="21"/>
        <v>0</v>
      </c>
      <c r="AY111" s="33"/>
      <c r="AZ111" s="32">
        <f t="shared" si="28"/>
        <v>0</v>
      </c>
      <c r="BA111" s="32">
        <f t="shared" si="28"/>
        <v>0</v>
      </c>
      <c r="BB111" s="32">
        <f t="shared" si="28"/>
        <v>0</v>
      </c>
      <c r="BD111" s="32">
        <f t="shared" si="22"/>
        <v>0</v>
      </c>
      <c r="BE111" s="32">
        <f t="shared" si="23"/>
        <v>0</v>
      </c>
      <c r="BF111" s="32">
        <f t="shared" si="24"/>
        <v>0</v>
      </c>
      <c r="BH111" s="32">
        <f t="shared" si="25"/>
        <v>0</v>
      </c>
      <c r="BI111" s="32">
        <f t="shared" si="26"/>
        <v>0</v>
      </c>
      <c r="BJ111" s="32">
        <f t="shared" si="27"/>
        <v>0</v>
      </c>
      <c r="BL111" s="32">
        <f t="shared" si="29"/>
        <v>0</v>
      </c>
      <c r="BM111" s="32">
        <f t="shared" si="29"/>
        <v>0</v>
      </c>
      <c r="BN111" s="32">
        <f t="shared" si="29"/>
        <v>0</v>
      </c>
      <c r="BP111" s="3">
        <f>'total Trade Mispricing ANALYSIS'!BX111</f>
        <v>0</v>
      </c>
      <c r="BQ111" s="3">
        <f>'total Trade Mispricing ANALYSIS'!BY111</f>
        <v>0</v>
      </c>
      <c r="BR111" s="3">
        <f>'total Trade Mispricing ANALYSIS'!BZ111</f>
        <v>0</v>
      </c>
    </row>
    <row r="112" spans="1:70" x14ac:dyDescent="0.2">
      <c r="A112" s="208"/>
      <c r="B112" s="208"/>
      <c r="C112" s="40" t="s">
        <v>140</v>
      </c>
      <c r="D112" s="25">
        <v>0</v>
      </c>
      <c r="E112" s="25">
        <v>0</v>
      </c>
      <c r="F112" s="25">
        <v>404</v>
      </c>
      <c r="G112" s="26"/>
      <c r="H112" s="27">
        <v>0</v>
      </c>
      <c r="I112" s="27">
        <v>0</v>
      </c>
      <c r="J112" s="25">
        <v>0</v>
      </c>
      <c r="K112" s="26"/>
      <c r="L112" s="28"/>
      <c r="M112" s="28"/>
      <c r="N112" s="28"/>
      <c r="P112" s="28"/>
      <c r="Q112" s="28"/>
      <c r="R112" s="28"/>
      <c r="T112" s="27">
        <v>0</v>
      </c>
      <c r="U112" s="27">
        <v>5</v>
      </c>
      <c r="V112" s="27">
        <v>34</v>
      </c>
      <c r="X112" s="27">
        <v>0</v>
      </c>
      <c r="Y112" s="27">
        <v>18</v>
      </c>
      <c r="Z112" s="27">
        <v>28</v>
      </c>
      <c r="AB112" s="28"/>
      <c r="AC112" s="28"/>
      <c r="AD112" s="28"/>
      <c r="AF112" s="28"/>
      <c r="AG112" s="28"/>
      <c r="AH112" s="28"/>
      <c r="AJ112" s="28"/>
      <c r="AK112" s="28"/>
      <c r="AL112" s="28"/>
      <c r="AN112" s="28"/>
      <c r="AO112" s="28"/>
      <c r="AP112" s="28"/>
      <c r="AR112" s="32">
        <f t="shared" si="16"/>
        <v>0</v>
      </c>
      <c r="AS112" s="32">
        <f t="shared" si="17"/>
        <v>0</v>
      </c>
      <c r="AT112" s="32">
        <f t="shared" si="18"/>
        <v>0</v>
      </c>
      <c r="AV112" s="32">
        <f t="shared" si="19"/>
        <v>0</v>
      </c>
      <c r="AW112" s="32">
        <f t="shared" si="20"/>
        <v>0</v>
      </c>
      <c r="AX112" s="32">
        <f t="shared" si="21"/>
        <v>0</v>
      </c>
      <c r="AY112" s="33"/>
      <c r="AZ112" s="32">
        <f t="shared" si="28"/>
        <v>0</v>
      </c>
      <c r="BA112" s="32">
        <f t="shared" si="28"/>
        <v>0</v>
      </c>
      <c r="BB112" s="32">
        <f t="shared" si="28"/>
        <v>0</v>
      </c>
      <c r="BD112" s="32">
        <f t="shared" si="22"/>
        <v>0</v>
      </c>
      <c r="BE112" s="32">
        <f t="shared" si="23"/>
        <v>0</v>
      </c>
      <c r="BF112" s="32">
        <f t="shared" si="24"/>
        <v>0</v>
      </c>
      <c r="BH112" s="32">
        <f t="shared" si="25"/>
        <v>0</v>
      </c>
      <c r="BI112" s="32">
        <f t="shared" si="26"/>
        <v>0</v>
      </c>
      <c r="BJ112" s="32">
        <f t="shared" si="27"/>
        <v>0</v>
      </c>
      <c r="BL112" s="32">
        <f t="shared" si="29"/>
        <v>0</v>
      </c>
      <c r="BM112" s="32">
        <f t="shared" si="29"/>
        <v>0</v>
      </c>
      <c r="BN112" s="32">
        <f t="shared" si="29"/>
        <v>0</v>
      </c>
      <c r="BP112" s="3">
        <f>'total Trade Mispricing ANALYSIS'!BX112</f>
        <v>0</v>
      </c>
      <c r="BQ112" s="3">
        <f>'total Trade Mispricing ANALYSIS'!BY112</f>
        <v>0</v>
      </c>
      <c r="BR112" s="3">
        <f>'total Trade Mispricing ANALYSIS'!BZ112</f>
        <v>0</v>
      </c>
    </row>
    <row r="113" spans="1:70" x14ac:dyDescent="0.2">
      <c r="A113" s="206" t="s">
        <v>410</v>
      </c>
      <c r="B113" s="206" t="s">
        <v>402</v>
      </c>
      <c r="C113" s="24" t="s">
        <v>403</v>
      </c>
      <c r="D113" s="47">
        <v>0</v>
      </c>
      <c r="E113" s="47">
        <v>0</v>
      </c>
      <c r="F113" s="47">
        <v>0</v>
      </c>
      <c r="G113" s="26"/>
      <c r="H113" s="25">
        <v>0</v>
      </c>
      <c r="I113" s="25">
        <v>0</v>
      </c>
      <c r="J113" s="25">
        <v>0</v>
      </c>
      <c r="K113" s="26"/>
      <c r="L113" s="28"/>
      <c r="M113" s="28"/>
      <c r="N113" s="28"/>
      <c r="P113" s="28"/>
      <c r="Q113" s="28"/>
      <c r="R113" s="28"/>
      <c r="T113" s="27">
        <v>0</v>
      </c>
      <c r="U113" s="27">
        <v>0</v>
      </c>
      <c r="V113" s="27">
        <v>0</v>
      </c>
      <c r="X113" s="27">
        <v>0</v>
      </c>
      <c r="Y113" s="27">
        <v>0</v>
      </c>
      <c r="Z113" s="27">
        <v>0</v>
      </c>
      <c r="AB113" s="28"/>
      <c r="AC113" s="28"/>
      <c r="AD113" s="28"/>
      <c r="AF113" s="28"/>
      <c r="AG113" s="28"/>
      <c r="AH113" s="28"/>
      <c r="AJ113" s="28"/>
      <c r="AK113" s="28"/>
      <c r="AL113" s="28"/>
      <c r="AN113" s="28"/>
      <c r="AO113" s="28"/>
      <c r="AP113" s="28"/>
      <c r="AR113" s="32">
        <f t="shared" si="16"/>
        <v>0</v>
      </c>
      <c r="AS113" s="32">
        <f t="shared" si="17"/>
        <v>0</v>
      </c>
      <c r="AT113" s="32">
        <f t="shared" si="18"/>
        <v>0</v>
      </c>
      <c r="AV113" s="32">
        <f t="shared" si="19"/>
        <v>0</v>
      </c>
      <c r="AW113" s="32">
        <f t="shared" si="20"/>
        <v>0</v>
      </c>
      <c r="AX113" s="32">
        <f t="shared" si="21"/>
        <v>0</v>
      </c>
      <c r="AY113" s="33"/>
      <c r="AZ113" s="32">
        <f t="shared" si="28"/>
        <v>0</v>
      </c>
      <c r="BA113" s="32">
        <f t="shared" si="28"/>
        <v>0</v>
      </c>
      <c r="BB113" s="32">
        <f t="shared" si="28"/>
        <v>0</v>
      </c>
      <c r="BD113" s="32">
        <f t="shared" si="22"/>
        <v>0</v>
      </c>
      <c r="BE113" s="32">
        <f t="shared" si="23"/>
        <v>0</v>
      </c>
      <c r="BF113" s="32">
        <f t="shared" si="24"/>
        <v>0</v>
      </c>
      <c r="BH113" s="32">
        <f t="shared" si="25"/>
        <v>0</v>
      </c>
      <c r="BI113" s="32">
        <f t="shared" si="26"/>
        <v>0</v>
      </c>
      <c r="BJ113" s="32">
        <f t="shared" si="27"/>
        <v>0</v>
      </c>
      <c r="BL113" s="32">
        <f t="shared" si="29"/>
        <v>0</v>
      </c>
      <c r="BM113" s="32">
        <f t="shared" si="29"/>
        <v>0</v>
      </c>
      <c r="BN113" s="32">
        <f t="shared" si="29"/>
        <v>0</v>
      </c>
      <c r="BP113" s="3">
        <f>'total Trade Mispricing ANALYSIS'!BX113</f>
        <v>0</v>
      </c>
      <c r="BQ113" s="3">
        <f>'total Trade Mispricing ANALYSIS'!BY113</f>
        <v>0</v>
      </c>
      <c r="BR113" s="3">
        <f>'total Trade Mispricing ANALYSIS'!BZ113</f>
        <v>0</v>
      </c>
    </row>
    <row r="114" spans="1:70" x14ac:dyDescent="0.2">
      <c r="A114" s="207"/>
      <c r="B114" s="207"/>
      <c r="C114" s="34" t="s">
        <v>404</v>
      </c>
      <c r="D114" s="60">
        <v>0</v>
      </c>
      <c r="E114" s="31">
        <v>0</v>
      </c>
      <c r="F114" s="31">
        <v>0</v>
      </c>
      <c r="G114" s="26"/>
      <c r="H114" s="27">
        <v>0</v>
      </c>
      <c r="I114" s="27">
        <v>0</v>
      </c>
      <c r="J114" s="27">
        <v>0</v>
      </c>
      <c r="K114" s="26"/>
      <c r="L114" s="28"/>
      <c r="M114" s="28"/>
      <c r="N114" s="28"/>
      <c r="P114" s="28"/>
      <c r="Q114" s="28"/>
      <c r="R114" s="28"/>
      <c r="T114" s="27">
        <v>0</v>
      </c>
      <c r="U114" s="27">
        <v>3</v>
      </c>
      <c r="V114" s="27">
        <v>0</v>
      </c>
      <c r="X114" s="27">
        <v>0</v>
      </c>
      <c r="Y114" s="27">
        <v>7</v>
      </c>
      <c r="Z114" s="27">
        <v>0</v>
      </c>
      <c r="AB114" s="28"/>
      <c r="AC114" s="28"/>
      <c r="AD114" s="28"/>
      <c r="AF114" s="28"/>
      <c r="AG114" s="28"/>
      <c r="AH114" s="28"/>
      <c r="AJ114" s="28"/>
      <c r="AK114" s="28"/>
      <c r="AL114" s="28"/>
      <c r="AN114" s="28"/>
      <c r="AO114" s="28"/>
      <c r="AP114" s="28"/>
      <c r="AR114" s="32">
        <f t="shared" si="16"/>
        <v>0</v>
      </c>
      <c r="AS114" s="32">
        <f t="shared" si="17"/>
        <v>0</v>
      </c>
      <c r="AT114" s="32">
        <f t="shared" si="18"/>
        <v>0</v>
      </c>
      <c r="AV114" s="32">
        <f t="shared" si="19"/>
        <v>0</v>
      </c>
      <c r="AW114" s="32">
        <f t="shared" si="20"/>
        <v>0</v>
      </c>
      <c r="AX114" s="32">
        <f t="shared" si="21"/>
        <v>0</v>
      </c>
      <c r="AY114" s="33"/>
      <c r="AZ114" s="32">
        <f t="shared" si="28"/>
        <v>0</v>
      </c>
      <c r="BA114" s="32">
        <f t="shared" si="28"/>
        <v>0</v>
      </c>
      <c r="BB114" s="32">
        <f t="shared" si="28"/>
        <v>0</v>
      </c>
      <c r="BD114" s="32">
        <f t="shared" si="22"/>
        <v>0</v>
      </c>
      <c r="BE114" s="32">
        <f t="shared" si="23"/>
        <v>0</v>
      </c>
      <c r="BF114" s="32">
        <f t="shared" si="24"/>
        <v>0</v>
      </c>
      <c r="BH114" s="32">
        <f t="shared" si="25"/>
        <v>0</v>
      </c>
      <c r="BI114" s="32">
        <f t="shared" si="26"/>
        <v>0</v>
      </c>
      <c r="BJ114" s="32">
        <f t="shared" si="27"/>
        <v>0</v>
      </c>
      <c r="BL114" s="32">
        <f t="shared" si="29"/>
        <v>0</v>
      </c>
      <c r="BM114" s="32">
        <f t="shared" si="29"/>
        <v>0</v>
      </c>
      <c r="BN114" s="32">
        <f t="shared" si="29"/>
        <v>0</v>
      </c>
      <c r="BP114" s="3">
        <f>'total Trade Mispricing ANALYSIS'!BX114</f>
        <v>0</v>
      </c>
      <c r="BQ114" s="3">
        <f>'total Trade Mispricing ANALYSIS'!BY114</f>
        <v>0</v>
      </c>
      <c r="BR114" s="3">
        <f>'total Trade Mispricing ANALYSIS'!BZ114</f>
        <v>0</v>
      </c>
    </row>
    <row r="115" spans="1:70" x14ac:dyDescent="0.2">
      <c r="A115" s="207"/>
      <c r="B115" s="207"/>
      <c r="C115" s="34" t="s">
        <v>405</v>
      </c>
      <c r="D115" s="25">
        <v>0</v>
      </c>
      <c r="E115" s="25">
        <v>0</v>
      </c>
      <c r="F115" s="25">
        <v>0</v>
      </c>
      <c r="G115" s="26"/>
      <c r="H115" s="27">
        <v>0</v>
      </c>
      <c r="I115" s="27">
        <v>0</v>
      </c>
      <c r="J115" s="27">
        <v>0</v>
      </c>
      <c r="K115" s="26"/>
      <c r="L115" s="28"/>
      <c r="M115" s="28"/>
      <c r="N115" s="28"/>
      <c r="P115" s="28"/>
      <c r="Q115" s="28"/>
      <c r="R115" s="28"/>
      <c r="T115" s="27">
        <v>0</v>
      </c>
      <c r="U115" s="27">
        <v>0</v>
      </c>
      <c r="V115" s="27">
        <v>0</v>
      </c>
      <c r="X115" s="27">
        <v>0</v>
      </c>
      <c r="Y115" s="27">
        <v>2</v>
      </c>
      <c r="Z115" s="27">
        <v>3</v>
      </c>
      <c r="AB115" s="28"/>
      <c r="AC115" s="28"/>
      <c r="AD115" s="28"/>
      <c r="AF115" s="28"/>
      <c r="AG115" s="28"/>
      <c r="AH115" s="28"/>
      <c r="AJ115" s="28"/>
      <c r="AK115" s="28"/>
      <c r="AL115" s="28"/>
      <c r="AN115" s="28"/>
      <c r="AO115" s="28"/>
      <c r="AP115" s="28"/>
      <c r="AR115" s="32">
        <f t="shared" si="16"/>
        <v>0</v>
      </c>
      <c r="AS115" s="32">
        <f t="shared" si="17"/>
        <v>0</v>
      </c>
      <c r="AT115" s="32">
        <f t="shared" si="18"/>
        <v>0</v>
      </c>
      <c r="AV115" s="32">
        <f t="shared" si="19"/>
        <v>0</v>
      </c>
      <c r="AW115" s="32">
        <f t="shared" si="20"/>
        <v>0</v>
      </c>
      <c r="AX115" s="32">
        <f t="shared" si="21"/>
        <v>0</v>
      </c>
      <c r="AY115" s="33"/>
      <c r="AZ115" s="32">
        <f t="shared" si="28"/>
        <v>0</v>
      </c>
      <c r="BA115" s="32">
        <f t="shared" si="28"/>
        <v>0</v>
      </c>
      <c r="BB115" s="32">
        <f t="shared" si="28"/>
        <v>0</v>
      </c>
      <c r="BD115" s="32">
        <f t="shared" si="22"/>
        <v>0</v>
      </c>
      <c r="BE115" s="32">
        <f t="shared" si="23"/>
        <v>0</v>
      </c>
      <c r="BF115" s="32">
        <f t="shared" si="24"/>
        <v>0</v>
      </c>
      <c r="BH115" s="32">
        <f t="shared" si="25"/>
        <v>0</v>
      </c>
      <c r="BI115" s="32">
        <f t="shared" si="26"/>
        <v>0</v>
      </c>
      <c r="BJ115" s="32">
        <f t="shared" si="27"/>
        <v>0</v>
      </c>
      <c r="BL115" s="32">
        <f t="shared" si="29"/>
        <v>0</v>
      </c>
      <c r="BM115" s="32">
        <f t="shared" si="29"/>
        <v>0</v>
      </c>
      <c r="BN115" s="32">
        <f t="shared" si="29"/>
        <v>0</v>
      </c>
      <c r="BP115" s="3">
        <f>'total Trade Mispricing ANALYSIS'!BX115</f>
        <v>0</v>
      </c>
      <c r="BQ115" s="3">
        <f>'total Trade Mispricing ANALYSIS'!BY115</f>
        <v>0</v>
      </c>
      <c r="BR115" s="3">
        <f>'total Trade Mispricing ANALYSIS'!BZ115</f>
        <v>0</v>
      </c>
    </row>
    <row r="116" spans="1:70" x14ac:dyDescent="0.2">
      <c r="A116" s="207"/>
      <c r="B116" s="207"/>
      <c r="C116" s="34" t="s">
        <v>146</v>
      </c>
      <c r="D116" s="25">
        <v>0</v>
      </c>
      <c r="E116" s="25">
        <v>0</v>
      </c>
      <c r="F116" s="25">
        <v>0</v>
      </c>
      <c r="G116" s="26"/>
      <c r="H116" s="25">
        <v>0</v>
      </c>
      <c r="I116" s="27">
        <v>0</v>
      </c>
      <c r="J116" s="25">
        <v>0</v>
      </c>
      <c r="K116" s="26"/>
      <c r="L116" s="28"/>
      <c r="M116" s="28"/>
      <c r="N116" s="28"/>
      <c r="P116" s="28"/>
      <c r="Q116" s="28"/>
      <c r="R116" s="28"/>
      <c r="T116" s="27">
        <v>0</v>
      </c>
      <c r="U116" s="27">
        <v>0</v>
      </c>
      <c r="V116" s="27">
        <v>0</v>
      </c>
      <c r="X116" s="27">
        <v>0</v>
      </c>
      <c r="Y116" s="27">
        <v>103</v>
      </c>
      <c r="Z116" s="27">
        <v>1</v>
      </c>
      <c r="AB116" s="28"/>
      <c r="AC116" s="28"/>
      <c r="AD116" s="28"/>
      <c r="AF116" s="28"/>
      <c r="AG116" s="28"/>
      <c r="AH116" s="28"/>
      <c r="AJ116" s="28"/>
      <c r="AK116" s="28"/>
      <c r="AL116" s="28"/>
      <c r="AN116" s="28"/>
      <c r="AO116" s="28"/>
      <c r="AP116" s="28"/>
      <c r="AR116" s="32">
        <f t="shared" si="16"/>
        <v>0</v>
      </c>
      <c r="AS116" s="32">
        <f t="shared" si="17"/>
        <v>0</v>
      </c>
      <c r="AT116" s="32">
        <f t="shared" si="18"/>
        <v>0</v>
      </c>
      <c r="AV116" s="32">
        <f t="shared" si="19"/>
        <v>0</v>
      </c>
      <c r="AW116" s="32">
        <f t="shared" si="20"/>
        <v>0</v>
      </c>
      <c r="AX116" s="32">
        <f t="shared" si="21"/>
        <v>0</v>
      </c>
      <c r="AY116" s="33"/>
      <c r="AZ116" s="32">
        <f t="shared" si="28"/>
        <v>0</v>
      </c>
      <c r="BA116" s="32">
        <f t="shared" si="28"/>
        <v>0</v>
      </c>
      <c r="BB116" s="32">
        <f t="shared" si="28"/>
        <v>0</v>
      </c>
      <c r="BD116" s="32">
        <f t="shared" si="22"/>
        <v>0</v>
      </c>
      <c r="BE116" s="32">
        <f t="shared" si="23"/>
        <v>0</v>
      </c>
      <c r="BF116" s="32">
        <f t="shared" si="24"/>
        <v>0</v>
      </c>
      <c r="BH116" s="32">
        <f t="shared" si="25"/>
        <v>0</v>
      </c>
      <c r="BI116" s="32">
        <f t="shared" si="26"/>
        <v>0</v>
      </c>
      <c r="BJ116" s="32">
        <f t="shared" si="27"/>
        <v>0</v>
      </c>
      <c r="BL116" s="32">
        <f t="shared" si="29"/>
        <v>0</v>
      </c>
      <c r="BM116" s="32">
        <f t="shared" si="29"/>
        <v>0</v>
      </c>
      <c r="BN116" s="32">
        <f t="shared" si="29"/>
        <v>0</v>
      </c>
      <c r="BP116" s="3">
        <f>'total Trade Mispricing ANALYSIS'!BX116</f>
        <v>0</v>
      </c>
      <c r="BQ116" s="3">
        <f>'total Trade Mispricing ANALYSIS'!BY116</f>
        <v>0</v>
      </c>
      <c r="BR116" s="3">
        <f>'total Trade Mispricing ANALYSIS'!BZ116</f>
        <v>0</v>
      </c>
    </row>
    <row r="117" spans="1:70" x14ac:dyDescent="0.2">
      <c r="A117" s="207"/>
      <c r="B117" s="207"/>
      <c r="C117" s="34" t="s">
        <v>406</v>
      </c>
      <c r="D117" s="25">
        <v>0</v>
      </c>
      <c r="E117" s="25">
        <v>0</v>
      </c>
      <c r="F117" s="25">
        <v>0</v>
      </c>
      <c r="G117" s="26"/>
      <c r="H117" s="27">
        <v>0</v>
      </c>
      <c r="I117" s="27">
        <v>0</v>
      </c>
      <c r="J117" s="27">
        <v>0</v>
      </c>
      <c r="K117" s="26"/>
      <c r="L117" s="28"/>
      <c r="M117" s="28"/>
      <c r="N117" s="28"/>
      <c r="P117" s="28"/>
      <c r="Q117" s="28"/>
      <c r="R117" s="28"/>
      <c r="T117" s="27">
        <v>0</v>
      </c>
      <c r="U117" s="27">
        <v>0</v>
      </c>
      <c r="V117" s="27">
        <v>0</v>
      </c>
      <c r="W117" s="44"/>
      <c r="X117" s="27">
        <v>0</v>
      </c>
      <c r="Y117" s="27">
        <v>0</v>
      </c>
      <c r="Z117" s="27">
        <v>0</v>
      </c>
      <c r="AB117" s="28"/>
      <c r="AC117" s="28"/>
      <c r="AD117" s="28"/>
      <c r="AF117" s="28"/>
      <c r="AG117" s="28"/>
      <c r="AH117" s="28"/>
      <c r="AJ117" s="28"/>
      <c r="AK117" s="28"/>
      <c r="AL117" s="28"/>
      <c r="AN117" s="28"/>
      <c r="AO117" s="28"/>
      <c r="AP117" s="28"/>
      <c r="AR117" s="32">
        <f t="shared" si="16"/>
        <v>0</v>
      </c>
      <c r="AS117" s="32">
        <f t="shared" si="17"/>
        <v>0</v>
      </c>
      <c r="AT117" s="32">
        <f t="shared" si="18"/>
        <v>0</v>
      </c>
      <c r="AV117" s="32">
        <f t="shared" si="19"/>
        <v>0</v>
      </c>
      <c r="AW117" s="32">
        <f t="shared" si="20"/>
        <v>0</v>
      </c>
      <c r="AX117" s="32">
        <f t="shared" si="21"/>
        <v>0</v>
      </c>
      <c r="AY117" s="33"/>
      <c r="AZ117" s="32">
        <f t="shared" si="28"/>
        <v>0</v>
      </c>
      <c r="BA117" s="32">
        <f t="shared" si="28"/>
        <v>0</v>
      </c>
      <c r="BB117" s="32">
        <f t="shared" si="28"/>
        <v>0</v>
      </c>
      <c r="BD117" s="32">
        <f t="shared" si="22"/>
        <v>0</v>
      </c>
      <c r="BE117" s="32">
        <f t="shared" si="23"/>
        <v>0</v>
      </c>
      <c r="BF117" s="32">
        <f t="shared" si="24"/>
        <v>0</v>
      </c>
      <c r="BH117" s="32">
        <f t="shared" si="25"/>
        <v>0</v>
      </c>
      <c r="BI117" s="32">
        <f t="shared" si="26"/>
        <v>0</v>
      </c>
      <c r="BJ117" s="32">
        <f t="shared" si="27"/>
        <v>0</v>
      </c>
      <c r="BL117" s="32">
        <f t="shared" si="29"/>
        <v>0</v>
      </c>
      <c r="BM117" s="32">
        <f t="shared" si="29"/>
        <v>0</v>
      </c>
      <c r="BN117" s="32">
        <f t="shared" si="29"/>
        <v>0</v>
      </c>
      <c r="BP117" s="3">
        <f>'total Trade Mispricing ANALYSIS'!BX117</f>
        <v>0</v>
      </c>
      <c r="BQ117" s="3">
        <f>'total Trade Mispricing ANALYSIS'!BY117</f>
        <v>0</v>
      </c>
      <c r="BR117" s="3">
        <f>'total Trade Mispricing ANALYSIS'!BZ117</f>
        <v>0</v>
      </c>
    </row>
    <row r="118" spans="1:70" x14ac:dyDescent="0.2">
      <c r="A118" s="207"/>
      <c r="B118" s="207"/>
      <c r="C118" s="34" t="s">
        <v>407</v>
      </c>
      <c r="D118" s="39">
        <v>0</v>
      </c>
      <c r="E118" s="39">
        <v>0</v>
      </c>
      <c r="F118" s="39">
        <v>0</v>
      </c>
      <c r="G118" s="38"/>
      <c r="H118" s="39">
        <v>0</v>
      </c>
      <c r="I118" s="39">
        <v>0</v>
      </c>
      <c r="J118" s="39">
        <v>0</v>
      </c>
      <c r="K118" s="38"/>
      <c r="L118" s="28"/>
      <c r="M118" s="28"/>
      <c r="N118" s="28"/>
      <c r="P118" s="28"/>
      <c r="Q118" s="28"/>
      <c r="R118" s="28"/>
      <c r="T118" s="27">
        <v>0</v>
      </c>
      <c r="U118" s="27">
        <v>0</v>
      </c>
      <c r="V118" s="27">
        <v>0</v>
      </c>
      <c r="X118" s="27">
        <v>0</v>
      </c>
      <c r="Y118" s="27">
        <v>0</v>
      </c>
      <c r="Z118" s="27">
        <v>0</v>
      </c>
      <c r="AB118" s="28"/>
      <c r="AC118" s="28"/>
      <c r="AD118" s="28"/>
      <c r="AF118" s="28"/>
      <c r="AG118" s="28"/>
      <c r="AH118" s="28"/>
      <c r="AJ118" s="28"/>
      <c r="AK118" s="28"/>
      <c r="AL118" s="28"/>
      <c r="AN118" s="28"/>
      <c r="AO118" s="28"/>
      <c r="AP118" s="28"/>
      <c r="AR118" s="32">
        <f t="shared" si="16"/>
        <v>0</v>
      </c>
      <c r="AS118" s="32">
        <f t="shared" si="17"/>
        <v>0</v>
      </c>
      <c r="AT118" s="32">
        <f t="shared" si="18"/>
        <v>0</v>
      </c>
      <c r="AV118" s="32">
        <f t="shared" si="19"/>
        <v>0</v>
      </c>
      <c r="AW118" s="32">
        <f t="shared" si="20"/>
        <v>0</v>
      </c>
      <c r="AX118" s="32">
        <f t="shared" si="21"/>
        <v>0</v>
      </c>
      <c r="AY118" s="33"/>
      <c r="AZ118" s="32">
        <f t="shared" si="28"/>
        <v>0</v>
      </c>
      <c r="BA118" s="32">
        <f t="shared" si="28"/>
        <v>0</v>
      </c>
      <c r="BB118" s="32">
        <f t="shared" si="28"/>
        <v>0</v>
      </c>
      <c r="BD118" s="32">
        <f t="shared" si="22"/>
        <v>0</v>
      </c>
      <c r="BE118" s="32">
        <f t="shared" si="23"/>
        <v>0</v>
      </c>
      <c r="BF118" s="32">
        <f t="shared" si="24"/>
        <v>0</v>
      </c>
      <c r="BH118" s="32">
        <f t="shared" si="25"/>
        <v>0</v>
      </c>
      <c r="BI118" s="32">
        <f t="shared" si="26"/>
        <v>0</v>
      </c>
      <c r="BJ118" s="32">
        <f t="shared" si="27"/>
        <v>0</v>
      </c>
      <c r="BL118" s="32">
        <f t="shared" si="29"/>
        <v>0</v>
      </c>
      <c r="BM118" s="32">
        <f t="shared" si="29"/>
        <v>0</v>
      </c>
      <c r="BN118" s="32">
        <f t="shared" si="29"/>
        <v>0</v>
      </c>
      <c r="BP118" s="3">
        <f>'total Trade Mispricing ANALYSIS'!BX118</f>
        <v>0</v>
      </c>
      <c r="BQ118" s="3">
        <f>'total Trade Mispricing ANALYSIS'!BY118</f>
        <v>0</v>
      </c>
      <c r="BR118" s="3">
        <f>'total Trade Mispricing ANALYSIS'!BZ118</f>
        <v>0</v>
      </c>
    </row>
    <row r="119" spans="1:70" x14ac:dyDescent="0.2">
      <c r="A119" s="207"/>
      <c r="B119" s="207"/>
      <c r="C119" s="34" t="s">
        <v>408</v>
      </c>
      <c r="D119" s="39">
        <v>0</v>
      </c>
      <c r="E119" s="37">
        <v>0</v>
      </c>
      <c r="F119" s="39">
        <v>0</v>
      </c>
      <c r="G119" s="38"/>
      <c r="H119" s="39">
        <v>0</v>
      </c>
      <c r="I119" s="39">
        <v>0</v>
      </c>
      <c r="J119" s="39">
        <v>0</v>
      </c>
      <c r="K119" s="38"/>
      <c r="L119" s="28"/>
      <c r="M119" s="28"/>
      <c r="N119" s="28"/>
      <c r="P119" s="28"/>
      <c r="Q119" s="28"/>
      <c r="R119" s="28"/>
      <c r="T119" s="27">
        <v>0</v>
      </c>
      <c r="U119" s="27">
        <v>0</v>
      </c>
      <c r="V119" s="27">
        <v>0</v>
      </c>
      <c r="X119" s="27">
        <v>0</v>
      </c>
      <c r="Y119" s="27">
        <v>0</v>
      </c>
      <c r="Z119" s="27">
        <v>0</v>
      </c>
      <c r="AB119" s="28"/>
      <c r="AC119" s="28"/>
      <c r="AD119" s="28"/>
      <c r="AF119" s="28"/>
      <c r="AG119" s="28"/>
      <c r="AH119" s="28"/>
      <c r="AJ119" s="28"/>
      <c r="AK119" s="28"/>
      <c r="AL119" s="28"/>
      <c r="AN119" s="28"/>
      <c r="AO119" s="28"/>
      <c r="AP119" s="28"/>
      <c r="AR119" s="32">
        <f t="shared" si="16"/>
        <v>0</v>
      </c>
      <c r="AS119" s="32">
        <f t="shared" si="17"/>
        <v>0</v>
      </c>
      <c r="AT119" s="32">
        <f t="shared" si="18"/>
        <v>0</v>
      </c>
      <c r="AV119" s="32">
        <f t="shared" si="19"/>
        <v>0</v>
      </c>
      <c r="AW119" s="32">
        <f t="shared" si="20"/>
        <v>0</v>
      </c>
      <c r="AX119" s="32">
        <f t="shared" si="21"/>
        <v>0</v>
      </c>
      <c r="AY119" s="33"/>
      <c r="AZ119" s="32">
        <f t="shared" si="28"/>
        <v>0</v>
      </c>
      <c r="BA119" s="32">
        <f t="shared" si="28"/>
        <v>0</v>
      </c>
      <c r="BB119" s="32">
        <f t="shared" si="28"/>
        <v>0</v>
      </c>
      <c r="BD119" s="32">
        <f t="shared" si="22"/>
        <v>0</v>
      </c>
      <c r="BE119" s="32">
        <f t="shared" si="23"/>
        <v>0</v>
      </c>
      <c r="BF119" s="32">
        <f t="shared" si="24"/>
        <v>0</v>
      </c>
      <c r="BH119" s="32">
        <f t="shared" si="25"/>
        <v>0</v>
      </c>
      <c r="BI119" s="32">
        <f t="shared" si="26"/>
        <v>0</v>
      </c>
      <c r="BJ119" s="32">
        <f t="shared" si="27"/>
        <v>0</v>
      </c>
      <c r="BL119" s="32">
        <f t="shared" si="29"/>
        <v>0</v>
      </c>
      <c r="BM119" s="32">
        <f t="shared" si="29"/>
        <v>0</v>
      </c>
      <c r="BN119" s="32">
        <f t="shared" si="29"/>
        <v>0</v>
      </c>
      <c r="BP119" s="3">
        <f>'total Trade Mispricing ANALYSIS'!BX119</f>
        <v>0</v>
      </c>
      <c r="BQ119" s="3">
        <f>'total Trade Mispricing ANALYSIS'!BY119</f>
        <v>0</v>
      </c>
      <c r="BR119" s="3">
        <f>'total Trade Mispricing ANALYSIS'!BZ119</f>
        <v>0</v>
      </c>
    </row>
    <row r="120" spans="1:70" x14ac:dyDescent="0.2">
      <c r="A120" s="207"/>
      <c r="B120" s="208"/>
      <c r="C120" s="34" t="s">
        <v>409</v>
      </c>
      <c r="D120" s="39">
        <v>0</v>
      </c>
      <c r="E120" s="39">
        <v>0</v>
      </c>
      <c r="F120" s="39">
        <v>0</v>
      </c>
      <c r="G120" s="26"/>
      <c r="H120" s="37">
        <v>0</v>
      </c>
      <c r="I120" s="37">
        <v>2</v>
      </c>
      <c r="J120" s="39">
        <v>1</v>
      </c>
      <c r="K120" s="26"/>
      <c r="L120" s="28"/>
      <c r="M120" s="28"/>
      <c r="N120" s="28"/>
      <c r="P120" s="28"/>
      <c r="Q120" s="28"/>
      <c r="R120" s="28"/>
      <c r="T120" s="27">
        <v>0</v>
      </c>
      <c r="U120" s="27">
        <v>0</v>
      </c>
      <c r="V120" s="27">
        <v>0</v>
      </c>
      <c r="X120" s="27">
        <v>0</v>
      </c>
      <c r="Y120" s="27">
        <v>2</v>
      </c>
      <c r="Z120" s="27">
        <v>1</v>
      </c>
      <c r="AB120" s="28"/>
      <c r="AC120" s="28"/>
      <c r="AD120" s="28"/>
      <c r="AF120" s="28"/>
      <c r="AG120" s="28"/>
      <c r="AH120" s="28"/>
      <c r="AJ120" s="28"/>
      <c r="AK120" s="28"/>
      <c r="AL120" s="28"/>
      <c r="AN120" s="28"/>
      <c r="AO120" s="28"/>
      <c r="AP120" s="28"/>
      <c r="AR120" s="32">
        <f t="shared" si="16"/>
        <v>0</v>
      </c>
      <c r="AS120" s="32">
        <f t="shared" si="17"/>
        <v>0</v>
      </c>
      <c r="AT120" s="32">
        <f t="shared" si="18"/>
        <v>0</v>
      </c>
      <c r="AV120" s="32">
        <f t="shared" si="19"/>
        <v>0</v>
      </c>
      <c r="AW120" s="32">
        <f t="shared" si="20"/>
        <v>0</v>
      </c>
      <c r="AX120" s="32">
        <f t="shared" si="21"/>
        <v>0</v>
      </c>
      <c r="AY120" s="33"/>
      <c r="AZ120" s="32">
        <f t="shared" si="28"/>
        <v>0</v>
      </c>
      <c r="BA120" s="32">
        <f t="shared" si="28"/>
        <v>0</v>
      </c>
      <c r="BB120" s="32">
        <f t="shared" si="28"/>
        <v>0</v>
      </c>
      <c r="BD120" s="32">
        <f t="shared" si="22"/>
        <v>0</v>
      </c>
      <c r="BE120" s="32">
        <f t="shared" si="23"/>
        <v>0</v>
      </c>
      <c r="BF120" s="32">
        <f t="shared" si="24"/>
        <v>0</v>
      </c>
      <c r="BH120" s="32">
        <f t="shared" si="25"/>
        <v>0</v>
      </c>
      <c r="BI120" s="32">
        <f t="shared" si="26"/>
        <v>0</v>
      </c>
      <c r="BJ120" s="32">
        <f t="shared" si="27"/>
        <v>0</v>
      </c>
      <c r="BL120" s="32">
        <f t="shared" si="29"/>
        <v>0</v>
      </c>
      <c r="BM120" s="32">
        <f t="shared" si="29"/>
        <v>0</v>
      </c>
      <c r="BN120" s="32">
        <f t="shared" si="29"/>
        <v>0</v>
      </c>
      <c r="BP120" s="3">
        <f>'total Trade Mispricing ANALYSIS'!BX120</f>
        <v>0</v>
      </c>
      <c r="BQ120" s="3">
        <f>'total Trade Mispricing ANALYSIS'!BY120</f>
        <v>0</v>
      </c>
      <c r="BR120" s="3">
        <f>'total Trade Mispricing ANALYSIS'!BZ120</f>
        <v>0</v>
      </c>
    </row>
    <row r="121" spans="1:70" x14ac:dyDescent="0.2">
      <c r="A121" s="207"/>
      <c r="B121" s="206" t="s">
        <v>411</v>
      </c>
      <c r="C121" s="24" t="s">
        <v>152</v>
      </c>
      <c r="D121" s="25">
        <v>1</v>
      </c>
      <c r="E121" s="25">
        <v>0</v>
      </c>
      <c r="F121" s="25">
        <v>0</v>
      </c>
      <c r="G121" s="26"/>
      <c r="H121" s="27">
        <v>0</v>
      </c>
      <c r="I121" s="27">
        <v>0</v>
      </c>
      <c r="J121" s="27">
        <v>0</v>
      </c>
      <c r="K121" s="26"/>
      <c r="L121" s="28"/>
      <c r="M121" s="28"/>
      <c r="N121" s="28"/>
      <c r="P121" s="28"/>
      <c r="Q121" s="28"/>
      <c r="R121" s="28"/>
      <c r="T121" s="27">
        <v>0</v>
      </c>
      <c r="U121" s="27">
        <v>0</v>
      </c>
      <c r="V121" s="27">
        <v>0</v>
      </c>
      <c r="X121" s="27">
        <v>0</v>
      </c>
      <c r="Y121" s="27">
        <v>2</v>
      </c>
      <c r="Z121" s="27">
        <v>16</v>
      </c>
      <c r="AB121" s="28"/>
      <c r="AC121" s="28"/>
      <c r="AD121" s="28"/>
      <c r="AF121" s="28"/>
      <c r="AG121" s="28"/>
      <c r="AH121" s="28"/>
      <c r="AJ121" s="28"/>
      <c r="AK121" s="28"/>
      <c r="AL121" s="28"/>
      <c r="AN121" s="28"/>
      <c r="AO121" s="28"/>
      <c r="AP121" s="28"/>
      <c r="AR121" s="32">
        <f t="shared" si="16"/>
        <v>0</v>
      </c>
      <c r="AS121" s="32">
        <f t="shared" si="17"/>
        <v>0</v>
      </c>
      <c r="AT121" s="32">
        <f t="shared" si="18"/>
        <v>0</v>
      </c>
      <c r="AV121" s="32">
        <f t="shared" si="19"/>
        <v>0</v>
      </c>
      <c r="AW121" s="32">
        <f t="shared" si="20"/>
        <v>0</v>
      </c>
      <c r="AX121" s="32">
        <f t="shared" si="21"/>
        <v>0</v>
      </c>
      <c r="AY121" s="33"/>
      <c r="AZ121" s="32">
        <f t="shared" si="28"/>
        <v>0</v>
      </c>
      <c r="BA121" s="32">
        <f t="shared" si="28"/>
        <v>0</v>
      </c>
      <c r="BB121" s="32">
        <f t="shared" si="28"/>
        <v>0</v>
      </c>
      <c r="BD121" s="32">
        <f t="shared" si="22"/>
        <v>0</v>
      </c>
      <c r="BE121" s="32">
        <f t="shared" si="23"/>
        <v>0</v>
      </c>
      <c r="BF121" s="32">
        <f t="shared" si="24"/>
        <v>0</v>
      </c>
      <c r="BH121" s="32">
        <f t="shared" si="25"/>
        <v>0</v>
      </c>
      <c r="BI121" s="32">
        <f t="shared" si="26"/>
        <v>0</v>
      </c>
      <c r="BJ121" s="32">
        <f t="shared" si="27"/>
        <v>0</v>
      </c>
      <c r="BL121" s="32">
        <f t="shared" si="29"/>
        <v>0</v>
      </c>
      <c r="BM121" s="32">
        <f t="shared" si="29"/>
        <v>0</v>
      </c>
      <c r="BN121" s="32">
        <f t="shared" si="29"/>
        <v>0</v>
      </c>
      <c r="BP121" s="3">
        <f>'total Trade Mispricing ANALYSIS'!BX121</f>
        <v>0</v>
      </c>
      <c r="BQ121" s="3">
        <f>'total Trade Mispricing ANALYSIS'!BY121</f>
        <v>0</v>
      </c>
      <c r="BR121" s="3">
        <f>'total Trade Mispricing ANALYSIS'!BZ121</f>
        <v>0</v>
      </c>
    </row>
    <row r="122" spans="1:70" x14ac:dyDescent="0.2">
      <c r="A122" s="207"/>
      <c r="B122" s="207"/>
      <c r="C122" s="41" t="s">
        <v>412</v>
      </c>
      <c r="D122" s="57">
        <v>-9999999</v>
      </c>
      <c r="E122" s="57">
        <v>-9999999</v>
      </c>
      <c r="F122" s="57">
        <v>-9999999</v>
      </c>
      <c r="G122" s="8"/>
      <c r="H122" s="57">
        <v>-9999999</v>
      </c>
      <c r="I122" s="57">
        <v>-9999999</v>
      </c>
      <c r="J122" s="57">
        <v>-9999999</v>
      </c>
      <c r="L122" s="28"/>
      <c r="M122" s="28"/>
      <c r="N122" s="28"/>
      <c r="P122" s="28"/>
      <c r="Q122" s="28"/>
      <c r="R122" s="28"/>
      <c r="T122" s="27">
        <v>0</v>
      </c>
      <c r="U122" s="27">
        <v>0</v>
      </c>
      <c r="V122" s="27">
        <v>0</v>
      </c>
      <c r="W122" s="6"/>
      <c r="X122" s="27">
        <v>0</v>
      </c>
      <c r="Y122" s="27">
        <v>0</v>
      </c>
      <c r="Z122" s="27">
        <v>0</v>
      </c>
      <c r="AB122" s="28"/>
      <c r="AC122" s="28"/>
      <c r="AD122" s="28"/>
      <c r="AE122" s="6"/>
      <c r="AF122" s="28"/>
      <c r="AG122" s="28"/>
      <c r="AH122" s="28"/>
      <c r="AJ122" s="28"/>
      <c r="AK122" s="28"/>
      <c r="AL122" s="28"/>
      <c r="AM122" s="6"/>
      <c r="AN122" s="28"/>
      <c r="AO122" s="28"/>
      <c r="AP122" s="28"/>
      <c r="AQ122" s="6"/>
      <c r="AR122" s="32">
        <f t="shared" si="16"/>
        <v>0</v>
      </c>
      <c r="AS122" s="32">
        <f t="shared" si="17"/>
        <v>0</v>
      </c>
      <c r="AT122" s="32">
        <f t="shared" si="18"/>
        <v>0</v>
      </c>
      <c r="AV122" s="32">
        <f t="shared" si="19"/>
        <v>0</v>
      </c>
      <c r="AW122" s="32">
        <f t="shared" si="20"/>
        <v>0</v>
      </c>
      <c r="AX122" s="32">
        <f t="shared" si="21"/>
        <v>0</v>
      </c>
      <c r="AY122" s="33"/>
      <c r="AZ122" s="32">
        <f t="shared" si="28"/>
        <v>0</v>
      </c>
      <c r="BA122" s="32">
        <f t="shared" si="28"/>
        <v>0</v>
      </c>
      <c r="BB122" s="32">
        <f t="shared" si="28"/>
        <v>0</v>
      </c>
      <c r="BD122" s="32">
        <f t="shared" si="22"/>
        <v>0</v>
      </c>
      <c r="BE122" s="32">
        <f t="shared" si="23"/>
        <v>0</v>
      </c>
      <c r="BF122" s="32">
        <f t="shared" si="24"/>
        <v>0</v>
      </c>
      <c r="BH122" s="32">
        <f t="shared" si="25"/>
        <v>0</v>
      </c>
      <c r="BI122" s="32">
        <f t="shared" si="26"/>
        <v>0</v>
      </c>
      <c r="BJ122" s="32">
        <f t="shared" si="27"/>
        <v>0</v>
      </c>
      <c r="BL122" s="32">
        <f t="shared" si="29"/>
        <v>0</v>
      </c>
      <c r="BM122" s="32">
        <f t="shared" si="29"/>
        <v>0</v>
      </c>
      <c r="BN122" s="32">
        <f t="shared" si="29"/>
        <v>0</v>
      </c>
      <c r="BP122" s="3">
        <f>'total Trade Mispricing ANALYSIS'!BX122</f>
        <v>0</v>
      </c>
      <c r="BQ122" s="3">
        <f>'total Trade Mispricing ANALYSIS'!BY122</f>
        <v>0</v>
      </c>
      <c r="BR122" s="3">
        <f>'total Trade Mispricing ANALYSIS'!BZ122</f>
        <v>0</v>
      </c>
    </row>
    <row r="123" spans="1:70" x14ac:dyDescent="0.2">
      <c r="A123" s="207"/>
      <c r="B123" s="207"/>
      <c r="C123" s="34" t="s">
        <v>413</v>
      </c>
      <c r="D123" s="25">
        <v>5</v>
      </c>
      <c r="E123" s="25">
        <v>5</v>
      </c>
      <c r="F123" s="25">
        <v>6</v>
      </c>
      <c r="G123" s="26"/>
      <c r="H123" s="25">
        <v>2</v>
      </c>
      <c r="I123" s="25">
        <v>1</v>
      </c>
      <c r="J123" s="25">
        <v>4</v>
      </c>
      <c r="K123" s="26"/>
      <c r="L123" s="28"/>
      <c r="M123" s="28"/>
      <c r="N123" s="28"/>
      <c r="O123" s="26"/>
      <c r="P123" s="28"/>
      <c r="Q123" s="28"/>
      <c r="R123" s="28"/>
      <c r="S123" s="26"/>
      <c r="T123" s="27">
        <v>0</v>
      </c>
      <c r="U123" s="27">
        <v>0</v>
      </c>
      <c r="V123" s="27">
        <v>0</v>
      </c>
      <c r="X123" s="27">
        <v>0</v>
      </c>
      <c r="Y123" s="27">
        <v>2</v>
      </c>
      <c r="Z123" s="27">
        <v>1</v>
      </c>
      <c r="AA123" s="26"/>
      <c r="AB123" s="28"/>
      <c r="AC123" s="28"/>
      <c r="AD123" s="28"/>
      <c r="AF123" s="28"/>
      <c r="AG123" s="28"/>
      <c r="AH123" s="28"/>
      <c r="AI123" s="26"/>
      <c r="AJ123" s="28"/>
      <c r="AK123" s="28"/>
      <c r="AL123" s="28"/>
      <c r="AN123" s="28"/>
      <c r="AO123" s="28"/>
      <c r="AP123" s="28"/>
      <c r="AR123" s="32">
        <f t="shared" si="16"/>
        <v>0</v>
      </c>
      <c r="AS123" s="32">
        <f t="shared" si="17"/>
        <v>0</v>
      </c>
      <c r="AT123" s="32">
        <f t="shared" si="18"/>
        <v>0</v>
      </c>
      <c r="AV123" s="32">
        <f t="shared" si="19"/>
        <v>0</v>
      </c>
      <c r="AW123" s="32">
        <f t="shared" si="20"/>
        <v>0</v>
      </c>
      <c r="AX123" s="32">
        <f t="shared" si="21"/>
        <v>0</v>
      </c>
      <c r="AY123" s="33"/>
      <c r="AZ123" s="32">
        <f t="shared" si="28"/>
        <v>0</v>
      </c>
      <c r="BA123" s="32">
        <f t="shared" si="28"/>
        <v>0</v>
      </c>
      <c r="BB123" s="32">
        <f t="shared" si="28"/>
        <v>0</v>
      </c>
      <c r="BD123" s="32">
        <f t="shared" si="22"/>
        <v>0</v>
      </c>
      <c r="BE123" s="32">
        <f t="shared" si="23"/>
        <v>0</v>
      </c>
      <c r="BF123" s="32">
        <f t="shared" si="24"/>
        <v>0</v>
      </c>
      <c r="BH123" s="32">
        <f t="shared" si="25"/>
        <v>0</v>
      </c>
      <c r="BI123" s="32">
        <f t="shared" si="26"/>
        <v>0</v>
      </c>
      <c r="BJ123" s="32">
        <f t="shared" si="27"/>
        <v>0</v>
      </c>
      <c r="BL123" s="32">
        <f t="shared" si="29"/>
        <v>0</v>
      </c>
      <c r="BM123" s="32">
        <f t="shared" si="29"/>
        <v>0</v>
      </c>
      <c r="BN123" s="32">
        <f t="shared" si="29"/>
        <v>0</v>
      </c>
      <c r="BP123" s="3">
        <f>'total Trade Mispricing ANALYSIS'!BX123</f>
        <v>0</v>
      </c>
      <c r="BQ123" s="3">
        <f>'total Trade Mispricing ANALYSIS'!BY123</f>
        <v>0</v>
      </c>
      <c r="BR123" s="3">
        <f>'total Trade Mispricing ANALYSIS'!BZ123</f>
        <v>0</v>
      </c>
    </row>
    <row r="124" spans="1:70" x14ac:dyDescent="0.2">
      <c r="A124" s="207"/>
      <c r="B124" s="207"/>
      <c r="C124" s="34" t="s">
        <v>414</v>
      </c>
      <c r="D124" s="25">
        <v>15927166</v>
      </c>
      <c r="E124" s="25">
        <v>28958008</v>
      </c>
      <c r="F124" s="25">
        <v>30280738</v>
      </c>
      <c r="G124" s="26"/>
      <c r="H124" s="25">
        <v>412</v>
      </c>
      <c r="I124" s="25">
        <v>0</v>
      </c>
      <c r="J124" s="25">
        <v>2</v>
      </c>
      <c r="K124" s="26"/>
      <c r="L124" s="28"/>
      <c r="M124" s="28"/>
      <c r="N124" s="28"/>
      <c r="O124" s="26"/>
      <c r="P124" s="28"/>
      <c r="Q124" s="28"/>
      <c r="R124" s="28"/>
      <c r="S124" s="26"/>
      <c r="T124" s="27">
        <v>7</v>
      </c>
      <c r="U124" s="27">
        <v>355</v>
      </c>
      <c r="V124" s="27">
        <v>945</v>
      </c>
      <c r="X124" s="27">
        <v>58967</v>
      </c>
      <c r="Y124" s="27">
        <v>138016</v>
      </c>
      <c r="Z124" s="27">
        <v>201816</v>
      </c>
      <c r="AA124" s="26"/>
      <c r="AB124" s="28"/>
      <c r="AC124" s="28"/>
      <c r="AD124" s="28"/>
      <c r="AF124" s="28"/>
      <c r="AG124" s="28"/>
      <c r="AH124" s="28"/>
      <c r="AI124" s="26"/>
      <c r="AJ124" s="28"/>
      <c r="AK124" s="28"/>
      <c r="AL124" s="28"/>
      <c r="AN124" s="28"/>
      <c r="AO124" s="28"/>
      <c r="AP124" s="28"/>
      <c r="AR124" s="32">
        <f t="shared" si="16"/>
        <v>0</v>
      </c>
      <c r="AS124" s="32">
        <f t="shared" si="17"/>
        <v>0</v>
      </c>
      <c r="AT124" s="32">
        <f t="shared" si="18"/>
        <v>0</v>
      </c>
      <c r="AV124" s="32">
        <f t="shared" si="19"/>
        <v>0</v>
      </c>
      <c r="AW124" s="32">
        <f t="shared" si="20"/>
        <v>0</v>
      </c>
      <c r="AX124" s="32">
        <f t="shared" si="21"/>
        <v>0</v>
      </c>
      <c r="AY124" s="33"/>
      <c r="AZ124" s="32">
        <f t="shared" si="28"/>
        <v>0</v>
      </c>
      <c r="BA124" s="32">
        <f t="shared" si="28"/>
        <v>0</v>
      </c>
      <c r="BB124" s="32">
        <f t="shared" si="28"/>
        <v>0</v>
      </c>
      <c r="BD124" s="32">
        <f t="shared" si="22"/>
        <v>0</v>
      </c>
      <c r="BE124" s="32">
        <f t="shared" si="23"/>
        <v>0</v>
      </c>
      <c r="BF124" s="32">
        <f t="shared" si="24"/>
        <v>0</v>
      </c>
      <c r="BH124" s="32">
        <f t="shared" si="25"/>
        <v>0</v>
      </c>
      <c r="BI124" s="32">
        <f t="shared" si="26"/>
        <v>0</v>
      </c>
      <c r="BJ124" s="32">
        <f t="shared" si="27"/>
        <v>0</v>
      </c>
      <c r="BL124" s="32">
        <f t="shared" si="29"/>
        <v>0</v>
      </c>
      <c r="BM124" s="32">
        <f t="shared" si="29"/>
        <v>0</v>
      </c>
      <c r="BN124" s="32">
        <f t="shared" si="29"/>
        <v>0</v>
      </c>
      <c r="BP124" s="3">
        <f>'total Trade Mispricing ANALYSIS'!BX124</f>
        <v>0</v>
      </c>
      <c r="BQ124" s="3">
        <f>'total Trade Mispricing ANALYSIS'!BY124</f>
        <v>0</v>
      </c>
      <c r="BR124" s="3">
        <f>'total Trade Mispricing ANALYSIS'!BZ124</f>
        <v>0</v>
      </c>
    </row>
    <row r="125" spans="1:70" x14ac:dyDescent="0.2">
      <c r="A125" s="207"/>
      <c r="B125" s="207"/>
      <c r="C125" s="34" t="s">
        <v>415</v>
      </c>
      <c r="D125" s="39"/>
      <c r="E125" s="39"/>
      <c r="F125" s="39"/>
      <c r="G125" s="38"/>
      <c r="H125" s="39"/>
      <c r="I125" s="39"/>
      <c r="J125" s="39"/>
      <c r="K125" s="38"/>
      <c r="L125" s="28"/>
      <c r="M125" s="28"/>
      <c r="N125" s="28"/>
      <c r="P125" s="28"/>
      <c r="Q125" s="28"/>
      <c r="R125" s="28"/>
      <c r="S125" s="26"/>
      <c r="T125" s="27">
        <v>0</v>
      </c>
      <c r="U125" s="27">
        <v>0</v>
      </c>
      <c r="V125" s="27">
        <v>0</v>
      </c>
      <c r="X125" s="27">
        <v>0</v>
      </c>
      <c r="Y125" s="27">
        <v>0</v>
      </c>
      <c r="Z125" s="27">
        <v>0</v>
      </c>
      <c r="AA125" s="26"/>
      <c r="AB125" s="28"/>
      <c r="AC125" s="28"/>
      <c r="AD125" s="28"/>
      <c r="AF125" s="28"/>
      <c r="AG125" s="28"/>
      <c r="AH125" s="28"/>
      <c r="AI125" s="26"/>
      <c r="AJ125" s="28"/>
      <c r="AK125" s="28"/>
      <c r="AL125" s="28"/>
      <c r="AN125" s="28"/>
      <c r="AO125" s="28"/>
      <c r="AP125" s="28"/>
      <c r="AR125" s="32">
        <f t="shared" si="16"/>
        <v>0</v>
      </c>
      <c r="AS125" s="32">
        <f t="shared" si="17"/>
        <v>0</v>
      </c>
      <c r="AT125" s="32">
        <f t="shared" si="18"/>
        <v>0</v>
      </c>
      <c r="AV125" s="32">
        <f t="shared" si="19"/>
        <v>0</v>
      </c>
      <c r="AW125" s="32">
        <f t="shared" si="20"/>
        <v>0</v>
      </c>
      <c r="AX125" s="32">
        <f t="shared" si="21"/>
        <v>0</v>
      </c>
      <c r="AY125" s="33"/>
      <c r="AZ125" s="32">
        <f t="shared" si="28"/>
        <v>0</v>
      </c>
      <c r="BA125" s="32">
        <f t="shared" si="28"/>
        <v>0</v>
      </c>
      <c r="BB125" s="32">
        <f t="shared" si="28"/>
        <v>0</v>
      </c>
      <c r="BD125" s="32">
        <f t="shared" si="22"/>
        <v>0</v>
      </c>
      <c r="BE125" s="32">
        <f t="shared" si="23"/>
        <v>0</v>
      </c>
      <c r="BF125" s="32">
        <f t="shared" si="24"/>
        <v>0</v>
      </c>
      <c r="BH125" s="32">
        <f t="shared" si="25"/>
        <v>0</v>
      </c>
      <c r="BI125" s="32">
        <f t="shared" si="26"/>
        <v>0</v>
      </c>
      <c r="BJ125" s="32">
        <f t="shared" si="27"/>
        <v>0</v>
      </c>
      <c r="BL125" s="32">
        <f t="shared" si="29"/>
        <v>0</v>
      </c>
      <c r="BM125" s="32">
        <f t="shared" si="29"/>
        <v>0</v>
      </c>
      <c r="BN125" s="32">
        <f t="shared" si="29"/>
        <v>0</v>
      </c>
      <c r="BP125" s="3">
        <f>'total Trade Mispricing ANALYSIS'!BX125</f>
        <v>0</v>
      </c>
      <c r="BQ125" s="3">
        <f>'total Trade Mispricing ANALYSIS'!BY125</f>
        <v>0</v>
      </c>
      <c r="BR125" s="3">
        <f>'total Trade Mispricing ANALYSIS'!BZ125</f>
        <v>0</v>
      </c>
    </row>
    <row r="126" spans="1:70" x14ac:dyDescent="0.2">
      <c r="A126" s="207"/>
      <c r="B126" s="207"/>
      <c r="C126" s="34" t="s">
        <v>157</v>
      </c>
      <c r="D126" s="25">
        <v>246</v>
      </c>
      <c r="E126" s="25">
        <v>246</v>
      </c>
      <c r="F126" s="35">
        <v>-9999999</v>
      </c>
      <c r="G126" s="26"/>
      <c r="H126" s="25">
        <v>1510</v>
      </c>
      <c r="I126" s="25">
        <v>1979</v>
      </c>
      <c r="J126" s="35">
        <v>-9999999</v>
      </c>
      <c r="K126" s="26"/>
      <c r="L126" s="28"/>
      <c r="M126" s="28"/>
      <c r="N126" s="28"/>
      <c r="O126" s="26"/>
      <c r="P126" s="28"/>
      <c r="Q126" s="28"/>
      <c r="R126" s="28"/>
      <c r="S126" s="26"/>
      <c r="T126" s="27">
        <v>1844</v>
      </c>
      <c r="U126" s="27">
        <v>1800</v>
      </c>
      <c r="V126" s="27">
        <v>1037</v>
      </c>
      <c r="X126" s="27">
        <v>32</v>
      </c>
      <c r="Y126" s="27">
        <v>2455</v>
      </c>
      <c r="Z126" s="27">
        <v>1191</v>
      </c>
      <c r="AA126" s="26"/>
      <c r="AB126" s="28"/>
      <c r="AC126" s="28"/>
      <c r="AD126" s="28"/>
      <c r="AF126" s="28"/>
      <c r="AG126" s="28"/>
      <c r="AH126" s="28"/>
      <c r="AI126" s="26"/>
      <c r="AJ126" s="28"/>
      <c r="AK126" s="28"/>
      <c r="AL126" s="28"/>
      <c r="AN126" s="28"/>
      <c r="AO126" s="28"/>
      <c r="AP126" s="28"/>
      <c r="AR126" s="32">
        <f t="shared" si="16"/>
        <v>0</v>
      </c>
      <c r="AS126" s="32">
        <f t="shared" si="17"/>
        <v>0</v>
      </c>
      <c r="AT126" s="32">
        <f t="shared" si="18"/>
        <v>0</v>
      </c>
      <c r="AV126" s="32">
        <f t="shared" si="19"/>
        <v>0</v>
      </c>
      <c r="AW126" s="32">
        <f t="shared" si="20"/>
        <v>0</v>
      </c>
      <c r="AX126" s="32">
        <f t="shared" si="21"/>
        <v>0</v>
      </c>
      <c r="AY126" s="33"/>
      <c r="AZ126" s="32">
        <f t="shared" si="28"/>
        <v>0</v>
      </c>
      <c r="BA126" s="32">
        <f t="shared" si="28"/>
        <v>0</v>
      </c>
      <c r="BB126" s="32">
        <f t="shared" si="28"/>
        <v>0</v>
      </c>
      <c r="BD126" s="32">
        <f t="shared" si="22"/>
        <v>0</v>
      </c>
      <c r="BE126" s="32">
        <f t="shared" si="23"/>
        <v>0</v>
      </c>
      <c r="BF126" s="32">
        <f t="shared" si="24"/>
        <v>0</v>
      </c>
      <c r="BH126" s="32">
        <f t="shared" si="25"/>
        <v>0</v>
      </c>
      <c r="BI126" s="32">
        <f t="shared" si="26"/>
        <v>0</v>
      </c>
      <c r="BJ126" s="32">
        <f t="shared" si="27"/>
        <v>0</v>
      </c>
      <c r="BL126" s="32">
        <f t="shared" si="29"/>
        <v>0</v>
      </c>
      <c r="BM126" s="32">
        <f t="shared" si="29"/>
        <v>0</v>
      </c>
      <c r="BN126" s="32">
        <f t="shared" si="29"/>
        <v>0</v>
      </c>
      <c r="BP126" s="3">
        <f>'total Trade Mispricing ANALYSIS'!BX126</f>
        <v>0</v>
      </c>
      <c r="BQ126" s="3">
        <f>'total Trade Mispricing ANALYSIS'!BY126</f>
        <v>0</v>
      </c>
      <c r="BR126" s="3">
        <f>'total Trade Mispricing ANALYSIS'!BZ126</f>
        <v>0</v>
      </c>
    </row>
    <row r="127" spans="1:70" x14ac:dyDescent="0.2">
      <c r="A127" s="207"/>
      <c r="B127" s="207"/>
      <c r="C127" s="34" t="s">
        <v>416</v>
      </c>
      <c r="D127" s="25">
        <v>0</v>
      </c>
      <c r="E127" s="25">
        <v>0</v>
      </c>
      <c r="F127" s="25">
        <v>0</v>
      </c>
      <c r="G127" s="26"/>
      <c r="H127" s="25">
        <v>0</v>
      </c>
      <c r="I127" s="25">
        <v>0</v>
      </c>
      <c r="J127" s="25">
        <v>0</v>
      </c>
      <c r="K127" s="26"/>
      <c r="L127" s="28"/>
      <c r="M127" s="28"/>
      <c r="N127" s="28"/>
      <c r="P127" s="28"/>
      <c r="Q127" s="28"/>
      <c r="R127" s="28"/>
      <c r="T127" s="27">
        <v>0</v>
      </c>
      <c r="U127" s="27">
        <v>0</v>
      </c>
      <c r="V127" s="27">
        <v>82</v>
      </c>
      <c r="X127" s="27">
        <v>40997</v>
      </c>
      <c r="Y127" s="27">
        <v>52238</v>
      </c>
      <c r="Z127" s="27">
        <v>43057</v>
      </c>
      <c r="AB127" s="28"/>
      <c r="AC127" s="28"/>
      <c r="AD127" s="28"/>
      <c r="AF127" s="28"/>
      <c r="AG127" s="28"/>
      <c r="AH127" s="28"/>
      <c r="AJ127" s="28"/>
      <c r="AK127" s="28"/>
      <c r="AL127" s="28"/>
      <c r="AN127" s="28"/>
      <c r="AO127" s="28"/>
      <c r="AP127" s="28"/>
      <c r="AR127" s="32">
        <f t="shared" si="16"/>
        <v>0</v>
      </c>
      <c r="AS127" s="32">
        <f t="shared" si="17"/>
        <v>0</v>
      </c>
      <c r="AT127" s="32">
        <f t="shared" si="18"/>
        <v>0</v>
      </c>
      <c r="AV127" s="32">
        <f t="shared" si="19"/>
        <v>0</v>
      </c>
      <c r="AW127" s="32">
        <f t="shared" si="20"/>
        <v>0</v>
      </c>
      <c r="AX127" s="32">
        <f t="shared" si="21"/>
        <v>0</v>
      </c>
      <c r="AY127" s="33"/>
      <c r="AZ127" s="32">
        <f t="shared" si="28"/>
        <v>0</v>
      </c>
      <c r="BA127" s="32">
        <f t="shared" si="28"/>
        <v>0</v>
      </c>
      <c r="BB127" s="32">
        <f t="shared" si="28"/>
        <v>0</v>
      </c>
      <c r="BD127" s="32">
        <f t="shared" si="22"/>
        <v>0</v>
      </c>
      <c r="BE127" s="32">
        <f t="shared" si="23"/>
        <v>0</v>
      </c>
      <c r="BF127" s="32">
        <f t="shared" si="24"/>
        <v>0</v>
      </c>
      <c r="BH127" s="32">
        <f t="shared" si="25"/>
        <v>0</v>
      </c>
      <c r="BI127" s="32">
        <f t="shared" si="26"/>
        <v>0</v>
      </c>
      <c r="BJ127" s="32">
        <f t="shared" si="27"/>
        <v>0</v>
      </c>
      <c r="BL127" s="32">
        <f t="shared" si="29"/>
        <v>0</v>
      </c>
      <c r="BM127" s="32">
        <f t="shared" si="29"/>
        <v>0</v>
      </c>
      <c r="BN127" s="32">
        <f t="shared" si="29"/>
        <v>0</v>
      </c>
      <c r="BP127" s="3">
        <f>'total Trade Mispricing ANALYSIS'!BX127</f>
        <v>0</v>
      </c>
      <c r="BQ127" s="3">
        <f>'total Trade Mispricing ANALYSIS'!BY127</f>
        <v>0</v>
      </c>
      <c r="BR127" s="3">
        <f>'total Trade Mispricing ANALYSIS'!BZ127</f>
        <v>0</v>
      </c>
    </row>
    <row r="128" spans="1:70" x14ac:dyDescent="0.2">
      <c r="A128" s="207"/>
      <c r="B128" s="207"/>
      <c r="C128" s="34" t="s">
        <v>417</v>
      </c>
      <c r="D128" s="25">
        <v>9919</v>
      </c>
      <c r="E128" s="25">
        <v>8766</v>
      </c>
      <c r="F128" s="25">
        <v>12099</v>
      </c>
      <c r="G128" s="26"/>
      <c r="H128" s="25">
        <v>51580</v>
      </c>
      <c r="I128" s="25">
        <v>42152</v>
      </c>
      <c r="J128" s="25">
        <v>42612</v>
      </c>
      <c r="K128" s="26"/>
      <c r="L128" s="28"/>
      <c r="M128" s="28"/>
      <c r="N128" s="28"/>
      <c r="P128" s="28"/>
      <c r="Q128" s="28"/>
      <c r="R128" s="28"/>
      <c r="T128" s="27">
        <v>0</v>
      </c>
      <c r="U128" s="27">
        <v>8</v>
      </c>
      <c r="V128" s="27">
        <v>0</v>
      </c>
      <c r="X128" s="27">
        <v>1408642</v>
      </c>
      <c r="Y128" s="27">
        <v>1578762</v>
      </c>
      <c r="Z128" s="27">
        <v>1329326</v>
      </c>
      <c r="AB128" s="28"/>
      <c r="AC128" s="28"/>
      <c r="AD128" s="28"/>
      <c r="AF128" s="28"/>
      <c r="AG128" s="28"/>
      <c r="AH128" s="28"/>
      <c r="AJ128" s="28"/>
      <c r="AK128" s="28"/>
      <c r="AL128" s="28"/>
      <c r="AN128" s="28"/>
      <c r="AO128" s="28"/>
      <c r="AP128" s="28"/>
      <c r="AR128" s="32">
        <f t="shared" si="16"/>
        <v>0</v>
      </c>
      <c r="AS128" s="32">
        <f t="shared" si="17"/>
        <v>0</v>
      </c>
      <c r="AT128" s="32">
        <f t="shared" si="18"/>
        <v>0</v>
      </c>
      <c r="AV128" s="32">
        <f t="shared" si="19"/>
        <v>0</v>
      </c>
      <c r="AW128" s="32">
        <f t="shared" si="20"/>
        <v>0</v>
      </c>
      <c r="AX128" s="32">
        <f t="shared" si="21"/>
        <v>0</v>
      </c>
      <c r="AY128" s="33"/>
      <c r="AZ128" s="32">
        <f t="shared" si="28"/>
        <v>0</v>
      </c>
      <c r="BA128" s="32">
        <f t="shared" si="28"/>
        <v>0</v>
      </c>
      <c r="BB128" s="32">
        <f t="shared" si="28"/>
        <v>0</v>
      </c>
      <c r="BD128" s="32">
        <f t="shared" si="22"/>
        <v>0</v>
      </c>
      <c r="BE128" s="32">
        <f t="shared" si="23"/>
        <v>0</v>
      </c>
      <c r="BF128" s="32">
        <f t="shared" si="24"/>
        <v>0</v>
      </c>
      <c r="BH128" s="32">
        <f t="shared" si="25"/>
        <v>0</v>
      </c>
      <c r="BI128" s="32">
        <f t="shared" si="26"/>
        <v>0</v>
      </c>
      <c r="BJ128" s="32">
        <f t="shared" si="27"/>
        <v>0</v>
      </c>
      <c r="BL128" s="32">
        <f t="shared" si="29"/>
        <v>0</v>
      </c>
      <c r="BM128" s="32">
        <f t="shared" si="29"/>
        <v>0</v>
      </c>
      <c r="BN128" s="32">
        <f t="shared" si="29"/>
        <v>0</v>
      </c>
      <c r="BP128" s="3">
        <f>'total Trade Mispricing ANALYSIS'!BX128</f>
        <v>0</v>
      </c>
      <c r="BQ128" s="3">
        <f>'total Trade Mispricing ANALYSIS'!BY128</f>
        <v>0</v>
      </c>
      <c r="BR128" s="3">
        <f>'total Trade Mispricing ANALYSIS'!BZ128</f>
        <v>0</v>
      </c>
    </row>
    <row r="129" spans="1:70" x14ac:dyDescent="0.2">
      <c r="A129" s="207"/>
      <c r="B129" s="207"/>
      <c r="C129" s="34" t="s">
        <v>160</v>
      </c>
      <c r="D129" s="39">
        <v>0</v>
      </c>
      <c r="E129" s="39">
        <v>0</v>
      </c>
      <c r="F129" s="39">
        <v>0</v>
      </c>
      <c r="G129" s="38"/>
      <c r="H129" s="39">
        <v>0</v>
      </c>
      <c r="I129" s="39">
        <v>0</v>
      </c>
      <c r="J129" s="39">
        <v>0</v>
      </c>
      <c r="K129" s="38"/>
      <c r="L129" s="28"/>
      <c r="M129" s="28"/>
      <c r="N129" s="28"/>
      <c r="P129" s="28"/>
      <c r="Q129" s="28"/>
      <c r="R129" s="28"/>
      <c r="T129" s="27">
        <v>0</v>
      </c>
      <c r="U129" s="27">
        <v>0</v>
      </c>
      <c r="V129" s="27">
        <v>0</v>
      </c>
      <c r="X129" s="27">
        <v>0</v>
      </c>
      <c r="Y129" s="27">
        <v>0</v>
      </c>
      <c r="Z129" s="27">
        <v>0</v>
      </c>
      <c r="AB129" s="28"/>
      <c r="AC129" s="28"/>
      <c r="AD129" s="28"/>
      <c r="AF129" s="28"/>
      <c r="AG129" s="28"/>
      <c r="AH129" s="28"/>
      <c r="AJ129" s="28"/>
      <c r="AK129" s="28"/>
      <c r="AL129" s="28"/>
      <c r="AN129" s="28"/>
      <c r="AO129" s="28"/>
      <c r="AP129" s="28"/>
      <c r="AR129" s="32">
        <f t="shared" si="16"/>
        <v>0</v>
      </c>
      <c r="AS129" s="32">
        <f t="shared" si="17"/>
        <v>0</v>
      </c>
      <c r="AT129" s="32">
        <f t="shared" si="18"/>
        <v>0</v>
      </c>
      <c r="AV129" s="32">
        <f t="shared" si="19"/>
        <v>0</v>
      </c>
      <c r="AW129" s="32">
        <f t="shared" si="20"/>
        <v>0</v>
      </c>
      <c r="AX129" s="32">
        <f t="shared" si="21"/>
        <v>0</v>
      </c>
      <c r="AY129" s="33"/>
      <c r="AZ129" s="32">
        <f t="shared" si="28"/>
        <v>0</v>
      </c>
      <c r="BA129" s="32">
        <f t="shared" si="28"/>
        <v>0</v>
      </c>
      <c r="BB129" s="32">
        <f t="shared" si="28"/>
        <v>0</v>
      </c>
      <c r="BD129" s="32">
        <f t="shared" si="22"/>
        <v>0</v>
      </c>
      <c r="BE129" s="32">
        <f t="shared" si="23"/>
        <v>0</v>
      </c>
      <c r="BF129" s="32">
        <f t="shared" si="24"/>
        <v>0</v>
      </c>
      <c r="BH129" s="32">
        <f t="shared" si="25"/>
        <v>0</v>
      </c>
      <c r="BI129" s="32">
        <f t="shared" si="26"/>
        <v>0</v>
      </c>
      <c r="BJ129" s="32">
        <f t="shared" si="27"/>
        <v>0</v>
      </c>
      <c r="BL129" s="32">
        <f t="shared" si="29"/>
        <v>0</v>
      </c>
      <c r="BM129" s="32">
        <f t="shared" si="29"/>
        <v>0</v>
      </c>
      <c r="BN129" s="32">
        <f t="shared" si="29"/>
        <v>0</v>
      </c>
      <c r="BP129" s="3">
        <f>'total Trade Mispricing ANALYSIS'!BX129</f>
        <v>0</v>
      </c>
      <c r="BQ129" s="3">
        <f>'total Trade Mispricing ANALYSIS'!BY129</f>
        <v>0</v>
      </c>
      <c r="BR129" s="3">
        <f>'total Trade Mispricing ANALYSIS'!BZ129</f>
        <v>0</v>
      </c>
    </row>
    <row r="130" spans="1:70" x14ac:dyDescent="0.2">
      <c r="A130" s="207"/>
      <c r="B130" s="207"/>
      <c r="C130" s="34" t="s">
        <v>418</v>
      </c>
      <c r="D130" s="25">
        <v>0</v>
      </c>
      <c r="E130" s="25">
        <v>0</v>
      </c>
      <c r="F130" s="35">
        <v>-9999999</v>
      </c>
      <c r="G130" s="26"/>
      <c r="H130" s="27">
        <v>0</v>
      </c>
      <c r="I130" s="27">
        <v>0</v>
      </c>
      <c r="J130" s="35">
        <v>-9999999</v>
      </c>
      <c r="K130" s="26"/>
      <c r="L130" s="28"/>
      <c r="M130" s="28"/>
      <c r="N130" s="28"/>
      <c r="P130" s="28"/>
      <c r="Q130" s="28"/>
      <c r="R130" s="28"/>
      <c r="T130" s="27">
        <v>0</v>
      </c>
      <c r="U130" s="27">
        <v>0</v>
      </c>
      <c r="V130" s="27">
        <v>0</v>
      </c>
      <c r="X130" s="27">
        <v>0</v>
      </c>
      <c r="Y130" s="27">
        <v>0</v>
      </c>
      <c r="Z130" s="27">
        <v>28</v>
      </c>
      <c r="AB130" s="28"/>
      <c r="AC130" s="28"/>
      <c r="AD130" s="28"/>
      <c r="AF130" s="28"/>
      <c r="AG130" s="28"/>
      <c r="AH130" s="28"/>
      <c r="AJ130" s="28"/>
      <c r="AK130" s="28"/>
      <c r="AL130" s="28"/>
      <c r="AN130" s="28"/>
      <c r="AO130" s="28"/>
      <c r="AP130" s="28"/>
      <c r="AR130" s="32">
        <f t="shared" si="16"/>
        <v>0</v>
      </c>
      <c r="AS130" s="32">
        <f t="shared" si="17"/>
        <v>0</v>
      </c>
      <c r="AT130" s="32">
        <f t="shared" si="18"/>
        <v>0</v>
      </c>
      <c r="AV130" s="32">
        <f t="shared" si="19"/>
        <v>0</v>
      </c>
      <c r="AW130" s="32">
        <f t="shared" si="20"/>
        <v>0</v>
      </c>
      <c r="AX130" s="32">
        <f t="shared" si="21"/>
        <v>0</v>
      </c>
      <c r="AY130" s="33"/>
      <c r="AZ130" s="32">
        <f t="shared" si="28"/>
        <v>0</v>
      </c>
      <c r="BA130" s="32">
        <f t="shared" si="28"/>
        <v>0</v>
      </c>
      <c r="BB130" s="32">
        <f t="shared" si="28"/>
        <v>0</v>
      </c>
      <c r="BD130" s="32">
        <f t="shared" si="22"/>
        <v>0</v>
      </c>
      <c r="BE130" s="32">
        <f t="shared" si="23"/>
        <v>0</v>
      </c>
      <c r="BF130" s="32">
        <f t="shared" si="24"/>
        <v>0</v>
      </c>
      <c r="BH130" s="32">
        <f t="shared" si="25"/>
        <v>0</v>
      </c>
      <c r="BI130" s="32">
        <f t="shared" si="26"/>
        <v>0</v>
      </c>
      <c r="BJ130" s="32">
        <f t="shared" si="27"/>
        <v>0</v>
      </c>
      <c r="BL130" s="32">
        <f t="shared" si="29"/>
        <v>0</v>
      </c>
      <c r="BM130" s="32">
        <f t="shared" si="29"/>
        <v>0</v>
      </c>
      <c r="BN130" s="32">
        <f t="shared" si="29"/>
        <v>0</v>
      </c>
      <c r="BP130" s="3">
        <f>'total Trade Mispricing ANALYSIS'!BX130</f>
        <v>0</v>
      </c>
      <c r="BQ130" s="3">
        <f>'total Trade Mispricing ANALYSIS'!BY130</f>
        <v>0</v>
      </c>
      <c r="BR130" s="3">
        <f>'total Trade Mispricing ANALYSIS'!BZ130</f>
        <v>0</v>
      </c>
    </row>
    <row r="131" spans="1:70" x14ac:dyDescent="0.2">
      <c r="A131" s="207"/>
      <c r="B131" s="207"/>
      <c r="C131" s="34" t="s">
        <v>419</v>
      </c>
      <c r="D131" s="25">
        <v>883</v>
      </c>
      <c r="E131" s="25">
        <v>920</v>
      </c>
      <c r="F131" s="60">
        <v>856</v>
      </c>
      <c r="G131" s="8"/>
      <c r="H131" s="25">
        <v>2269</v>
      </c>
      <c r="I131" s="25">
        <v>2129</v>
      </c>
      <c r="J131" s="25">
        <v>1754</v>
      </c>
      <c r="K131" s="46"/>
      <c r="L131" s="28"/>
      <c r="M131" s="28"/>
      <c r="N131" s="28"/>
      <c r="P131" s="28"/>
      <c r="Q131" s="28"/>
      <c r="R131" s="28"/>
      <c r="T131" s="27">
        <v>811</v>
      </c>
      <c r="U131" s="27">
        <v>128</v>
      </c>
      <c r="V131" s="27">
        <v>0</v>
      </c>
      <c r="X131" s="27">
        <v>24872</v>
      </c>
      <c r="Y131" s="27">
        <v>22185</v>
      </c>
      <c r="Z131" s="27">
        <v>17784</v>
      </c>
      <c r="AB131" s="28"/>
      <c r="AC131" s="28"/>
      <c r="AD131" s="28"/>
      <c r="AF131" s="28"/>
      <c r="AG131" s="28"/>
      <c r="AH131" s="28"/>
      <c r="AJ131" s="28"/>
      <c r="AK131" s="28"/>
      <c r="AL131" s="28"/>
      <c r="AN131" s="28"/>
      <c r="AO131" s="28"/>
      <c r="AP131" s="28"/>
      <c r="AR131" s="32">
        <f t="shared" si="16"/>
        <v>0</v>
      </c>
      <c r="AS131" s="32">
        <f t="shared" si="17"/>
        <v>0</v>
      </c>
      <c r="AT131" s="32">
        <f t="shared" si="18"/>
        <v>0</v>
      </c>
      <c r="AV131" s="32">
        <f t="shared" si="19"/>
        <v>0</v>
      </c>
      <c r="AW131" s="32">
        <f t="shared" si="20"/>
        <v>0</v>
      </c>
      <c r="AX131" s="32">
        <f t="shared" si="21"/>
        <v>0</v>
      </c>
      <c r="AY131" s="33"/>
      <c r="AZ131" s="32">
        <f t="shared" si="28"/>
        <v>0</v>
      </c>
      <c r="BA131" s="32">
        <f t="shared" si="28"/>
        <v>0</v>
      </c>
      <c r="BB131" s="32">
        <f t="shared" si="28"/>
        <v>0</v>
      </c>
      <c r="BD131" s="32">
        <f t="shared" si="22"/>
        <v>0</v>
      </c>
      <c r="BE131" s="32">
        <f t="shared" si="23"/>
        <v>0</v>
      </c>
      <c r="BF131" s="32">
        <f t="shared" si="24"/>
        <v>0</v>
      </c>
      <c r="BH131" s="32">
        <f t="shared" si="25"/>
        <v>0</v>
      </c>
      <c r="BI131" s="32">
        <f t="shared" si="26"/>
        <v>0</v>
      </c>
      <c r="BJ131" s="32">
        <f t="shared" si="27"/>
        <v>0</v>
      </c>
      <c r="BL131" s="32">
        <f t="shared" si="29"/>
        <v>0</v>
      </c>
      <c r="BM131" s="32">
        <f t="shared" si="29"/>
        <v>0</v>
      </c>
      <c r="BN131" s="32">
        <f t="shared" si="29"/>
        <v>0</v>
      </c>
      <c r="BP131" s="3">
        <f>'total Trade Mispricing ANALYSIS'!BX131</f>
        <v>0</v>
      </c>
      <c r="BQ131" s="3">
        <f>'total Trade Mispricing ANALYSIS'!BY131</f>
        <v>0</v>
      </c>
      <c r="BR131" s="3">
        <f>'total Trade Mispricing ANALYSIS'!BZ131</f>
        <v>0</v>
      </c>
    </row>
    <row r="132" spans="1:70" x14ac:dyDescent="0.2">
      <c r="A132" s="207"/>
      <c r="B132" s="207"/>
      <c r="C132" s="34" t="s">
        <v>420</v>
      </c>
      <c r="D132" s="35"/>
      <c r="E132" s="35"/>
      <c r="F132" s="60"/>
      <c r="G132" s="8"/>
      <c r="H132" s="35"/>
      <c r="I132" s="35"/>
      <c r="J132" s="25"/>
      <c r="L132" s="28"/>
      <c r="M132" s="28"/>
      <c r="N132" s="28"/>
      <c r="P132" s="28"/>
      <c r="Q132" s="28"/>
      <c r="R132" s="28"/>
      <c r="T132" s="27">
        <v>0</v>
      </c>
      <c r="U132" s="27">
        <v>0</v>
      </c>
      <c r="V132" s="27">
        <v>0</v>
      </c>
      <c r="X132" s="27">
        <v>0</v>
      </c>
      <c r="Y132" s="27">
        <v>8</v>
      </c>
      <c r="Z132" s="27">
        <v>5</v>
      </c>
      <c r="AB132" s="28"/>
      <c r="AC132" s="28"/>
      <c r="AD132" s="28"/>
      <c r="AF132" s="28"/>
      <c r="AG132" s="28"/>
      <c r="AH132" s="28"/>
      <c r="AJ132" s="28"/>
      <c r="AK132" s="28"/>
      <c r="AL132" s="28"/>
      <c r="AN132" s="28"/>
      <c r="AO132" s="28"/>
      <c r="AP132" s="28"/>
      <c r="AR132" s="32">
        <f t="shared" si="16"/>
        <v>0</v>
      </c>
      <c r="AS132" s="32">
        <f t="shared" si="17"/>
        <v>0</v>
      </c>
      <c r="AT132" s="32">
        <f t="shared" si="18"/>
        <v>0</v>
      </c>
      <c r="AV132" s="32">
        <f t="shared" si="19"/>
        <v>0</v>
      </c>
      <c r="AW132" s="32">
        <f t="shared" si="20"/>
        <v>0</v>
      </c>
      <c r="AX132" s="32">
        <f t="shared" si="21"/>
        <v>0</v>
      </c>
      <c r="AY132" s="33"/>
      <c r="AZ132" s="32">
        <f t="shared" si="28"/>
        <v>0</v>
      </c>
      <c r="BA132" s="32">
        <f t="shared" si="28"/>
        <v>0</v>
      </c>
      <c r="BB132" s="32">
        <f t="shared" si="28"/>
        <v>0</v>
      </c>
      <c r="BD132" s="32">
        <f t="shared" si="22"/>
        <v>0</v>
      </c>
      <c r="BE132" s="32">
        <f t="shared" si="23"/>
        <v>0</v>
      </c>
      <c r="BF132" s="32">
        <f t="shared" si="24"/>
        <v>0</v>
      </c>
      <c r="BH132" s="32">
        <f t="shared" si="25"/>
        <v>0</v>
      </c>
      <c r="BI132" s="32">
        <f t="shared" si="26"/>
        <v>0</v>
      </c>
      <c r="BJ132" s="32">
        <f t="shared" si="27"/>
        <v>0</v>
      </c>
      <c r="BL132" s="32">
        <f t="shared" si="29"/>
        <v>0</v>
      </c>
      <c r="BM132" s="32">
        <f t="shared" si="29"/>
        <v>0</v>
      </c>
      <c r="BN132" s="32">
        <f t="shared" si="29"/>
        <v>0</v>
      </c>
      <c r="BP132" s="3">
        <f>'total Trade Mispricing ANALYSIS'!BX132</f>
        <v>0</v>
      </c>
      <c r="BQ132" s="3">
        <f>'total Trade Mispricing ANALYSIS'!BY132</f>
        <v>0</v>
      </c>
      <c r="BR132" s="3">
        <f>'total Trade Mispricing ANALYSIS'!BZ132</f>
        <v>0</v>
      </c>
    </row>
    <row r="133" spans="1:70" x14ac:dyDescent="0.2">
      <c r="A133" s="207"/>
      <c r="B133" s="207"/>
      <c r="C133" s="34" t="s">
        <v>421</v>
      </c>
      <c r="D133" s="37">
        <v>0</v>
      </c>
      <c r="E133" s="37">
        <v>0</v>
      </c>
      <c r="F133" s="37">
        <v>0</v>
      </c>
      <c r="G133" s="38"/>
      <c r="H133" s="61">
        <v>0</v>
      </c>
      <c r="I133" s="61">
        <v>0</v>
      </c>
      <c r="J133" s="61">
        <v>3</v>
      </c>
      <c r="K133" s="38"/>
      <c r="L133" s="28"/>
      <c r="M133" s="28"/>
      <c r="N133" s="28"/>
      <c r="P133" s="28"/>
      <c r="Q133" s="28"/>
      <c r="R133" s="28"/>
      <c r="T133" s="27">
        <v>0</v>
      </c>
      <c r="U133" s="27">
        <v>0</v>
      </c>
      <c r="V133" s="27">
        <v>0</v>
      </c>
      <c r="X133" s="27">
        <v>0</v>
      </c>
      <c r="Y133" s="27">
        <v>0</v>
      </c>
      <c r="Z133" s="27">
        <v>3</v>
      </c>
      <c r="AB133" s="28"/>
      <c r="AC133" s="28"/>
      <c r="AD133" s="28"/>
      <c r="AF133" s="28"/>
      <c r="AG133" s="28"/>
      <c r="AH133" s="28"/>
      <c r="AJ133" s="28"/>
      <c r="AK133" s="28"/>
      <c r="AL133" s="28"/>
      <c r="AN133" s="28"/>
      <c r="AO133" s="28"/>
      <c r="AP133" s="28"/>
      <c r="AR133" s="32">
        <f t="shared" si="16"/>
        <v>0</v>
      </c>
      <c r="AS133" s="32">
        <f t="shared" si="17"/>
        <v>0</v>
      </c>
      <c r="AT133" s="32">
        <f t="shared" si="18"/>
        <v>0</v>
      </c>
      <c r="AV133" s="32">
        <f t="shared" si="19"/>
        <v>0</v>
      </c>
      <c r="AW133" s="32">
        <f t="shared" si="20"/>
        <v>0</v>
      </c>
      <c r="AX133" s="32">
        <f t="shared" si="21"/>
        <v>0</v>
      </c>
      <c r="AY133" s="33"/>
      <c r="AZ133" s="32">
        <f t="shared" si="28"/>
        <v>0</v>
      </c>
      <c r="BA133" s="32">
        <f t="shared" si="28"/>
        <v>0</v>
      </c>
      <c r="BB133" s="32">
        <f t="shared" si="28"/>
        <v>0</v>
      </c>
      <c r="BD133" s="32">
        <f t="shared" si="22"/>
        <v>0</v>
      </c>
      <c r="BE133" s="32">
        <f t="shared" si="23"/>
        <v>0</v>
      </c>
      <c r="BF133" s="32">
        <f t="shared" si="24"/>
        <v>0</v>
      </c>
      <c r="BH133" s="32">
        <f t="shared" si="25"/>
        <v>0</v>
      </c>
      <c r="BI133" s="32">
        <f t="shared" si="26"/>
        <v>0</v>
      </c>
      <c r="BJ133" s="32">
        <f t="shared" si="27"/>
        <v>0</v>
      </c>
      <c r="BL133" s="32">
        <f t="shared" si="29"/>
        <v>0</v>
      </c>
      <c r="BM133" s="32">
        <f t="shared" si="29"/>
        <v>0</v>
      </c>
      <c r="BN133" s="32">
        <f t="shared" si="29"/>
        <v>0</v>
      </c>
      <c r="BP133" s="3">
        <f>'total Trade Mispricing ANALYSIS'!BX133</f>
        <v>0</v>
      </c>
      <c r="BQ133" s="3">
        <f>'total Trade Mispricing ANALYSIS'!BY133</f>
        <v>0</v>
      </c>
      <c r="BR133" s="3">
        <f>'total Trade Mispricing ANALYSIS'!BZ133</f>
        <v>0</v>
      </c>
    </row>
    <row r="134" spans="1:70" x14ac:dyDescent="0.2">
      <c r="A134" s="207"/>
      <c r="B134" s="207"/>
      <c r="C134" s="34" t="s">
        <v>165</v>
      </c>
      <c r="D134" s="25">
        <v>283</v>
      </c>
      <c r="E134" s="25">
        <v>0</v>
      </c>
      <c r="F134" s="25">
        <v>0</v>
      </c>
      <c r="G134" s="26"/>
      <c r="H134" s="25">
        <v>5569</v>
      </c>
      <c r="I134" s="25">
        <v>0</v>
      </c>
      <c r="J134" s="25">
        <v>0</v>
      </c>
      <c r="K134" s="26"/>
      <c r="L134" s="28"/>
      <c r="M134" s="28"/>
      <c r="N134" s="28"/>
      <c r="P134" s="28"/>
      <c r="Q134" s="28"/>
      <c r="R134" s="28"/>
      <c r="T134" s="27">
        <v>0</v>
      </c>
      <c r="U134" s="27">
        <v>0</v>
      </c>
      <c r="V134" s="27">
        <v>0</v>
      </c>
      <c r="X134" s="27">
        <v>54663</v>
      </c>
      <c r="Y134" s="27">
        <v>67751</v>
      </c>
      <c r="Z134" s="27">
        <v>59420</v>
      </c>
      <c r="AB134" s="28"/>
      <c r="AC134" s="28"/>
      <c r="AD134" s="28"/>
      <c r="AF134" s="28"/>
      <c r="AG134" s="28"/>
      <c r="AH134" s="28"/>
      <c r="AJ134" s="28"/>
      <c r="AK134" s="28"/>
      <c r="AL134" s="28"/>
      <c r="AN134" s="28"/>
      <c r="AO134" s="28"/>
      <c r="AP134" s="28"/>
      <c r="AR134" s="32">
        <f t="shared" si="16"/>
        <v>0</v>
      </c>
      <c r="AS134" s="32">
        <f t="shared" si="17"/>
        <v>0</v>
      </c>
      <c r="AT134" s="32">
        <f t="shared" si="18"/>
        <v>0</v>
      </c>
      <c r="AV134" s="32">
        <f t="shared" si="19"/>
        <v>0</v>
      </c>
      <c r="AW134" s="32">
        <f t="shared" si="20"/>
        <v>0</v>
      </c>
      <c r="AX134" s="32">
        <f t="shared" si="21"/>
        <v>0</v>
      </c>
      <c r="AY134" s="33"/>
      <c r="AZ134" s="32">
        <f t="shared" si="28"/>
        <v>0</v>
      </c>
      <c r="BA134" s="32">
        <f t="shared" si="28"/>
        <v>0</v>
      </c>
      <c r="BB134" s="32">
        <f t="shared" si="28"/>
        <v>0</v>
      </c>
      <c r="BD134" s="32">
        <f t="shared" si="22"/>
        <v>0</v>
      </c>
      <c r="BE134" s="32">
        <f t="shared" si="23"/>
        <v>0</v>
      </c>
      <c r="BF134" s="32">
        <f t="shared" si="24"/>
        <v>0</v>
      </c>
      <c r="BH134" s="32">
        <f t="shared" si="25"/>
        <v>0</v>
      </c>
      <c r="BI134" s="32">
        <f t="shared" si="26"/>
        <v>0</v>
      </c>
      <c r="BJ134" s="32">
        <f t="shared" si="27"/>
        <v>0</v>
      </c>
      <c r="BL134" s="32">
        <f t="shared" si="29"/>
        <v>0</v>
      </c>
      <c r="BM134" s="32">
        <f t="shared" si="29"/>
        <v>0</v>
      </c>
      <c r="BN134" s="32">
        <f t="shared" si="29"/>
        <v>0</v>
      </c>
      <c r="BP134" s="3">
        <f>'total Trade Mispricing ANALYSIS'!BX134</f>
        <v>0</v>
      </c>
      <c r="BQ134" s="3">
        <f>'total Trade Mispricing ANALYSIS'!BY134</f>
        <v>0</v>
      </c>
      <c r="BR134" s="3">
        <f>'total Trade Mispricing ANALYSIS'!BZ134</f>
        <v>0</v>
      </c>
    </row>
    <row r="135" spans="1:70" x14ac:dyDescent="0.2">
      <c r="A135" s="207"/>
      <c r="B135" s="207"/>
      <c r="C135" s="34" t="s">
        <v>422</v>
      </c>
      <c r="D135" s="25">
        <v>2568</v>
      </c>
      <c r="E135" s="25">
        <v>2371</v>
      </c>
      <c r="F135" s="25">
        <v>2255</v>
      </c>
      <c r="G135" s="26"/>
      <c r="H135" s="25">
        <v>13973</v>
      </c>
      <c r="I135" s="25">
        <v>30806</v>
      </c>
      <c r="J135" s="25">
        <v>13675</v>
      </c>
      <c r="K135" s="26"/>
      <c r="L135" s="28"/>
      <c r="M135" s="28"/>
      <c r="N135" s="28"/>
      <c r="P135" s="28"/>
      <c r="Q135" s="28"/>
      <c r="R135" s="28"/>
      <c r="T135" s="27">
        <v>923</v>
      </c>
      <c r="U135" s="27">
        <v>555</v>
      </c>
      <c r="V135" s="27">
        <v>797</v>
      </c>
      <c r="X135" s="27">
        <v>2330</v>
      </c>
      <c r="Y135" s="27">
        <v>2230</v>
      </c>
      <c r="Z135" s="27">
        <v>938</v>
      </c>
      <c r="AB135" s="28"/>
      <c r="AC135" s="28"/>
      <c r="AD135" s="28"/>
      <c r="AF135" s="28"/>
      <c r="AG135" s="28"/>
      <c r="AH135" s="28"/>
      <c r="AJ135" s="28"/>
      <c r="AK135" s="28"/>
      <c r="AL135" s="28"/>
      <c r="AN135" s="28"/>
      <c r="AO135" s="28"/>
      <c r="AP135" s="28"/>
      <c r="AR135" s="32">
        <f t="shared" si="16"/>
        <v>0</v>
      </c>
      <c r="AS135" s="32">
        <f t="shared" si="17"/>
        <v>0</v>
      </c>
      <c r="AT135" s="32">
        <f t="shared" si="18"/>
        <v>0</v>
      </c>
      <c r="AV135" s="32">
        <f t="shared" si="19"/>
        <v>0</v>
      </c>
      <c r="AW135" s="32">
        <f t="shared" si="20"/>
        <v>0</v>
      </c>
      <c r="AX135" s="32">
        <f t="shared" si="21"/>
        <v>0</v>
      </c>
      <c r="AY135" s="33"/>
      <c r="AZ135" s="32">
        <f t="shared" si="28"/>
        <v>0</v>
      </c>
      <c r="BA135" s="32">
        <f t="shared" si="28"/>
        <v>0</v>
      </c>
      <c r="BB135" s="32">
        <f t="shared" si="28"/>
        <v>0</v>
      </c>
      <c r="BD135" s="32">
        <f t="shared" si="22"/>
        <v>0</v>
      </c>
      <c r="BE135" s="32">
        <f t="shared" si="23"/>
        <v>0</v>
      </c>
      <c r="BF135" s="32">
        <f t="shared" si="24"/>
        <v>0</v>
      </c>
      <c r="BH135" s="32">
        <f t="shared" si="25"/>
        <v>0</v>
      </c>
      <c r="BI135" s="32">
        <f t="shared" si="26"/>
        <v>0</v>
      </c>
      <c r="BJ135" s="32">
        <f t="shared" si="27"/>
        <v>0</v>
      </c>
      <c r="BL135" s="32">
        <f t="shared" si="29"/>
        <v>0</v>
      </c>
      <c r="BM135" s="32">
        <f t="shared" si="29"/>
        <v>0</v>
      </c>
      <c r="BN135" s="32">
        <f t="shared" si="29"/>
        <v>0</v>
      </c>
      <c r="BP135" s="3">
        <f>'total Trade Mispricing ANALYSIS'!BX135</f>
        <v>0</v>
      </c>
      <c r="BQ135" s="3">
        <f>'total Trade Mispricing ANALYSIS'!BY135</f>
        <v>0</v>
      </c>
      <c r="BR135" s="3">
        <f>'total Trade Mispricing ANALYSIS'!BZ135</f>
        <v>0</v>
      </c>
    </row>
    <row r="136" spans="1:70" x14ac:dyDescent="0.2">
      <c r="A136" s="207"/>
      <c r="B136" s="207"/>
      <c r="C136" s="34" t="s">
        <v>423</v>
      </c>
      <c r="D136" s="25">
        <v>0</v>
      </c>
      <c r="E136" s="25">
        <v>0</v>
      </c>
      <c r="F136" s="25">
        <v>0</v>
      </c>
      <c r="G136" s="26"/>
      <c r="H136" s="25">
        <v>0</v>
      </c>
      <c r="I136" s="25">
        <v>0</v>
      </c>
      <c r="J136" s="25">
        <v>0</v>
      </c>
      <c r="K136" s="26"/>
      <c r="L136" s="28"/>
      <c r="M136" s="28"/>
      <c r="N136" s="28"/>
      <c r="P136" s="28"/>
      <c r="Q136" s="28"/>
      <c r="R136" s="28"/>
      <c r="T136" s="27">
        <v>0</v>
      </c>
      <c r="U136" s="27">
        <v>0</v>
      </c>
      <c r="V136" s="27">
        <v>25</v>
      </c>
      <c r="X136" s="27">
        <v>1650</v>
      </c>
      <c r="Y136" s="27">
        <v>33603</v>
      </c>
      <c r="Z136" s="27">
        <v>53339</v>
      </c>
      <c r="AB136" s="28"/>
      <c r="AC136" s="28"/>
      <c r="AD136" s="28"/>
      <c r="AF136" s="28"/>
      <c r="AG136" s="28"/>
      <c r="AH136" s="28"/>
      <c r="AJ136" s="28"/>
      <c r="AK136" s="28"/>
      <c r="AL136" s="28"/>
      <c r="AN136" s="28"/>
      <c r="AO136" s="28"/>
      <c r="AP136" s="28"/>
      <c r="AR136" s="32">
        <f t="shared" si="16"/>
        <v>0</v>
      </c>
      <c r="AS136" s="32">
        <f t="shared" si="17"/>
        <v>0</v>
      </c>
      <c r="AT136" s="32">
        <f t="shared" si="18"/>
        <v>0</v>
      </c>
      <c r="AV136" s="32">
        <f t="shared" si="19"/>
        <v>0</v>
      </c>
      <c r="AW136" s="32">
        <f t="shared" si="20"/>
        <v>0</v>
      </c>
      <c r="AX136" s="32">
        <f t="shared" si="21"/>
        <v>0</v>
      </c>
      <c r="AY136" s="33"/>
      <c r="AZ136" s="32">
        <f t="shared" si="28"/>
        <v>0</v>
      </c>
      <c r="BA136" s="32">
        <f t="shared" si="28"/>
        <v>0</v>
      </c>
      <c r="BB136" s="32">
        <f t="shared" si="28"/>
        <v>0</v>
      </c>
      <c r="BD136" s="32">
        <f t="shared" si="22"/>
        <v>0</v>
      </c>
      <c r="BE136" s="32">
        <f t="shared" si="23"/>
        <v>0</v>
      </c>
      <c r="BF136" s="32">
        <f t="shared" si="24"/>
        <v>0</v>
      </c>
      <c r="BH136" s="32">
        <f t="shared" si="25"/>
        <v>0</v>
      </c>
      <c r="BI136" s="32">
        <f t="shared" si="26"/>
        <v>0</v>
      </c>
      <c r="BJ136" s="32">
        <f t="shared" si="27"/>
        <v>0</v>
      </c>
      <c r="BL136" s="32">
        <f t="shared" si="29"/>
        <v>0</v>
      </c>
      <c r="BM136" s="32">
        <f t="shared" si="29"/>
        <v>0</v>
      </c>
      <c r="BN136" s="32">
        <f t="shared" si="29"/>
        <v>0</v>
      </c>
      <c r="BP136" s="3">
        <f>'total Trade Mispricing ANALYSIS'!BX136</f>
        <v>0</v>
      </c>
      <c r="BQ136" s="3">
        <f>'total Trade Mispricing ANALYSIS'!BY136</f>
        <v>0</v>
      </c>
      <c r="BR136" s="3">
        <f>'total Trade Mispricing ANALYSIS'!BZ136</f>
        <v>0</v>
      </c>
    </row>
    <row r="137" spans="1:70" x14ac:dyDescent="0.2">
      <c r="A137" s="207"/>
      <c r="B137" s="207"/>
      <c r="C137" s="34" t="s">
        <v>424</v>
      </c>
      <c r="D137" s="25">
        <v>2056</v>
      </c>
      <c r="E137" s="25">
        <v>253</v>
      </c>
      <c r="F137" s="25">
        <v>345</v>
      </c>
      <c r="G137" s="26"/>
      <c r="H137" s="25">
        <v>6652</v>
      </c>
      <c r="I137" s="25">
        <v>7487</v>
      </c>
      <c r="J137" s="25">
        <v>6879</v>
      </c>
      <c r="K137" s="26"/>
      <c r="L137" s="28"/>
      <c r="M137" s="28"/>
      <c r="N137" s="28"/>
      <c r="P137" s="28"/>
      <c r="Q137" s="28"/>
      <c r="R137" s="28"/>
      <c r="T137" s="27">
        <v>0</v>
      </c>
      <c r="U137" s="27">
        <v>151</v>
      </c>
      <c r="V137" s="27">
        <v>15</v>
      </c>
      <c r="X137" s="27">
        <v>5818</v>
      </c>
      <c r="Y137" s="27">
        <v>5148</v>
      </c>
      <c r="Z137" s="27">
        <v>7458</v>
      </c>
      <c r="AB137" s="28"/>
      <c r="AC137" s="28"/>
      <c r="AD137" s="28"/>
      <c r="AF137" s="28"/>
      <c r="AG137" s="28"/>
      <c r="AH137" s="28"/>
      <c r="AJ137" s="28"/>
      <c r="AK137" s="28"/>
      <c r="AL137" s="28"/>
      <c r="AN137" s="28"/>
      <c r="AO137" s="28"/>
      <c r="AP137" s="28"/>
      <c r="AR137" s="32">
        <f t="shared" ref="AR137:AR200" si="30">IF(BD137=0,0,AB137-AJ137)</f>
        <v>0</v>
      </c>
      <c r="AS137" s="32">
        <f t="shared" ref="AS137:AS200" si="31">IF(BE137=0,0,AC137-AK137)</f>
        <v>0</v>
      </c>
      <c r="AT137" s="32">
        <f t="shared" ref="AT137:AT200" si="32">IF(BF137=0,0,AD137-AL137)</f>
        <v>0</v>
      </c>
      <c r="AV137" s="32">
        <f t="shared" ref="AV137:AV200" si="33">IF(BH137=0,0,AN137-P137)</f>
        <v>0</v>
      </c>
      <c r="AW137" s="32">
        <f t="shared" ref="AW137:AW200" si="34">IF(BI137=0,0,AO137-Q137)</f>
        <v>0</v>
      </c>
      <c r="AX137" s="32">
        <f t="shared" ref="AX137:AX200" si="35">IF(BJ137=0,0,AP137-R137)</f>
        <v>0</v>
      </c>
      <c r="AY137" s="33"/>
      <c r="AZ137" s="32">
        <f t="shared" si="28"/>
        <v>0</v>
      </c>
      <c r="BA137" s="32">
        <f t="shared" si="28"/>
        <v>0</v>
      </c>
      <c r="BB137" s="32">
        <f t="shared" si="28"/>
        <v>0</v>
      </c>
      <c r="BD137" s="32">
        <f t="shared" ref="BD137:BD200" si="36">+AB137-L137</f>
        <v>0</v>
      </c>
      <c r="BE137" s="32">
        <f t="shared" ref="BE137:BE200" si="37">+AC137-M137</f>
        <v>0</v>
      </c>
      <c r="BF137" s="32">
        <f t="shared" ref="BF137:BF200" si="38">+AD137-N137</f>
        <v>0</v>
      </c>
      <c r="BH137" s="32">
        <f t="shared" ref="BH137:BH200" si="39">+AF137-P137</f>
        <v>0</v>
      </c>
      <c r="BI137" s="32">
        <f t="shared" ref="BI137:BI200" si="40">+AG137-Q137</f>
        <v>0</v>
      </c>
      <c r="BJ137" s="32">
        <f t="shared" ref="BJ137:BJ200" si="41">+AH137-R137</f>
        <v>0</v>
      </c>
      <c r="BL137" s="32">
        <f t="shared" si="29"/>
        <v>0</v>
      </c>
      <c r="BM137" s="32">
        <f t="shared" si="29"/>
        <v>0</v>
      </c>
      <c r="BN137" s="32">
        <f t="shared" si="29"/>
        <v>0</v>
      </c>
      <c r="BP137" s="3">
        <f>'total Trade Mispricing ANALYSIS'!BX137</f>
        <v>0</v>
      </c>
      <c r="BQ137" s="3">
        <f>'total Trade Mispricing ANALYSIS'!BY137</f>
        <v>0</v>
      </c>
      <c r="BR137" s="3">
        <f>'total Trade Mispricing ANALYSIS'!BZ137</f>
        <v>0</v>
      </c>
    </row>
    <row r="138" spans="1:70" x14ac:dyDescent="0.2">
      <c r="A138" s="207"/>
      <c r="B138" s="207"/>
      <c r="C138" s="34" t="s">
        <v>425</v>
      </c>
      <c r="D138" s="25"/>
      <c r="E138" s="25"/>
      <c r="F138" s="25"/>
      <c r="G138" s="26"/>
      <c r="H138" s="25"/>
      <c r="I138" s="25"/>
      <c r="J138" s="25"/>
      <c r="K138" s="62"/>
      <c r="L138" s="28"/>
      <c r="M138" s="28"/>
      <c r="N138" s="28"/>
      <c r="P138" s="28"/>
      <c r="Q138" s="28"/>
      <c r="R138" s="28"/>
      <c r="T138" s="27">
        <v>142</v>
      </c>
      <c r="U138" s="27">
        <v>310</v>
      </c>
      <c r="V138" s="27">
        <v>313</v>
      </c>
      <c r="X138" s="27">
        <v>566129</v>
      </c>
      <c r="Y138" s="27">
        <v>723822</v>
      </c>
      <c r="Z138" s="27">
        <v>857922</v>
      </c>
      <c r="AB138" s="28"/>
      <c r="AC138" s="28"/>
      <c r="AD138" s="28"/>
      <c r="AF138" s="28"/>
      <c r="AG138" s="28"/>
      <c r="AH138" s="28"/>
      <c r="AJ138" s="28"/>
      <c r="AK138" s="28"/>
      <c r="AL138" s="28"/>
      <c r="AN138" s="28"/>
      <c r="AO138" s="28"/>
      <c r="AP138" s="28"/>
      <c r="AR138" s="32">
        <f t="shared" si="30"/>
        <v>0</v>
      </c>
      <c r="AS138" s="32">
        <f t="shared" si="31"/>
        <v>0</v>
      </c>
      <c r="AT138" s="32">
        <f t="shared" si="32"/>
        <v>0</v>
      </c>
      <c r="AV138" s="32">
        <f t="shared" si="33"/>
        <v>0</v>
      </c>
      <c r="AW138" s="32">
        <f t="shared" si="34"/>
        <v>0</v>
      </c>
      <c r="AX138" s="32">
        <f t="shared" si="35"/>
        <v>0</v>
      </c>
      <c r="AY138" s="33"/>
      <c r="AZ138" s="32">
        <f t="shared" ref="AZ138:BB201" si="42">+AR138+AV138</f>
        <v>0</v>
      </c>
      <c r="BA138" s="32">
        <f t="shared" si="42"/>
        <v>0</v>
      </c>
      <c r="BB138" s="32">
        <f t="shared" si="42"/>
        <v>0</v>
      </c>
      <c r="BD138" s="32">
        <f t="shared" si="36"/>
        <v>0</v>
      </c>
      <c r="BE138" s="32">
        <f t="shared" si="37"/>
        <v>0</v>
      </c>
      <c r="BF138" s="32">
        <f t="shared" si="38"/>
        <v>0</v>
      </c>
      <c r="BH138" s="32">
        <f t="shared" si="39"/>
        <v>0</v>
      </c>
      <c r="BI138" s="32">
        <f t="shared" si="40"/>
        <v>0</v>
      </c>
      <c r="BJ138" s="32">
        <f t="shared" si="41"/>
        <v>0</v>
      </c>
      <c r="BL138" s="32">
        <f t="shared" ref="BL138:BN201" si="43">+BD138+BH138</f>
        <v>0</v>
      </c>
      <c r="BM138" s="32">
        <f t="shared" si="43"/>
        <v>0</v>
      </c>
      <c r="BN138" s="32">
        <f t="shared" si="43"/>
        <v>0</v>
      </c>
      <c r="BP138" s="3">
        <f>'total Trade Mispricing ANALYSIS'!BX138</f>
        <v>0</v>
      </c>
      <c r="BQ138" s="3">
        <f>'total Trade Mispricing ANALYSIS'!BY138</f>
        <v>0</v>
      </c>
      <c r="BR138" s="3">
        <f>'total Trade Mispricing ANALYSIS'!BZ138</f>
        <v>0</v>
      </c>
    </row>
    <row r="139" spans="1:70" x14ac:dyDescent="0.2">
      <c r="A139" s="207"/>
      <c r="B139" s="208"/>
      <c r="C139" s="40" t="s">
        <v>170</v>
      </c>
      <c r="D139" s="25">
        <v>36</v>
      </c>
      <c r="E139" s="25">
        <v>2</v>
      </c>
      <c r="F139" s="35">
        <v>-9999999</v>
      </c>
      <c r="G139" s="8"/>
      <c r="H139" s="25">
        <v>128</v>
      </c>
      <c r="I139" s="25">
        <v>2</v>
      </c>
      <c r="J139" s="35">
        <v>-9999999</v>
      </c>
      <c r="L139" s="28"/>
      <c r="M139" s="28"/>
      <c r="N139" s="28"/>
      <c r="P139" s="28"/>
      <c r="Q139" s="28"/>
      <c r="R139" s="28"/>
      <c r="T139" s="27">
        <v>0</v>
      </c>
      <c r="U139" s="27">
        <v>0</v>
      </c>
      <c r="V139" s="27">
        <v>0</v>
      </c>
      <c r="X139" s="27">
        <v>741</v>
      </c>
      <c r="Y139" s="27">
        <v>393</v>
      </c>
      <c r="Z139" s="27">
        <v>1565</v>
      </c>
      <c r="AB139" s="28"/>
      <c r="AC139" s="28"/>
      <c r="AD139" s="28"/>
      <c r="AF139" s="28"/>
      <c r="AG139" s="28"/>
      <c r="AH139" s="28"/>
      <c r="AJ139" s="28"/>
      <c r="AK139" s="28"/>
      <c r="AL139" s="28"/>
      <c r="AN139" s="28"/>
      <c r="AO139" s="28"/>
      <c r="AP139" s="28"/>
      <c r="AR139" s="32">
        <f t="shared" si="30"/>
        <v>0</v>
      </c>
      <c r="AS139" s="32">
        <f t="shared" si="31"/>
        <v>0</v>
      </c>
      <c r="AT139" s="32">
        <f t="shared" si="32"/>
        <v>0</v>
      </c>
      <c r="AV139" s="32">
        <f t="shared" si="33"/>
        <v>0</v>
      </c>
      <c r="AW139" s="32">
        <f t="shared" si="34"/>
        <v>0</v>
      </c>
      <c r="AX139" s="32">
        <f t="shared" si="35"/>
        <v>0</v>
      </c>
      <c r="AY139" s="33"/>
      <c r="AZ139" s="32">
        <f t="shared" si="42"/>
        <v>0</v>
      </c>
      <c r="BA139" s="32">
        <f t="shared" si="42"/>
        <v>0</v>
      </c>
      <c r="BB139" s="32">
        <f t="shared" si="42"/>
        <v>0</v>
      </c>
      <c r="BD139" s="32">
        <f t="shared" si="36"/>
        <v>0</v>
      </c>
      <c r="BE139" s="32">
        <f t="shared" si="37"/>
        <v>0</v>
      </c>
      <c r="BF139" s="32">
        <f t="shared" si="38"/>
        <v>0</v>
      </c>
      <c r="BH139" s="32">
        <f t="shared" si="39"/>
        <v>0</v>
      </c>
      <c r="BI139" s="32">
        <f t="shared" si="40"/>
        <v>0</v>
      </c>
      <c r="BJ139" s="32">
        <f t="shared" si="41"/>
        <v>0</v>
      </c>
      <c r="BL139" s="32">
        <f t="shared" si="43"/>
        <v>0</v>
      </c>
      <c r="BM139" s="32">
        <f t="shared" si="43"/>
        <v>0</v>
      </c>
      <c r="BN139" s="32">
        <f t="shared" si="43"/>
        <v>0</v>
      </c>
      <c r="BP139" s="3">
        <f>'total Trade Mispricing ANALYSIS'!BX139</f>
        <v>0</v>
      </c>
      <c r="BQ139" s="3">
        <f>'total Trade Mispricing ANALYSIS'!BY139</f>
        <v>0</v>
      </c>
      <c r="BR139" s="3">
        <f>'total Trade Mispricing ANALYSIS'!BZ139</f>
        <v>0</v>
      </c>
    </row>
    <row r="140" spans="1:70" ht="12" customHeight="1" x14ac:dyDescent="0.2">
      <c r="A140" s="207"/>
      <c r="B140" s="206" t="s">
        <v>426</v>
      </c>
      <c r="C140" s="34" t="s">
        <v>172</v>
      </c>
      <c r="D140" s="27">
        <v>3</v>
      </c>
      <c r="E140" s="27">
        <v>0</v>
      </c>
      <c r="F140" s="35">
        <v>-9999999</v>
      </c>
      <c r="G140" s="26"/>
      <c r="H140" s="27">
        <v>0</v>
      </c>
      <c r="I140" s="27">
        <v>0</v>
      </c>
      <c r="J140" s="35">
        <v>-9999999</v>
      </c>
      <c r="K140" s="26"/>
      <c r="L140" s="28"/>
      <c r="M140" s="28"/>
      <c r="N140" s="28"/>
      <c r="P140" s="28"/>
      <c r="Q140" s="28"/>
      <c r="R140" s="28"/>
      <c r="S140" s="26"/>
      <c r="T140" s="27">
        <v>0</v>
      </c>
      <c r="U140" s="27">
        <v>0</v>
      </c>
      <c r="V140" s="27">
        <v>0</v>
      </c>
      <c r="X140" s="27">
        <v>0</v>
      </c>
      <c r="Y140" s="27">
        <v>1</v>
      </c>
      <c r="Z140" s="27">
        <v>1</v>
      </c>
      <c r="AB140" s="28"/>
      <c r="AC140" s="28"/>
      <c r="AD140" s="28"/>
      <c r="AF140" s="28"/>
      <c r="AG140" s="28"/>
      <c r="AH140" s="28"/>
      <c r="AJ140" s="28"/>
      <c r="AK140" s="28"/>
      <c r="AL140" s="28"/>
      <c r="AN140" s="28"/>
      <c r="AO140" s="28"/>
      <c r="AP140" s="28"/>
      <c r="AR140" s="32">
        <f t="shared" si="30"/>
        <v>0</v>
      </c>
      <c r="AS140" s="32">
        <f t="shared" si="31"/>
        <v>0</v>
      </c>
      <c r="AT140" s="32">
        <f t="shared" si="32"/>
        <v>0</v>
      </c>
      <c r="AV140" s="32">
        <f t="shared" si="33"/>
        <v>0</v>
      </c>
      <c r="AW140" s="32">
        <f t="shared" si="34"/>
        <v>0</v>
      </c>
      <c r="AX140" s="32">
        <f t="shared" si="35"/>
        <v>0</v>
      </c>
      <c r="AY140" s="33"/>
      <c r="AZ140" s="32">
        <f t="shared" si="42"/>
        <v>0</v>
      </c>
      <c r="BA140" s="32">
        <f t="shared" si="42"/>
        <v>0</v>
      </c>
      <c r="BB140" s="32">
        <f t="shared" si="42"/>
        <v>0</v>
      </c>
      <c r="BD140" s="32">
        <f t="shared" si="36"/>
        <v>0</v>
      </c>
      <c r="BE140" s="32">
        <f t="shared" si="37"/>
        <v>0</v>
      </c>
      <c r="BF140" s="32">
        <f t="shared" si="38"/>
        <v>0</v>
      </c>
      <c r="BH140" s="32">
        <f t="shared" si="39"/>
        <v>0</v>
      </c>
      <c r="BI140" s="32">
        <f t="shared" si="40"/>
        <v>0</v>
      </c>
      <c r="BJ140" s="32">
        <f t="shared" si="41"/>
        <v>0</v>
      </c>
      <c r="BL140" s="32">
        <f t="shared" si="43"/>
        <v>0</v>
      </c>
      <c r="BM140" s="32">
        <f t="shared" si="43"/>
        <v>0</v>
      </c>
      <c r="BN140" s="32">
        <f t="shared" si="43"/>
        <v>0</v>
      </c>
      <c r="BP140" s="3">
        <f>'total Trade Mispricing ANALYSIS'!BX140</f>
        <v>0</v>
      </c>
      <c r="BQ140" s="3">
        <f>'total Trade Mispricing ANALYSIS'!BY140</f>
        <v>0</v>
      </c>
      <c r="BR140" s="3">
        <f>'total Trade Mispricing ANALYSIS'!BZ140</f>
        <v>0</v>
      </c>
    </row>
    <row r="141" spans="1:70" x14ac:dyDescent="0.2">
      <c r="A141" s="207"/>
      <c r="B141" s="207"/>
      <c r="C141" s="34" t="s">
        <v>427</v>
      </c>
      <c r="D141" s="25">
        <v>0</v>
      </c>
      <c r="E141" s="35">
        <v>-9999999</v>
      </c>
      <c r="F141" s="35">
        <v>-9999999</v>
      </c>
      <c r="G141" s="26"/>
      <c r="H141" s="25">
        <v>5</v>
      </c>
      <c r="I141" s="35">
        <v>-9999999</v>
      </c>
      <c r="J141" s="35">
        <v>-9999999</v>
      </c>
      <c r="K141" s="26"/>
      <c r="L141" s="28"/>
      <c r="M141" s="28"/>
      <c r="N141" s="28"/>
      <c r="P141" s="28"/>
      <c r="Q141" s="28"/>
      <c r="R141" s="28"/>
      <c r="T141" s="27">
        <v>0</v>
      </c>
      <c r="U141" s="27">
        <v>0</v>
      </c>
      <c r="V141" s="27">
        <v>0</v>
      </c>
      <c r="X141" s="27">
        <v>0</v>
      </c>
      <c r="Y141" s="27">
        <v>122</v>
      </c>
      <c r="Z141" s="27">
        <v>136</v>
      </c>
      <c r="AB141" s="28"/>
      <c r="AC141" s="28"/>
      <c r="AD141" s="28"/>
      <c r="AF141" s="28"/>
      <c r="AG141" s="28"/>
      <c r="AH141" s="28"/>
      <c r="AJ141" s="28"/>
      <c r="AK141" s="28"/>
      <c r="AL141" s="28"/>
      <c r="AN141" s="28"/>
      <c r="AO141" s="28"/>
      <c r="AP141" s="28"/>
      <c r="AR141" s="32">
        <f t="shared" si="30"/>
        <v>0</v>
      </c>
      <c r="AS141" s="32">
        <f t="shared" si="31"/>
        <v>0</v>
      </c>
      <c r="AT141" s="32">
        <f t="shared" si="32"/>
        <v>0</v>
      </c>
      <c r="AV141" s="32">
        <f t="shared" si="33"/>
        <v>0</v>
      </c>
      <c r="AW141" s="32">
        <f t="shared" si="34"/>
        <v>0</v>
      </c>
      <c r="AX141" s="32">
        <f t="shared" si="35"/>
        <v>0</v>
      </c>
      <c r="AY141" s="33"/>
      <c r="AZ141" s="32">
        <f t="shared" si="42"/>
        <v>0</v>
      </c>
      <c r="BA141" s="32">
        <f t="shared" si="42"/>
        <v>0</v>
      </c>
      <c r="BB141" s="32">
        <f t="shared" si="42"/>
        <v>0</v>
      </c>
      <c r="BD141" s="32">
        <f t="shared" si="36"/>
        <v>0</v>
      </c>
      <c r="BE141" s="32">
        <f t="shared" si="37"/>
        <v>0</v>
      </c>
      <c r="BF141" s="32">
        <f t="shared" si="38"/>
        <v>0</v>
      </c>
      <c r="BH141" s="32">
        <f t="shared" si="39"/>
        <v>0</v>
      </c>
      <c r="BI141" s="32">
        <f t="shared" si="40"/>
        <v>0</v>
      </c>
      <c r="BJ141" s="32">
        <f t="shared" si="41"/>
        <v>0</v>
      </c>
      <c r="BL141" s="32">
        <f t="shared" si="43"/>
        <v>0</v>
      </c>
      <c r="BM141" s="32">
        <f t="shared" si="43"/>
        <v>0</v>
      </c>
      <c r="BN141" s="32">
        <f t="shared" si="43"/>
        <v>0</v>
      </c>
      <c r="BP141" s="3">
        <f>'total Trade Mispricing ANALYSIS'!BX141</f>
        <v>0</v>
      </c>
      <c r="BQ141" s="3">
        <f>'total Trade Mispricing ANALYSIS'!BY141</f>
        <v>0</v>
      </c>
      <c r="BR141" s="3">
        <f>'total Trade Mispricing ANALYSIS'!BZ141</f>
        <v>0</v>
      </c>
    </row>
    <row r="142" spans="1:70" x14ac:dyDescent="0.2">
      <c r="A142" s="207"/>
      <c r="B142" s="207"/>
      <c r="C142" s="41" t="s">
        <v>428</v>
      </c>
      <c r="D142" s="35"/>
      <c r="E142" s="51"/>
      <c r="F142" s="51"/>
      <c r="G142" s="52"/>
      <c r="H142" s="35"/>
      <c r="I142" s="51"/>
      <c r="J142" s="51"/>
      <c r="L142" s="28"/>
      <c r="M142" s="28"/>
      <c r="N142" s="28"/>
      <c r="P142" s="28"/>
      <c r="Q142" s="28"/>
      <c r="R142" s="28"/>
      <c r="T142" s="27"/>
      <c r="U142" s="27"/>
      <c r="V142" s="27"/>
      <c r="X142" s="55"/>
      <c r="Y142" s="55"/>
      <c r="Z142" s="55"/>
      <c r="AB142" s="28"/>
      <c r="AC142" s="28"/>
      <c r="AD142" s="28"/>
      <c r="AF142" s="28"/>
      <c r="AG142" s="28"/>
      <c r="AH142" s="28"/>
      <c r="AJ142" s="28"/>
      <c r="AK142" s="28"/>
      <c r="AL142" s="28"/>
      <c r="AN142" s="28"/>
      <c r="AO142" s="28"/>
      <c r="AP142" s="28"/>
      <c r="AR142" s="32">
        <f t="shared" si="30"/>
        <v>0</v>
      </c>
      <c r="AS142" s="32">
        <f t="shared" si="31"/>
        <v>0</v>
      </c>
      <c r="AT142" s="32">
        <f t="shared" si="32"/>
        <v>0</v>
      </c>
      <c r="AV142" s="32">
        <f t="shared" si="33"/>
        <v>0</v>
      </c>
      <c r="AW142" s="32">
        <f t="shared" si="34"/>
        <v>0</v>
      </c>
      <c r="AX142" s="32">
        <f t="shared" si="35"/>
        <v>0</v>
      </c>
      <c r="AY142" s="33"/>
      <c r="AZ142" s="32">
        <f t="shared" si="42"/>
        <v>0</v>
      </c>
      <c r="BA142" s="32">
        <f t="shared" si="42"/>
        <v>0</v>
      </c>
      <c r="BB142" s="32">
        <f t="shared" si="42"/>
        <v>0</v>
      </c>
      <c r="BD142" s="32">
        <f t="shared" si="36"/>
        <v>0</v>
      </c>
      <c r="BE142" s="32">
        <f t="shared" si="37"/>
        <v>0</v>
      </c>
      <c r="BF142" s="32">
        <f t="shared" si="38"/>
        <v>0</v>
      </c>
      <c r="BH142" s="32">
        <f t="shared" si="39"/>
        <v>0</v>
      </c>
      <c r="BI142" s="32">
        <f t="shared" si="40"/>
        <v>0</v>
      </c>
      <c r="BJ142" s="32">
        <f t="shared" si="41"/>
        <v>0</v>
      </c>
      <c r="BL142" s="32">
        <f t="shared" si="43"/>
        <v>0</v>
      </c>
      <c r="BM142" s="32">
        <f t="shared" si="43"/>
        <v>0</v>
      </c>
      <c r="BN142" s="32">
        <f t="shared" si="43"/>
        <v>0</v>
      </c>
      <c r="BP142" s="3">
        <f>'total Trade Mispricing ANALYSIS'!BX142</f>
        <v>0</v>
      </c>
      <c r="BQ142" s="3">
        <f>'total Trade Mispricing ANALYSIS'!BY142</f>
        <v>0</v>
      </c>
      <c r="BR142" s="3">
        <f>'total Trade Mispricing ANALYSIS'!BZ142</f>
        <v>0</v>
      </c>
    </row>
    <row r="143" spans="1:70" x14ac:dyDescent="0.2">
      <c r="A143" s="207"/>
      <c r="B143" s="207"/>
      <c r="C143" s="34" t="s">
        <v>175</v>
      </c>
      <c r="D143" s="25">
        <v>0</v>
      </c>
      <c r="E143" s="35">
        <v>-9999999</v>
      </c>
      <c r="F143" s="35">
        <v>-9999999</v>
      </c>
      <c r="G143" s="26"/>
      <c r="H143" s="25">
        <v>0</v>
      </c>
      <c r="I143" s="35">
        <v>-9999999</v>
      </c>
      <c r="J143" s="35">
        <v>-9999999</v>
      </c>
      <c r="K143" s="26"/>
      <c r="L143" s="28"/>
      <c r="M143" s="28"/>
      <c r="N143" s="28"/>
      <c r="P143" s="28"/>
      <c r="Q143" s="28"/>
      <c r="R143" s="28"/>
      <c r="T143" s="27">
        <v>0</v>
      </c>
      <c r="U143" s="27">
        <v>0</v>
      </c>
      <c r="V143" s="27">
        <v>0</v>
      </c>
      <c r="X143" s="27">
        <v>6</v>
      </c>
      <c r="Y143" s="27">
        <v>196</v>
      </c>
      <c r="Z143" s="27">
        <v>131</v>
      </c>
      <c r="AB143" s="28"/>
      <c r="AC143" s="28"/>
      <c r="AD143" s="28"/>
      <c r="AF143" s="28"/>
      <c r="AG143" s="28"/>
      <c r="AH143" s="28"/>
      <c r="AJ143" s="28"/>
      <c r="AK143" s="28"/>
      <c r="AL143" s="28"/>
      <c r="AN143" s="28"/>
      <c r="AO143" s="28"/>
      <c r="AP143" s="28"/>
      <c r="AR143" s="32">
        <f t="shared" si="30"/>
        <v>0</v>
      </c>
      <c r="AS143" s="32">
        <f t="shared" si="31"/>
        <v>0</v>
      </c>
      <c r="AT143" s="32">
        <f t="shared" si="32"/>
        <v>0</v>
      </c>
      <c r="AV143" s="32">
        <f t="shared" si="33"/>
        <v>0</v>
      </c>
      <c r="AW143" s="32">
        <f t="shared" si="34"/>
        <v>0</v>
      </c>
      <c r="AX143" s="32">
        <f t="shared" si="35"/>
        <v>0</v>
      </c>
      <c r="AY143" s="33"/>
      <c r="AZ143" s="32">
        <f t="shared" si="42"/>
        <v>0</v>
      </c>
      <c r="BA143" s="32">
        <f t="shared" si="42"/>
        <v>0</v>
      </c>
      <c r="BB143" s="32">
        <f t="shared" si="42"/>
        <v>0</v>
      </c>
      <c r="BD143" s="32">
        <f t="shared" si="36"/>
        <v>0</v>
      </c>
      <c r="BE143" s="32">
        <f t="shared" si="37"/>
        <v>0</v>
      </c>
      <c r="BF143" s="32">
        <f t="shared" si="38"/>
        <v>0</v>
      </c>
      <c r="BH143" s="32">
        <f t="shared" si="39"/>
        <v>0</v>
      </c>
      <c r="BI143" s="32">
        <f t="shared" si="40"/>
        <v>0</v>
      </c>
      <c r="BJ143" s="32">
        <f t="shared" si="41"/>
        <v>0</v>
      </c>
      <c r="BL143" s="32">
        <f t="shared" si="43"/>
        <v>0</v>
      </c>
      <c r="BM143" s="32">
        <f t="shared" si="43"/>
        <v>0</v>
      </c>
      <c r="BN143" s="32">
        <f t="shared" si="43"/>
        <v>0</v>
      </c>
      <c r="BP143" s="3">
        <f>'total Trade Mispricing ANALYSIS'!BX143</f>
        <v>0</v>
      </c>
      <c r="BQ143" s="3">
        <f>'total Trade Mispricing ANALYSIS'!BY143</f>
        <v>0</v>
      </c>
      <c r="BR143" s="3">
        <f>'total Trade Mispricing ANALYSIS'!BZ143</f>
        <v>0</v>
      </c>
    </row>
    <row r="144" spans="1:70" x14ac:dyDescent="0.2">
      <c r="A144" s="207"/>
      <c r="B144" s="207"/>
      <c r="C144" s="34" t="s">
        <v>429</v>
      </c>
      <c r="D144" s="37">
        <v>0</v>
      </c>
      <c r="E144" s="37">
        <v>0</v>
      </c>
      <c r="F144" s="37">
        <v>0</v>
      </c>
      <c r="G144" s="38"/>
      <c r="H144" s="39">
        <v>0</v>
      </c>
      <c r="I144" s="39">
        <v>0</v>
      </c>
      <c r="J144" s="39">
        <v>1</v>
      </c>
      <c r="K144" s="38"/>
      <c r="L144" s="28"/>
      <c r="M144" s="28"/>
      <c r="N144" s="28"/>
      <c r="P144" s="28"/>
      <c r="Q144" s="28"/>
      <c r="R144" s="28"/>
      <c r="T144" s="27">
        <v>0</v>
      </c>
      <c r="U144" s="27">
        <v>0</v>
      </c>
      <c r="V144" s="27">
        <v>0</v>
      </c>
      <c r="W144" s="44"/>
      <c r="X144" s="27">
        <v>0</v>
      </c>
      <c r="Y144" s="27">
        <v>0</v>
      </c>
      <c r="Z144" s="27">
        <v>1</v>
      </c>
      <c r="AB144" s="28"/>
      <c r="AC144" s="28"/>
      <c r="AD144" s="28"/>
      <c r="AF144" s="28"/>
      <c r="AG144" s="28"/>
      <c r="AH144" s="28"/>
      <c r="AJ144" s="28"/>
      <c r="AK144" s="28"/>
      <c r="AL144" s="28"/>
      <c r="AN144" s="28"/>
      <c r="AO144" s="28"/>
      <c r="AP144" s="28"/>
      <c r="AR144" s="32">
        <f t="shared" si="30"/>
        <v>0</v>
      </c>
      <c r="AS144" s="32">
        <f t="shared" si="31"/>
        <v>0</v>
      </c>
      <c r="AT144" s="32">
        <f t="shared" si="32"/>
        <v>0</v>
      </c>
      <c r="AV144" s="32">
        <f t="shared" si="33"/>
        <v>0</v>
      </c>
      <c r="AW144" s="32">
        <f t="shared" si="34"/>
        <v>0</v>
      </c>
      <c r="AX144" s="32">
        <f t="shared" si="35"/>
        <v>0</v>
      </c>
      <c r="AY144" s="33"/>
      <c r="AZ144" s="32">
        <f t="shared" si="42"/>
        <v>0</v>
      </c>
      <c r="BA144" s="32">
        <f t="shared" si="42"/>
        <v>0</v>
      </c>
      <c r="BB144" s="32">
        <f t="shared" si="42"/>
        <v>0</v>
      </c>
      <c r="BD144" s="32">
        <f t="shared" si="36"/>
        <v>0</v>
      </c>
      <c r="BE144" s="32">
        <f t="shared" si="37"/>
        <v>0</v>
      </c>
      <c r="BF144" s="32">
        <f t="shared" si="38"/>
        <v>0</v>
      </c>
      <c r="BH144" s="32">
        <f t="shared" si="39"/>
        <v>0</v>
      </c>
      <c r="BI144" s="32">
        <f t="shared" si="40"/>
        <v>0</v>
      </c>
      <c r="BJ144" s="32">
        <f t="shared" si="41"/>
        <v>0</v>
      </c>
      <c r="BL144" s="32">
        <f t="shared" si="43"/>
        <v>0</v>
      </c>
      <c r="BM144" s="32">
        <f t="shared" si="43"/>
        <v>0</v>
      </c>
      <c r="BN144" s="32">
        <f t="shared" si="43"/>
        <v>0</v>
      </c>
      <c r="BP144" s="3">
        <f>'total Trade Mispricing ANALYSIS'!BX144</f>
        <v>0</v>
      </c>
      <c r="BQ144" s="3">
        <f>'total Trade Mispricing ANALYSIS'!BY144</f>
        <v>0</v>
      </c>
      <c r="BR144" s="3">
        <f>'total Trade Mispricing ANALYSIS'!BZ144</f>
        <v>0</v>
      </c>
    </row>
    <row r="145" spans="1:70" x14ac:dyDescent="0.2">
      <c r="A145" s="207"/>
      <c r="B145" s="207"/>
      <c r="C145" s="34" t="s">
        <v>430</v>
      </c>
      <c r="D145" s="25">
        <v>97</v>
      </c>
      <c r="E145" s="25">
        <v>101</v>
      </c>
      <c r="F145" s="25">
        <v>77</v>
      </c>
      <c r="G145" s="26"/>
      <c r="H145" s="25">
        <v>0</v>
      </c>
      <c r="I145" s="25">
        <v>0</v>
      </c>
      <c r="J145" s="25">
        <v>0</v>
      </c>
      <c r="K145" s="26"/>
      <c r="L145" s="28"/>
      <c r="M145" s="28"/>
      <c r="N145" s="28"/>
      <c r="P145" s="28"/>
      <c r="Q145" s="28"/>
      <c r="R145" s="28"/>
      <c r="T145" s="27">
        <v>219</v>
      </c>
      <c r="U145" s="27">
        <v>197</v>
      </c>
      <c r="V145" s="27">
        <v>263</v>
      </c>
      <c r="X145" s="27">
        <v>4</v>
      </c>
      <c r="Y145" s="27">
        <v>183</v>
      </c>
      <c r="Z145" s="27">
        <v>143</v>
      </c>
      <c r="AB145" s="28"/>
      <c r="AC145" s="28"/>
      <c r="AD145" s="28"/>
      <c r="AF145" s="28"/>
      <c r="AG145" s="28"/>
      <c r="AH145" s="28"/>
      <c r="AJ145" s="28"/>
      <c r="AK145" s="28"/>
      <c r="AL145" s="28"/>
      <c r="AN145" s="28"/>
      <c r="AO145" s="28"/>
      <c r="AP145" s="28"/>
      <c r="AR145" s="32">
        <f t="shared" si="30"/>
        <v>0</v>
      </c>
      <c r="AS145" s="32">
        <f t="shared" si="31"/>
        <v>0</v>
      </c>
      <c r="AT145" s="32">
        <f t="shared" si="32"/>
        <v>0</v>
      </c>
      <c r="AV145" s="32">
        <f t="shared" si="33"/>
        <v>0</v>
      </c>
      <c r="AW145" s="32">
        <f t="shared" si="34"/>
        <v>0</v>
      </c>
      <c r="AX145" s="32">
        <f t="shared" si="35"/>
        <v>0</v>
      </c>
      <c r="AY145" s="33"/>
      <c r="AZ145" s="32">
        <f t="shared" si="42"/>
        <v>0</v>
      </c>
      <c r="BA145" s="32">
        <f t="shared" si="42"/>
        <v>0</v>
      </c>
      <c r="BB145" s="32">
        <f t="shared" si="42"/>
        <v>0</v>
      </c>
      <c r="BD145" s="32">
        <f t="shared" si="36"/>
        <v>0</v>
      </c>
      <c r="BE145" s="32">
        <f t="shared" si="37"/>
        <v>0</v>
      </c>
      <c r="BF145" s="32">
        <f t="shared" si="38"/>
        <v>0</v>
      </c>
      <c r="BH145" s="32">
        <f t="shared" si="39"/>
        <v>0</v>
      </c>
      <c r="BI145" s="32">
        <f t="shared" si="40"/>
        <v>0</v>
      </c>
      <c r="BJ145" s="32">
        <f t="shared" si="41"/>
        <v>0</v>
      </c>
      <c r="BL145" s="32">
        <f t="shared" si="43"/>
        <v>0</v>
      </c>
      <c r="BM145" s="32">
        <f t="shared" si="43"/>
        <v>0</v>
      </c>
      <c r="BN145" s="32">
        <f t="shared" si="43"/>
        <v>0</v>
      </c>
      <c r="BP145" s="3">
        <f>'total Trade Mispricing ANALYSIS'!BX145</f>
        <v>0</v>
      </c>
      <c r="BQ145" s="3">
        <f>'total Trade Mispricing ANALYSIS'!BY145</f>
        <v>0</v>
      </c>
      <c r="BR145" s="3">
        <f>'total Trade Mispricing ANALYSIS'!BZ145</f>
        <v>0</v>
      </c>
    </row>
    <row r="146" spans="1:70" x14ac:dyDescent="0.2">
      <c r="A146" s="207"/>
      <c r="B146" s="207"/>
      <c r="C146" s="34" t="s">
        <v>431</v>
      </c>
      <c r="D146" s="25">
        <v>382</v>
      </c>
      <c r="E146" s="25">
        <v>3766</v>
      </c>
      <c r="F146" s="25">
        <v>63</v>
      </c>
      <c r="G146" s="26"/>
      <c r="H146" s="25">
        <v>0</v>
      </c>
      <c r="I146" s="25">
        <v>9</v>
      </c>
      <c r="J146" s="25">
        <v>716</v>
      </c>
      <c r="K146" s="26"/>
      <c r="L146" s="28"/>
      <c r="M146" s="28"/>
      <c r="N146" s="28"/>
      <c r="P146" s="28"/>
      <c r="Q146" s="28"/>
      <c r="R146" s="28"/>
      <c r="T146" s="27">
        <v>0</v>
      </c>
      <c r="U146" s="27">
        <v>0</v>
      </c>
      <c r="V146" s="27">
        <v>0</v>
      </c>
      <c r="X146" s="27">
        <v>805</v>
      </c>
      <c r="Y146" s="27">
        <v>12</v>
      </c>
      <c r="Z146" s="27">
        <v>60</v>
      </c>
      <c r="AB146" s="28"/>
      <c r="AC146" s="28"/>
      <c r="AD146" s="28"/>
      <c r="AF146" s="28"/>
      <c r="AG146" s="28"/>
      <c r="AH146" s="28"/>
      <c r="AJ146" s="28"/>
      <c r="AK146" s="28"/>
      <c r="AL146" s="28"/>
      <c r="AN146" s="28"/>
      <c r="AO146" s="28"/>
      <c r="AP146" s="28"/>
      <c r="AR146" s="32">
        <f t="shared" si="30"/>
        <v>0</v>
      </c>
      <c r="AS146" s="32">
        <f t="shared" si="31"/>
        <v>0</v>
      </c>
      <c r="AT146" s="32">
        <f t="shared" si="32"/>
        <v>0</v>
      </c>
      <c r="AV146" s="32">
        <f t="shared" si="33"/>
        <v>0</v>
      </c>
      <c r="AW146" s="32">
        <f t="shared" si="34"/>
        <v>0</v>
      </c>
      <c r="AX146" s="32">
        <f t="shared" si="35"/>
        <v>0</v>
      </c>
      <c r="AY146" s="33"/>
      <c r="AZ146" s="32">
        <f t="shared" si="42"/>
        <v>0</v>
      </c>
      <c r="BA146" s="32">
        <f t="shared" si="42"/>
        <v>0</v>
      </c>
      <c r="BB146" s="32">
        <f t="shared" si="42"/>
        <v>0</v>
      </c>
      <c r="BD146" s="32">
        <f t="shared" si="36"/>
        <v>0</v>
      </c>
      <c r="BE146" s="32">
        <f t="shared" si="37"/>
        <v>0</v>
      </c>
      <c r="BF146" s="32">
        <f t="shared" si="38"/>
        <v>0</v>
      </c>
      <c r="BH146" s="32">
        <f t="shared" si="39"/>
        <v>0</v>
      </c>
      <c r="BI146" s="32">
        <f t="shared" si="40"/>
        <v>0</v>
      </c>
      <c r="BJ146" s="32">
        <f t="shared" si="41"/>
        <v>0</v>
      </c>
      <c r="BL146" s="32">
        <f t="shared" si="43"/>
        <v>0</v>
      </c>
      <c r="BM146" s="32">
        <f t="shared" si="43"/>
        <v>0</v>
      </c>
      <c r="BN146" s="32">
        <f t="shared" si="43"/>
        <v>0</v>
      </c>
      <c r="BP146" s="3">
        <f>'total Trade Mispricing ANALYSIS'!BX146</f>
        <v>0</v>
      </c>
      <c r="BQ146" s="3">
        <f>'total Trade Mispricing ANALYSIS'!BY146</f>
        <v>0</v>
      </c>
      <c r="BR146" s="3">
        <f>'total Trade Mispricing ANALYSIS'!BZ146</f>
        <v>0</v>
      </c>
    </row>
    <row r="147" spans="1:70" x14ac:dyDescent="0.2">
      <c r="A147" s="207"/>
      <c r="B147" s="207"/>
      <c r="C147" s="34" t="s">
        <v>432</v>
      </c>
      <c r="D147" s="35">
        <v>-9999999</v>
      </c>
      <c r="E147" s="35">
        <v>-9999999</v>
      </c>
      <c r="F147" s="35">
        <v>-9999999</v>
      </c>
      <c r="G147" s="26"/>
      <c r="H147" s="35">
        <v>-9999999</v>
      </c>
      <c r="I147" s="35">
        <v>-9999999</v>
      </c>
      <c r="J147" s="35">
        <v>-9999999</v>
      </c>
      <c r="K147" s="26"/>
      <c r="L147" s="28"/>
      <c r="M147" s="28"/>
      <c r="N147" s="28"/>
      <c r="P147" s="28"/>
      <c r="Q147" s="28"/>
      <c r="R147" s="28"/>
      <c r="T147" s="27">
        <v>0</v>
      </c>
      <c r="U147" s="27">
        <v>0</v>
      </c>
      <c r="V147" s="27">
        <v>0</v>
      </c>
      <c r="X147" s="27">
        <v>0</v>
      </c>
      <c r="Y147" s="27">
        <v>140</v>
      </c>
      <c r="Z147" s="27">
        <v>106</v>
      </c>
      <c r="AB147" s="28"/>
      <c r="AC147" s="28"/>
      <c r="AD147" s="28"/>
      <c r="AF147" s="28"/>
      <c r="AG147" s="28"/>
      <c r="AH147" s="28"/>
      <c r="AJ147" s="28"/>
      <c r="AK147" s="28"/>
      <c r="AL147" s="28"/>
      <c r="AN147" s="28"/>
      <c r="AO147" s="28"/>
      <c r="AP147" s="28"/>
      <c r="AR147" s="32">
        <f t="shared" si="30"/>
        <v>0</v>
      </c>
      <c r="AS147" s="32">
        <f t="shared" si="31"/>
        <v>0</v>
      </c>
      <c r="AT147" s="32">
        <f t="shared" si="32"/>
        <v>0</v>
      </c>
      <c r="AV147" s="32">
        <f t="shared" si="33"/>
        <v>0</v>
      </c>
      <c r="AW147" s="32">
        <f t="shared" si="34"/>
        <v>0</v>
      </c>
      <c r="AX147" s="32">
        <f t="shared" si="35"/>
        <v>0</v>
      </c>
      <c r="AY147" s="33"/>
      <c r="AZ147" s="32">
        <f t="shared" si="42"/>
        <v>0</v>
      </c>
      <c r="BA147" s="32">
        <f t="shared" si="42"/>
        <v>0</v>
      </c>
      <c r="BB147" s="32">
        <f t="shared" si="42"/>
        <v>0</v>
      </c>
      <c r="BD147" s="32">
        <f t="shared" si="36"/>
        <v>0</v>
      </c>
      <c r="BE147" s="32">
        <f t="shared" si="37"/>
        <v>0</v>
      </c>
      <c r="BF147" s="32">
        <f t="shared" si="38"/>
        <v>0</v>
      </c>
      <c r="BH147" s="32">
        <f t="shared" si="39"/>
        <v>0</v>
      </c>
      <c r="BI147" s="32">
        <f t="shared" si="40"/>
        <v>0</v>
      </c>
      <c r="BJ147" s="32">
        <f t="shared" si="41"/>
        <v>0</v>
      </c>
      <c r="BL147" s="32">
        <f t="shared" si="43"/>
        <v>0</v>
      </c>
      <c r="BM147" s="32">
        <f t="shared" si="43"/>
        <v>0</v>
      </c>
      <c r="BN147" s="32">
        <f t="shared" si="43"/>
        <v>0</v>
      </c>
      <c r="BP147" s="3">
        <f>'total Trade Mispricing ANALYSIS'!BX147</f>
        <v>0</v>
      </c>
      <c r="BQ147" s="3">
        <f>'total Trade Mispricing ANALYSIS'!BY147</f>
        <v>0</v>
      </c>
      <c r="BR147" s="3">
        <f>'total Trade Mispricing ANALYSIS'!BZ147</f>
        <v>0</v>
      </c>
    </row>
    <row r="148" spans="1:70" x14ac:dyDescent="0.2">
      <c r="A148" s="207"/>
      <c r="B148" s="207"/>
      <c r="C148" s="34" t="s">
        <v>433</v>
      </c>
      <c r="D148" s="25">
        <v>15</v>
      </c>
      <c r="E148" s="25">
        <v>19</v>
      </c>
      <c r="F148" s="25">
        <v>4</v>
      </c>
      <c r="G148" s="26"/>
      <c r="H148" s="25">
        <v>2</v>
      </c>
      <c r="I148" s="25">
        <v>4</v>
      </c>
      <c r="J148" s="25">
        <v>3</v>
      </c>
      <c r="K148" s="63"/>
      <c r="L148" s="28"/>
      <c r="M148" s="28"/>
      <c r="N148" s="28"/>
      <c r="P148" s="28"/>
      <c r="Q148" s="28"/>
      <c r="R148" s="28"/>
      <c r="T148" s="27">
        <v>0</v>
      </c>
      <c r="U148" s="27">
        <v>0</v>
      </c>
      <c r="V148" s="27">
        <v>0</v>
      </c>
      <c r="X148" s="27">
        <v>81</v>
      </c>
      <c r="Y148" s="27">
        <v>15</v>
      </c>
      <c r="Z148" s="27">
        <v>6</v>
      </c>
      <c r="AB148" s="28"/>
      <c r="AC148" s="28"/>
      <c r="AD148" s="28"/>
      <c r="AF148" s="28"/>
      <c r="AG148" s="28"/>
      <c r="AH148" s="28"/>
      <c r="AJ148" s="28"/>
      <c r="AK148" s="28"/>
      <c r="AL148" s="28"/>
      <c r="AN148" s="28"/>
      <c r="AO148" s="28"/>
      <c r="AP148" s="28"/>
      <c r="AR148" s="32">
        <f t="shared" si="30"/>
        <v>0</v>
      </c>
      <c r="AS148" s="32">
        <f t="shared" si="31"/>
        <v>0</v>
      </c>
      <c r="AT148" s="32">
        <f t="shared" si="32"/>
        <v>0</v>
      </c>
      <c r="AV148" s="32">
        <f t="shared" si="33"/>
        <v>0</v>
      </c>
      <c r="AW148" s="32">
        <f t="shared" si="34"/>
        <v>0</v>
      </c>
      <c r="AX148" s="32">
        <f t="shared" si="35"/>
        <v>0</v>
      </c>
      <c r="AY148" s="33"/>
      <c r="AZ148" s="32">
        <f t="shared" si="42"/>
        <v>0</v>
      </c>
      <c r="BA148" s="32">
        <f t="shared" si="42"/>
        <v>0</v>
      </c>
      <c r="BB148" s="32">
        <f t="shared" si="42"/>
        <v>0</v>
      </c>
      <c r="BD148" s="32">
        <f t="shared" si="36"/>
        <v>0</v>
      </c>
      <c r="BE148" s="32">
        <f t="shared" si="37"/>
        <v>0</v>
      </c>
      <c r="BF148" s="32">
        <f t="shared" si="38"/>
        <v>0</v>
      </c>
      <c r="BH148" s="32">
        <f t="shared" si="39"/>
        <v>0</v>
      </c>
      <c r="BI148" s="32">
        <f t="shared" si="40"/>
        <v>0</v>
      </c>
      <c r="BJ148" s="32">
        <f t="shared" si="41"/>
        <v>0</v>
      </c>
      <c r="BL148" s="32">
        <f t="shared" si="43"/>
        <v>0</v>
      </c>
      <c r="BM148" s="32">
        <f t="shared" si="43"/>
        <v>0</v>
      </c>
      <c r="BN148" s="32">
        <f t="shared" si="43"/>
        <v>0</v>
      </c>
      <c r="BP148" s="3">
        <f>'total Trade Mispricing ANALYSIS'!BX148</f>
        <v>0</v>
      </c>
      <c r="BQ148" s="3">
        <f>'total Trade Mispricing ANALYSIS'!BY148</f>
        <v>0</v>
      </c>
      <c r="BR148" s="3">
        <f>'total Trade Mispricing ANALYSIS'!BZ148</f>
        <v>0</v>
      </c>
    </row>
    <row r="149" spans="1:70" x14ac:dyDescent="0.2">
      <c r="A149" s="207"/>
      <c r="B149" s="207"/>
      <c r="C149" s="34" t="s">
        <v>181</v>
      </c>
      <c r="D149" s="25">
        <v>67</v>
      </c>
      <c r="E149" s="25">
        <v>29</v>
      </c>
      <c r="F149" s="25">
        <v>32</v>
      </c>
      <c r="G149" s="26"/>
      <c r="H149" s="25">
        <v>163</v>
      </c>
      <c r="I149" s="25">
        <v>228</v>
      </c>
      <c r="J149" s="25">
        <v>152</v>
      </c>
      <c r="K149" s="26"/>
      <c r="L149" s="28"/>
      <c r="M149" s="28"/>
      <c r="N149" s="28"/>
      <c r="P149" s="28"/>
      <c r="Q149" s="28"/>
      <c r="R149" s="28"/>
      <c r="T149" s="27">
        <v>0</v>
      </c>
      <c r="U149" s="27">
        <v>0</v>
      </c>
      <c r="V149" s="27">
        <v>0</v>
      </c>
      <c r="X149" s="27">
        <v>0</v>
      </c>
      <c r="Y149" s="27">
        <v>159</v>
      </c>
      <c r="Z149" s="27">
        <v>132</v>
      </c>
      <c r="AB149" s="28"/>
      <c r="AC149" s="28"/>
      <c r="AD149" s="28"/>
      <c r="AF149" s="28"/>
      <c r="AG149" s="28"/>
      <c r="AH149" s="28"/>
      <c r="AJ149" s="28"/>
      <c r="AK149" s="28"/>
      <c r="AL149" s="28"/>
      <c r="AN149" s="28"/>
      <c r="AO149" s="28"/>
      <c r="AP149" s="28"/>
      <c r="AR149" s="32">
        <f t="shared" si="30"/>
        <v>0</v>
      </c>
      <c r="AS149" s="32">
        <f t="shared" si="31"/>
        <v>0</v>
      </c>
      <c r="AT149" s="32">
        <f t="shared" si="32"/>
        <v>0</v>
      </c>
      <c r="AV149" s="32">
        <f t="shared" si="33"/>
        <v>0</v>
      </c>
      <c r="AW149" s="32">
        <f t="shared" si="34"/>
        <v>0</v>
      </c>
      <c r="AX149" s="32">
        <f t="shared" si="35"/>
        <v>0</v>
      </c>
      <c r="AY149" s="33"/>
      <c r="AZ149" s="32">
        <f t="shared" si="42"/>
        <v>0</v>
      </c>
      <c r="BA149" s="32">
        <f t="shared" si="42"/>
        <v>0</v>
      </c>
      <c r="BB149" s="32">
        <f t="shared" si="42"/>
        <v>0</v>
      </c>
      <c r="BD149" s="32">
        <f t="shared" si="36"/>
        <v>0</v>
      </c>
      <c r="BE149" s="32">
        <f t="shared" si="37"/>
        <v>0</v>
      </c>
      <c r="BF149" s="32">
        <f t="shared" si="38"/>
        <v>0</v>
      </c>
      <c r="BH149" s="32">
        <f t="shared" si="39"/>
        <v>0</v>
      </c>
      <c r="BI149" s="32">
        <f t="shared" si="40"/>
        <v>0</v>
      </c>
      <c r="BJ149" s="32">
        <f t="shared" si="41"/>
        <v>0</v>
      </c>
      <c r="BL149" s="32">
        <f t="shared" si="43"/>
        <v>0</v>
      </c>
      <c r="BM149" s="32">
        <f t="shared" si="43"/>
        <v>0</v>
      </c>
      <c r="BN149" s="32">
        <f t="shared" si="43"/>
        <v>0</v>
      </c>
      <c r="BP149" s="3">
        <f>'total Trade Mispricing ANALYSIS'!BX149</f>
        <v>0</v>
      </c>
      <c r="BQ149" s="3">
        <f>'total Trade Mispricing ANALYSIS'!BY149</f>
        <v>0</v>
      </c>
      <c r="BR149" s="3">
        <f>'total Trade Mispricing ANALYSIS'!BZ149</f>
        <v>0</v>
      </c>
    </row>
    <row r="150" spans="1:70" x14ac:dyDescent="0.2">
      <c r="A150" s="207"/>
      <c r="B150" s="207"/>
      <c r="C150" s="34" t="s">
        <v>182</v>
      </c>
      <c r="D150" s="27"/>
      <c r="E150" s="27"/>
      <c r="F150" s="27"/>
      <c r="G150" s="26"/>
      <c r="H150" s="27"/>
      <c r="I150" s="27"/>
      <c r="J150" s="27"/>
      <c r="K150" s="26"/>
      <c r="L150" s="28"/>
      <c r="M150" s="28"/>
      <c r="N150" s="28"/>
      <c r="P150" s="28"/>
      <c r="Q150" s="28"/>
      <c r="R150" s="28"/>
      <c r="T150" s="27">
        <v>0</v>
      </c>
      <c r="U150" s="27">
        <v>0</v>
      </c>
      <c r="V150" s="27">
        <v>0</v>
      </c>
      <c r="X150" s="27">
        <v>0</v>
      </c>
      <c r="Y150" s="27">
        <v>0</v>
      </c>
      <c r="Z150" s="27">
        <v>0</v>
      </c>
      <c r="AB150" s="28"/>
      <c r="AC150" s="28"/>
      <c r="AD150" s="28"/>
      <c r="AF150" s="28"/>
      <c r="AG150" s="28"/>
      <c r="AH150" s="28"/>
      <c r="AJ150" s="28"/>
      <c r="AK150" s="28"/>
      <c r="AL150" s="28"/>
      <c r="AN150" s="28"/>
      <c r="AO150" s="28"/>
      <c r="AP150" s="28"/>
      <c r="AR150" s="32">
        <f t="shared" si="30"/>
        <v>0</v>
      </c>
      <c r="AS150" s="32">
        <f t="shared" si="31"/>
        <v>0</v>
      </c>
      <c r="AT150" s="32">
        <f t="shared" si="32"/>
        <v>0</v>
      </c>
      <c r="AV150" s="32">
        <f t="shared" si="33"/>
        <v>0</v>
      </c>
      <c r="AW150" s="32">
        <f t="shared" si="34"/>
        <v>0</v>
      </c>
      <c r="AX150" s="32">
        <f t="shared" si="35"/>
        <v>0</v>
      </c>
      <c r="AY150" s="33"/>
      <c r="AZ150" s="32">
        <f t="shared" si="42"/>
        <v>0</v>
      </c>
      <c r="BA150" s="32">
        <f t="shared" si="42"/>
        <v>0</v>
      </c>
      <c r="BB150" s="32">
        <f t="shared" si="42"/>
        <v>0</v>
      </c>
      <c r="BD150" s="32">
        <f t="shared" si="36"/>
        <v>0</v>
      </c>
      <c r="BE150" s="32">
        <f t="shared" si="37"/>
        <v>0</v>
      </c>
      <c r="BF150" s="32">
        <f t="shared" si="38"/>
        <v>0</v>
      </c>
      <c r="BH150" s="32">
        <f t="shared" si="39"/>
        <v>0</v>
      </c>
      <c r="BI150" s="32">
        <f t="shared" si="40"/>
        <v>0</v>
      </c>
      <c r="BJ150" s="32">
        <f t="shared" si="41"/>
        <v>0</v>
      </c>
      <c r="BL150" s="32">
        <f t="shared" si="43"/>
        <v>0</v>
      </c>
      <c r="BM150" s="32">
        <f t="shared" si="43"/>
        <v>0</v>
      </c>
      <c r="BN150" s="32">
        <f t="shared" si="43"/>
        <v>0</v>
      </c>
      <c r="BP150" s="3">
        <f>'total Trade Mispricing ANALYSIS'!BX150</f>
        <v>0</v>
      </c>
      <c r="BQ150" s="3">
        <f>'total Trade Mispricing ANALYSIS'!BY150</f>
        <v>0</v>
      </c>
      <c r="BR150" s="3">
        <f>'total Trade Mispricing ANALYSIS'!BZ150</f>
        <v>0</v>
      </c>
    </row>
    <row r="151" spans="1:70" x14ac:dyDescent="0.2">
      <c r="A151" s="207"/>
      <c r="B151" s="207"/>
      <c r="C151" s="34" t="s">
        <v>183</v>
      </c>
      <c r="D151" s="25"/>
      <c r="E151" s="25"/>
      <c r="F151" s="25"/>
      <c r="G151" s="26"/>
      <c r="H151" s="25"/>
      <c r="I151" s="25"/>
      <c r="J151" s="25"/>
      <c r="K151" s="26"/>
      <c r="L151" s="28"/>
      <c r="M151" s="28"/>
      <c r="N151" s="28"/>
      <c r="P151" s="28"/>
      <c r="Q151" s="28"/>
      <c r="R151" s="28"/>
      <c r="T151" s="27">
        <v>509</v>
      </c>
      <c r="U151" s="27">
        <v>755</v>
      </c>
      <c r="V151" s="27">
        <v>692</v>
      </c>
      <c r="X151" s="27">
        <v>1</v>
      </c>
      <c r="Y151" s="27">
        <v>213</v>
      </c>
      <c r="Z151" s="27">
        <v>308</v>
      </c>
      <c r="AB151" s="28"/>
      <c r="AC151" s="28"/>
      <c r="AD151" s="28"/>
      <c r="AF151" s="28"/>
      <c r="AG151" s="28"/>
      <c r="AH151" s="28"/>
      <c r="AJ151" s="28"/>
      <c r="AK151" s="28"/>
      <c r="AL151" s="28"/>
      <c r="AN151" s="28"/>
      <c r="AO151" s="28"/>
      <c r="AP151" s="28"/>
      <c r="AR151" s="32">
        <f t="shared" si="30"/>
        <v>0</v>
      </c>
      <c r="AS151" s="32">
        <f t="shared" si="31"/>
        <v>0</v>
      </c>
      <c r="AT151" s="32">
        <f t="shared" si="32"/>
        <v>0</v>
      </c>
      <c r="AV151" s="32">
        <f t="shared" si="33"/>
        <v>0</v>
      </c>
      <c r="AW151" s="32">
        <f t="shared" si="34"/>
        <v>0</v>
      </c>
      <c r="AX151" s="32">
        <f t="shared" si="35"/>
        <v>0</v>
      </c>
      <c r="AY151" s="33"/>
      <c r="AZ151" s="32">
        <f t="shared" si="42"/>
        <v>0</v>
      </c>
      <c r="BA151" s="32">
        <f t="shared" si="42"/>
        <v>0</v>
      </c>
      <c r="BB151" s="32">
        <f t="shared" si="42"/>
        <v>0</v>
      </c>
      <c r="BD151" s="32">
        <f t="shared" si="36"/>
        <v>0</v>
      </c>
      <c r="BE151" s="32">
        <f t="shared" si="37"/>
        <v>0</v>
      </c>
      <c r="BF151" s="32">
        <f t="shared" si="38"/>
        <v>0</v>
      </c>
      <c r="BH151" s="32">
        <f t="shared" si="39"/>
        <v>0</v>
      </c>
      <c r="BI151" s="32">
        <f t="shared" si="40"/>
        <v>0</v>
      </c>
      <c r="BJ151" s="32">
        <f t="shared" si="41"/>
        <v>0</v>
      </c>
      <c r="BL151" s="32">
        <f t="shared" si="43"/>
        <v>0</v>
      </c>
      <c r="BM151" s="32">
        <f t="shared" si="43"/>
        <v>0</v>
      </c>
      <c r="BN151" s="32">
        <f t="shared" si="43"/>
        <v>0</v>
      </c>
      <c r="BP151" s="3">
        <f>'total Trade Mispricing ANALYSIS'!BX151</f>
        <v>0</v>
      </c>
      <c r="BQ151" s="3">
        <f>'total Trade Mispricing ANALYSIS'!BY151</f>
        <v>0</v>
      </c>
      <c r="BR151" s="3">
        <f>'total Trade Mispricing ANALYSIS'!BZ151</f>
        <v>0</v>
      </c>
    </row>
    <row r="152" spans="1:70" x14ac:dyDescent="0.2">
      <c r="A152" s="207"/>
      <c r="B152" s="207"/>
      <c r="C152" s="34" t="s">
        <v>434</v>
      </c>
      <c r="D152" s="25">
        <v>0</v>
      </c>
      <c r="E152" s="25">
        <v>0</v>
      </c>
      <c r="F152" s="25">
        <v>0</v>
      </c>
      <c r="G152" s="26"/>
      <c r="H152" s="27">
        <v>0</v>
      </c>
      <c r="I152" s="27">
        <v>0</v>
      </c>
      <c r="J152" s="25">
        <v>270</v>
      </c>
      <c r="K152" s="26"/>
      <c r="L152" s="28"/>
      <c r="M152" s="28"/>
      <c r="N152" s="28"/>
      <c r="P152" s="28"/>
      <c r="Q152" s="28"/>
      <c r="R152" s="28"/>
      <c r="T152" s="27">
        <v>319</v>
      </c>
      <c r="U152" s="27">
        <v>376</v>
      </c>
      <c r="V152" s="27">
        <v>321</v>
      </c>
      <c r="X152" s="27">
        <v>5</v>
      </c>
      <c r="Y152" s="27">
        <v>459</v>
      </c>
      <c r="Z152" s="27">
        <v>551</v>
      </c>
      <c r="AB152" s="28"/>
      <c r="AC152" s="28"/>
      <c r="AD152" s="28"/>
      <c r="AF152" s="28"/>
      <c r="AG152" s="28"/>
      <c r="AH152" s="28"/>
      <c r="AJ152" s="28"/>
      <c r="AK152" s="28"/>
      <c r="AL152" s="28"/>
      <c r="AN152" s="28"/>
      <c r="AO152" s="28"/>
      <c r="AP152" s="28"/>
      <c r="AR152" s="32">
        <f t="shared" si="30"/>
        <v>0</v>
      </c>
      <c r="AS152" s="32">
        <f t="shared" si="31"/>
        <v>0</v>
      </c>
      <c r="AT152" s="32">
        <f t="shared" si="32"/>
        <v>0</v>
      </c>
      <c r="AV152" s="32">
        <f t="shared" si="33"/>
        <v>0</v>
      </c>
      <c r="AW152" s="32">
        <f t="shared" si="34"/>
        <v>0</v>
      </c>
      <c r="AX152" s="32">
        <f t="shared" si="35"/>
        <v>0</v>
      </c>
      <c r="AY152" s="33"/>
      <c r="AZ152" s="32">
        <f t="shared" si="42"/>
        <v>0</v>
      </c>
      <c r="BA152" s="32">
        <f t="shared" si="42"/>
        <v>0</v>
      </c>
      <c r="BB152" s="32">
        <f t="shared" si="42"/>
        <v>0</v>
      </c>
      <c r="BD152" s="32">
        <f t="shared" si="36"/>
        <v>0</v>
      </c>
      <c r="BE152" s="32">
        <f t="shared" si="37"/>
        <v>0</v>
      </c>
      <c r="BF152" s="32">
        <f t="shared" si="38"/>
        <v>0</v>
      </c>
      <c r="BH152" s="32">
        <f t="shared" si="39"/>
        <v>0</v>
      </c>
      <c r="BI152" s="32">
        <f t="shared" si="40"/>
        <v>0</v>
      </c>
      <c r="BJ152" s="32">
        <f t="shared" si="41"/>
        <v>0</v>
      </c>
      <c r="BL152" s="32">
        <f t="shared" si="43"/>
        <v>0</v>
      </c>
      <c r="BM152" s="32">
        <f t="shared" si="43"/>
        <v>0</v>
      </c>
      <c r="BN152" s="32">
        <f t="shared" si="43"/>
        <v>0</v>
      </c>
      <c r="BP152" s="3">
        <f>'total Trade Mispricing ANALYSIS'!BX152</f>
        <v>0</v>
      </c>
      <c r="BQ152" s="3">
        <f>'total Trade Mispricing ANALYSIS'!BY152</f>
        <v>0</v>
      </c>
      <c r="BR152" s="3">
        <f>'total Trade Mispricing ANALYSIS'!BZ152</f>
        <v>0</v>
      </c>
    </row>
    <row r="153" spans="1:70" x14ac:dyDescent="0.2">
      <c r="A153" s="207"/>
      <c r="B153" s="207"/>
      <c r="C153" s="34" t="s">
        <v>435</v>
      </c>
      <c r="D153" s="35">
        <v>-9999999</v>
      </c>
      <c r="E153" s="35">
        <v>-9999999</v>
      </c>
      <c r="F153" s="35">
        <v>-9999999</v>
      </c>
      <c r="G153" s="26"/>
      <c r="H153" s="35">
        <v>-9999999</v>
      </c>
      <c r="I153" s="35">
        <v>-9999999</v>
      </c>
      <c r="J153" s="35">
        <v>-9999999</v>
      </c>
      <c r="K153" s="26"/>
      <c r="L153" s="28"/>
      <c r="M153" s="28"/>
      <c r="N153" s="28"/>
      <c r="P153" s="28"/>
      <c r="Q153" s="28"/>
      <c r="R153" s="28"/>
      <c r="T153" s="27">
        <v>0</v>
      </c>
      <c r="U153" s="27">
        <v>0</v>
      </c>
      <c r="V153" s="27">
        <v>0</v>
      </c>
      <c r="X153" s="27">
        <v>0</v>
      </c>
      <c r="Y153" s="27">
        <v>104</v>
      </c>
      <c r="Z153" s="27">
        <v>24</v>
      </c>
      <c r="AB153" s="28"/>
      <c r="AC153" s="28"/>
      <c r="AD153" s="28"/>
      <c r="AF153" s="28"/>
      <c r="AG153" s="28"/>
      <c r="AH153" s="28"/>
      <c r="AJ153" s="28"/>
      <c r="AK153" s="28"/>
      <c r="AL153" s="28"/>
      <c r="AN153" s="28"/>
      <c r="AO153" s="28"/>
      <c r="AP153" s="28"/>
      <c r="AR153" s="32">
        <f t="shared" si="30"/>
        <v>0</v>
      </c>
      <c r="AS153" s="32">
        <f t="shared" si="31"/>
        <v>0</v>
      </c>
      <c r="AT153" s="32">
        <f t="shared" si="32"/>
        <v>0</v>
      </c>
      <c r="AV153" s="32">
        <f t="shared" si="33"/>
        <v>0</v>
      </c>
      <c r="AW153" s="32">
        <f t="shared" si="34"/>
        <v>0</v>
      </c>
      <c r="AX153" s="32">
        <f t="shared" si="35"/>
        <v>0</v>
      </c>
      <c r="AY153" s="33"/>
      <c r="AZ153" s="32">
        <f t="shared" si="42"/>
        <v>0</v>
      </c>
      <c r="BA153" s="32">
        <f t="shared" si="42"/>
        <v>0</v>
      </c>
      <c r="BB153" s="32">
        <f t="shared" si="42"/>
        <v>0</v>
      </c>
      <c r="BD153" s="32">
        <f t="shared" si="36"/>
        <v>0</v>
      </c>
      <c r="BE153" s="32">
        <f t="shared" si="37"/>
        <v>0</v>
      </c>
      <c r="BF153" s="32">
        <f t="shared" si="38"/>
        <v>0</v>
      </c>
      <c r="BH153" s="32">
        <f t="shared" si="39"/>
        <v>0</v>
      </c>
      <c r="BI153" s="32">
        <f t="shared" si="40"/>
        <v>0</v>
      </c>
      <c r="BJ153" s="32">
        <f t="shared" si="41"/>
        <v>0</v>
      </c>
      <c r="BL153" s="32">
        <f t="shared" si="43"/>
        <v>0</v>
      </c>
      <c r="BM153" s="32">
        <f t="shared" si="43"/>
        <v>0</v>
      </c>
      <c r="BN153" s="32">
        <f t="shared" si="43"/>
        <v>0</v>
      </c>
      <c r="BP153" s="3">
        <f>'total Trade Mispricing ANALYSIS'!BX153</f>
        <v>0</v>
      </c>
      <c r="BQ153" s="3">
        <f>'total Trade Mispricing ANALYSIS'!BY153</f>
        <v>0</v>
      </c>
      <c r="BR153" s="3">
        <f>'total Trade Mispricing ANALYSIS'!BZ153</f>
        <v>0</v>
      </c>
    </row>
    <row r="154" spans="1:70" x14ac:dyDescent="0.2">
      <c r="A154" s="207"/>
      <c r="B154" s="207"/>
      <c r="C154" s="34" t="s">
        <v>436</v>
      </c>
      <c r="D154" s="35">
        <v>-9999999</v>
      </c>
      <c r="E154" s="35">
        <v>-9999999</v>
      </c>
      <c r="F154" s="35">
        <v>-9999999</v>
      </c>
      <c r="G154" s="26"/>
      <c r="H154" s="35">
        <v>-9999999</v>
      </c>
      <c r="I154" s="35">
        <v>-9999999</v>
      </c>
      <c r="J154" s="35">
        <v>-9999999</v>
      </c>
      <c r="K154" s="26"/>
      <c r="L154" s="28"/>
      <c r="M154" s="28"/>
      <c r="N154" s="28"/>
      <c r="P154" s="28"/>
      <c r="Q154" s="28"/>
      <c r="R154" s="28"/>
      <c r="T154" s="27">
        <v>5198</v>
      </c>
      <c r="U154" s="27">
        <v>5758</v>
      </c>
      <c r="V154" s="27">
        <v>6044</v>
      </c>
      <c r="X154" s="27">
        <v>14</v>
      </c>
      <c r="Y154" s="27">
        <v>2907</v>
      </c>
      <c r="Z154" s="27">
        <v>2423</v>
      </c>
      <c r="AB154" s="28"/>
      <c r="AC154" s="28"/>
      <c r="AD154" s="28"/>
      <c r="AF154" s="28"/>
      <c r="AG154" s="28"/>
      <c r="AH154" s="28"/>
      <c r="AJ154" s="28"/>
      <c r="AK154" s="28"/>
      <c r="AL154" s="28"/>
      <c r="AN154" s="28"/>
      <c r="AO154" s="28"/>
      <c r="AP154" s="28"/>
      <c r="AR154" s="32">
        <f t="shared" si="30"/>
        <v>0</v>
      </c>
      <c r="AS154" s="32">
        <f t="shared" si="31"/>
        <v>0</v>
      </c>
      <c r="AT154" s="32">
        <f t="shared" si="32"/>
        <v>0</v>
      </c>
      <c r="AV154" s="32">
        <f t="shared" si="33"/>
        <v>0</v>
      </c>
      <c r="AW154" s="32">
        <f t="shared" si="34"/>
        <v>0</v>
      </c>
      <c r="AX154" s="32">
        <f t="shared" si="35"/>
        <v>0</v>
      </c>
      <c r="AY154" s="33"/>
      <c r="AZ154" s="32">
        <f t="shared" si="42"/>
        <v>0</v>
      </c>
      <c r="BA154" s="32">
        <f t="shared" si="42"/>
        <v>0</v>
      </c>
      <c r="BB154" s="32">
        <f t="shared" si="42"/>
        <v>0</v>
      </c>
      <c r="BD154" s="32">
        <f t="shared" si="36"/>
        <v>0</v>
      </c>
      <c r="BE154" s="32">
        <f t="shared" si="37"/>
        <v>0</v>
      </c>
      <c r="BF154" s="32">
        <f t="shared" si="38"/>
        <v>0</v>
      </c>
      <c r="BH154" s="32">
        <f t="shared" si="39"/>
        <v>0</v>
      </c>
      <c r="BI154" s="32">
        <f t="shared" si="40"/>
        <v>0</v>
      </c>
      <c r="BJ154" s="32">
        <f t="shared" si="41"/>
        <v>0</v>
      </c>
      <c r="BL154" s="32">
        <f t="shared" si="43"/>
        <v>0</v>
      </c>
      <c r="BM154" s="32">
        <f t="shared" si="43"/>
        <v>0</v>
      </c>
      <c r="BN154" s="32">
        <f t="shared" si="43"/>
        <v>0</v>
      </c>
      <c r="BP154" s="3">
        <f>'total Trade Mispricing ANALYSIS'!BX154</f>
        <v>0</v>
      </c>
      <c r="BQ154" s="3">
        <f>'total Trade Mispricing ANALYSIS'!BY154</f>
        <v>0</v>
      </c>
      <c r="BR154" s="3">
        <f>'total Trade Mispricing ANALYSIS'!BZ154</f>
        <v>0</v>
      </c>
    </row>
    <row r="155" spans="1:70" x14ac:dyDescent="0.2">
      <c r="A155" s="207"/>
      <c r="B155" s="208"/>
      <c r="C155" s="40" t="s">
        <v>437</v>
      </c>
      <c r="D155" s="25"/>
      <c r="E155" s="25"/>
      <c r="F155" s="25"/>
      <c r="G155" s="26"/>
      <c r="H155" s="27"/>
      <c r="I155" s="25"/>
      <c r="J155" s="25"/>
      <c r="K155" s="26"/>
      <c r="L155" s="28"/>
      <c r="M155" s="28"/>
      <c r="N155" s="28"/>
      <c r="P155" s="28"/>
      <c r="Q155" s="28"/>
      <c r="R155" s="28"/>
      <c r="T155" s="27">
        <v>0</v>
      </c>
      <c r="U155" s="27">
        <v>0</v>
      </c>
      <c r="V155" s="27">
        <v>0</v>
      </c>
      <c r="X155" s="27">
        <v>0</v>
      </c>
      <c r="Y155" s="27">
        <v>0</v>
      </c>
      <c r="Z155" s="27">
        <v>0</v>
      </c>
      <c r="AA155" s="36"/>
      <c r="AB155" s="28"/>
      <c r="AC155" s="28"/>
      <c r="AD155" s="28"/>
      <c r="AF155" s="28"/>
      <c r="AG155" s="28"/>
      <c r="AH155" s="28"/>
      <c r="AJ155" s="28"/>
      <c r="AK155" s="28"/>
      <c r="AL155" s="28"/>
      <c r="AN155" s="28"/>
      <c r="AO155" s="28"/>
      <c r="AP155" s="28"/>
      <c r="AR155" s="32">
        <f t="shared" si="30"/>
        <v>0</v>
      </c>
      <c r="AS155" s="32">
        <f t="shared" si="31"/>
        <v>0</v>
      </c>
      <c r="AT155" s="32">
        <f t="shared" si="32"/>
        <v>0</v>
      </c>
      <c r="AV155" s="32">
        <f t="shared" si="33"/>
        <v>0</v>
      </c>
      <c r="AW155" s="32">
        <f t="shared" si="34"/>
        <v>0</v>
      </c>
      <c r="AX155" s="32">
        <f t="shared" si="35"/>
        <v>0</v>
      </c>
      <c r="AY155" s="33"/>
      <c r="AZ155" s="32">
        <f t="shared" si="42"/>
        <v>0</v>
      </c>
      <c r="BA155" s="32">
        <f t="shared" si="42"/>
        <v>0</v>
      </c>
      <c r="BB155" s="32">
        <f t="shared" si="42"/>
        <v>0</v>
      </c>
      <c r="BD155" s="32">
        <f t="shared" si="36"/>
        <v>0</v>
      </c>
      <c r="BE155" s="32">
        <f t="shared" si="37"/>
        <v>0</v>
      </c>
      <c r="BF155" s="32">
        <f t="shared" si="38"/>
        <v>0</v>
      </c>
      <c r="BH155" s="32">
        <f t="shared" si="39"/>
        <v>0</v>
      </c>
      <c r="BI155" s="32">
        <f t="shared" si="40"/>
        <v>0</v>
      </c>
      <c r="BJ155" s="32">
        <f t="shared" si="41"/>
        <v>0</v>
      </c>
      <c r="BL155" s="32">
        <f t="shared" si="43"/>
        <v>0</v>
      </c>
      <c r="BM155" s="32">
        <f t="shared" si="43"/>
        <v>0</v>
      </c>
      <c r="BN155" s="32">
        <f t="shared" si="43"/>
        <v>0</v>
      </c>
      <c r="BP155" s="3">
        <f>'total Trade Mispricing ANALYSIS'!BX155</f>
        <v>0</v>
      </c>
      <c r="BQ155" s="3">
        <f>'total Trade Mispricing ANALYSIS'!BY155</f>
        <v>0</v>
      </c>
      <c r="BR155" s="3">
        <f>'total Trade Mispricing ANALYSIS'!BZ155</f>
        <v>0</v>
      </c>
    </row>
    <row r="156" spans="1:70" x14ac:dyDescent="0.2">
      <c r="A156" s="207"/>
      <c r="B156" s="157" t="s">
        <v>442</v>
      </c>
      <c r="C156" s="34" t="s">
        <v>189</v>
      </c>
      <c r="D156" s="25">
        <v>0</v>
      </c>
      <c r="E156" s="35">
        <v>-9999999</v>
      </c>
      <c r="F156" s="35">
        <v>-9999999</v>
      </c>
      <c r="G156" s="26"/>
      <c r="H156" s="25">
        <v>0</v>
      </c>
      <c r="I156" s="35">
        <v>-9999999</v>
      </c>
      <c r="J156" s="35">
        <v>-9999999</v>
      </c>
      <c r="K156" s="26"/>
      <c r="L156" s="28"/>
      <c r="M156" s="28"/>
      <c r="N156" s="28"/>
      <c r="P156" s="28"/>
      <c r="Q156" s="28"/>
      <c r="R156" s="28"/>
      <c r="T156" s="27">
        <v>0</v>
      </c>
      <c r="U156" s="27">
        <v>0</v>
      </c>
      <c r="V156" s="27">
        <v>0</v>
      </c>
      <c r="X156" s="27">
        <v>0</v>
      </c>
      <c r="Y156" s="27">
        <v>3</v>
      </c>
      <c r="Z156" s="27">
        <v>3</v>
      </c>
      <c r="AB156" s="28"/>
      <c r="AC156" s="28"/>
      <c r="AD156" s="28"/>
      <c r="AF156" s="28"/>
      <c r="AG156" s="28"/>
      <c r="AH156" s="28"/>
      <c r="AJ156" s="28"/>
      <c r="AK156" s="28"/>
      <c r="AL156" s="28"/>
      <c r="AN156" s="28"/>
      <c r="AO156" s="28"/>
      <c r="AP156" s="28"/>
      <c r="AR156" s="32">
        <f t="shared" si="30"/>
        <v>0</v>
      </c>
      <c r="AS156" s="32">
        <f t="shared" si="31"/>
        <v>0</v>
      </c>
      <c r="AT156" s="32">
        <f t="shared" si="32"/>
        <v>0</v>
      </c>
      <c r="AV156" s="32">
        <f t="shared" si="33"/>
        <v>0</v>
      </c>
      <c r="AW156" s="32">
        <f t="shared" si="34"/>
        <v>0</v>
      </c>
      <c r="AX156" s="32">
        <f t="shared" si="35"/>
        <v>0</v>
      </c>
      <c r="AY156" s="33"/>
      <c r="AZ156" s="32">
        <f t="shared" si="42"/>
        <v>0</v>
      </c>
      <c r="BA156" s="32">
        <f t="shared" si="42"/>
        <v>0</v>
      </c>
      <c r="BB156" s="32">
        <f t="shared" si="42"/>
        <v>0</v>
      </c>
      <c r="BD156" s="32">
        <f t="shared" si="36"/>
        <v>0</v>
      </c>
      <c r="BE156" s="32">
        <f t="shared" si="37"/>
        <v>0</v>
      </c>
      <c r="BF156" s="32">
        <f t="shared" si="38"/>
        <v>0</v>
      </c>
      <c r="BH156" s="32">
        <f t="shared" si="39"/>
        <v>0</v>
      </c>
      <c r="BI156" s="32">
        <f t="shared" si="40"/>
        <v>0</v>
      </c>
      <c r="BJ156" s="32">
        <f t="shared" si="41"/>
        <v>0</v>
      </c>
      <c r="BL156" s="32">
        <f t="shared" si="43"/>
        <v>0</v>
      </c>
      <c r="BM156" s="32">
        <f t="shared" si="43"/>
        <v>0</v>
      </c>
      <c r="BN156" s="32">
        <f t="shared" si="43"/>
        <v>0</v>
      </c>
      <c r="BP156" s="3">
        <f>'total Trade Mispricing ANALYSIS'!BX156</f>
        <v>0</v>
      </c>
      <c r="BQ156" s="3">
        <f>'total Trade Mispricing ANALYSIS'!BY156</f>
        <v>0</v>
      </c>
      <c r="BR156" s="3">
        <f>'total Trade Mispricing ANALYSIS'!BZ156</f>
        <v>0</v>
      </c>
    </row>
    <row r="157" spans="1:70" x14ac:dyDescent="0.2">
      <c r="A157" s="207"/>
      <c r="B157" s="207"/>
      <c r="C157" s="34" t="s">
        <v>438</v>
      </c>
      <c r="D157" s="31">
        <v>0</v>
      </c>
      <c r="E157" s="35">
        <v>-9999999</v>
      </c>
      <c r="F157" s="35">
        <v>-9999999</v>
      </c>
      <c r="G157" s="26"/>
      <c r="H157" s="31">
        <v>0</v>
      </c>
      <c r="I157" s="35">
        <v>-9999999</v>
      </c>
      <c r="J157" s="35">
        <v>-9999999</v>
      </c>
      <c r="K157" s="26"/>
      <c r="L157" s="28"/>
      <c r="M157" s="28"/>
      <c r="N157" s="28"/>
      <c r="P157" s="28"/>
      <c r="Q157" s="28"/>
      <c r="R157" s="28"/>
      <c r="T157" s="27">
        <v>0</v>
      </c>
      <c r="U157" s="27">
        <v>0</v>
      </c>
      <c r="V157" s="27">
        <v>0</v>
      </c>
      <c r="X157" s="27">
        <v>0</v>
      </c>
      <c r="Y157" s="27">
        <v>0</v>
      </c>
      <c r="Z157" s="27">
        <v>0</v>
      </c>
      <c r="AB157" s="28"/>
      <c r="AC157" s="28"/>
      <c r="AD157" s="28"/>
      <c r="AF157" s="28"/>
      <c r="AG157" s="28"/>
      <c r="AH157" s="28"/>
      <c r="AJ157" s="28"/>
      <c r="AK157" s="28"/>
      <c r="AL157" s="28"/>
      <c r="AN157" s="28"/>
      <c r="AO157" s="28"/>
      <c r="AP157" s="28"/>
      <c r="AR157" s="32">
        <f t="shared" si="30"/>
        <v>0</v>
      </c>
      <c r="AS157" s="32">
        <f t="shared" si="31"/>
        <v>0</v>
      </c>
      <c r="AT157" s="32">
        <f t="shared" si="32"/>
        <v>0</v>
      </c>
      <c r="AV157" s="32">
        <f t="shared" si="33"/>
        <v>0</v>
      </c>
      <c r="AW157" s="32">
        <f t="shared" si="34"/>
        <v>0</v>
      </c>
      <c r="AX157" s="32">
        <f t="shared" si="35"/>
        <v>0</v>
      </c>
      <c r="AY157" s="33"/>
      <c r="AZ157" s="32">
        <f t="shared" si="42"/>
        <v>0</v>
      </c>
      <c r="BA157" s="32">
        <f t="shared" si="42"/>
        <v>0</v>
      </c>
      <c r="BB157" s="32">
        <f t="shared" si="42"/>
        <v>0</v>
      </c>
      <c r="BD157" s="32">
        <f t="shared" si="36"/>
        <v>0</v>
      </c>
      <c r="BE157" s="32">
        <f t="shared" si="37"/>
        <v>0</v>
      </c>
      <c r="BF157" s="32">
        <f t="shared" si="38"/>
        <v>0</v>
      </c>
      <c r="BH157" s="32">
        <f t="shared" si="39"/>
        <v>0</v>
      </c>
      <c r="BI157" s="32">
        <f t="shared" si="40"/>
        <v>0</v>
      </c>
      <c r="BJ157" s="32">
        <f t="shared" si="41"/>
        <v>0</v>
      </c>
      <c r="BL157" s="32">
        <f t="shared" si="43"/>
        <v>0</v>
      </c>
      <c r="BM157" s="32">
        <f t="shared" si="43"/>
        <v>0</v>
      </c>
      <c r="BN157" s="32">
        <f t="shared" si="43"/>
        <v>0</v>
      </c>
      <c r="BP157" s="3">
        <f>'total Trade Mispricing ANALYSIS'!BX157</f>
        <v>0</v>
      </c>
      <c r="BQ157" s="3">
        <f>'total Trade Mispricing ANALYSIS'!BY157</f>
        <v>0</v>
      </c>
      <c r="BR157" s="3">
        <f>'total Trade Mispricing ANALYSIS'!BZ157</f>
        <v>0</v>
      </c>
    </row>
    <row r="158" spans="1:70" x14ac:dyDescent="0.2">
      <c r="A158" s="207"/>
      <c r="B158" s="207"/>
      <c r="C158" s="34" t="s">
        <v>439</v>
      </c>
      <c r="D158" s="60">
        <v>22891</v>
      </c>
      <c r="E158" s="60">
        <v>7065</v>
      </c>
      <c r="F158" s="60">
        <v>11555</v>
      </c>
      <c r="G158" s="8"/>
      <c r="H158" s="25">
        <v>1465</v>
      </c>
      <c r="I158" s="25">
        <v>400</v>
      </c>
      <c r="J158" s="25">
        <v>1318</v>
      </c>
      <c r="L158" s="28"/>
      <c r="M158" s="28"/>
      <c r="N158" s="28"/>
      <c r="P158" s="28"/>
      <c r="Q158" s="28"/>
      <c r="R158" s="28"/>
      <c r="T158" s="27">
        <v>1748</v>
      </c>
      <c r="U158" s="27">
        <v>984</v>
      </c>
      <c r="V158" s="27">
        <v>218</v>
      </c>
      <c r="X158" s="27">
        <v>44547</v>
      </c>
      <c r="Y158" s="27">
        <v>59773</v>
      </c>
      <c r="Z158" s="27">
        <v>66349</v>
      </c>
      <c r="AB158" s="28"/>
      <c r="AC158" s="28"/>
      <c r="AD158" s="28"/>
      <c r="AF158" s="28"/>
      <c r="AG158" s="28"/>
      <c r="AH158" s="28"/>
      <c r="AJ158" s="28"/>
      <c r="AK158" s="28"/>
      <c r="AL158" s="28"/>
      <c r="AN158" s="28"/>
      <c r="AO158" s="28"/>
      <c r="AP158" s="28"/>
      <c r="AR158" s="32">
        <f t="shared" si="30"/>
        <v>0</v>
      </c>
      <c r="AS158" s="32">
        <f t="shared" si="31"/>
        <v>0</v>
      </c>
      <c r="AT158" s="32">
        <f t="shared" si="32"/>
        <v>0</v>
      </c>
      <c r="AV158" s="32">
        <f t="shared" si="33"/>
        <v>0</v>
      </c>
      <c r="AW158" s="32">
        <f t="shared" si="34"/>
        <v>0</v>
      </c>
      <c r="AX158" s="32">
        <f t="shared" si="35"/>
        <v>0</v>
      </c>
      <c r="AY158" s="33"/>
      <c r="AZ158" s="32">
        <f t="shared" si="42"/>
        <v>0</v>
      </c>
      <c r="BA158" s="32">
        <f t="shared" si="42"/>
        <v>0</v>
      </c>
      <c r="BB158" s="32">
        <f t="shared" si="42"/>
        <v>0</v>
      </c>
      <c r="BD158" s="32">
        <f t="shared" si="36"/>
        <v>0</v>
      </c>
      <c r="BE158" s="32">
        <f t="shared" si="37"/>
        <v>0</v>
      </c>
      <c r="BF158" s="32">
        <f t="shared" si="38"/>
        <v>0</v>
      </c>
      <c r="BH158" s="32">
        <f t="shared" si="39"/>
        <v>0</v>
      </c>
      <c r="BI158" s="32">
        <f t="shared" si="40"/>
        <v>0</v>
      </c>
      <c r="BJ158" s="32">
        <f t="shared" si="41"/>
        <v>0</v>
      </c>
      <c r="BL158" s="32">
        <f t="shared" si="43"/>
        <v>0</v>
      </c>
      <c r="BM158" s="32">
        <f t="shared" si="43"/>
        <v>0</v>
      </c>
      <c r="BN158" s="32">
        <f t="shared" si="43"/>
        <v>0</v>
      </c>
      <c r="BP158" s="3">
        <f>'total Trade Mispricing ANALYSIS'!BX158</f>
        <v>0</v>
      </c>
      <c r="BQ158" s="3">
        <f>'total Trade Mispricing ANALYSIS'!BY158</f>
        <v>0</v>
      </c>
      <c r="BR158" s="3">
        <f>'total Trade Mispricing ANALYSIS'!BZ158</f>
        <v>0</v>
      </c>
    </row>
    <row r="159" spans="1:70" x14ac:dyDescent="0.2">
      <c r="A159" s="207"/>
      <c r="B159" s="207"/>
      <c r="C159" s="34" t="s">
        <v>192</v>
      </c>
      <c r="D159" s="60">
        <v>0</v>
      </c>
      <c r="E159" s="60">
        <v>0</v>
      </c>
      <c r="F159" s="60">
        <v>0</v>
      </c>
      <c r="G159" s="8"/>
      <c r="H159" s="27">
        <v>0</v>
      </c>
      <c r="I159" s="27">
        <v>0</v>
      </c>
      <c r="J159" s="27">
        <v>0</v>
      </c>
      <c r="L159" s="28"/>
      <c r="M159" s="28"/>
      <c r="N159" s="28"/>
      <c r="P159" s="28"/>
      <c r="Q159" s="28"/>
      <c r="R159" s="28"/>
      <c r="T159" s="27">
        <v>0</v>
      </c>
      <c r="U159" s="27">
        <v>0</v>
      </c>
      <c r="V159" s="27">
        <v>0</v>
      </c>
      <c r="X159" s="27">
        <v>0</v>
      </c>
      <c r="Y159" s="27">
        <v>0</v>
      </c>
      <c r="Z159" s="27">
        <v>0</v>
      </c>
      <c r="AB159" s="28"/>
      <c r="AC159" s="28"/>
      <c r="AD159" s="28"/>
      <c r="AF159" s="28"/>
      <c r="AG159" s="28"/>
      <c r="AH159" s="28"/>
      <c r="AJ159" s="28"/>
      <c r="AK159" s="28"/>
      <c r="AL159" s="28"/>
      <c r="AN159" s="28"/>
      <c r="AO159" s="28"/>
      <c r="AP159" s="28"/>
      <c r="AR159" s="32">
        <f t="shared" si="30"/>
        <v>0</v>
      </c>
      <c r="AS159" s="32">
        <f t="shared" si="31"/>
        <v>0</v>
      </c>
      <c r="AT159" s="32">
        <f t="shared" si="32"/>
        <v>0</v>
      </c>
      <c r="AV159" s="32">
        <f t="shared" si="33"/>
        <v>0</v>
      </c>
      <c r="AW159" s="32">
        <f t="shared" si="34"/>
        <v>0</v>
      </c>
      <c r="AX159" s="32">
        <f t="shared" si="35"/>
        <v>0</v>
      </c>
      <c r="AY159" s="33"/>
      <c r="AZ159" s="32">
        <f t="shared" si="42"/>
        <v>0</v>
      </c>
      <c r="BA159" s="32">
        <f t="shared" si="42"/>
        <v>0</v>
      </c>
      <c r="BB159" s="32">
        <f t="shared" si="42"/>
        <v>0</v>
      </c>
      <c r="BD159" s="32">
        <f t="shared" si="36"/>
        <v>0</v>
      </c>
      <c r="BE159" s="32">
        <f t="shared" si="37"/>
        <v>0</v>
      </c>
      <c r="BF159" s="32">
        <f t="shared" si="38"/>
        <v>0</v>
      </c>
      <c r="BH159" s="32">
        <f t="shared" si="39"/>
        <v>0</v>
      </c>
      <c r="BI159" s="32">
        <f t="shared" si="40"/>
        <v>0</v>
      </c>
      <c r="BJ159" s="32">
        <f t="shared" si="41"/>
        <v>0</v>
      </c>
      <c r="BL159" s="32">
        <f t="shared" si="43"/>
        <v>0</v>
      </c>
      <c r="BM159" s="32">
        <f t="shared" si="43"/>
        <v>0</v>
      </c>
      <c r="BN159" s="32">
        <f t="shared" si="43"/>
        <v>0</v>
      </c>
      <c r="BP159" s="3">
        <f>'total Trade Mispricing ANALYSIS'!BX159</f>
        <v>0</v>
      </c>
      <c r="BQ159" s="3">
        <f>'total Trade Mispricing ANALYSIS'!BY159</f>
        <v>0</v>
      </c>
      <c r="BR159" s="3">
        <f>'total Trade Mispricing ANALYSIS'!BZ159</f>
        <v>0</v>
      </c>
    </row>
    <row r="160" spans="1:70" x14ac:dyDescent="0.2">
      <c r="A160" s="207"/>
      <c r="B160" s="207"/>
      <c r="C160" s="34" t="s">
        <v>440</v>
      </c>
      <c r="D160" s="60"/>
      <c r="E160" s="35"/>
      <c r="F160" s="60"/>
      <c r="G160" s="8"/>
      <c r="H160" s="27"/>
      <c r="I160" s="35"/>
      <c r="J160" s="27"/>
      <c r="K160" s="64"/>
      <c r="L160" s="28"/>
      <c r="M160" s="28"/>
      <c r="N160" s="28"/>
      <c r="P160" s="28"/>
      <c r="Q160" s="28"/>
      <c r="R160" s="28"/>
      <c r="T160" s="27">
        <v>70</v>
      </c>
      <c r="U160" s="27">
        <v>43</v>
      </c>
      <c r="V160" s="27">
        <v>0</v>
      </c>
      <c r="X160" s="27">
        <v>0</v>
      </c>
      <c r="Y160" s="27">
        <v>1</v>
      </c>
      <c r="Z160" s="27">
        <v>2</v>
      </c>
      <c r="AB160" s="28"/>
      <c r="AC160" s="28"/>
      <c r="AD160" s="28"/>
      <c r="AF160" s="28"/>
      <c r="AG160" s="28"/>
      <c r="AH160" s="28"/>
      <c r="AJ160" s="28"/>
      <c r="AK160" s="28"/>
      <c r="AL160" s="28"/>
      <c r="AN160" s="28"/>
      <c r="AO160" s="28"/>
      <c r="AP160" s="28"/>
      <c r="AR160" s="32">
        <f t="shared" si="30"/>
        <v>0</v>
      </c>
      <c r="AS160" s="32">
        <f t="shared" si="31"/>
        <v>0</v>
      </c>
      <c r="AT160" s="32">
        <f t="shared" si="32"/>
        <v>0</v>
      </c>
      <c r="AV160" s="32">
        <f t="shared" si="33"/>
        <v>0</v>
      </c>
      <c r="AW160" s="32">
        <f t="shared" si="34"/>
        <v>0</v>
      </c>
      <c r="AX160" s="32">
        <f t="shared" si="35"/>
        <v>0</v>
      </c>
      <c r="AY160" s="33"/>
      <c r="AZ160" s="32">
        <f t="shared" si="42"/>
        <v>0</v>
      </c>
      <c r="BA160" s="32">
        <f t="shared" si="42"/>
        <v>0</v>
      </c>
      <c r="BB160" s="32">
        <f t="shared" si="42"/>
        <v>0</v>
      </c>
      <c r="BD160" s="32">
        <f t="shared" si="36"/>
        <v>0</v>
      </c>
      <c r="BE160" s="32">
        <f t="shared" si="37"/>
        <v>0</v>
      </c>
      <c r="BF160" s="32">
        <f t="shared" si="38"/>
        <v>0</v>
      </c>
      <c r="BH160" s="32">
        <f t="shared" si="39"/>
        <v>0</v>
      </c>
      <c r="BI160" s="32">
        <f t="shared" si="40"/>
        <v>0</v>
      </c>
      <c r="BJ160" s="32">
        <f t="shared" si="41"/>
        <v>0</v>
      </c>
      <c r="BL160" s="32">
        <f t="shared" si="43"/>
        <v>0</v>
      </c>
      <c r="BM160" s="32">
        <f t="shared" si="43"/>
        <v>0</v>
      </c>
      <c r="BN160" s="32">
        <f t="shared" si="43"/>
        <v>0</v>
      </c>
      <c r="BP160" s="3">
        <f>'total Trade Mispricing ANALYSIS'!BX160</f>
        <v>0</v>
      </c>
      <c r="BQ160" s="3">
        <f>'total Trade Mispricing ANALYSIS'!BY160</f>
        <v>0</v>
      </c>
      <c r="BR160" s="3">
        <f>'total Trade Mispricing ANALYSIS'!BZ160</f>
        <v>0</v>
      </c>
    </row>
    <row r="161" spans="1:70" x14ac:dyDescent="0.2">
      <c r="A161" s="207"/>
      <c r="B161" s="207"/>
      <c r="C161" s="34" t="s">
        <v>194</v>
      </c>
      <c r="D161" s="60">
        <v>23</v>
      </c>
      <c r="E161" s="60">
        <v>2</v>
      </c>
      <c r="F161" s="60">
        <v>3</v>
      </c>
      <c r="G161" s="8"/>
      <c r="H161" s="25">
        <v>3</v>
      </c>
      <c r="I161" s="25">
        <v>2</v>
      </c>
      <c r="J161" s="25">
        <v>7</v>
      </c>
      <c r="K161" s="64"/>
      <c r="L161" s="28"/>
      <c r="M161" s="28"/>
      <c r="N161" s="28"/>
      <c r="P161" s="28"/>
      <c r="Q161" s="28"/>
      <c r="R161" s="28"/>
      <c r="T161" s="27">
        <v>0</v>
      </c>
      <c r="U161" s="27">
        <v>0</v>
      </c>
      <c r="V161" s="27">
        <v>0</v>
      </c>
      <c r="X161" s="27">
        <v>0</v>
      </c>
      <c r="Y161" s="27">
        <v>106</v>
      </c>
      <c r="Z161" s="27">
        <v>42</v>
      </c>
      <c r="AB161" s="28"/>
      <c r="AC161" s="28"/>
      <c r="AD161" s="28"/>
      <c r="AF161" s="28"/>
      <c r="AG161" s="28"/>
      <c r="AH161" s="28"/>
      <c r="AJ161" s="28"/>
      <c r="AK161" s="28"/>
      <c r="AL161" s="28"/>
      <c r="AN161" s="28"/>
      <c r="AO161" s="28"/>
      <c r="AP161" s="28"/>
      <c r="AR161" s="32">
        <f t="shared" si="30"/>
        <v>0</v>
      </c>
      <c r="AS161" s="32">
        <f t="shared" si="31"/>
        <v>0</v>
      </c>
      <c r="AT161" s="32">
        <f t="shared" si="32"/>
        <v>0</v>
      </c>
      <c r="AV161" s="32">
        <f t="shared" si="33"/>
        <v>0</v>
      </c>
      <c r="AW161" s="32">
        <f t="shared" si="34"/>
        <v>0</v>
      </c>
      <c r="AX161" s="32">
        <f t="shared" si="35"/>
        <v>0</v>
      </c>
      <c r="AY161" s="33"/>
      <c r="AZ161" s="32">
        <f t="shared" si="42"/>
        <v>0</v>
      </c>
      <c r="BA161" s="32">
        <f t="shared" si="42"/>
        <v>0</v>
      </c>
      <c r="BB161" s="32">
        <f t="shared" si="42"/>
        <v>0</v>
      </c>
      <c r="BD161" s="32">
        <f t="shared" si="36"/>
        <v>0</v>
      </c>
      <c r="BE161" s="32">
        <f t="shared" si="37"/>
        <v>0</v>
      </c>
      <c r="BF161" s="32">
        <f t="shared" si="38"/>
        <v>0</v>
      </c>
      <c r="BH161" s="32">
        <f t="shared" si="39"/>
        <v>0</v>
      </c>
      <c r="BI161" s="32">
        <f t="shared" si="40"/>
        <v>0</v>
      </c>
      <c r="BJ161" s="32">
        <f t="shared" si="41"/>
        <v>0</v>
      </c>
      <c r="BL161" s="32">
        <f t="shared" si="43"/>
        <v>0</v>
      </c>
      <c r="BM161" s="32">
        <f t="shared" si="43"/>
        <v>0</v>
      </c>
      <c r="BN161" s="32">
        <f t="shared" si="43"/>
        <v>0</v>
      </c>
      <c r="BP161" s="3">
        <f>'total Trade Mispricing ANALYSIS'!BX161</f>
        <v>0</v>
      </c>
      <c r="BQ161" s="3">
        <f>'total Trade Mispricing ANALYSIS'!BY161</f>
        <v>0</v>
      </c>
      <c r="BR161" s="3">
        <f>'total Trade Mispricing ANALYSIS'!BZ161</f>
        <v>0</v>
      </c>
    </row>
    <row r="162" spans="1:70" x14ac:dyDescent="0.2">
      <c r="A162" s="208"/>
      <c r="B162" s="208"/>
      <c r="C162" s="40" t="s">
        <v>195</v>
      </c>
      <c r="D162" s="60">
        <v>0</v>
      </c>
      <c r="E162" s="60">
        <v>0</v>
      </c>
      <c r="F162" s="60">
        <v>0</v>
      </c>
      <c r="G162" s="8"/>
      <c r="H162" s="25">
        <v>0</v>
      </c>
      <c r="I162" s="25">
        <v>0</v>
      </c>
      <c r="J162" s="25">
        <v>0</v>
      </c>
      <c r="L162" s="28"/>
      <c r="M162" s="28"/>
      <c r="N162" s="28"/>
      <c r="P162" s="28"/>
      <c r="Q162" s="28"/>
      <c r="R162" s="28"/>
      <c r="T162" s="27">
        <v>0</v>
      </c>
      <c r="U162" s="27">
        <v>0</v>
      </c>
      <c r="V162" s="27">
        <v>0</v>
      </c>
      <c r="X162" s="27">
        <v>0</v>
      </c>
      <c r="Y162" s="27">
        <v>14</v>
      </c>
      <c r="Z162" s="27">
        <v>15</v>
      </c>
      <c r="AB162" s="28"/>
      <c r="AC162" s="28"/>
      <c r="AD162" s="28"/>
      <c r="AF162" s="28"/>
      <c r="AG162" s="28"/>
      <c r="AH162" s="28"/>
      <c r="AJ162" s="28"/>
      <c r="AK162" s="28"/>
      <c r="AL162" s="28"/>
      <c r="AN162" s="28"/>
      <c r="AO162" s="28"/>
      <c r="AP162" s="28"/>
      <c r="AR162" s="32">
        <f t="shared" si="30"/>
        <v>0</v>
      </c>
      <c r="AS162" s="32">
        <f t="shared" si="31"/>
        <v>0</v>
      </c>
      <c r="AT162" s="32">
        <f t="shared" si="32"/>
        <v>0</v>
      </c>
      <c r="AV162" s="32">
        <f t="shared" si="33"/>
        <v>0</v>
      </c>
      <c r="AW162" s="32">
        <f t="shared" si="34"/>
        <v>0</v>
      </c>
      <c r="AX162" s="32">
        <f t="shared" si="35"/>
        <v>0</v>
      </c>
      <c r="AY162" s="33"/>
      <c r="AZ162" s="32">
        <f t="shared" si="42"/>
        <v>0</v>
      </c>
      <c r="BA162" s="32">
        <f t="shared" si="42"/>
        <v>0</v>
      </c>
      <c r="BB162" s="32">
        <f t="shared" si="42"/>
        <v>0</v>
      </c>
      <c r="BD162" s="32">
        <f t="shared" si="36"/>
        <v>0</v>
      </c>
      <c r="BE162" s="32">
        <f t="shared" si="37"/>
        <v>0</v>
      </c>
      <c r="BF162" s="32">
        <f t="shared" si="38"/>
        <v>0</v>
      </c>
      <c r="BH162" s="32">
        <f t="shared" si="39"/>
        <v>0</v>
      </c>
      <c r="BI162" s="32">
        <f t="shared" si="40"/>
        <v>0</v>
      </c>
      <c r="BJ162" s="32">
        <f t="shared" si="41"/>
        <v>0</v>
      </c>
      <c r="BL162" s="32">
        <f t="shared" si="43"/>
        <v>0</v>
      </c>
      <c r="BM162" s="32">
        <f t="shared" si="43"/>
        <v>0</v>
      </c>
      <c r="BN162" s="32">
        <f t="shared" si="43"/>
        <v>0</v>
      </c>
      <c r="BP162" s="3">
        <f>'total Trade Mispricing ANALYSIS'!BX162</f>
        <v>0</v>
      </c>
      <c r="BQ162" s="3">
        <f>'total Trade Mispricing ANALYSIS'!BY162</f>
        <v>0</v>
      </c>
      <c r="BR162" s="3">
        <f>'total Trade Mispricing ANALYSIS'!BZ162</f>
        <v>0</v>
      </c>
    </row>
    <row r="163" spans="1:70" x14ac:dyDescent="0.2">
      <c r="A163" s="207" t="s">
        <v>196</v>
      </c>
      <c r="B163" s="207" t="s">
        <v>441</v>
      </c>
      <c r="C163" s="34" t="s">
        <v>443</v>
      </c>
      <c r="D163" s="25">
        <v>0</v>
      </c>
      <c r="E163" s="25">
        <v>0</v>
      </c>
      <c r="F163" s="25">
        <v>0</v>
      </c>
      <c r="G163" s="8"/>
      <c r="H163" s="25">
        <v>0</v>
      </c>
      <c r="I163" s="25">
        <v>0</v>
      </c>
      <c r="J163" s="25">
        <v>0</v>
      </c>
      <c r="L163" s="28"/>
      <c r="M163" s="28"/>
      <c r="N163" s="28"/>
      <c r="P163" s="28"/>
      <c r="Q163" s="28"/>
      <c r="R163" s="28"/>
      <c r="T163" s="27">
        <v>0</v>
      </c>
      <c r="U163" s="27">
        <v>0</v>
      </c>
      <c r="V163" s="27">
        <v>0</v>
      </c>
      <c r="X163" s="27">
        <v>0</v>
      </c>
      <c r="Y163" s="27">
        <v>24</v>
      </c>
      <c r="Z163" s="27">
        <v>0</v>
      </c>
      <c r="AB163" s="28"/>
      <c r="AC163" s="28"/>
      <c r="AD163" s="28"/>
      <c r="AF163" s="28"/>
      <c r="AG163" s="28"/>
      <c r="AH163" s="28"/>
      <c r="AJ163" s="28"/>
      <c r="AK163" s="28"/>
      <c r="AL163" s="28"/>
      <c r="AN163" s="28"/>
      <c r="AO163" s="28"/>
      <c r="AP163" s="28"/>
      <c r="AR163" s="32">
        <f t="shared" si="30"/>
        <v>0</v>
      </c>
      <c r="AS163" s="32">
        <f t="shared" si="31"/>
        <v>0</v>
      </c>
      <c r="AT163" s="32">
        <f t="shared" si="32"/>
        <v>0</v>
      </c>
      <c r="AV163" s="32">
        <f t="shared" si="33"/>
        <v>0</v>
      </c>
      <c r="AW163" s="32">
        <f t="shared" si="34"/>
        <v>0</v>
      </c>
      <c r="AX163" s="32">
        <f t="shared" si="35"/>
        <v>0</v>
      </c>
      <c r="AY163" s="33"/>
      <c r="AZ163" s="32">
        <f t="shared" si="42"/>
        <v>0</v>
      </c>
      <c r="BA163" s="32">
        <f t="shared" si="42"/>
        <v>0</v>
      </c>
      <c r="BB163" s="32">
        <f t="shared" si="42"/>
        <v>0</v>
      </c>
      <c r="BD163" s="32">
        <f t="shared" si="36"/>
        <v>0</v>
      </c>
      <c r="BE163" s="32">
        <f t="shared" si="37"/>
        <v>0</v>
      </c>
      <c r="BF163" s="32">
        <f t="shared" si="38"/>
        <v>0</v>
      </c>
      <c r="BH163" s="32">
        <f t="shared" si="39"/>
        <v>0</v>
      </c>
      <c r="BI163" s="32">
        <f t="shared" si="40"/>
        <v>0</v>
      </c>
      <c r="BJ163" s="32">
        <f t="shared" si="41"/>
        <v>0</v>
      </c>
      <c r="BL163" s="32">
        <f t="shared" si="43"/>
        <v>0</v>
      </c>
      <c r="BM163" s="32">
        <f t="shared" si="43"/>
        <v>0</v>
      </c>
      <c r="BN163" s="32">
        <f t="shared" si="43"/>
        <v>0</v>
      </c>
      <c r="BP163" s="3">
        <f>'total Trade Mispricing ANALYSIS'!BX163</f>
        <v>0</v>
      </c>
      <c r="BQ163" s="3">
        <f>'total Trade Mispricing ANALYSIS'!BY163</f>
        <v>0</v>
      </c>
      <c r="BR163" s="3">
        <f>'total Trade Mispricing ANALYSIS'!BZ163</f>
        <v>0</v>
      </c>
    </row>
    <row r="164" spans="1:70" x14ac:dyDescent="0.2">
      <c r="A164" s="207"/>
      <c r="B164" s="207"/>
      <c r="C164" s="34" t="s">
        <v>444</v>
      </c>
      <c r="D164" s="60">
        <v>0</v>
      </c>
      <c r="E164" s="60">
        <v>0</v>
      </c>
      <c r="F164" s="60">
        <v>0</v>
      </c>
      <c r="G164" s="8"/>
      <c r="H164" s="27">
        <v>0</v>
      </c>
      <c r="I164" s="25">
        <v>0</v>
      </c>
      <c r="J164" s="27">
        <v>0</v>
      </c>
      <c r="L164" s="28"/>
      <c r="M164" s="28"/>
      <c r="N164" s="28"/>
      <c r="P164" s="28"/>
      <c r="Q164" s="28"/>
      <c r="R164" s="28"/>
      <c r="T164" s="27">
        <v>0</v>
      </c>
      <c r="U164" s="27">
        <v>0</v>
      </c>
      <c r="V164" s="27">
        <v>0</v>
      </c>
      <c r="X164" s="27">
        <v>0</v>
      </c>
      <c r="Y164" s="27">
        <v>0</v>
      </c>
      <c r="Z164" s="27">
        <v>0</v>
      </c>
      <c r="AA164" s="36"/>
      <c r="AB164" s="28"/>
      <c r="AC164" s="28"/>
      <c r="AD164" s="28"/>
      <c r="AF164" s="28"/>
      <c r="AG164" s="28"/>
      <c r="AH164" s="28"/>
      <c r="AJ164" s="28"/>
      <c r="AK164" s="28"/>
      <c r="AL164" s="28"/>
      <c r="AN164" s="28"/>
      <c r="AO164" s="28"/>
      <c r="AP164" s="28"/>
      <c r="AR164" s="32">
        <f t="shared" si="30"/>
        <v>0</v>
      </c>
      <c r="AS164" s="32">
        <f t="shared" si="31"/>
        <v>0</v>
      </c>
      <c r="AT164" s="32">
        <f t="shared" si="32"/>
        <v>0</v>
      </c>
      <c r="AV164" s="32">
        <f t="shared" si="33"/>
        <v>0</v>
      </c>
      <c r="AW164" s="32">
        <f t="shared" si="34"/>
        <v>0</v>
      </c>
      <c r="AX164" s="32">
        <f t="shared" si="35"/>
        <v>0</v>
      </c>
      <c r="AY164" s="33"/>
      <c r="AZ164" s="32">
        <f t="shared" si="42"/>
        <v>0</v>
      </c>
      <c r="BA164" s="32">
        <f t="shared" si="42"/>
        <v>0</v>
      </c>
      <c r="BB164" s="32">
        <f t="shared" si="42"/>
        <v>0</v>
      </c>
      <c r="BD164" s="32">
        <f t="shared" si="36"/>
        <v>0</v>
      </c>
      <c r="BE164" s="32">
        <f t="shared" si="37"/>
        <v>0</v>
      </c>
      <c r="BF164" s="32">
        <f t="shared" si="38"/>
        <v>0</v>
      </c>
      <c r="BH164" s="32">
        <f t="shared" si="39"/>
        <v>0</v>
      </c>
      <c r="BI164" s="32">
        <f t="shared" si="40"/>
        <v>0</v>
      </c>
      <c r="BJ164" s="32">
        <f t="shared" si="41"/>
        <v>0</v>
      </c>
      <c r="BL164" s="32">
        <f t="shared" si="43"/>
        <v>0</v>
      </c>
      <c r="BM164" s="32">
        <f t="shared" si="43"/>
        <v>0</v>
      </c>
      <c r="BN164" s="32">
        <f t="shared" si="43"/>
        <v>0</v>
      </c>
      <c r="BP164" s="3">
        <f>'total Trade Mispricing ANALYSIS'!BX164</f>
        <v>0</v>
      </c>
      <c r="BQ164" s="3">
        <f>'total Trade Mispricing ANALYSIS'!BY164</f>
        <v>0</v>
      </c>
      <c r="BR164" s="3">
        <f>'total Trade Mispricing ANALYSIS'!BZ164</f>
        <v>0</v>
      </c>
    </row>
    <row r="165" spans="1:70" x14ac:dyDescent="0.2">
      <c r="A165" s="207"/>
      <c r="B165" s="207"/>
      <c r="C165" s="34" t="s">
        <v>445</v>
      </c>
      <c r="D165" s="60">
        <v>0</v>
      </c>
      <c r="E165" s="60">
        <v>0</v>
      </c>
      <c r="F165" s="60">
        <v>0</v>
      </c>
      <c r="G165" s="8"/>
      <c r="H165" s="25">
        <v>0</v>
      </c>
      <c r="I165" s="25">
        <v>0</v>
      </c>
      <c r="J165" s="25">
        <v>0</v>
      </c>
      <c r="L165" s="28"/>
      <c r="M165" s="28"/>
      <c r="N165" s="28"/>
      <c r="P165" s="28"/>
      <c r="Q165" s="28"/>
      <c r="R165" s="28"/>
      <c r="T165" s="27">
        <v>0</v>
      </c>
      <c r="U165" s="27">
        <v>5</v>
      </c>
      <c r="V165" s="27">
        <v>0</v>
      </c>
      <c r="X165" s="27">
        <v>1</v>
      </c>
      <c r="Y165" s="27">
        <v>164</v>
      </c>
      <c r="Z165" s="27">
        <v>111</v>
      </c>
      <c r="AB165" s="28"/>
      <c r="AC165" s="28"/>
      <c r="AD165" s="28"/>
      <c r="AF165" s="28"/>
      <c r="AG165" s="28"/>
      <c r="AH165" s="28"/>
      <c r="AJ165" s="28"/>
      <c r="AK165" s="28"/>
      <c r="AL165" s="28"/>
      <c r="AN165" s="28"/>
      <c r="AO165" s="28"/>
      <c r="AP165" s="28"/>
      <c r="AR165" s="32">
        <f t="shared" si="30"/>
        <v>0</v>
      </c>
      <c r="AS165" s="32">
        <f t="shared" si="31"/>
        <v>0</v>
      </c>
      <c r="AT165" s="32">
        <f t="shared" si="32"/>
        <v>0</v>
      </c>
      <c r="AV165" s="32">
        <f t="shared" si="33"/>
        <v>0</v>
      </c>
      <c r="AW165" s="32">
        <f t="shared" si="34"/>
        <v>0</v>
      </c>
      <c r="AX165" s="32">
        <f t="shared" si="35"/>
        <v>0</v>
      </c>
      <c r="AY165" s="33"/>
      <c r="AZ165" s="32">
        <f t="shared" si="42"/>
        <v>0</v>
      </c>
      <c r="BA165" s="32">
        <f t="shared" si="42"/>
        <v>0</v>
      </c>
      <c r="BB165" s="32">
        <f t="shared" si="42"/>
        <v>0</v>
      </c>
      <c r="BD165" s="32">
        <f t="shared" si="36"/>
        <v>0</v>
      </c>
      <c r="BE165" s="32">
        <f t="shared" si="37"/>
        <v>0</v>
      </c>
      <c r="BF165" s="32">
        <f t="shared" si="38"/>
        <v>0</v>
      </c>
      <c r="BH165" s="32">
        <f t="shared" si="39"/>
        <v>0</v>
      </c>
      <c r="BI165" s="32">
        <f t="shared" si="40"/>
        <v>0</v>
      </c>
      <c r="BJ165" s="32">
        <f t="shared" si="41"/>
        <v>0</v>
      </c>
      <c r="BL165" s="32">
        <f t="shared" si="43"/>
        <v>0</v>
      </c>
      <c r="BM165" s="32">
        <f t="shared" si="43"/>
        <v>0</v>
      </c>
      <c r="BN165" s="32">
        <f t="shared" si="43"/>
        <v>0</v>
      </c>
      <c r="BP165" s="3">
        <f>'total Trade Mispricing ANALYSIS'!BX165</f>
        <v>0</v>
      </c>
      <c r="BQ165" s="3">
        <f>'total Trade Mispricing ANALYSIS'!BY165</f>
        <v>0</v>
      </c>
      <c r="BR165" s="3">
        <f>'total Trade Mispricing ANALYSIS'!BZ165</f>
        <v>0</v>
      </c>
    </row>
    <row r="166" spans="1:70" x14ac:dyDescent="0.2">
      <c r="A166" s="207"/>
      <c r="B166" s="207"/>
      <c r="C166" s="34" t="s">
        <v>201</v>
      </c>
      <c r="D166" s="60">
        <v>13</v>
      </c>
      <c r="E166" s="60">
        <v>21</v>
      </c>
      <c r="F166" s="60">
        <v>11</v>
      </c>
      <c r="G166" s="8"/>
      <c r="H166" s="25">
        <v>715</v>
      </c>
      <c r="I166" s="25">
        <v>0</v>
      </c>
      <c r="J166" s="25">
        <v>328</v>
      </c>
      <c r="L166" s="28"/>
      <c r="M166" s="28"/>
      <c r="N166" s="28"/>
      <c r="P166" s="28"/>
      <c r="Q166" s="28"/>
      <c r="R166" s="28"/>
      <c r="T166" s="27">
        <v>0</v>
      </c>
      <c r="U166" s="27">
        <v>0</v>
      </c>
      <c r="V166" s="27">
        <v>0</v>
      </c>
      <c r="X166" s="27">
        <v>26</v>
      </c>
      <c r="Y166" s="27">
        <v>87</v>
      </c>
      <c r="Z166" s="27">
        <v>50</v>
      </c>
      <c r="AB166" s="28"/>
      <c r="AC166" s="28"/>
      <c r="AD166" s="28"/>
      <c r="AF166" s="28"/>
      <c r="AG166" s="28"/>
      <c r="AH166" s="28"/>
      <c r="AJ166" s="28"/>
      <c r="AK166" s="28"/>
      <c r="AL166" s="28"/>
      <c r="AN166" s="28"/>
      <c r="AO166" s="28"/>
      <c r="AP166" s="28"/>
      <c r="AR166" s="32">
        <f t="shared" si="30"/>
        <v>0</v>
      </c>
      <c r="AS166" s="32">
        <f t="shared" si="31"/>
        <v>0</v>
      </c>
      <c r="AT166" s="32">
        <f t="shared" si="32"/>
        <v>0</v>
      </c>
      <c r="AV166" s="32">
        <f t="shared" si="33"/>
        <v>0</v>
      </c>
      <c r="AW166" s="32">
        <f t="shared" si="34"/>
        <v>0</v>
      </c>
      <c r="AX166" s="32">
        <f t="shared" si="35"/>
        <v>0</v>
      </c>
      <c r="AY166" s="33"/>
      <c r="AZ166" s="32">
        <f t="shared" si="42"/>
        <v>0</v>
      </c>
      <c r="BA166" s="32">
        <f t="shared" si="42"/>
        <v>0</v>
      </c>
      <c r="BB166" s="32">
        <f t="shared" si="42"/>
        <v>0</v>
      </c>
      <c r="BD166" s="32">
        <f t="shared" si="36"/>
        <v>0</v>
      </c>
      <c r="BE166" s="32">
        <f t="shared" si="37"/>
        <v>0</v>
      </c>
      <c r="BF166" s="32">
        <f t="shared" si="38"/>
        <v>0</v>
      </c>
      <c r="BH166" s="32">
        <f t="shared" si="39"/>
        <v>0</v>
      </c>
      <c r="BI166" s="32">
        <f t="shared" si="40"/>
        <v>0</v>
      </c>
      <c r="BJ166" s="32">
        <f t="shared" si="41"/>
        <v>0</v>
      </c>
      <c r="BL166" s="32">
        <f t="shared" si="43"/>
        <v>0</v>
      </c>
      <c r="BM166" s="32">
        <f t="shared" si="43"/>
        <v>0</v>
      </c>
      <c r="BN166" s="32">
        <f t="shared" si="43"/>
        <v>0</v>
      </c>
      <c r="BP166" s="3">
        <f>'total Trade Mispricing ANALYSIS'!BX166</f>
        <v>0</v>
      </c>
      <c r="BQ166" s="3">
        <f>'total Trade Mispricing ANALYSIS'!BY166</f>
        <v>0</v>
      </c>
      <c r="BR166" s="3">
        <f>'total Trade Mispricing ANALYSIS'!BZ166</f>
        <v>0</v>
      </c>
    </row>
    <row r="167" spans="1:70" x14ac:dyDescent="0.2">
      <c r="A167" s="207"/>
      <c r="B167" s="206" t="s">
        <v>446</v>
      </c>
      <c r="C167" s="24" t="s">
        <v>203</v>
      </c>
      <c r="D167" s="60">
        <v>0</v>
      </c>
      <c r="E167" s="31">
        <v>0</v>
      </c>
      <c r="F167" s="31">
        <v>0</v>
      </c>
      <c r="G167" s="8"/>
      <c r="H167" s="60">
        <v>0</v>
      </c>
      <c r="I167" s="31">
        <v>0</v>
      </c>
      <c r="J167" s="31">
        <v>0</v>
      </c>
      <c r="L167" s="28"/>
      <c r="M167" s="28"/>
      <c r="N167" s="28"/>
      <c r="P167" s="28"/>
      <c r="Q167" s="28"/>
      <c r="R167" s="28"/>
      <c r="T167" s="27">
        <v>0</v>
      </c>
      <c r="U167" s="27">
        <v>0</v>
      </c>
      <c r="V167" s="27">
        <v>0</v>
      </c>
      <c r="X167" s="27">
        <v>0</v>
      </c>
      <c r="Y167" s="27">
        <v>0</v>
      </c>
      <c r="Z167" s="27">
        <v>0</v>
      </c>
      <c r="AB167" s="28"/>
      <c r="AC167" s="28"/>
      <c r="AD167" s="28"/>
      <c r="AF167" s="28"/>
      <c r="AG167" s="28"/>
      <c r="AH167" s="28"/>
      <c r="AJ167" s="28"/>
      <c r="AK167" s="28"/>
      <c r="AL167" s="28"/>
      <c r="AN167" s="28"/>
      <c r="AO167" s="28"/>
      <c r="AP167" s="28"/>
      <c r="AR167" s="32">
        <f t="shared" si="30"/>
        <v>0</v>
      </c>
      <c r="AS167" s="32">
        <f t="shared" si="31"/>
        <v>0</v>
      </c>
      <c r="AT167" s="32">
        <f t="shared" si="32"/>
        <v>0</v>
      </c>
      <c r="AV167" s="32">
        <f t="shared" si="33"/>
        <v>0</v>
      </c>
      <c r="AW167" s="32">
        <f t="shared" si="34"/>
        <v>0</v>
      </c>
      <c r="AX167" s="32">
        <f t="shared" si="35"/>
        <v>0</v>
      </c>
      <c r="AY167" s="33"/>
      <c r="AZ167" s="32">
        <f t="shared" si="42"/>
        <v>0</v>
      </c>
      <c r="BA167" s="32">
        <f t="shared" si="42"/>
        <v>0</v>
      </c>
      <c r="BB167" s="32">
        <f t="shared" si="42"/>
        <v>0</v>
      </c>
      <c r="BD167" s="32">
        <f t="shared" si="36"/>
        <v>0</v>
      </c>
      <c r="BE167" s="32">
        <f t="shared" si="37"/>
        <v>0</v>
      </c>
      <c r="BF167" s="32">
        <f t="shared" si="38"/>
        <v>0</v>
      </c>
      <c r="BH167" s="32">
        <f t="shared" si="39"/>
        <v>0</v>
      </c>
      <c r="BI167" s="32">
        <f t="shared" si="40"/>
        <v>0</v>
      </c>
      <c r="BJ167" s="32">
        <f t="shared" si="41"/>
        <v>0</v>
      </c>
      <c r="BL167" s="32">
        <f t="shared" si="43"/>
        <v>0</v>
      </c>
      <c r="BM167" s="32">
        <f t="shared" si="43"/>
        <v>0</v>
      </c>
      <c r="BN167" s="32">
        <f t="shared" si="43"/>
        <v>0</v>
      </c>
      <c r="BP167" s="3">
        <f>'total Trade Mispricing ANALYSIS'!BX167</f>
        <v>0</v>
      </c>
      <c r="BQ167" s="3">
        <f>'total Trade Mispricing ANALYSIS'!BY167</f>
        <v>0</v>
      </c>
      <c r="BR167" s="3">
        <f>'total Trade Mispricing ANALYSIS'!BZ167</f>
        <v>0</v>
      </c>
    </row>
    <row r="168" spans="1:70" x14ac:dyDescent="0.2">
      <c r="A168" s="207"/>
      <c r="B168" s="207"/>
      <c r="C168" s="34" t="s">
        <v>204</v>
      </c>
      <c r="D168" s="60">
        <v>0</v>
      </c>
      <c r="E168" s="31">
        <v>0</v>
      </c>
      <c r="F168" s="31">
        <v>0</v>
      </c>
      <c r="G168" s="8"/>
      <c r="H168" s="27">
        <v>0</v>
      </c>
      <c r="I168" s="27">
        <v>0</v>
      </c>
      <c r="J168" s="27">
        <v>0</v>
      </c>
      <c r="L168" s="28"/>
      <c r="M168" s="28"/>
      <c r="N168" s="28"/>
      <c r="P168" s="28"/>
      <c r="Q168" s="28"/>
      <c r="R168" s="28"/>
      <c r="T168" s="27">
        <v>4</v>
      </c>
      <c r="U168" s="27">
        <v>0</v>
      </c>
      <c r="V168" s="27">
        <v>0</v>
      </c>
      <c r="X168" s="27">
        <v>407</v>
      </c>
      <c r="Y168" s="27">
        <v>1222</v>
      </c>
      <c r="Z168" s="27">
        <v>1157</v>
      </c>
      <c r="AB168" s="28"/>
      <c r="AC168" s="28"/>
      <c r="AD168" s="28"/>
      <c r="AF168" s="28"/>
      <c r="AG168" s="28"/>
      <c r="AH168" s="28"/>
      <c r="AJ168" s="28"/>
      <c r="AK168" s="28"/>
      <c r="AL168" s="28"/>
      <c r="AN168" s="28"/>
      <c r="AO168" s="28"/>
      <c r="AP168" s="28"/>
      <c r="AR168" s="32">
        <f t="shared" si="30"/>
        <v>0</v>
      </c>
      <c r="AS168" s="32">
        <f t="shared" si="31"/>
        <v>0</v>
      </c>
      <c r="AT168" s="32">
        <f t="shared" si="32"/>
        <v>0</v>
      </c>
      <c r="AV168" s="32">
        <f t="shared" si="33"/>
        <v>0</v>
      </c>
      <c r="AW168" s="32">
        <f t="shared" si="34"/>
        <v>0</v>
      </c>
      <c r="AX168" s="32">
        <f t="shared" si="35"/>
        <v>0</v>
      </c>
      <c r="AY168" s="33"/>
      <c r="AZ168" s="32">
        <f t="shared" si="42"/>
        <v>0</v>
      </c>
      <c r="BA168" s="32">
        <f t="shared" si="42"/>
        <v>0</v>
      </c>
      <c r="BB168" s="32">
        <f t="shared" si="42"/>
        <v>0</v>
      </c>
      <c r="BD168" s="32">
        <f t="shared" si="36"/>
        <v>0</v>
      </c>
      <c r="BE168" s="32">
        <f t="shared" si="37"/>
        <v>0</v>
      </c>
      <c r="BF168" s="32">
        <f t="shared" si="38"/>
        <v>0</v>
      </c>
      <c r="BH168" s="32">
        <f t="shared" si="39"/>
        <v>0</v>
      </c>
      <c r="BI168" s="32">
        <f t="shared" si="40"/>
        <v>0</v>
      </c>
      <c r="BJ168" s="32">
        <f t="shared" si="41"/>
        <v>0</v>
      </c>
      <c r="BL168" s="32">
        <f t="shared" si="43"/>
        <v>0</v>
      </c>
      <c r="BM168" s="32">
        <f t="shared" si="43"/>
        <v>0</v>
      </c>
      <c r="BN168" s="32">
        <f t="shared" si="43"/>
        <v>0</v>
      </c>
      <c r="BP168" s="3">
        <f>'total Trade Mispricing ANALYSIS'!BX168</f>
        <v>0</v>
      </c>
      <c r="BQ168" s="3">
        <f>'total Trade Mispricing ANALYSIS'!BY168</f>
        <v>0</v>
      </c>
      <c r="BR168" s="3">
        <f>'total Trade Mispricing ANALYSIS'!BZ168</f>
        <v>0</v>
      </c>
    </row>
    <row r="169" spans="1:70" x14ac:dyDescent="0.2">
      <c r="A169" s="207"/>
      <c r="B169" s="207"/>
      <c r="C169" s="34" t="s">
        <v>205</v>
      </c>
      <c r="D169" s="60">
        <v>18</v>
      </c>
      <c r="E169" s="60">
        <v>75</v>
      </c>
      <c r="F169" s="60">
        <v>33</v>
      </c>
      <c r="G169" s="8"/>
      <c r="H169" s="60">
        <v>8</v>
      </c>
      <c r="I169" s="60">
        <v>8</v>
      </c>
      <c r="J169" s="60">
        <v>32</v>
      </c>
      <c r="L169" s="28"/>
      <c r="M169" s="28"/>
      <c r="N169" s="28"/>
      <c r="P169" s="28"/>
      <c r="Q169" s="28"/>
      <c r="R169" s="28"/>
      <c r="T169" s="27">
        <v>0</v>
      </c>
      <c r="U169" s="27">
        <v>0</v>
      </c>
      <c r="V169" s="27">
        <v>0</v>
      </c>
      <c r="X169" s="27">
        <v>55</v>
      </c>
      <c r="Y169" s="27">
        <v>193</v>
      </c>
      <c r="Z169" s="27">
        <v>237</v>
      </c>
      <c r="AB169" s="28"/>
      <c r="AC169" s="28"/>
      <c r="AD169" s="28"/>
      <c r="AF169" s="28"/>
      <c r="AG169" s="28"/>
      <c r="AH169" s="28"/>
      <c r="AJ169" s="28"/>
      <c r="AK169" s="28"/>
      <c r="AL169" s="28"/>
      <c r="AN169" s="28"/>
      <c r="AO169" s="28"/>
      <c r="AP169" s="28"/>
      <c r="AR169" s="32">
        <f t="shared" si="30"/>
        <v>0</v>
      </c>
      <c r="AS169" s="32">
        <f t="shared" si="31"/>
        <v>0</v>
      </c>
      <c r="AT169" s="32">
        <f t="shared" si="32"/>
        <v>0</v>
      </c>
      <c r="AV169" s="32">
        <f t="shared" si="33"/>
        <v>0</v>
      </c>
      <c r="AW169" s="32">
        <f t="shared" si="34"/>
        <v>0</v>
      </c>
      <c r="AX169" s="32">
        <f t="shared" si="35"/>
        <v>0</v>
      </c>
      <c r="AY169" s="33"/>
      <c r="AZ169" s="32">
        <f t="shared" si="42"/>
        <v>0</v>
      </c>
      <c r="BA169" s="32">
        <f t="shared" si="42"/>
        <v>0</v>
      </c>
      <c r="BB169" s="32">
        <f t="shared" si="42"/>
        <v>0</v>
      </c>
      <c r="BD169" s="32">
        <f t="shared" si="36"/>
        <v>0</v>
      </c>
      <c r="BE169" s="32">
        <f t="shared" si="37"/>
        <v>0</v>
      </c>
      <c r="BF169" s="32">
        <f t="shared" si="38"/>
        <v>0</v>
      </c>
      <c r="BH169" s="32">
        <f t="shared" si="39"/>
        <v>0</v>
      </c>
      <c r="BI169" s="32">
        <f t="shared" si="40"/>
        <v>0</v>
      </c>
      <c r="BJ169" s="32">
        <f t="shared" si="41"/>
        <v>0</v>
      </c>
      <c r="BL169" s="32">
        <f t="shared" si="43"/>
        <v>0</v>
      </c>
      <c r="BM169" s="32">
        <f t="shared" si="43"/>
        <v>0</v>
      </c>
      <c r="BN169" s="32">
        <f t="shared" si="43"/>
        <v>0</v>
      </c>
      <c r="BP169" s="3">
        <f>'total Trade Mispricing ANALYSIS'!BX169</f>
        <v>0</v>
      </c>
      <c r="BQ169" s="3">
        <f>'total Trade Mispricing ANALYSIS'!BY169</f>
        <v>0</v>
      </c>
      <c r="BR169" s="3">
        <f>'total Trade Mispricing ANALYSIS'!BZ169</f>
        <v>0</v>
      </c>
    </row>
    <row r="170" spans="1:70" x14ac:dyDescent="0.2">
      <c r="A170" s="207"/>
      <c r="B170" s="207"/>
      <c r="C170" s="34" t="s">
        <v>206</v>
      </c>
      <c r="D170" s="60">
        <v>0</v>
      </c>
      <c r="E170" s="60">
        <v>0</v>
      </c>
      <c r="F170" s="60">
        <v>78</v>
      </c>
      <c r="G170" s="8"/>
      <c r="H170" s="25">
        <v>0</v>
      </c>
      <c r="I170" s="25">
        <v>0</v>
      </c>
      <c r="J170" s="25">
        <v>1</v>
      </c>
      <c r="L170" s="28"/>
      <c r="M170" s="28"/>
      <c r="N170" s="28"/>
      <c r="P170" s="28"/>
      <c r="Q170" s="28"/>
      <c r="R170" s="28"/>
      <c r="T170" s="27">
        <v>0</v>
      </c>
      <c r="U170" s="27">
        <v>0</v>
      </c>
      <c r="V170" s="27">
        <v>0</v>
      </c>
      <c r="X170" s="27">
        <v>0</v>
      </c>
      <c r="Y170" s="27">
        <v>6</v>
      </c>
      <c r="Z170" s="27">
        <v>3</v>
      </c>
      <c r="AB170" s="28"/>
      <c r="AC170" s="28"/>
      <c r="AD170" s="28"/>
      <c r="AF170" s="28"/>
      <c r="AG170" s="28"/>
      <c r="AH170" s="28"/>
      <c r="AJ170" s="28"/>
      <c r="AK170" s="28"/>
      <c r="AL170" s="28"/>
      <c r="AN170" s="28"/>
      <c r="AO170" s="28"/>
      <c r="AP170" s="28"/>
      <c r="AR170" s="32">
        <f t="shared" si="30"/>
        <v>0</v>
      </c>
      <c r="AS170" s="32">
        <f t="shared" si="31"/>
        <v>0</v>
      </c>
      <c r="AT170" s="32">
        <f t="shared" si="32"/>
        <v>0</v>
      </c>
      <c r="AV170" s="32">
        <f t="shared" si="33"/>
        <v>0</v>
      </c>
      <c r="AW170" s="32">
        <f t="shared" si="34"/>
        <v>0</v>
      </c>
      <c r="AX170" s="32">
        <f t="shared" si="35"/>
        <v>0</v>
      </c>
      <c r="AY170" s="33"/>
      <c r="AZ170" s="32">
        <f t="shared" si="42"/>
        <v>0</v>
      </c>
      <c r="BA170" s="32">
        <f t="shared" si="42"/>
        <v>0</v>
      </c>
      <c r="BB170" s="32">
        <f t="shared" si="42"/>
        <v>0</v>
      </c>
      <c r="BD170" s="32">
        <f t="shared" si="36"/>
        <v>0</v>
      </c>
      <c r="BE170" s="32">
        <f t="shared" si="37"/>
        <v>0</v>
      </c>
      <c r="BF170" s="32">
        <f t="shared" si="38"/>
        <v>0</v>
      </c>
      <c r="BH170" s="32">
        <f t="shared" si="39"/>
        <v>0</v>
      </c>
      <c r="BI170" s="32">
        <f t="shared" si="40"/>
        <v>0</v>
      </c>
      <c r="BJ170" s="32">
        <f t="shared" si="41"/>
        <v>0</v>
      </c>
      <c r="BL170" s="32">
        <f t="shared" si="43"/>
        <v>0</v>
      </c>
      <c r="BM170" s="32">
        <f t="shared" si="43"/>
        <v>0</v>
      </c>
      <c r="BN170" s="32">
        <f t="shared" si="43"/>
        <v>0</v>
      </c>
      <c r="BP170" s="3">
        <f>'total Trade Mispricing ANALYSIS'!BX170</f>
        <v>0</v>
      </c>
      <c r="BQ170" s="3">
        <f>'total Trade Mispricing ANALYSIS'!BY170</f>
        <v>0</v>
      </c>
      <c r="BR170" s="3">
        <f>'total Trade Mispricing ANALYSIS'!BZ170</f>
        <v>0</v>
      </c>
    </row>
    <row r="171" spans="1:70" x14ac:dyDescent="0.2">
      <c r="A171" s="207"/>
      <c r="B171" s="207"/>
      <c r="C171" s="34" t="s">
        <v>207</v>
      </c>
      <c r="D171" s="60">
        <v>0</v>
      </c>
      <c r="E171" s="60">
        <v>0</v>
      </c>
      <c r="F171" s="60">
        <v>0</v>
      </c>
      <c r="G171" s="8"/>
      <c r="H171" s="25">
        <v>0</v>
      </c>
      <c r="I171" s="27">
        <v>3</v>
      </c>
      <c r="J171" s="27">
        <v>0</v>
      </c>
      <c r="L171" s="28"/>
      <c r="M171" s="28"/>
      <c r="N171" s="28"/>
      <c r="P171" s="28"/>
      <c r="Q171" s="28"/>
      <c r="R171" s="28"/>
      <c r="T171" s="27">
        <v>0</v>
      </c>
      <c r="U171" s="27">
        <v>1</v>
      </c>
      <c r="V171" s="27">
        <v>1</v>
      </c>
      <c r="X171" s="27">
        <v>0</v>
      </c>
      <c r="Y171" s="27">
        <v>0</v>
      </c>
      <c r="Z171" s="27">
        <v>0</v>
      </c>
      <c r="AB171" s="28"/>
      <c r="AC171" s="28"/>
      <c r="AD171" s="28"/>
      <c r="AF171" s="28"/>
      <c r="AG171" s="28"/>
      <c r="AH171" s="28"/>
      <c r="AJ171" s="28"/>
      <c r="AK171" s="28"/>
      <c r="AL171" s="28"/>
      <c r="AN171" s="28"/>
      <c r="AO171" s="28"/>
      <c r="AP171" s="28"/>
      <c r="AR171" s="32">
        <f t="shared" si="30"/>
        <v>0</v>
      </c>
      <c r="AS171" s="32">
        <f t="shared" si="31"/>
        <v>0</v>
      </c>
      <c r="AT171" s="32">
        <f t="shared" si="32"/>
        <v>0</v>
      </c>
      <c r="AV171" s="32">
        <f t="shared" si="33"/>
        <v>0</v>
      </c>
      <c r="AW171" s="32">
        <f t="shared" si="34"/>
        <v>0</v>
      </c>
      <c r="AX171" s="32">
        <f t="shared" si="35"/>
        <v>0</v>
      </c>
      <c r="AY171" s="33"/>
      <c r="AZ171" s="32">
        <f t="shared" si="42"/>
        <v>0</v>
      </c>
      <c r="BA171" s="32">
        <f t="shared" si="42"/>
        <v>0</v>
      </c>
      <c r="BB171" s="32">
        <f t="shared" si="42"/>
        <v>0</v>
      </c>
      <c r="BD171" s="32">
        <f t="shared" si="36"/>
        <v>0</v>
      </c>
      <c r="BE171" s="32">
        <f t="shared" si="37"/>
        <v>0</v>
      </c>
      <c r="BF171" s="32">
        <f t="shared" si="38"/>
        <v>0</v>
      </c>
      <c r="BH171" s="32">
        <f t="shared" si="39"/>
        <v>0</v>
      </c>
      <c r="BI171" s="32">
        <f t="shared" si="40"/>
        <v>0</v>
      </c>
      <c r="BJ171" s="32">
        <f t="shared" si="41"/>
        <v>0</v>
      </c>
      <c r="BL171" s="32">
        <f t="shared" si="43"/>
        <v>0</v>
      </c>
      <c r="BM171" s="32">
        <f t="shared" si="43"/>
        <v>0</v>
      </c>
      <c r="BN171" s="32">
        <f t="shared" si="43"/>
        <v>0</v>
      </c>
      <c r="BP171" s="3">
        <f>'total Trade Mispricing ANALYSIS'!BX171</f>
        <v>0</v>
      </c>
      <c r="BQ171" s="3">
        <f>'total Trade Mispricing ANALYSIS'!BY171</f>
        <v>0</v>
      </c>
      <c r="BR171" s="3">
        <f>'total Trade Mispricing ANALYSIS'!BZ171</f>
        <v>0</v>
      </c>
    </row>
    <row r="172" spans="1:70" x14ac:dyDescent="0.2">
      <c r="A172" s="207"/>
      <c r="B172" s="207"/>
      <c r="C172" s="34" t="s">
        <v>208</v>
      </c>
      <c r="D172" s="47">
        <v>0</v>
      </c>
      <c r="E172" s="65">
        <v>0</v>
      </c>
      <c r="F172" s="65">
        <v>0</v>
      </c>
      <c r="G172" s="8"/>
      <c r="H172" s="27">
        <v>0</v>
      </c>
      <c r="I172" s="27">
        <v>0</v>
      </c>
      <c r="J172" s="27">
        <v>0</v>
      </c>
      <c r="L172" s="28"/>
      <c r="M172" s="28"/>
      <c r="N172" s="28"/>
      <c r="P172" s="28"/>
      <c r="Q172" s="28"/>
      <c r="R172" s="28"/>
      <c r="T172" s="27">
        <v>0</v>
      </c>
      <c r="U172" s="27">
        <v>0</v>
      </c>
      <c r="V172" s="27">
        <v>0</v>
      </c>
      <c r="X172" s="27">
        <v>0</v>
      </c>
      <c r="Y172" s="27">
        <v>0</v>
      </c>
      <c r="Z172" s="27">
        <v>0</v>
      </c>
      <c r="AB172" s="28"/>
      <c r="AC172" s="28"/>
      <c r="AD172" s="28"/>
      <c r="AF172" s="28"/>
      <c r="AG172" s="28"/>
      <c r="AH172" s="28"/>
      <c r="AJ172" s="28"/>
      <c r="AK172" s="28"/>
      <c r="AL172" s="28"/>
      <c r="AN172" s="28"/>
      <c r="AO172" s="28"/>
      <c r="AP172" s="28"/>
      <c r="AR172" s="32">
        <f t="shared" si="30"/>
        <v>0</v>
      </c>
      <c r="AS172" s="32">
        <f t="shared" si="31"/>
        <v>0</v>
      </c>
      <c r="AT172" s="32">
        <f t="shared" si="32"/>
        <v>0</v>
      </c>
      <c r="AV172" s="32">
        <f t="shared" si="33"/>
        <v>0</v>
      </c>
      <c r="AW172" s="32">
        <f t="shared" si="34"/>
        <v>0</v>
      </c>
      <c r="AX172" s="32">
        <f t="shared" si="35"/>
        <v>0</v>
      </c>
      <c r="AY172" s="33"/>
      <c r="AZ172" s="32">
        <f t="shared" si="42"/>
        <v>0</v>
      </c>
      <c r="BA172" s="32">
        <f t="shared" si="42"/>
        <v>0</v>
      </c>
      <c r="BB172" s="32">
        <f t="shared" si="42"/>
        <v>0</v>
      </c>
      <c r="BD172" s="32">
        <f t="shared" si="36"/>
        <v>0</v>
      </c>
      <c r="BE172" s="32">
        <f t="shared" si="37"/>
        <v>0</v>
      </c>
      <c r="BF172" s="32">
        <f t="shared" si="38"/>
        <v>0</v>
      </c>
      <c r="BH172" s="32">
        <f t="shared" si="39"/>
        <v>0</v>
      </c>
      <c r="BI172" s="32">
        <f t="shared" si="40"/>
        <v>0</v>
      </c>
      <c r="BJ172" s="32">
        <f t="shared" si="41"/>
        <v>0</v>
      </c>
      <c r="BL172" s="32">
        <f t="shared" si="43"/>
        <v>0</v>
      </c>
      <c r="BM172" s="32">
        <f t="shared" si="43"/>
        <v>0</v>
      </c>
      <c r="BN172" s="32">
        <f t="shared" si="43"/>
        <v>0</v>
      </c>
      <c r="BP172" s="3">
        <f>'total Trade Mispricing ANALYSIS'!BX172</f>
        <v>0</v>
      </c>
      <c r="BQ172" s="3">
        <f>'total Trade Mispricing ANALYSIS'!BY172</f>
        <v>0</v>
      </c>
      <c r="BR172" s="3">
        <f>'total Trade Mispricing ANALYSIS'!BZ172</f>
        <v>0</v>
      </c>
    </row>
    <row r="173" spans="1:70" x14ac:dyDescent="0.2">
      <c r="A173" s="207"/>
      <c r="B173" s="207"/>
      <c r="C173" s="34" t="s">
        <v>209</v>
      </c>
      <c r="D173" s="60">
        <v>64</v>
      </c>
      <c r="E173" s="60">
        <v>117</v>
      </c>
      <c r="F173" s="60">
        <v>759</v>
      </c>
      <c r="G173" s="8"/>
      <c r="H173" s="25">
        <v>36</v>
      </c>
      <c r="I173" s="25">
        <v>135</v>
      </c>
      <c r="J173" s="25">
        <v>252</v>
      </c>
      <c r="L173" s="28"/>
      <c r="M173" s="28"/>
      <c r="N173" s="28"/>
      <c r="P173" s="28"/>
      <c r="Q173" s="28"/>
      <c r="R173" s="28"/>
      <c r="T173" s="27">
        <v>0</v>
      </c>
      <c r="U173" s="27">
        <v>0</v>
      </c>
      <c r="V173" s="27">
        <v>0</v>
      </c>
      <c r="X173" s="27">
        <v>9378</v>
      </c>
      <c r="Y173" s="27">
        <v>7596</v>
      </c>
      <c r="Z173" s="27">
        <v>8177</v>
      </c>
      <c r="AB173" s="28"/>
      <c r="AC173" s="28"/>
      <c r="AD173" s="28"/>
      <c r="AF173" s="28"/>
      <c r="AG173" s="28"/>
      <c r="AH173" s="28"/>
      <c r="AJ173" s="28"/>
      <c r="AK173" s="28"/>
      <c r="AL173" s="28"/>
      <c r="AN173" s="28"/>
      <c r="AO173" s="28"/>
      <c r="AP173" s="28"/>
      <c r="AR173" s="32">
        <f t="shared" si="30"/>
        <v>0</v>
      </c>
      <c r="AS173" s="32">
        <f t="shared" si="31"/>
        <v>0</v>
      </c>
      <c r="AT173" s="32">
        <f t="shared" si="32"/>
        <v>0</v>
      </c>
      <c r="AV173" s="32">
        <f t="shared" si="33"/>
        <v>0</v>
      </c>
      <c r="AW173" s="32">
        <f t="shared" si="34"/>
        <v>0</v>
      </c>
      <c r="AX173" s="32">
        <f t="shared" si="35"/>
        <v>0</v>
      </c>
      <c r="AY173" s="33"/>
      <c r="AZ173" s="32">
        <f t="shared" si="42"/>
        <v>0</v>
      </c>
      <c r="BA173" s="32">
        <f t="shared" si="42"/>
        <v>0</v>
      </c>
      <c r="BB173" s="32">
        <f t="shared" si="42"/>
        <v>0</v>
      </c>
      <c r="BD173" s="32">
        <f t="shared" si="36"/>
        <v>0</v>
      </c>
      <c r="BE173" s="32">
        <f t="shared" si="37"/>
        <v>0</v>
      </c>
      <c r="BF173" s="32">
        <f t="shared" si="38"/>
        <v>0</v>
      </c>
      <c r="BH173" s="32">
        <f t="shared" si="39"/>
        <v>0</v>
      </c>
      <c r="BI173" s="32">
        <f t="shared" si="40"/>
        <v>0</v>
      </c>
      <c r="BJ173" s="32">
        <f t="shared" si="41"/>
        <v>0</v>
      </c>
      <c r="BL173" s="32">
        <f t="shared" si="43"/>
        <v>0</v>
      </c>
      <c r="BM173" s="32">
        <f t="shared" si="43"/>
        <v>0</v>
      </c>
      <c r="BN173" s="32">
        <f t="shared" si="43"/>
        <v>0</v>
      </c>
      <c r="BP173" s="3">
        <f>'total Trade Mispricing ANALYSIS'!BX173</f>
        <v>0</v>
      </c>
      <c r="BQ173" s="3">
        <f>'total Trade Mispricing ANALYSIS'!BY173</f>
        <v>0</v>
      </c>
      <c r="BR173" s="3">
        <f>'total Trade Mispricing ANALYSIS'!BZ173</f>
        <v>0</v>
      </c>
    </row>
    <row r="174" spans="1:70" x14ac:dyDescent="0.2">
      <c r="A174" s="207"/>
      <c r="B174" s="207"/>
      <c r="C174" s="34" t="s">
        <v>210</v>
      </c>
      <c r="D174" s="60">
        <v>76</v>
      </c>
      <c r="E174" s="60">
        <v>108</v>
      </c>
      <c r="F174" s="60">
        <v>317</v>
      </c>
      <c r="G174" s="8"/>
      <c r="H174" s="25">
        <v>9</v>
      </c>
      <c r="I174" s="25">
        <v>2</v>
      </c>
      <c r="J174" s="25">
        <v>1</v>
      </c>
      <c r="L174" s="28"/>
      <c r="M174" s="28"/>
      <c r="N174" s="28"/>
      <c r="P174" s="28"/>
      <c r="Q174" s="28"/>
      <c r="R174" s="28"/>
      <c r="T174" s="27">
        <v>0</v>
      </c>
      <c r="U174" s="27">
        <v>3</v>
      </c>
      <c r="V174" s="27">
        <v>0</v>
      </c>
      <c r="X174" s="27">
        <v>0</v>
      </c>
      <c r="Y174" s="27">
        <v>11</v>
      </c>
      <c r="Z174" s="27">
        <v>2</v>
      </c>
      <c r="AB174" s="28"/>
      <c r="AC174" s="28"/>
      <c r="AD174" s="28"/>
      <c r="AF174" s="28"/>
      <c r="AG174" s="28"/>
      <c r="AH174" s="28"/>
      <c r="AJ174" s="28"/>
      <c r="AK174" s="28"/>
      <c r="AL174" s="28"/>
      <c r="AN174" s="28"/>
      <c r="AO174" s="28"/>
      <c r="AP174" s="28"/>
      <c r="AR174" s="32">
        <f t="shared" si="30"/>
        <v>0</v>
      </c>
      <c r="AS174" s="32">
        <f t="shared" si="31"/>
        <v>0</v>
      </c>
      <c r="AT174" s="32">
        <f t="shared" si="32"/>
        <v>0</v>
      </c>
      <c r="AV174" s="32">
        <f t="shared" si="33"/>
        <v>0</v>
      </c>
      <c r="AW174" s="32">
        <f t="shared" si="34"/>
        <v>0</v>
      </c>
      <c r="AX174" s="32">
        <f t="shared" si="35"/>
        <v>0</v>
      </c>
      <c r="AY174" s="33"/>
      <c r="AZ174" s="32">
        <f t="shared" si="42"/>
        <v>0</v>
      </c>
      <c r="BA174" s="32">
        <f t="shared" si="42"/>
        <v>0</v>
      </c>
      <c r="BB174" s="32">
        <f t="shared" si="42"/>
        <v>0</v>
      </c>
      <c r="BD174" s="32">
        <f t="shared" si="36"/>
        <v>0</v>
      </c>
      <c r="BE174" s="32">
        <f t="shared" si="37"/>
        <v>0</v>
      </c>
      <c r="BF174" s="32">
        <f t="shared" si="38"/>
        <v>0</v>
      </c>
      <c r="BH174" s="32">
        <f t="shared" si="39"/>
        <v>0</v>
      </c>
      <c r="BI174" s="32">
        <f t="shared" si="40"/>
        <v>0</v>
      </c>
      <c r="BJ174" s="32">
        <f t="shared" si="41"/>
        <v>0</v>
      </c>
      <c r="BL174" s="32">
        <f t="shared" si="43"/>
        <v>0</v>
      </c>
      <c r="BM174" s="32">
        <f t="shared" si="43"/>
        <v>0</v>
      </c>
      <c r="BN174" s="32">
        <f t="shared" si="43"/>
        <v>0</v>
      </c>
      <c r="BP174" s="3">
        <f>'total Trade Mispricing ANALYSIS'!BX174</f>
        <v>0</v>
      </c>
      <c r="BQ174" s="3">
        <f>'total Trade Mispricing ANALYSIS'!BY174</f>
        <v>0</v>
      </c>
      <c r="BR174" s="3">
        <f>'total Trade Mispricing ANALYSIS'!BZ174</f>
        <v>0</v>
      </c>
    </row>
    <row r="175" spans="1:70" x14ac:dyDescent="0.2">
      <c r="A175" s="207"/>
      <c r="B175" s="208"/>
      <c r="C175" s="40" t="s">
        <v>211</v>
      </c>
      <c r="D175" s="60">
        <v>0</v>
      </c>
      <c r="E175" s="60">
        <v>20</v>
      </c>
      <c r="F175" s="60">
        <v>843</v>
      </c>
      <c r="G175" s="8"/>
      <c r="H175" s="25">
        <v>0</v>
      </c>
      <c r="I175" s="25">
        <v>11</v>
      </c>
      <c r="J175" s="25">
        <v>16</v>
      </c>
      <c r="L175" s="28"/>
      <c r="M175" s="28"/>
      <c r="N175" s="28"/>
      <c r="P175" s="28"/>
      <c r="Q175" s="28"/>
      <c r="R175" s="28"/>
      <c r="T175" s="27">
        <v>777</v>
      </c>
      <c r="U175" s="27">
        <v>1239</v>
      </c>
      <c r="V175" s="27">
        <v>1271</v>
      </c>
      <c r="X175" s="27">
        <v>14167</v>
      </c>
      <c r="Y175" s="27">
        <v>13041</v>
      </c>
      <c r="Z175" s="27">
        <v>15915</v>
      </c>
      <c r="AB175" s="28"/>
      <c r="AC175" s="28"/>
      <c r="AD175" s="28"/>
      <c r="AF175" s="28"/>
      <c r="AG175" s="28"/>
      <c r="AH175" s="28"/>
      <c r="AJ175" s="28"/>
      <c r="AK175" s="28"/>
      <c r="AL175" s="28"/>
      <c r="AN175" s="28"/>
      <c r="AO175" s="28"/>
      <c r="AP175" s="28"/>
      <c r="AR175" s="32">
        <f t="shared" si="30"/>
        <v>0</v>
      </c>
      <c r="AS175" s="32">
        <f t="shared" si="31"/>
        <v>0</v>
      </c>
      <c r="AT175" s="32">
        <f t="shared" si="32"/>
        <v>0</v>
      </c>
      <c r="AV175" s="32">
        <f t="shared" si="33"/>
        <v>0</v>
      </c>
      <c r="AW175" s="32">
        <f t="shared" si="34"/>
        <v>0</v>
      </c>
      <c r="AX175" s="32">
        <f t="shared" si="35"/>
        <v>0</v>
      </c>
      <c r="AY175" s="33"/>
      <c r="AZ175" s="32">
        <f t="shared" si="42"/>
        <v>0</v>
      </c>
      <c r="BA175" s="32">
        <f t="shared" si="42"/>
        <v>0</v>
      </c>
      <c r="BB175" s="32">
        <f t="shared" si="42"/>
        <v>0</v>
      </c>
      <c r="BD175" s="32">
        <f t="shared" si="36"/>
        <v>0</v>
      </c>
      <c r="BE175" s="32">
        <f t="shared" si="37"/>
        <v>0</v>
      </c>
      <c r="BF175" s="32">
        <f t="shared" si="38"/>
        <v>0</v>
      </c>
      <c r="BH175" s="32">
        <f t="shared" si="39"/>
        <v>0</v>
      </c>
      <c r="BI175" s="32">
        <f t="shared" si="40"/>
        <v>0</v>
      </c>
      <c r="BJ175" s="32">
        <f t="shared" si="41"/>
        <v>0</v>
      </c>
      <c r="BL175" s="32">
        <f t="shared" si="43"/>
        <v>0</v>
      </c>
      <c r="BM175" s="32">
        <f t="shared" si="43"/>
        <v>0</v>
      </c>
      <c r="BN175" s="32">
        <f t="shared" si="43"/>
        <v>0</v>
      </c>
      <c r="BP175" s="3">
        <f>'total Trade Mispricing ANALYSIS'!BX175</f>
        <v>0</v>
      </c>
      <c r="BQ175" s="3">
        <f>'total Trade Mispricing ANALYSIS'!BY175</f>
        <v>0</v>
      </c>
      <c r="BR175" s="3">
        <f>'total Trade Mispricing ANALYSIS'!BZ175</f>
        <v>0</v>
      </c>
    </row>
    <row r="176" spans="1:70" x14ac:dyDescent="0.2">
      <c r="A176" s="207"/>
      <c r="B176" s="207" t="s">
        <v>449</v>
      </c>
      <c r="C176" s="34" t="s">
        <v>450</v>
      </c>
      <c r="D176" s="35">
        <v>-9999999</v>
      </c>
      <c r="E176" s="35">
        <v>-9999999</v>
      </c>
      <c r="F176" s="35">
        <v>-9999999</v>
      </c>
      <c r="G176" s="66"/>
      <c r="H176" s="35">
        <v>-9999999</v>
      </c>
      <c r="I176" s="35">
        <v>-9999999</v>
      </c>
      <c r="J176" s="35">
        <v>-9999999</v>
      </c>
      <c r="K176" s="66"/>
      <c r="L176" s="28"/>
      <c r="M176" s="28"/>
      <c r="N176" s="28"/>
      <c r="P176" s="28"/>
      <c r="Q176" s="28"/>
      <c r="R176" s="28"/>
      <c r="T176" s="27">
        <v>0</v>
      </c>
      <c r="U176" s="27">
        <v>0</v>
      </c>
      <c r="V176" s="27">
        <v>0</v>
      </c>
      <c r="X176" s="27">
        <v>0</v>
      </c>
      <c r="Y176" s="27">
        <v>0</v>
      </c>
      <c r="Z176" s="27">
        <v>0</v>
      </c>
      <c r="AB176" s="28"/>
      <c r="AC176" s="28"/>
      <c r="AD176" s="28"/>
      <c r="AF176" s="28"/>
      <c r="AG176" s="28"/>
      <c r="AH176" s="28"/>
      <c r="AJ176" s="28"/>
      <c r="AK176" s="28"/>
      <c r="AL176" s="28"/>
      <c r="AN176" s="28"/>
      <c r="AO176" s="28"/>
      <c r="AP176" s="28"/>
      <c r="AR176" s="32">
        <f t="shared" si="30"/>
        <v>0</v>
      </c>
      <c r="AS176" s="32">
        <f t="shared" si="31"/>
        <v>0</v>
      </c>
      <c r="AT176" s="32">
        <f t="shared" si="32"/>
        <v>0</v>
      </c>
      <c r="AV176" s="32">
        <f t="shared" si="33"/>
        <v>0</v>
      </c>
      <c r="AW176" s="32">
        <f t="shared" si="34"/>
        <v>0</v>
      </c>
      <c r="AX176" s="32">
        <f t="shared" si="35"/>
        <v>0</v>
      </c>
      <c r="AY176" s="33"/>
      <c r="AZ176" s="32">
        <f t="shared" si="42"/>
        <v>0</v>
      </c>
      <c r="BA176" s="32">
        <f t="shared" si="42"/>
        <v>0</v>
      </c>
      <c r="BB176" s="32">
        <f t="shared" si="42"/>
        <v>0</v>
      </c>
      <c r="BD176" s="32">
        <f t="shared" si="36"/>
        <v>0</v>
      </c>
      <c r="BE176" s="32">
        <f t="shared" si="37"/>
        <v>0</v>
      </c>
      <c r="BF176" s="32">
        <f t="shared" si="38"/>
        <v>0</v>
      </c>
      <c r="BH176" s="32">
        <f t="shared" si="39"/>
        <v>0</v>
      </c>
      <c r="BI176" s="32">
        <f t="shared" si="40"/>
        <v>0</v>
      </c>
      <c r="BJ176" s="32">
        <f t="shared" si="41"/>
        <v>0</v>
      </c>
      <c r="BL176" s="32">
        <f t="shared" si="43"/>
        <v>0</v>
      </c>
      <c r="BM176" s="32">
        <f t="shared" si="43"/>
        <v>0</v>
      </c>
      <c r="BN176" s="32">
        <f t="shared" si="43"/>
        <v>0</v>
      </c>
      <c r="BP176" s="3">
        <f>'total Trade Mispricing ANALYSIS'!BX176</f>
        <v>0</v>
      </c>
      <c r="BQ176" s="3">
        <f>'total Trade Mispricing ANALYSIS'!BY176</f>
        <v>0</v>
      </c>
      <c r="BR176" s="3">
        <f>'total Trade Mispricing ANALYSIS'!BZ176</f>
        <v>0</v>
      </c>
    </row>
    <row r="177" spans="1:70" x14ac:dyDescent="0.2">
      <c r="A177" s="207"/>
      <c r="B177" s="207"/>
      <c r="C177" s="34" t="s">
        <v>451</v>
      </c>
      <c r="D177" s="60">
        <v>0</v>
      </c>
      <c r="E177" s="60">
        <v>0</v>
      </c>
      <c r="F177" s="60">
        <v>0</v>
      </c>
      <c r="G177" s="8"/>
      <c r="H177" s="25">
        <v>0</v>
      </c>
      <c r="I177" s="25">
        <v>0</v>
      </c>
      <c r="J177" s="25">
        <v>0</v>
      </c>
      <c r="L177" s="28"/>
      <c r="M177" s="28"/>
      <c r="N177" s="28"/>
      <c r="P177" s="28"/>
      <c r="Q177" s="28"/>
      <c r="R177" s="28"/>
      <c r="T177" s="27">
        <v>0</v>
      </c>
      <c r="U177" s="27">
        <v>0</v>
      </c>
      <c r="V177" s="27">
        <v>0</v>
      </c>
      <c r="X177" s="27">
        <v>126164</v>
      </c>
      <c r="Y177" s="27">
        <v>43200</v>
      </c>
      <c r="Z177" s="27">
        <v>68863</v>
      </c>
      <c r="AB177" s="28"/>
      <c r="AC177" s="28"/>
      <c r="AD177" s="28"/>
      <c r="AF177" s="28"/>
      <c r="AG177" s="28"/>
      <c r="AH177" s="28"/>
      <c r="AJ177" s="28"/>
      <c r="AK177" s="28"/>
      <c r="AL177" s="28"/>
      <c r="AN177" s="28"/>
      <c r="AO177" s="28"/>
      <c r="AP177" s="28"/>
      <c r="AR177" s="32">
        <f t="shared" si="30"/>
        <v>0</v>
      </c>
      <c r="AS177" s="32">
        <f t="shared" si="31"/>
        <v>0</v>
      </c>
      <c r="AT177" s="32">
        <f t="shared" si="32"/>
        <v>0</v>
      </c>
      <c r="AV177" s="32">
        <f t="shared" si="33"/>
        <v>0</v>
      </c>
      <c r="AW177" s="32">
        <f t="shared" si="34"/>
        <v>0</v>
      </c>
      <c r="AX177" s="32">
        <f t="shared" si="35"/>
        <v>0</v>
      </c>
      <c r="AY177" s="33"/>
      <c r="AZ177" s="32">
        <f t="shared" si="42"/>
        <v>0</v>
      </c>
      <c r="BA177" s="32">
        <f t="shared" si="42"/>
        <v>0</v>
      </c>
      <c r="BB177" s="32">
        <f t="shared" si="42"/>
        <v>0</v>
      </c>
      <c r="BD177" s="32">
        <f t="shared" si="36"/>
        <v>0</v>
      </c>
      <c r="BE177" s="32">
        <f t="shared" si="37"/>
        <v>0</v>
      </c>
      <c r="BF177" s="32">
        <f t="shared" si="38"/>
        <v>0</v>
      </c>
      <c r="BH177" s="32">
        <f t="shared" si="39"/>
        <v>0</v>
      </c>
      <c r="BI177" s="32">
        <f t="shared" si="40"/>
        <v>0</v>
      </c>
      <c r="BJ177" s="32">
        <f t="shared" si="41"/>
        <v>0</v>
      </c>
      <c r="BL177" s="32">
        <f t="shared" si="43"/>
        <v>0</v>
      </c>
      <c r="BM177" s="32">
        <f t="shared" si="43"/>
        <v>0</v>
      </c>
      <c r="BN177" s="32">
        <f t="shared" si="43"/>
        <v>0</v>
      </c>
      <c r="BP177" s="3">
        <f>'total Trade Mispricing ANALYSIS'!BX177</f>
        <v>0</v>
      </c>
      <c r="BQ177" s="3">
        <f>'total Trade Mispricing ANALYSIS'!BY177</f>
        <v>0</v>
      </c>
      <c r="BR177" s="3">
        <f>'total Trade Mispricing ANALYSIS'!BZ177</f>
        <v>0</v>
      </c>
    </row>
    <row r="178" spans="1:70" x14ac:dyDescent="0.2">
      <c r="A178" s="207"/>
      <c r="B178" s="207"/>
      <c r="C178" s="34" t="s">
        <v>452</v>
      </c>
      <c r="D178" s="60">
        <v>352197</v>
      </c>
      <c r="E178" s="60">
        <v>298317</v>
      </c>
      <c r="F178" s="60">
        <v>175017</v>
      </c>
      <c r="G178" s="8"/>
      <c r="H178" s="25">
        <v>203059</v>
      </c>
      <c r="I178" s="25">
        <v>290904</v>
      </c>
      <c r="J178" s="25">
        <v>187580</v>
      </c>
      <c r="L178" s="28"/>
      <c r="M178" s="28"/>
      <c r="N178" s="28"/>
      <c r="P178" s="28"/>
      <c r="Q178" s="28"/>
      <c r="R178" s="28"/>
      <c r="T178" s="27">
        <v>0</v>
      </c>
      <c r="U178" s="27">
        <v>0</v>
      </c>
      <c r="V178" s="27">
        <v>0</v>
      </c>
      <c r="X178" s="27">
        <v>3926</v>
      </c>
      <c r="Y178" s="27">
        <v>8760</v>
      </c>
      <c r="Z178" s="27">
        <v>1677</v>
      </c>
      <c r="AB178" s="28"/>
      <c r="AC178" s="28"/>
      <c r="AD178" s="28"/>
      <c r="AF178" s="28"/>
      <c r="AG178" s="28"/>
      <c r="AH178" s="28"/>
      <c r="AJ178" s="28"/>
      <c r="AK178" s="28"/>
      <c r="AL178" s="28"/>
      <c r="AN178" s="28"/>
      <c r="AO178" s="28"/>
      <c r="AP178" s="28"/>
      <c r="AR178" s="32">
        <f t="shared" si="30"/>
        <v>0</v>
      </c>
      <c r="AS178" s="32">
        <f t="shared" si="31"/>
        <v>0</v>
      </c>
      <c r="AT178" s="32">
        <f t="shared" si="32"/>
        <v>0</v>
      </c>
      <c r="AV178" s="32">
        <f t="shared" si="33"/>
        <v>0</v>
      </c>
      <c r="AW178" s="32">
        <f t="shared" si="34"/>
        <v>0</v>
      </c>
      <c r="AX178" s="32">
        <f t="shared" si="35"/>
        <v>0</v>
      </c>
      <c r="AY178" s="33"/>
      <c r="AZ178" s="32">
        <f t="shared" si="42"/>
        <v>0</v>
      </c>
      <c r="BA178" s="32">
        <f t="shared" si="42"/>
        <v>0</v>
      </c>
      <c r="BB178" s="32">
        <f t="shared" si="42"/>
        <v>0</v>
      </c>
      <c r="BD178" s="32">
        <f t="shared" si="36"/>
        <v>0</v>
      </c>
      <c r="BE178" s="32">
        <f t="shared" si="37"/>
        <v>0</v>
      </c>
      <c r="BF178" s="32">
        <f t="shared" si="38"/>
        <v>0</v>
      </c>
      <c r="BH178" s="32">
        <f t="shared" si="39"/>
        <v>0</v>
      </c>
      <c r="BI178" s="32">
        <f t="shared" si="40"/>
        <v>0</v>
      </c>
      <c r="BJ178" s="32">
        <f t="shared" si="41"/>
        <v>0</v>
      </c>
      <c r="BL178" s="32">
        <f t="shared" si="43"/>
        <v>0</v>
      </c>
      <c r="BM178" s="32">
        <f t="shared" si="43"/>
        <v>0</v>
      </c>
      <c r="BN178" s="32">
        <f t="shared" si="43"/>
        <v>0</v>
      </c>
      <c r="BP178" s="3">
        <f>'total Trade Mispricing ANALYSIS'!BX178</f>
        <v>0</v>
      </c>
      <c r="BQ178" s="3">
        <f>'total Trade Mispricing ANALYSIS'!BY178</f>
        <v>0</v>
      </c>
      <c r="BR178" s="3">
        <f>'total Trade Mispricing ANALYSIS'!BZ178</f>
        <v>0</v>
      </c>
    </row>
    <row r="179" spans="1:70" x14ac:dyDescent="0.2">
      <c r="A179" s="207"/>
      <c r="B179" s="207"/>
      <c r="C179" s="34" t="s">
        <v>453</v>
      </c>
      <c r="D179" s="25">
        <v>0</v>
      </c>
      <c r="E179" s="25">
        <v>138</v>
      </c>
      <c r="F179" s="25">
        <v>122</v>
      </c>
      <c r="G179" s="26"/>
      <c r="H179" s="25">
        <v>0</v>
      </c>
      <c r="I179" s="25">
        <v>60</v>
      </c>
      <c r="J179" s="25">
        <v>83</v>
      </c>
      <c r="K179" s="26"/>
      <c r="L179" s="28"/>
      <c r="M179" s="28"/>
      <c r="N179" s="28"/>
      <c r="P179" s="28"/>
      <c r="Q179" s="28"/>
      <c r="R179" s="28"/>
      <c r="T179" s="27">
        <v>0</v>
      </c>
      <c r="U179" s="27">
        <v>6</v>
      </c>
      <c r="V179" s="27">
        <v>10</v>
      </c>
      <c r="X179" s="27">
        <v>0</v>
      </c>
      <c r="Y179" s="27">
        <v>171</v>
      </c>
      <c r="Z179" s="27">
        <v>95</v>
      </c>
      <c r="AB179" s="28"/>
      <c r="AC179" s="28"/>
      <c r="AD179" s="28"/>
      <c r="AF179" s="28"/>
      <c r="AG179" s="28"/>
      <c r="AH179" s="28"/>
      <c r="AJ179" s="28"/>
      <c r="AK179" s="28"/>
      <c r="AL179" s="28"/>
      <c r="AN179" s="28"/>
      <c r="AO179" s="28"/>
      <c r="AP179" s="28"/>
      <c r="AR179" s="32">
        <f t="shared" si="30"/>
        <v>0</v>
      </c>
      <c r="AS179" s="32">
        <f t="shared" si="31"/>
        <v>0</v>
      </c>
      <c r="AT179" s="32">
        <f t="shared" si="32"/>
        <v>0</v>
      </c>
      <c r="AV179" s="32">
        <f t="shared" si="33"/>
        <v>0</v>
      </c>
      <c r="AW179" s="32">
        <f t="shared" si="34"/>
        <v>0</v>
      </c>
      <c r="AX179" s="32">
        <f t="shared" si="35"/>
        <v>0</v>
      </c>
      <c r="AY179" s="33"/>
      <c r="AZ179" s="32">
        <f t="shared" si="42"/>
        <v>0</v>
      </c>
      <c r="BA179" s="32">
        <f t="shared" si="42"/>
        <v>0</v>
      </c>
      <c r="BB179" s="32">
        <f t="shared" si="42"/>
        <v>0</v>
      </c>
      <c r="BD179" s="32">
        <f t="shared" si="36"/>
        <v>0</v>
      </c>
      <c r="BE179" s="32">
        <f t="shared" si="37"/>
        <v>0</v>
      </c>
      <c r="BF179" s="32">
        <f t="shared" si="38"/>
        <v>0</v>
      </c>
      <c r="BH179" s="32">
        <f t="shared" si="39"/>
        <v>0</v>
      </c>
      <c r="BI179" s="32">
        <f t="shared" si="40"/>
        <v>0</v>
      </c>
      <c r="BJ179" s="32">
        <f t="shared" si="41"/>
        <v>0</v>
      </c>
      <c r="BL179" s="32">
        <f t="shared" si="43"/>
        <v>0</v>
      </c>
      <c r="BM179" s="32">
        <f t="shared" si="43"/>
        <v>0</v>
      </c>
      <c r="BN179" s="32">
        <f t="shared" si="43"/>
        <v>0</v>
      </c>
      <c r="BP179" s="3">
        <f>'total Trade Mispricing ANALYSIS'!BX179</f>
        <v>0</v>
      </c>
      <c r="BQ179" s="3">
        <f>'total Trade Mispricing ANALYSIS'!BY179</f>
        <v>0</v>
      </c>
      <c r="BR179" s="3">
        <f>'total Trade Mispricing ANALYSIS'!BZ179</f>
        <v>0</v>
      </c>
    </row>
    <row r="180" spans="1:70" x14ac:dyDescent="0.2">
      <c r="A180" s="207"/>
      <c r="B180" s="207"/>
      <c r="C180" s="34" t="s">
        <v>454</v>
      </c>
      <c r="D180" s="25">
        <v>0</v>
      </c>
      <c r="E180" s="25">
        <v>0</v>
      </c>
      <c r="F180" s="25">
        <v>0</v>
      </c>
      <c r="G180" s="26"/>
      <c r="H180" s="25">
        <v>0</v>
      </c>
      <c r="I180" s="25">
        <v>0</v>
      </c>
      <c r="J180" s="25">
        <v>0</v>
      </c>
      <c r="K180" s="26"/>
      <c r="L180" s="28"/>
      <c r="M180" s="28"/>
      <c r="N180" s="28"/>
      <c r="P180" s="28"/>
      <c r="Q180" s="28"/>
      <c r="R180" s="28"/>
      <c r="T180" s="27">
        <v>0</v>
      </c>
      <c r="U180" s="27">
        <v>0</v>
      </c>
      <c r="V180" s="27">
        <v>0</v>
      </c>
      <c r="X180" s="27">
        <v>174640</v>
      </c>
      <c r="Y180" s="27">
        <v>125514</v>
      </c>
      <c r="Z180" s="27">
        <v>116292</v>
      </c>
      <c r="AB180" s="28"/>
      <c r="AC180" s="28"/>
      <c r="AD180" s="28"/>
      <c r="AF180" s="28"/>
      <c r="AG180" s="28"/>
      <c r="AH180" s="28"/>
      <c r="AJ180" s="28"/>
      <c r="AK180" s="28"/>
      <c r="AL180" s="28"/>
      <c r="AN180" s="28"/>
      <c r="AO180" s="28"/>
      <c r="AP180" s="28"/>
      <c r="AR180" s="32">
        <f t="shared" si="30"/>
        <v>0</v>
      </c>
      <c r="AS180" s="32">
        <f t="shared" si="31"/>
        <v>0</v>
      </c>
      <c r="AT180" s="32">
        <f t="shared" si="32"/>
        <v>0</v>
      </c>
      <c r="AV180" s="32">
        <f t="shared" si="33"/>
        <v>0</v>
      </c>
      <c r="AW180" s="32">
        <f t="shared" si="34"/>
        <v>0</v>
      </c>
      <c r="AX180" s="32">
        <f t="shared" si="35"/>
        <v>0</v>
      </c>
      <c r="AY180" s="33"/>
      <c r="AZ180" s="32">
        <f t="shared" si="42"/>
        <v>0</v>
      </c>
      <c r="BA180" s="32">
        <f t="shared" si="42"/>
        <v>0</v>
      </c>
      <c r="BB180" s="32">
        <f t="shared" si="42"/>
        <v>0</v>
      </c>
      <c r="BD180" s="32">
        <f t="shared" si="36"/>
        <v>0</v>
      </c>
      <c r="BE180" s="32">
        <f t="shared" si="37"/>
        <v>0</v>
      </c>
      <c r="BF180" s="32">
        <f t="shared" si="38"/>
        <v>0</v>
      </c>
      <c r="BH180" s="32">
        <f t="shared" si="39"/>
        <v>0</v>
      </c>
      <c r="BI180" s="32">
        <f t="shared" si="40"/>
        <v>0</v>
      </c>
      <c r="BJ180" s="32">
        <f t="shared" si="41"/>
        <v>0</v>
      </c>
      <c r="BL180" s="32">
        <f>+BD180/$AO$5+BH180/$AO$5</f>
        <v>0</v>
      </c>
      <c r="BM180" s="32">
        <f>+BE180/$AO$5+BI180/$AO$5</f>
        <v>0</v>
      </c>
      <c r="BN180" s="32">
        <f>+BF180/$AO$5+BJ180/$AO$5</f>
        <v>0</v>
      </c>
      <c r="BP180" s="3">
        <f>'total Trade Mispricing ANALYSIS'!BX180</f>
        <v>0</v>
      </c>
      <c r="BQ180" s="3">
        <f>'total Trade Mispricing ANALYSIS'!BY180</f>
        <v>0</v>
      </c>
      <c r="BR180" s="3">
        <f>'total Trade Mispricing ANALYSIS'!BZ180</f>
        <v>0</v>
      </c>
    </row>
    <row r="181" spans="1:70" x14ac:dyDescent="0.2">
      <c r="A181" s="207"/>
      <c r="B181" s="207"/>
      <c r="C181" s="34" t="s">
        <v>455</v>
      </c>
      <c r="D181" s="25">
        <v>3150</v>
      </c>
      <c r="E181" s="25">
        <v>2596</v>
      </c>
      <c r="F181" s="25">
        <v>4481</v>
      </c>
      <c r="G181" s="26"/>
      <c r="H181" s="25">
        <v>2387</v>
      </c>
      <c r="I181" s="25">
        <v>1809</v>
      </c>
      <c r="J181" s="25">
        <v>1286</v>
      </c>
      <c r="K181" s="26"/>
      <c r="L181" s="28"/>
      <c r="M181" s="28"/>
      <c r="N181" s="28"/>
      <c r="P181" s="28"/>
      <c r="Q181" s="28"/>
      <c r="R181" s="28"/>
      <c r="T181" s="27">
        <v>0</v>
      </c>
      <c r="U181" s="27">
        <v>0</v>
      </c>
      <c r="V181" s="27">
        <v>0</v>
      </c>
      <c r="X181" s="27">
        <v>128</v>
      </c>
      <c r="Y181" s="27">
        <v>1091</v>
      </c>
      <c r="Z181" s="27">
        <v>380</v>
      </c>
      <c r="AB181" s="28"/>
      <c r="AC181" s="28"/>
      <c r="AD181" s="28"/>
      <c r="AF181" s="28"/>
      <c r="AG181" s="28"/>
      <c r="AH181" s="28"/>
      <c r="AJ181" s="28"/>
      <c r="AK181" s="28"/>
      <c r="AL181" s="28"/>
      <c r="AN181" s="28"/>
      <c r="AO181" s="28"/>
      <c r="AP181" s="28"/>
      <c r="AR181" s="32">
        <f t="shared" si="30"/>
        <v>0</v>
      </c>
      <c r="AS181" s="32">
        <f t="shared" si="31"/>
        <v>0</v>
      </c>
      <c r="AT181" s="32">
        <f t="shared" si="32"/>
        <v>0</v>
      </c>
      <c r="AV181" s="32">
        <f t="shared" si="33"/>
        <v>0</v>
      </c>
      <c r="AW181" s="32">
        <f t="shared" si="34"/>
        <v>0</v>
      </c>
      <c r="AX181" s="32">
        <f t="shared" si="35"/>
        <v>0</v>
      </c>
      <c r="AY181" s="33"/>
      <c r="AZ181" s="32">
        <f t="shared" si="42"/>
        <v>0</v>
      </c>
      <c r="BA181" s="32">
        <f t="shared" si="42"/>
        <v>0</v>
      </c>
      <c r="BB181" s="32">
        <f t="shared" si="42"/>
        <v>0</v>
      </c>
      <c r="BD181" s="32">
        <f t="shared" si="36"/>
        <v>0</v>
      </c>
      <c r="BE181" s="32">
        <f t="shared" si="37"/>
        <v>0</v>
      </c>
      <c r="BF181" s="32">
        <f t="shared" si="38"/>
        <v>0</v>
      </c>
      <c r="BH181" s="32">
        <f t="shared" si="39"/>
        <v>0</v>
      </c>
      <c r="BI181" s="32">
        <f t="shared" si="40"/>
        <v>0</v>
      </c>
      <c r="BJ181" s="32">
        <f t="shared" si="41"/>
        <v>0</v>
      </c>
      <c r="BL181" s="32">
        <f t="shared" si="43"/>
        <v>0</v>
      </c>
      <c r="BM181" s="32">
        <f t="shared" si="43"/>
        <v>0</v>
      </c>
      <c r="BN181" s="32">
        <f t="shared" si="43"/>
        <v>0</v>
      </c>
      <c r="BP181" s="3">
        <f>'total Trade Mispricing ANALYSIS'!BX181</f>
        <v>0</v>
      </c>
      <c r="BQ181" s="3">
        <f>'total Trade Mispricing ANALYSIS'!BY181</f>
        <v>0</v>
      </c>
      <c r="BR181" s="3">
        <f>'total Trade Mispricing ANALYSIS'!BZ181</f>
        <v>0</v>
      </c>
    </row>
    <row r="182" spans="1:70" x14ac:dyDescent="0.2">
      <c r="A182" s="207"/>
      <c r="B182" s="207"/>
      <c r="C182" s="34" t="s">
        <v>456</v>
      </c>
      <c r="D182" s="25">
        <v>6</v>
      </c>
      <c r="E182" s="25">
        <v>0</v>
      </c>
      <c r="F182" s="25">
        <v>0</v>
      </c>
      <c r="G182" s="26"/>
      <c r="H182" s="25">
        <v>8</v>
      </c>
      <c r="I182" s="25">
        <v>0</v>
      </c>
      <c r="J182" s="25">
        <v>0</v>
      </c>
      <c r="K182" s="46"/>
      <c r="L182" s="28"/>
      <c r="M182" s="28"/>
      <c r="N182" s="28"/>
      <c r="P182" s="28"/>
      <c r="Q182" s="28"/>
      <c r="R182" s="28"/>
      <c r="T182" s="27">
        <v>0</v>
      </c>
      <c r="U182" s="27">
        <v>0</v>
      </c>
      <c r="V182" s="27">
        <v>0</v>
      </c>
      <c r="X182" s="27">
        <v>1</v>
      </c>
      <c r="Y182" s="27">
        <v>3</v>
      </c>
      <c r="Z182" s="27">
        <v>0</v>
      </c>
      <c r="AB182" s="28"/>
      <c r="AC182" s="28"/>
      <c r="AD182" s="28"/>
      <c r="AF182" s="28"/>
      <c r="AG182" s="28"/>
      <c r="AH182" s="28"/>
      <c r="AJ182" s="28"/>
      <c r="AK182" s="28"/>
      <c r="AL182" s="28"/>
      <c r="AN182" s="28"/>
      <c r="AO182" s="28"/>
      <c r="AP182" s="28"/>
      <c r="AR182" s="32">
        <f t="shared" si="30"/>
        <v>0</v>
      </c>
      <c r="AS182" s="32">
        <f t="shared" si="31"/>
        <v>0</v>
      </c>
      <c r="AT182" s="32">
        <f t="shared" si="32"/>
        <v>0</v>
      </c>
      <c r="AV182" s="32">
        <f t="shared" si="33"/>
        <v>0</v>
      </c>
      <c r="AW182" s="32">
        <f t="shared" si="34"/>
        <v>0</v>
      </c>
      <c r="AX182" s="32">
        <f t="shared" si="35"/>
        <v>0</v>
      </c>
      <c r="AY182" s="33"/>
      <c r="AZ182" s="32">
        <f t="shared" si="42"/>
        <v>0</v>
      </c>
      <c r="BA182" s="32">
        <f t="shared" si="42"/>
        <v>0</v>
      </c>
      <c r="BB182" s="32">
        <f t="shared" si="42"/>
        <v>0</v>
      </c>
      <c r="BD182" s="32">
        <f t="shared" si="36"/>
        <v>0</v>
      </c>
      <c r="BE182" s="32">
        <f t="shared" si="37"/>
        <v>0</v>
      </c>
      <c r="BF182" s="32">
        <f t="shared" si="38"/>
        <v>0</v>
      </c>
      <c r="BH182" s="32">
        <f t="shared" si="39"/>
        <v>0</v>
      </c>
      <c r="BI182" s="32">
        <f t="shared" si="40"/>
        <v>0</v>
      </c>
      <c r="BJ182" s="32">
        <f t="shared" si="41"/>
        <v>0</v>
      </c>
      <c r="BL182" s="32">
        <f t="shared" si="43"/>
        <v>0</v>
      </c>
      <c r="BM182" s="32">
        <f t="shared" si="43"/>
        <v>0</v>
      </c>
      <c r="BN182" s="32">
        <f t="shared" si="43"/>
        <v>0</v>
      </c>
      <c r="BP182" s="3">
        <f>'total Trade Mispricing ANALYSIS'!BX182</f>
        <v>0</v>
      </c>
      <c r="BQ182" s="3">
        <f>'total Trade Mispricing ANALYSIS'!BY182</f>
        <v>0</v>
      </c>
      <c r="BR182" s="3">
        <f>'total Trade Mispricing ANALYSIS'!BZ182</f>
        <v>0</v>
      </c>
    </row>
    <row r="183" spans="1:70" x14ac:dyDescent="0.2">
      <c r="A183" s="207"/>
      <c r="B183" s="207"/>
      <c r="C183" s="34" t="s">
        <v>457</v>
      </c>
      <c r="D183" s="35">
        <v>-9999999</v>
      </c>
      <c r="E183" s="35">
        <v>-9999999</v>
      </c>
      <c r="F183" s="35">
        <v>-9999999</v>
      </c>
      <c r="G183" s="26"/>
      <c r="H183" s="35">
        <v>-9999999</v>
      </c>
      <c r="I183" s="35">
        <v>-9999999</v>
      </c>
      <c r="J183" s="35">
        <v>-9999999</v>
      </c>
      <c r="K183" s="26"/>
      <c r="L183" s="28"/>
      <c r="M183" s="28"/>
      <c r="N183" s="28"/>
      <c r="O183" s="28"/>
      <c r="P183" s="28"/>
      <c r="Q183" s="28"/>
      <c r="R183" s="28"/>
      <c r="T183" s="27">
        <v>0</v>
      </c>
      <c r="U183" s="27">
        <v>0</v>
      </c>
      <c r="V183" s="27">
        <v>0</v>
      </c>
      <c r="X183" s="27">
        <v>0</v>
      </c>
      <c r="Y183" s="27">
        <v>0</v>
      </c>
      <c r="Z183" s="27">
        <v>0</v>
      </c>
      <c r="AB183" s="28"/>
      <c r="AC183" s="28"/>
      <c r="AD183" s="28"/>
      <c r="AF183" s="28"/>
      <c r="AG183" s="28"/>
      <c r="AH183" s="28"/>
      <c r="AJ183" s="28"/>
      <c r="AK183" s="28"/>
      <c r="AL183" s="28"/>
      <c r="AN183" s="28"/>
      <c r="AO183" s="28"/>
      <c r="AP183" s="28"/>
      <c r="AR183" s="32">
        <f t="shared" si="30"/>
        <v>0</v>
      </c>
      <c r="AS183" s="32">
        <f t="shared" si="31"/>
        <v>0</v>
      </c>
      <c r="AT183" s="32">
        <f t="shared" si="32"/>
        <v>0</v>
      </c>
      <c r="AV183" s="32">
        <f t="shared" si="33"/>
        <v>0</v>
      </c>
      <c r="AW183" s="32">
        <f t="shared" si="34"/>
        <v>0</v>
      </c>
      <c r="AX183" s="32">
        <f t="shared" si="35"/>
        <v>0</v>
      </c>
      <c r="AY183" s="33"/>
      <c r="AZ183" s="32">
        <f t="shared" si="42"/>
        <v>0</v>
      </c>
      <c r="BA183" s="32">
        <f t="shared" si="42"/>
        <v>0</v>
      </c>
      <c r="BB183" s="32">
        <f t="shared" si="42"/>
        <v>0</v>
      </c>
      <c r="BD183" s="32">
        <f t="shared" si="36"/>
        <v>0</v>
      </c>
      <c r="BE183" s="32">
        <f t="shared" si="37"/>
        <v>0</v>
      </c>
      <c r="BF183" s="32">
        <f t="shared" si="38"/>
        <v>0</v>
      </c>
      <c r="BH183" s="32">
        <f t="shared" si="39"/>
        <v>0</v>
      </c>
      <c r="BI183" s="32">
        <f t="shared" si="40"/>
        <v>0</v>
      </c>
      <c r="BJ183" s="32">
        <f t="shared" si="41"/>
        <v>0</v>
      </c>
      <c r="BL183" s="32">
        <f t="shared" si="43"/>
        <v>0</v>
      </c>
      <c r="BM183" s="32">
        <f t="shared" si="43"/>
        <v>0</v>
      </c>
      <c r="BN183" s="32">
        <f t="shared" si="43"/>
        <v>0</v>
      </c>
      <c r="BP183" s="3">
        <f>'total Trade Mispricing ANALYSIS'!BX183</f>
        <v>0</v>
      </c>
      <c r="BQ183" s="3">
        <f>'total Trade Mispricing ANALYSIS'!BY183</f>
        <v>0</v>
      </c>
      <c r="BR183" s="3">
        <f>'total Trade Mispricing ANALYSIS'!BZ183</f>
        <v>0</v>
      </c>
    </row>
    <row r="184" spans="1:70" x14ac:dyDescent="0.2">
      <c r="A184" s="207"/>
      <c r="B184" s="207"/>
      <c r="C184" s="34" t="s">
        <v>458</v>
      </c>
      <c r="D184" s="25">
        <v>0</v>
      </c>
      <c r="E184" s="25">
        <v>76</v>
      </c>
      <c r="F184" s="25">
        <v>233</v>
      </c>
      <c r="G184" s="26"/>
      <c r="H184" s="25">
        <v>0</v>
      </c>
      <c r="I184" s="25">
        <v>0</v>
      </c>
      <c r="J184" s="25">
        <v>0</v>
      </c>
      <c r="K184" s="26"/>
      <c r="L184" s="28"/>
      <c r="M184" s="28"/>
      <c r="N184" s="28"/>
      <c r="P184" s="28"/>
      <c r="Q184" s="28"/>
      <c r="R184" s="28"/>
      <c r="T184" s="27">
        <v>0</v>
      </c>
      <c r="U184" s="27">
        <v>0</v>
      </c>
      <c r="V184" s="27">
        <v>0</v>
      </c>
      <c r="X184" s="27">
        <v>0</v>
      </c>
      <c r="Y184" s="27">
        <v>135</v>
      </c>
      <c r="Z184" s="27">
        <v>17</v>
      </c>
      <c r="AB184" s="28"/>
      <c r="AC184" s="28"/>
      <c r="AD184" s="28"/>
      <c r="AF184" s="28"/>
      <c r="AG184" s="28"/>
      <c r="AH184" s="28"/>
      <c r="AJ184" s="28"/>
      <c r="AK184" s="28"/>
      <c r="AL184" s="28"/>
      <c r="AN184" s="28"/>
      <c r="AO184" s="28"/>
      <c r="AP184" s="28"/>
      <c r="AR184" s="32">
        <f t="shared" si="30"/>
        <v>0</v>
      </c>
      <c r="AS184" s="32">
        <f t="shared" si="31"/>
        <v>0</v>
      </c>
      <c r="AT184" s="32">
        <f t="shared" si="32"/>
        <v>0</v>
      </c>
      <c r="AV184" s="32">
        <f t="shared" si="33"/>
        <v>0</v>
      </c>
      <c r="AW184" s="32">
        <f t="shared" si="34"/>
        <v>0</v>
      </c>
      <c r="AX184" s="32">
        <f t="shared" si="35"/>
        <v>0</v>
      </c>
      <c r="AY184" s="33"/>
      <c r="AZ184" s="32">
        <f t="shared" si="42"/>
        <v>0</v>
      </c>
      <c r="BA184" s="32">
        <f t="shared" si="42"/>
        <v>0</v>
      </c>
      <c r="BB184" s="32">
        <f t="shared" si="42"/>
        <v>0</v>
      </c>
      <c r="BD184" s="32">
        <f t="shared" si="36"/>
        <v>0</v>
      </c>
      <c r="BE184" s="32">
        <f t="shared" si="37"/>
        <v>0</v>
      </c>
      <c r="BF184" s="32">
        <f t="shared" si="38"/>
        <v>0</v>
      </c>
      <c r="BH184" s="32">
        <f t="shared" si="39"/>
        <v>0</v>
      </c>
      <c r="BI184" s="32">
        <f t="shared" si="40"/>
        <v>0</v>
      </c>
      <c r="BJ184" s="32">
        <f t="shared" si="41"/>
        <v>0</v>
      </c>
      <c r="BL184" s="32">
        <f t="shared" si="43"/>
        <v>0</v>
      </c>
      <c r="BM184" s="32">
        <f t="shared" si="43"/>
        <v>0</v>
      </c>
      <c r="BN184" s="32">
        <f t="shared" si="43"/>
        <v>0</v>
      </c>
      <c r="BP184" s="3">
        <f>'total Trade Mispricing ANALYSIS'!BX184</f>
        <v>0</v>
      </c>
      <c r="BQ184" s="3">
        <f>'total Trade Mispricing ANALYSIS'!BY184</f>
        <v>0</v>
      </c>
      <c r="BR184" s="3">
        <f>'total Trade Mispricing ANALYSIS'!BZ184</f>
        <v>0</v>
      </c>
    </row>
    <row r="185" spans="1:70" x14ac:dyDescent="0.2">
      <c r="A185" s="207"/>
      <c r="B185" s="207"/>
      <c r="C185" s="34" t="s">
        <v>221</v>
      </c>
      <c r="D185" s="25">
        <v>2954</v>
      </c>
      <c r="E185" s="25">
        <v>3761</v>
      </c>
      <c r="F185" s="25">
        <v>3965</v>
      </c>
      <c r="G185" s="26"/>
      <c r="H185" s="25">
        <v>4648</v>
      </c>
      <c r="I185" s="25">
        <v>4854</v>
      </c>
      <c r="J185" s="25">
        <v>5363</v>
      </c>
      <c r="K185" s="26"/>
      <c r="L185" s="28"/>
      <c r="M185" s="28"/>
      <c r="N185" s="28"/>
      <c r="P185" s="28"/>
      <c r="Q185" s="28"/>
      <c r="R185" s="28"/>
      <c r="T185" s="27">
        <v>1972</v>
      </c>
      <c r="U185" s="27">
        <v>2552</v>
      </c>
      <c r="V185" s="27">
        <v>2260</v>
      </c>
      <c r="X185" s="27">
        <v>41081</v>
      </c>
      <c r="Y185" s="27">
        <v>39965</v>
      </c>
      <c r="Z185" s="27">
        <v>33463</v>
      </c>
      <c r="AB185" s="28"/>
      <c r="AC185" s="28"/>
      <c r="AD185" s="28"/>
      <c r="AF185" s="28"/>
      <c r="AG185" s="28"/>
      <c r="AH185" s="28"/>
      <c r="AJ185" s="28"/>
      <c r="AK185" s="28"/>
      <c r="AL185" s="28"/>
      <c r="AN185" s="28"/>
      <c r="AO185" s="28"/>
      <c r="AP185" s="28"/>
      <c r="AR185" s="32">
        <f t="shared" si="30"/>
        <v>0</v>
      </c>
      <c r="AS185" s="32">
        <f t="shared" si="31"/>
        <v>0</v>
      </c>
      <c r="AT185" s="32">
        <f t="shared" si="32"/>
        <v>0</v>
      </c>
      <c r="AV185" s="32">
        <f t="shared" si="33"/>
        <v>0</v>
      </c>
      <c r="AW185" s="32">
        <f t="shared" si="34"/>
        <v>0</v>
      </c>
      <c r="AX185" s="32">
        <f t="shared" si="35"/>
        <v>0</v>
      </c>
      <c r="AY185" s="33"/>
      <c r="AZ185" s="32">
        <f t="shared" si="42"/>
        <v>0</v>
      </c>
      <c r="BA185" s="32">
        <f t="shared" si="42"/>
        <v>0</v>
      </c>
      <c r="BB185" s="32">
        <f t="shared" si="42"/>
        <v>0</v>
      </c>
      <c r="BD185" s="32">
        <f t="shared" si="36"/>
        <v>0</v>
      </c>
      <c r="BE185" s="32">
        <f t="shared" si="37"/>
        <v>0</v>
      </c>
      <c r="BF185" s="32">
        <f t="shared" si="38"/>
        <v>0</v>
      </c>
      <c r="BH185" s="32">
        <f t="shared" si="39"/>
        <v>0</v>
      </c>
      <c r="BI185" s="32">
        <f t="shared" si="40"/>
        <v>0</v>
      </c>
      <c r="BJ185" s="32">
        <f t="shared" si="41"/>
        <v>0</v>
      </c>
      <c r="BL185" s="32">
        <f t="shared" si="43"/>
        <v>0</v>
      </c>
      <c r="BM185" s="32">
        <f t="shared" si="43"/>
        <v>0</v>
      </c>
      <c r="BN185" s="32">
        <f t="shared" si="43"/>
        <v>0</v>
      </c>
      <c r="BP185" s="3">
        <f>'total Trade Mispricing ANALYSIS'!BX185</f>
        <v>0</v>
      </c>
      <c r="BQ185" s="3">
        <f>'total Trade Mispricing ANALYSIS'!BY185</f>
        <v>0</v>
      </c>
      <c r="BR185" s="3">
        <f>'total Trade Mispricing ANALYSIS'!BZ185</f>
        <v>0</v>
      </c>
    </row>
    <row r="186" spans="1:70" x14ac:dyDescent="0.2">
      <c r="A186" s="207"/>
      <c r="B186" s="207"/>
      <c r="C186" s="34" t="s">
        <v>459</v>
      </c>
      <c r="D186" s="25">
        <v>127115</v>
      </c>
      <c r="E186" s="25">
        <v>101233</v>
      </c>
      <c r="F186" s="25">
        <v>89102</v>
      </c>
      <c r="G186" s="26"/>
      <c r="H186" s="25">
        <v>466540</v>
      </c>
      <c r="I186" s="25">
        <v>381553</v>
      </c>
      <c r="J186" s="25">
        <v>246639</v>
      </c>
      <c r="K186" s="26"/>
      <c r="L186" s="28"/>
      <c r="M186" s="28"/>
      <c r="N186" s="28"/>
      <c r="P186" s="28"/>
      <c r="Q186" s="28"/>
      <c r="R186" s="28"/>
      <c r="T186" s="27">
        <v>5361</v>
      </c>
      <c r="U186" s="27">
        <v>5097</v>
      </c>
      <c r="V186" s="27">
        <v>3224</v>
      </c>
      <c r="X186" s="27">
        <v>2210040</v>
      </c>
      <c r="Y186" s="27">
        <v>2200763</v>
      </c>
      <c r="Z186" s="27">
        <v>2143539</v>
      </c>
      <c r="AB186" s="28"/>
      <c r="AC186" s="28"/>
      <c r="AD186" s="28"/>
      <c r="AF186" s="28"/>
      <c r="AG186" s="28"/>
      <c r="AH186" s="28"/>
      <c r="AJ186" s="28"/>
      <c r="AK186" s="28"/>
      <c r="AL186" s="28"/>
      <c r="AN186" s="28"/>
      <c r="AO186" s="28"/>
      <c r="AP186" s="28"/>
      <c r="AR186" s="32">
        <f t="shared" si="30"/>
        <v>0</v>
      </c>
      <c r="AS186" s="32">
        <f t="shared" si="31"/>
        <v>0</v>
      </c>
      <c r="AT186" s="32">
        <f t="shared" si="32"/>
        <v>0</v>
      </c>
      <c r="AV186" s="32">
        <f t="shared" si="33"/>
        <v>0</v>
      </c>
      <c r="AW186" s="32">
        <f t="shared" si="34"/>
        <v>0</v>
      </c>
      <c r="AX186" s="32">
        <f t="shared" si="35"/>
        <v>0</v>
      </c>
      <c r="AY186" s="33"/>
      <c r="AZ186" s="32">
        <f t="shared" si="42"/>
        <v>0</v>
      </c>
      <c r="BA186" s="32">
        <f t="shared" si="42"/>
        <v>0</v>
      </c>
      <c r="BB186" s="32">
        <f t="shared" si="42"/>
        <v>0</v>
      </c>
      <c r="BD186" s="32">
        <f t="shared" si="36"/>
        <v>0</v>
      </c>
      <c r="BE186" s="32">
        <f t="shared" si="37"/>
        <v>0</v>
      </c>
      <c r="BF186" s="32">
        <f t="shared" si="38"/>
        <v>0</v>
      </c>
      <c r="BH186" s="32">
        <f t="shared" si="39"/>
        <v>0</v>
      </c>
      <c r="BI186" s="32">
        <f t="shared" si="40"/>
        <v>0</v>
      </c>
      <c r="BJ186" s="32">
        <f t="shared" si="41"/>
        <v>0</v>
      </c>
      <c r="BL186" s="32">
        <f t="shared" si="43"/>
        <v>0</v>
      </c>
      <c r="BM186" s="32">
        <f t="shared" si="43"/>
        <v>0</v>
      </c>
      <c r="BN186" s="32">
        <f t="shared" si="43"/>
        <v>0</v>
      </c>
      <c r="BP186" s="3">
        <f>'total Trade Mispricing ANALYSIS'!BX186</f>
        <v>0</v>
      </c>
      <c r="BQ186" s="3">
        <f>'total Trade Mispricing ANALYSIS'!BY186</f>
        <v>0</v>
      </c>
      <c r="BR186" s="3">
        <f>'total Trade Mispricing ANALYSIS'!BZ186</f>
        <v>0</v>
      </c>
    </row>
    <row r="187" spans="1:70" x14ac:dyDescent="0.2">
      <c r="A187" s="207"/>
      <c r="B187" s="207"/>
      <c r="C187" s="34" t="s">
        <v>223</v>
      </c>
      <c r="D187" s="37">
        <v>0</v>
      </c>
      <c r="E187" s="37">
        <v>0</v>
      </c>
      <c r="F187" s="37">
        <v>0</v>
      </c>
      <c r="G187" s="38"/>
      <c r="H187" s="39">
        <v>0</v>
      </c>
      <c r="I187" s="39">
        <v>0</v>
      </c>
      <c r="J187" s="37">
        <v>26</v>
      </c>
      <c r="K187" s="38"/>
      <c r="L187" s="28"/>
      <c r="M187" s="28"/>
      <c r="N187" s="28"/>
      <c r="P187" s="28"/>
      <c r="Q187" s="28"/>
      <c r="R187" s="28"/>
      <c r="T187" s="27">
        <v>0</v>
      </c>
      <c r="U187" s="27">
        <v>0</v>
      </c>
      <c r="V187" s="27">
        <v>0</v>
      </c>
      <c r="X187" s="27">
        <v>0</v>
      </c>
      <c r="Y187" s="27">
        <v>0</v>
      </c>
      <c r="Z187" s="27">
        <v>26</v>
      </c>
      <c r="AB187" s="28"/>
      <c r="AC187" s="28"/>
      <c r="AD187" s="28"/>
      <c r="AF187" s="28"/>
      <c r="AG187" s="28"/>
      <c r="AH187" s="28"/>
      <c r="AJ187" s="28"/>
      <c r="AK187" s="28"/>
      <c r="AL187" s="28"/>
      <c r="AN187" s="28"/>
      <c r="AO187" s="28"/>
      <c r="AP187" s="28"/>
      <c r="AR187" s="32">
        <f t="shared" si="30"/>
        <v>0</v>
      </c>
      <c r="AS187" s="32">
        <f t="shared" si="31"/>
        <v>0</v>
      </c>
      <c r="AT187" s="32">
        <f t="shared" si="32"/>
        <v>0</v>
      </c>
      <c r="AV187" s="32">
        <f t="shared" si="33"/>
        <v>0</v>
      </c>
      <c r="AW187" s="32">
        <f t="shared" si="34"/>
        <v>0</v>
      </c>
      <c r="AX187" s="32">
        <f t="shared" si="35"/>
        <v>0</v>
      </c>
      <c r="AY187" s="33"/>
      <c r="AZ187" s="32">
        <f t="shared" si="42"/>
        <v>0</v>
      </c>
      <c r="BA187" s="32">
        <f t="shared" si="42"/>
        <v>0</v>
      </c>
      <c r="BB187" s="32">
        <f t="shared" si="42"/>
        <v>0</v>
      </c>
      <c r="BD187" s="32">
        <f t="shared" si="36"/>
        <v>0</v>
      </c>
      <c r="BE187" s="32">
        <f t="shared" si="37"/>
        <v>0</v>
      </c>
      <c r="BF187" s="32">
        <f t="shared" si="38"/>
        <v>0</v>
      </c>
      <c r="BH187" s="32">
        <f t="shared" si="39"/>
        <v>0</v>
      </c>
      <c r="BI187" s="32">
        <f t="shared" si="40"/>
        <v>0</v>
      </c>
      <c r="BJ187" s="32">
        <f t="shared" si="41"/>
        <v>0</v>
      </c>
      <c r="BL187" s="32">
        <f t="shared" si="43"/>
        <v>0</v>
      </c>
      <c r="BM187" s="32">
        <f t="shared" si="43"/>
        <v>0</v>
      </c>
      <c r="BN187" s="32">
        <f t="shared" si="43"/>
        <v>0</v>
      </c>
      <c r="BP187" s="3">
        <f>'total Trade Mispricing ANALYSIS'!BX187</f>
        <v>0</v>
      </c>
      <c r="BQ187" s="3">
        <f>'total Trade Mispricing ANALYSIS'!BY187</f>
        <v>0</v>
      </c>
      <c r="BR187" s="3">
        <f>'total Trade Mispricing ANALYSIS'!BZ187</f>
        <v>0</v>
      </c>
    </row>
    <row r="188" spans="1:70" x14ac:dyDescent="0.2">
      <c r="A188" s="207"/>
      <c r="B188" s="207"/>
      <c r="C188" s="34" t="s">
        <v>460</v>
      </c>
      <c r="D188" s="25">
        <v>0</v>
      </c>
      <c r="E188" s="25">
        <v>0</v>
      </c>
      <c r="F188" s="25">
        <v>0</v>
      </c>
      <c r="G188" s="26"/>
      <c r="H188" s="25">
        <v>1938</v>
      </c>
      <c r="I188" s="25">
        <v>1861</v>
      </c>
      <c r="J188" s="25">
        <v>2911</v>
      </c>
      <c r="K188" s="26"/>
      <c r="L188" s="28"/>
      <c r="M188" s="28"/>
      <c r="N188" s="28"/>
      <c r="P188" s="28"/>
      <c r="Q188" s="28"/>
      <c r="R188" s="28"/>
      <c r="T188" s="27">
        <v>8</v>
      </c>
      <c r="U188" s="27">
        <v>12</v>
      </c>
      <c r="V188" s="27">
        <v>0</v>
      </c>
      <c r="X188" s="27">
        <v>0</v>
      </c>
      <c r="Y188" s="27">
        <v>155</v>
      </c>
      <c r="Z188" s="27">
        <v>527</v>
      </c>
      <c r="AB188" s="28"/>
      <c r="AC188" s="28"/>
      <c r="AD188" s="28"/>
      <c r="AF188" s="28"/>
      <c r="AG188" s="28"/>
      <c r="AH188" s="28"/>
      <c r="AJ188" s="28"/>
      <c r="AK188" s="28"/>
      <c r="AL188" s="28"/>
      <c r="AN188" s="28"/>
      <c r="AO188" s="28"/>
      <c r="AP188" s="28"/>
      <c r="AR188" s="32">
        <f t="shared" si="30"/>
        <v>0</v>
      </c>
      <c r="AS188" s="32">
        <f t="shared" si="31"/>
        <v>0</v>
      </c>
      <c r="AT188" s="32">
        <f t="shared" si="32"/>
        <v>0</v>
      </c>
      <c r="AV188" s="32">
        <f t="shared" si="33"/>
        <v>0</v>
      </c>
      <c r="AW188" s="32">
        <f t="shared" si="34"/>
        <v>0</v>
      </c>
      <c r="AX188" s="32">
        <f t="shared" si="35"/>
        <v>0</v>
      </c>
      <c r="AY188" s="33"/>
      <c r="AZ188" s="32">
        <f t="shared" si="42"/>
        <v>0</v>
      </c>
      <c r="BA188" s="32">
        <f t="shared" si="42"/>
        <v>0</v>
      </c>
      <c r="BB188" s="32">
        <f t="shared" si="42"/>
        <v>0</v>
      </c>
      <c r="BD188" s="32">
        <f t="shared" si="36"/>
        <v>0</v>
      </c>
      <c r="BE188" s="32">
        <f t="shared" si="37"/>
        <v>0</v>
      </c>
      <c r="BF188" s="32">
        <f t="shared" si="38"/>
        <v>0</v>
      </c>
      <c r="BH188" s="32">
        <f t="shared" si="39"/>
        <v>0</v>
      </c>
      <c r="BI188" s="32">
        <f t="shared" si="40"/>
        <v>0</v>
      </c>
      <c r="BJ188" s="32">
        <f t="shared" si="41"/>
        <v>0</v>
      </c>
      <c r="BL188" s="32">
        <f t="shared" si="43"/>
        <v>0</v>
      </c>
      <c r="BM188" s="32">
        <f t="shared" si="43"/>
        <v>0</v>
      </c>
      <c r="BN188" s="32">
        <f t="shared" si="43"/>
        <v>0</v>
      </c>
      <c r="BP188" s="3">
        <f>'total Trade Mispricing ANALYSIS'!BX188</f>
        <v>0</v>
      </c>
      <c r="BQ188" s="3">
        <f>'total Trade Mispricing ANALYSIS'!BY188</f>
        <v>0</v>
      </c>
      <c r="BR188" s="3">
        <f>'total Trade Mispricing ANALYSIS'!BZ188</f>
        <v>0</v>
      </c>
    </row>
    <row r="189" spans="1:70" x14ac:dyDescent="0.2">
      <c r="A189" s="207"/>
      <c r="B189" s="207"/>
      <c r="C189" s="41" t="s">
        <v>461</v>
      </c>
      <c r="D189" s="35"/>
      <c r="E189" s="35"/>
      <c r="F189" s="35"/>
      <c r="G189" s="67"/>
      <c r="H189" s="35"/>
      <c r="I189" s="35"/>
      <c r="J189" s="35"/>
      <c r="K189" s="26"/>
      <c r="L189" s="28"/>
      <c r="M189" s="28"/>
      <c r="N189" s="28"/>
      <c r="P189" s="28"/>
      <c r="Q189" s="28"/>
      <c r="R189" s="28"/>
      <c r="T189" s="42"/>
      <c r="U189" s="42"/>
      <c r="V189" s="42"/>
      <c r="X189" s="55"/>
      <c r="Y189" s="55"/>
      <c r="Z189" s="55"/>
      <c r="AB189" s="28"/>
      <c r="AC189" s="28"/>
      <c r="AD189" s="28"/>
      <c r="AF189" s="28"/>
      <c r="AG189" s="28"/>
      <c r="AH189" s="28"/>
      <c r="AJ189" s="28"/>
      <c r="AK189" s="28"/>
      <c r="AL189" s="28"/>
      <c r="AN189" s="28"/>
      <c r="AO189" s="28"/>
      <c r="AP189" s="28"/>
      <c r="AR189" s="32">
        <f t="shared" si="30"/>
        <v>0</v>
      </c>
      <c r="AS189" s="32">
        <f t="shared" si="31"/>
        <v>0</v>
      </c>
      <c r="AT189" s="32">
        <f t="shared" si="32"/>
        <v>0</v>
      </c>
      <c r="AV189" s="32">
        <f t="shared" si="33"/>
        <v>0</v>
      </c>
      <c r="AW189" s="32">
        <f t="shared" si="34"/>
        <v>0</v>
      </c>
      <c r="AX189" s="32">
        <f t="shared" si="35"/>
        <v>0</v>
      </c>
      <c r="AY189" s="33"/>
      <c r="AZ189" s="32">
        <f t="shared" si="42"/>
        <v>0</v>
      </c>
      <c r="BA189" s="32">
        <f t="shared" si="42"/>
        <v>0</v>
      </c>
      <c r="BB189" s="32">
        <f t="shared" si="42"/>
        <v>0</v>
      </c>
      <c r="BD189" s="32">
        <f t="shared" si="36"/>
        <v>0</v>
      </c>
      <c r="BE189" s="32">
        <f t="shared" si="37"/>
        <v>0</v>
      </c>
      <c r="BF189" s="32">
        <f t="shared" si="38"/>
        <v>0</v>
      </c>
      <c r="BH189" s="32">
        <f t="shared" si="39"/>
        <v>0</v>
      </c>
      <c r="BI189" s="32">
        <f t="shared" si="40"/>
        <v>0</v>
      </c>
      <c r="BJ189" s="32">
        <f t="shared" si="41"/>
        <v>0</v>
      </c>
      <c r="BL189" s="32">
        <f t="shared" si="43"/>
        <v>0</v>
      </c>
      <c r="BM189" s="32">
        <f t="shared" si="43"/>
        <v>0</v>
      </c>
      <c r="BN189" s="32">
        <f t="shared" si="43"/>
        <v>0</v>
      </c>
      <c r="BP189" s="3">
        <f>'total Trade Mispricing ANALYSIS'!BX189</f>
        <v>0</v>
      </c>
      <c r="BQ189" s="3">
        <f>'total Trade Mispricing ANALYSIS'!BY189</f>
        <v>0</v>
      </c>
      <c r="BR189" s="3">
        <f>'total Trade Mispricing ANALYSIS'!BZ189</f>
        <v>0</v>
      </c>
    </row>
    <row r="190" spans="1:70" x14ac:dyDescent="0.2">
      <c r="A190" s="207"/>
      <c r="B190" s="207"/>
      <c r="C190" s="34" t="s">
        <v>462</v>
      </c>
      <c r="D190" s="25">
        <v>107</v>
      </c>
      <c r="E190" s="25">
        <v>118</v>
      </c>
      <c r="F190" s="25">
        <v>67</v>
      </c>
      <c r="G190" s="26"/>
      <c r="H190" s="25">
        <v>113</v>
      </c>
      <c r="I190" s="25">
        <v>16</v>
      </c>
      <c r="J190" s="25">
        <v>122</v>
      </c>
      <c r="K190" s="26"/>
      <c r="L190" s="28"/>
      <c r="M190" s="28"/>
      <c r="N190" s="28"/>
      <c r="P190" s="28"/>
      <c r="Q190" s="28"/>
      <c r="R190" s="28"/>
      <c r="T190" s="27">
        <v>0</v>
      </c>
      <c r="U190" s="27">
        <v>0</v>
      </c>
      <c r="V190" s="27">
        <v>1</v>
      </c>
      <c r="X190" s="27">
        <v>17567</v>
      </c>
      <c r="Y190" s="27">
        <v>13653</v>
      </c>
      <c r="Z190" s="27">
        <v>10237</v>
      </c>
      <c r="AB190" s="28"/>
      <c r="AC190" s="28"/>
      <c r="AD190" s="28"/>
      <c r="AF190" s="28"/>
      <c r="AG190" s="28"/>
      <c r="AH190" s="28"/>
      <c r="AJ190" s="28"/>
      <c r="AK190" s="28"/>
      <c r="AL190" s="28"/>
      <c r="AN190" s="28"/>
      <c r="AO190" s="28"/>
      <c r="AP190" s="28"/>
      <c r="AR190" s="32">
        <f t="shared" si="30"/>
        <v>0</v>
      </c>
      <c r="AS190" s="32">
        <f t="shared" si="31"/>
        <v>0</v>
      </c>
      <c r="AT190" s="32">
        <f t="shared" si="32"/>
        <v>0</v>
      </c>
      <c r="AV190" s="32">
        <f t="shared" si="33"/>
        <v>0</v>
      </c>
      <c r="AW190" s="32">
        <f t="shared" si="34"/>
        <v>0</v>
      </c>
      <c r="AX190" s="32">
        <f t="shared" si="35"/>
        <v>0</v>
      </c>
      <c r="AY190" s="33"/>
      <c r="AZ190" s="32">
        <f t="shared" si="42"/>
        <v>0</v>
      </c>
      <c r="BA190" s="32">
        <f t="shared" si="42"/>
        <v>0</v>
      </c>
      <c r="BB190" s="32">
        <f t="shared" si="42"/>
        <v>0</v>
      </c>
      <c r="BD190" s="32">
        <f t="shared" si="36"/>
        <v>0</v>
      </c>
      <c r="BE190" s="32">
        <f t="shared" si="37"/>
        <v>0</v>
      </c>
      <c r="BF190" s="32">
        <f t="shared" si="38"/>
        <v>0</v>
      </c>
      <c r="BH190" s="32">
        <f t="shared" si="39"/>
        <v>0</v>
      </c>
      <c r="BI190" s="32">
        <f t="shared" si="40"/>
        <v>0</v>
      </c>
      <c r="BJ190" s="32">
        <f t="shared" si="41"/>
        <v>0</v>
      </c>
      <c r="BL190" s="32">
        <f t="shared" si="43"/>
        <v>0</v>
      </c>
      <c r="BM190" s="32">
        <f t="shared" si="43"/>
        <v>0</v>
      </c>
      <c r="BN190" s="32">
        <f t="shared" si="43"/>
        <v>0</v>
      </c>
      <c r="BP190" s="3">
        <f>'total Trade Mispricing ANALYSIS'!BX190</f>
        <v>0</v>
      </c>
      <c r="BQ190" s="3">
        <f>'total Trade Mispricing ANALYSIS'!BY190</f>
        <v>0</v>
      </c>
      <c r="BR190" s="3">
        <f>'total Trade Mispricing ANALYSIS'!BZ190</f>
        <v>0</v>
      </c>
    </row>
    <row r="191" spans="1:70" x14ac:dyDescent="0.2">
      <c r="A191" s="207"/>
      <c r="B191" s="207"/>
      <c r="C191" s="34" t="s">
        <v>463</v>
      </c>
      <c r="D191" s="25">
        <v>0</v>
      </c>
      <c r="E191" s="25">
        <v>0</v>
      </c>
      <c r="F191" s="25">
        <v>0</v>
      </c>
      <c r="G191" s="26"/>
      <c r="H191" s="25">
        <v>0</v>
      </c>
      <c r="I191" s="25">
        <v>0</v>
      </c>
      <c r="J191" s="25">
        <v>0</v>
      </c>
      <c r="K191" s="26"/>
      <c r="L191" s="28"/>
      <c r="M191" s="28"/>
      <c r="N191" s="28"/>
      <c r="P191" s="28"/>
      <c r="Q191" s="28"/>
      <c r="R191" s="28"/>
      <c r="T191" s="27">
        <v>0</v>
      </c>
      <c r="U191" s="27">
        <v>0</v>
      </c>
      <c r="V191" s="27">
        <v>0</v>
      </c>
      <c r="X191" s="27">
        <v>0</v>
      </c>
      <c r="Y191" s="27">
        <v>16</v>
      </c>
      <c r="Z191" s="27">
        <v>1</v>
      </c>
      <c r="AB191" s="28"/>
      <c r="AC191" s="28"/>
      <c r="AD191" s="28"/>
      <c r="AF191" s="28"/>
      <c r="AG191" s="28"/>
      <c r="AH191" s="28"/>
      <c r="AJ191" s="28"/>
      <c r="AK191" s="28"/>
      <c r="AL191" s="28"/>
      <c r="AN191" s="28"/>
      <c r="AO191" s="28"/>
      <c r="AP191" s="28"/>
      <c r="AR191" s="32">
        <f t="shared" si="30"/>
        <v>0</v>
      </c>
      <c r="AS191" s="32">
        <f t="shared" si="31"/>
        <v>0</v>
      </c>
      <c r="AT191" s="32">
        <f t="shared" si="32"/>
        <v>0</v>
      </c>
      <c r="AV191" s="32">
        <f t="shared" si="33"/>
        <v>0</v>
      </c>
      <c r="AW191" s="32">
        <f t="shared" si="34"/>
        <v>0</v>
      </c>
      <c r="AX191" s="32">
        <f t="shared" si="35"/>
        <v>0</v>
      </c>
      <c r="AY191" s="33"/>
      <c r="AZ191" s="32">
        <f t="shared" si="42"/>
        <v>0</v>
      </c>
      <c r="BA191" s="32">
        <f t="shared" si="42"/>
        <v>0</v>
      </c>
      <c r="BB191" s="32">
        <f t="shared" si="42"/>
        <v>0</v>
      </c>
      <c r="BD191" s="32">
        <f t="shared" si="36"/>
        <v>0</v>
      </c>
      <c r="BE191" s="32">
        <f t="shared" si="37"/>
        <v>0</v>
      </c>
      <c r="BF191" s="32">
        <f t="shared" si="38"/>
        <v>0</v>
      </c>
      <c r="BH191" s="32">
        <f t="shared" si="39"/>
        <v>0</v>
      </c>
      <c r="BI191" s="32">
        <f t="shared" si="40"/>
        <v>0</v>
      </c>
      <c r="BJ191" s="32">
        <f t="shared" si="41"/>
        <v>0</v>
      </c>
      <c r="BL191" s="32">
        <f t="shared" si="43"/>
        <v>0</v>
      </c>
      <c r="BM191" s="32">
        <f t="shared" si="43"/>
        <v>0</v>
      </c>
      <c r="BN191" s="32">
        <f t="shared" si="43"/>
        <v>0</v>
      </c>
      <c r="BP191" s="3">
        <f>'total Trade Mispricing ANALYSIS'!BX191</f>
        <v>0</v>
      </c>
      <c r="BQ191" s="3">
        <f>'total Trade Mispricing ANALYSIS'!BY191</f>
        <v>0</v>
      </c>
      <c r="BR191" s="3">
        <f>'total Trade Mispricing ANALYSIS'!BZ191</f>
        <v>0</v>
      </c>
    </row>
    <row r="192" spans="1:70" x14ac:dyDescent="0.2">
      <c r="A192" s="207"/>
      <c r="B192" s="207"/>
      <c r="C192" s="34" t="s">
        <v>464</v>
      </c>
      <c r="D192" s="25">
        <v>82</v>
      </c>
      <c r="E192" s="25">
        <v>294</v>
      </c>
      <c r="F192" s="25">
        <v>304</v>
      </c>
      <c r="G192" s="26"/>
      <c r="H192" s="25">
        <v>4149</v>
      </c>
      <c r="I192" s="25">
        <v>3809</v>
      </c>
      <c r="J192" s="25">
        <v>6229</v>
      </c>
      <c r="K192" s="26"/>
      <c r="L192" s="28"/>
      <c r="M192" s="28"/>
      <c r="N192" s="28"/>
      <c r="P192" s="28"/>
      <c r="Q192" s="28"/>
      <c r="R192" s="28"/>
      <c r="T192" s="27">
        <v>0</v>
      </c>
      <c r="U192" s="27">
        <v>0</v>
      </c>
      <c r="V192" s="27">
        <v>0</v>
      </c>
      <c r="X192" s="27">
        <v>1110</v>
      </c>
      <c r="Y192" s="27">
        <v>504</v>
      </c>
      <c r="Z192" s="27">
        <v>472</v>
      </c>
      <c r="AB192" s="28"/>
      <c r="AC192" s="28"/>
      <c r="AD192" s="28"/>
      <c r="AF192" s="28"/>
      <c r="AG192" s="28"/>
      <c r="AH192" s="28"/>
      <c r="AJ192" s="28"/>
      <c r="AK192" s="28"/>
      <c r="AL192" s="28"/>
      <c r="AN192" s="28"/>
      <c r="AO192" s="28"/>
      <c r="AP192" s="28"/>
      <c r="AR192" s="32">
        <f t="shared" si="30"/>
        <v>0</v>
      </c>
      <c r="AS192" s="32">
        <f t="shared" si="31"/>
        <v>0</v>
      </c>
      <c r="AT192" s="32">
        <f t="shared" si="32"/>
        <v>0</v>
      </c>
      <c r="AV192" s="32">
        <f t="shared" si="33"/>
        <v>0</v>
      </c>
      <c r="AW192" s="32">
        <f t="shared" si="34"/>
        <v>0</v>
      </c>
      <c r="AX192" s="32">
        <f t="shared" si="35"/>
        <v>0</v>
      </c>
      <c r="AY192" s="33"/>
      <c r="AZ192" s="32">
        <f t="shared" si="42"/>
        <v>0</v>
      </c>
      <c r="BA192" s="32">
        <f t="shared" si="42"/>
        <v>0</v>
      </c>
      <c r="BB192" s="32">
        <f t="shared" si="42"/>
        <v>0</v>
      </c>
      <c r="BD192" s="32">
        <f t="shared" si="36"/>
        <v>0</v>
      </c>
      <c r="BE192" s="32">
        <f t="shared" si="37"/>
        <v>0</v>
      </c>
      <c r="BF192" s="32">
        <f t="shared" si="38"/>
        <v>0</v>
      </c>
      <c r="BH192" s="32">
        <f t="shared" si="39"/>
        <v>0</v>
      </c>
      <c r="BI192" s="32">
        <f t="shared" si="40"/>
        <v>0</v>
      </c>
      <c r="BJ192" s="32">
        <f t="shared" si="41"/>
        <v>0</v>
      </c>
      <c r="BL192" s="32">
        <f t="shared" si="43"/>
        <v>0</v>
      </c>
      <c r="BM192" s="32">
        <f t="shared" si="43"/>
        <v>0</v>
      </c>
      <c r="BN192" s="32">
        <f t="shared" si="43"/>
        <v>0</v>
      </c>
      <c r="BP192" s="3">
        <f>'total Trade Mispricing ANALYSIS'!BX192</f>
        <v>0</v>
      </c>
      <c r="BQ192" s="3">
        <f>'total Trade Mispricing ANALYSIS'!BY192</f>
        <v>0</v>
      </c>
      <c r="BR192" s="3">
        <f>'total Trade Mispricing ANALYSIS'!BZ192</f>
        <v>0</v>
      </c>
    </row>
    <row r="193" spans="1:70" x14ac:dyDescent="0.2">
      <c r="A193" s="207"/>
      <c r="B193" s="207"/>
      <c r="C193" s="41" t="s">
        <v>465</v>
      </c>
      <c r="D193" s="35"/>
      <c r="E193" s="35"/>
      <c r="F193" s="35"/>
      <c r="G193" s="67"/>
      <c r="H193" s="35"/>
      <c r="I193" s="35"/>
      <c r="J193" s="35"/>
      <c r="K193" s="26"/>
      <c r="L193" s="28"/>
      <c r="M193" s="28"/>
      <c r="N193" s="28"/>
      <c r="P193" s="28"/>
      <c r="Q193" s="28"/>
      <c r="R193" s="28"/>
      <c r="T193" s="42"/>
      <c r="U193" s="42"/>
      <c r="V193" s="42"/>
      <c r="X193" s="55"/>
      <c r="Y193" s="55"/>
      <c r="Z193" s="55"/>
      <c r="AB193" s="28"/>
      <c r="AC193" s="28"/>
      <c r="AD193" s="28"/>
      <c r="AF193" s="28"/>
      <c r="AG193" s="28"/>
      <c r="AH193" s="28"/>
      <c r="AJ193" s="28"/>
      <c r="AK193" s="28"/>
      <c r="AL193" s="28"/>
      <c r="AN193" s="28"/>
      <c r="AO193" s="28"/>
      <c r="AP193" s="28"/>
      <c r="AR193" s="32">
        <f t="shared" si="30"/>
        <v>0</v>
      </c>
      <c r="AS193" s="32">
        <f t="shared" si="31"/>
        <v>0</v>
      </c>
      <c r="AT193" s="32">
        <f t="shared" si="32"/>
        <v>0</v>
      </c>
      <c r="AV193" s="32">
        <f t="shared" si="33"/>
        <v>0</v>
      </c>
      <c r="AW193" s="32">
        <f t="shared" si="34"/>
        <v>0</v>
      </c>
      <c r="AX193" s="32">
        <f t="shared" si="35"/>
        <v>0</v>
      </c>
      <c r="AY193" s="33"/>
      <c r="AZ193" s="32">
        <f t="shared" si="42"/>
        <v>0</v>
      </c>
      <c r="BA193" s="32">
        <f t="shared" si="42"/>
        <v>0</v>
      </c>
      <c r="BB193" s="32">
        <f t="shared" si="42"/>
        <v>0</v>
      </c>
      <c r="BD193" s="32">
        <f t="shared" si="36"/>
        <v>0</v>
      </c>
      <c r="BE193" s="32">
        <f t="shared" si="37"/>
        <v>0</v>
      </c>
      <c r="BF193" s="32">
        <f t="shared" si="38"/>
        <v>0</v>
      </c>
      <c r="BH193" s="32">
        <f t="shared" si="39"/>
        <v>0</v>
      </c>
      <c r="BI193" s="32">
        <f t="shared" si="40"/>
        <v>0</v>
      </c>
      <c r="BJ193" s="32">
        <f t="shared" si="41"/>
        <v>0</v>
      </c>
      <c r="BL193" s="32">
        <f t="shared" si="43"/>
        <v>0</v>
      </c>
      <c r="BM193" s="32">
        <f t="shared" si="43"/>
        <v>0</v>
      </c>
      <c r="BN193" s="32">
        <f t="shared" si="43"/>
        <v>0</v>
      </c>
      <c r="BP193" s="3">
        <f>'total Trade Mispricing ANALYSIS'!BX193</f>
        <v>0</v>
      </c>
      <c r="BQ193" s="3">
        <f>'total Trade Mispricing ANALYSIS'!BY193</f>
        <v>0</v>
      </c>
      <c r="BR193" s="3">
        <f>'total Trade Mispricing ANALYSIS'!BZ193</f>
        <v>0</v>
      </c>
    </row>
    <row r="194" spans="1:70" x14ac:dyDescent="0.2">
      <c r="A194" s="207"/>
      <c r="B194" s="207"/>
      <c r="C194" s="34" t="s">
        <v>466</v>
      </c>
      <c r="D194" s="25">
        <v>842</v>
      </c>
      <c r="E194" s="25">
        <v>741</v>
      </c>
      <c r="F194" s="25">
        <v>1156</v>
      </c>
      <c r="G194" s="26"/>
      <c r="H194" s="25">
        <v>314</v>
      </c>
      <c r="I194" s="25">
        <v>523</v>
      </c>
      <c r="J194" s="25">
        <v>355</v>
      </c>
      <c r="K194" s="46"/>
      <c r="L194" s="28"/>
      <c r="M194" s="28"/>
      <c r="N194" s="28"/>
      <c r="P194" s="28"/>
      <c r="Q194" s="28"/>
      <c r="R194" s="28"/>
      <c r="T194" s="27">
        <v>0</v>
      </c>
      <c r="U194" s="27">
        <v>4</v>
      </c>
      <c r="V194" s="27">
        <v>277</v>
      </c>
      <c r="X194" s="27">
        <v>14302</v>
      </c>
      <c r="Y194" s="27">
        <v>25796</v>
      </c>
      <c r="Z194" s="27">
        <v>61118</v>
      </c>
      <c r="AB194" s="28"/>
      <c r="AC194" s="28"/>
      <c r="AD194" s="28"/>
      <c r="AF194" s="28"/>
      <c r="AG194" s="28"/>
      <c r="AH194" s="28"/>
      <c r="AJ194" s="28"/>
      <c r="AK194" s="28"/>
      <c r="AL194" s="28"/>
      <c r="AN194" s="28"/>
      <c r="AO194" s="28"/>
      <c r="AP194" s="28"/>
      <c r="AR194" s="32">
        <f t="shared" si="30"/>
        <v>0</v>
      </c>
      <c r="AS194" s="32">
        <f t="shared" si="31"/>
        <v>0</v>
      </c>
      <c r="AT194" s="32">
        <f t="shared" si="32"/>
        <v>0</v>
      </c>
      <c r="AV194" s="32">
        <f t="shared" si="33"/>
        <v>0</v>
      </c>
      <c r="AW194" s="32">
        <f t="shared" si="34"/>
        <v>0</v>
      </c>
      <c r="AX194" s="32">
        <f t="shared" si="35"/>
        <v>0</v>
      </c>
      <c r="AY194" s="33"/>
      <c r="AZ194" s="32">
        <f t="shared" si="42"/>
        <v>0</v>
      </c>
      <c r="BA194" s="32">
        <f t="shared" si="42"/>
        <v>0</v>
      </c>
      <c r="BB194" s="32">
        <f t="shared" si="42"/>
        <v>0</v>
      </c>
      <c r="BD194" s="32">
        <f t="shared" si="36"/>
        <v>0</v>
      </c>
      <c r="BE194" s="32">
        <f t="shared" si="37"/>
        <v>0</v>
      </c>
      <c r="BF194" s="32">
        <f t="shared" si="38"/>
        <v>0</v>
      </c>
      <c r="BH194" s="32">
        <f t="shared" si="39"/>
        <v>0</v>
      </c>
      <c r="BI194" s="32">
        <f t="shared" si="40"/>
        <v>0</v>
      </c>
      <c r="BJ194" s="32">
        <f t="shared" si="41"/>
        <v>0</v>
      </c>
      <c r="BL194" s="32">
        <f t="shared" si="43"/>
        <v>0</v>
      </c>
      <c r="BM194" s="32">
        <f t="shared" si="43"/>
        <v>0</v>
      </c>
      <c r="BN194" s="32">
        <f t="shared" si="43"/>
        <v>0</v>
      </c>
      <c r="BP194" s="3">
        <f>'total Trade Mispricing ANALYSIS'!BX194</f>
        <v>0</v>
      </c>
      <c r="BQ194" s="3">
        <f>'total Trade Mispricing ANALYSIS'!BY194</f>
        <v>0</v>
      </c>
      <c r="BR194" s="3">
        <f>'total Trade Mispricing ANALYSIS'!BZ194</f>
        <v>0</v>
      </c>
    </row>
    <row r="195" spans="1:70" x14ac:dyDescent="0.2">
      <c r="A195" s="207"/>
      <c r="B195" s="207"/>
      <c r="C195" s="41" t="s">
        <v>231</v>
      </c>
      <c r="D195" s="35"/>
      <c r="E195" s="35"/>
      <c r="F195" s="35"/>
      <c r="G195" s="67"/>
      <c r="H195" s="35"/>
      <c r="I195" s="35"/>
      <c r="J195" s="35"/>
      <c r="K195" s="26"/>
      <c r="L195" s="28"/>
      <c r="M195" s="28"/>
      <c r="N195" s="28"/>
      <c r="P195" s="28"/>
      <c r="Q195" s="28"/>
      <c r="R195" s="28"/>
      <c r="T195" s="42"/>
      <c r="U195" s="42"/>
      <c r="V195" s="42"/>
      <c r="X195" s="55"/>
      <c r="Y195" s="55"/>
      <c r="Z195" s="55"/>
      <c r="AB195" s="28"/>
      <c r="AC195" s="28"/>
      <c r="AD195" s="28"/>
      <c r="AF195" s="28"/>
      <c r="AG195" s="28"/>
      <c r="AH195" s="28"/>
      <c r="AJ195" s="28"/>
      <c r="AK195" s="28"/>
      <c r="AL195" s="28"/>
      <c r="AN195" s="28"/>
      <c r="AO195" s="28"/>
      <c r="AP195" s="28"/>
      <c r="AR195" s="32">
        <f t="shared" si="30"/>
        <v>0</v>
      </c>
      <c r="AS195" s="32">
        <f t="shared" si="31"/>
        <v>0</v>
      </c>
      <c r="AT195" s="32">
        <f t="shared" si="32"/>
        <v>0</v>
      </c>
      <c r="AV195" s="32">
        <f t="shared" si="33"/>
        <v>0</v>
      </c>
      <c r="AW195" s="32">
        <f t="shared" si="34"/>
        <v>0</v>
      </c>
      <c r="AX195" s="32">
        <f t="shared" si="35"/>
        <v>0</v>
      </c>
      <c r="AY195" s="33"/>
      <c r="AZ195" s="32">
        <f t="shared" si="42"/>
        <v>0</v>
      </c>
      <c r="BA195" s="32">
        <f t="shared" si="42"/>
        <v>0</v>
      </c>
      <c r="BB195" s="32">
        <f t="shared" si="42"/>
        <v>0</v>
      </c>
      <c r="BD195" s="32">
        <f t="shared" si="36"/>
        <v>0</v>
      </c>
      <c r="BE195" s="32">
        <f t="shared" si="37"/>
        <v>0</v>
      </c>
      <c r="BF195" s="32">
        <f t="shared" si="38"/>
        <v>0</v>
      </c>
      <c r="BH195" s="32">
        <f t="shared" si="39"/>
        <v>0</v>
      </c>
      <c r="BI195" s="32">
        <f t="shared" si="40"/>
        <v>0</v>
      </c>
      <c r="BJ195" s="32">
        <f t="shared" si="41"/>
        <v>0</v>
      </c>
      <c r="BL195" s="32">
        <f t="shared" si="43"/>
        <v>0</v>
      </c>
      <c r="BM195" s="32">
        <f t="shared" si="43"/>
        <v>0</v>
      </c>
      <c r="BN195" s="32">
        <f t="shared" si="43"/>
        <v>0</v>
      </c>
      <c r="BP195" s="3">
        <f>'total Trade Mispricing ANALYSIS'!BX195</f>
        <v>0</v>
      </c>
      <c r="BQ195" s="3">
        <f>'total Trade Mispricing ANALYSIS'!BY195</f>
        <v>0</v>
      </c>
      <c r="BR195" s="3">
        <f>'total Trade Mispricing ANALYSIS'!BZ195</f>
        <v>0</v>
      </c>
    </row>
    <row r="196" spans="1:70" x14ac:dyDescent="0.2">
      <c r="A196" s="207"/>
      <c r="B196" s="207"/>
      <c r="C196" s="34" t="s">
        <v>467</v>
      </c>
      <c r="D196" s="25">
        <v>0</v>
      </c>
      <c r="E196" s="25">
        <v>0</v>
      </c>
      <c r="F196" s="25">
        <v>0</v>
      </c>
      <c r="G196" s="26"/>
      <c r="H196" s="25">
        <v>0</v>
      </c>
      <c r="I196" s="25">
        <v>0</v>
      </c>
      <c r="J196" s="25">
        <v>0</v>
      </c>
      <c r="K196" s="26"/>
      <c r="L196" s="28"/>
      <c r="M196" s="28"/>
      <c r="N196" s="28"/>
      <c r="P196" s="28"/>
      <c r="Q196" s="28"/>
      <c r="R196" s="28"/>
      <c r="T196" s="27">
        <v>0</v>
      </c>
      <c r="U196" s="27">
        <v>1</v>
      </c>
      <c r="V196" s="27">
        <v>0</v>
      </c>
      <c r="X196" s="27">
        <v>0</v>
      </c>
      <c r="Y196" s="27">
        <v>4</v>
      </c>
      <c r="Z196" s="27">
        <v>7</v>
      </c>
      <c r="AB196" s="28"/>
      <c r="AC196" s="28"/>
      <c r="AD196" s="28"/>
      <c r="AF196" s="28"/>
      <c r="AG196" s="28"/>
      <c r="AH196" s="28"/>
      <c r="AJ196" s="28"/>
      <c r="AK196" s="28"/>
      <c r="AL196" s="28"/>
      <c r="AN196" s="28"/>
      <c r="AO196" s="28"/>
      <c r="AP196" s="28"/>
      <c r="AR196" s="32">
        <f t="shared" si="30"/>
        <v>0</v>
      </c>
      <c r="AS196" s="32">
        <f t="shared" si="31"/>
        <v>0</v>
      </c>
      <c r="AT196" s="32">
        <f t="shared" si="32"/>
        <v>0</v>
      </c>
      <c r="AV196" s="32">
        <f t="shared" si="33"/>
        <v>0</v>
      </c>
      <c r="AW196" s="32">
        <f t="shared" si="34"/>
        <v>0</v>
      </c>
      <c r="AX196" s="32">
        <f t="shared" si="35"/>
        <v>0</v>
      </c>
      <c r="AY196" s="33"/>
      <c r="AZ196" s="32">
        <f t="shared" si="42"/>
        <v>0</v>
      </c>
      <c r="BA196" s="32">
        <f t="shared" si="42"/>
        <v>0</v>
      </c>
      <c r="BB196" s="32">
        <f t="shared" si="42"/>
        <v>0</v>
      </c>
      <c r="BD196" s="32">
        <f t="shared" si="36"/>
        <v>0</v>
      </c>
      <c r="BE196" s="32">
        <f t="shared" si="37"/>
        <v>0</v>
      </c>
      <c r="BF196" s="32">
        <f t="shared" si="38"/>
        <v>0</v>
      </c>
      <c r="BH196" s="32">
        <f t="shared" si="39"/>
        <v>0</v>
      </c>
      <c r="BI196" s="32">
        <f t="shared" si="40"/>
        <v>0</v>
      </c>
      <c r="BJ196" s="32">
        <f t="shared" si="41"/>
        <v>0</v>
      </c>
      <c r="BL196" s="32">
        <f t="shared" si="43"/>
        <v>0</v>
      </c>
      <c r="BM196" s="32">
        <f t="shared" si="43"/>
        <v>0</v>
      </c>
      <c r="BN196" s="32">
        <f t="shared" si="43"/>
        <v>0</v>
      </c>
      <c r="BP196" s="3">
        <f>'total Trade Mispricing ANALYSIS'!BX196</f>
        <v>0</v>
      </c>
      <c r="BQ196" s="3">
        <f>'total Trade Mispricing ANALYSIS'!BY196</f>
        <v>0</v>
      </c>
      <c r="BR196" s="3">
        <f>'total Trade Mispricing ANALYSIS'!BZ196</f>
        <v>0</v>
      </c>
    </row>
    <row r="197" spans="1:70" x14ac:dyDescent="0.2">
      <c r="A197" s="207"/>
      <c r="B197" s="207"/>
      <c r="C197" s="41" t="s">
        <v>233</v>
      </c>
      <c r="D197" s="35"/>
      <c r="E197" s="35"/>
      <c r="F197" s="35"/>
      <c r="G197" s="26"/>
      <c r="H197" s="35"/>
      <c r="I197" s="35"/>
      <c r="J197" s="35"/>
      <c r="K197" s="26"/>
      <c r="L197" s="28"/>
      <c r="M197" s="28"/>
      <c r="N197" s="28"/>
      <c r="P197" s="28"/>
      <c r="Q197" s="28"/>
      <c r="R197" s="28"/>
      <c r="T197" s="42"/>
      <c r="U197" s="42"/>
      <c r="V197" s="42"/>
      <c r="X197" s="55"/>
      <c r="Y197" s="55"/>
      <c r="Z197" s="55"/>
      <c r="AB197" s="28"/>
      <c r="AC197" s="28"/>
      <c r="AD197" s="28"/>
      <c r="AF197" s="28"/>
      <c r="AG197" s="28"/>
      <c r="AH197" s="28"/>
      <c r="AJ197" s="28"/>
      <c r="AK197" s="28"/>
      <c r="AL197" s="28"/>
      <c r="AN197" s="28"/>
      <c r="AO197" s="28"/>
      <c r="AP197" s="28"/>
      <c r="AR197" s="32">
        <f t="shared" si="30"/>
        <v>0</v>
      </c>
      <c r="AS197" s="32">
        <f t="shared" si="31"/>
        <v>0</v>
      </c>
      <c r="AT197" s="32">
        <f t="shared" si="32"/>
        <v>0</v>
      </c>
      <c r="AV197" s="32">
        <f t="shared" si="33"/>
        <v>0</v>
      </c>
      <c r="AW197" s="32">
        <f t="shared" si="34"/>
        <v>0</v>
      </c>
      <c r="AX197" s="32">
        <f t="shared" si="35"/>
        <v>0</v>
      </c>
      <c r="AY197" s="33"/>
      <c r="AZ197" s="32">
        <f t="shared" si="42"/>
        <v>0</v>
      </c>
      <c r="BA197" s="32">
        <f t="shared" si="42"/>
        <v>0</v>
      </c>
      <c r="BB197" s="32">
        <f t="shared" si="42"/>
        <v>0</v>
      </c>
      <c r="BD197" s="32">
        <f t="shared" si="36"/>
        <v>0</v>
      </c>
      <c r="BE197" s="32">
        <f t="shared" si="37"/>
        <v>0</v>
      </c>
      <c r="BF197" s="32">
        <f t="shared" si="38"/>
        <v>0</v>
      </c>
      <c r="BH197" s="32">
        <f t="shared" si="39"/>
        <v>0</v>
      </c>
      <c r="BI197" s="32">
        <f t="shared" si="40"/>
        <v>0</v>
      </c>
      <c r="BJ197" s="32">
        <f t="shared" si="41"/>
        <v>0</v>
      </c>
      <c r="BL197" s="32">
        <f t="shared" si="43"/>
        <v>0</v>
      </c>
      <c r="BM197" s="32">
        <f t="shared" si="43"/>
        <v>0</v>
      </c>
      <c r="BN197" s="32">
        <f t="shared" si="43"/>
        <v>0</v>
      </c>
      <c r="BP197" s="3">
        <f>'total Trade Mispricing ANALYSIS'!BX197</f>
        <v>0</v>
      </c>
      <c r="BQ197" s="3">
        <f>'total Trade Mispricing ANALYSIS'!BY197</f>
        <v>0</v>
      </c>
      <c r="BR197" s="3">
        <f>'total Trade Mispricing ANALYSIS'!BZ197</f>
        <v>0</v>
      </c>
    </row>
    <row r="198" spans="1:70" x14ac:dyDescent="0.2">
      <c r="A198" s="207"/>
      <c r="B198" s="207"/>
      <c r="C198" s="34" t="s">
        <v>468</v>
      </c>
      <c r="D198" s="25">
        <v>0</v>
      </c>
      <c r="E198" s="25">
        <v>31</v>
      </c>
      <c r="F198" s="25">
        <v>0</v>
      </c>
      <c r="G198" s="26"/>
      <c r="H198" s="25">
        <v>0</v>
      </c>
      <c r="I198" s="25">
        <v>0</v>
      </c>
      <c r="J198" s="25">
        <v>0</v>
      </c>
      <c r="K198" s="26"/>
      <c r="L198" s="28"/>
      <c r="M198" s="28"/>
      <c r="N198" s="28"/>
      <c r="P198" s="28"/>
      <c r="Q198" s="28"/>
      <c r="R198" s="28"/>
      <c r="T198" s="27">
        <v>0</v>
      </c>
      <c r="U198" s="27">
        <v>0</v>
      </c>
      <c r="V198" s="27">
        <v>0</v>
      </c>
      <c r="X198" s="27">
        <v>1</v>
      </c>
      <c r="Y198" s="27">
        <v>1</v>
      </c>
      <c r="Z198" s="27">
        <v>0</v>
      </c>
      <c r="AB198" s="28"/>
      <c r="AC198" s="28"/>
      <c r="AD198" s="28"/>
      <c r="AF198" s="28"/>
      <c r="AG198" s="28"/>
      <c r="AH198" s="28"/>
      <c r="AJ198" s="28"/>
      <c r="AK198" s="28"/>
      <c r="AL198" s="28"/>
      <c r="AN198" s="28"/>
      <c r="AO198" s="28"/>
      <c r="AP198" s="28"/>
      <c r="AR198" s="32">
        <f t="shared" si="30"/>
        <v>0</v>
      </c>
      <c r="AS198" s="32">
        <f t="shared" si="31"/>
        <v>0</v>
      </c>
      <c r="AT198" s="32">
        <f t="shared" si="32"/>
        <v>0</v>
      </c>
      <c r="AV198" s="32">
        <f t="shared" si="33"/>
        <v>0</v>
      </c>
      <c r="AW198" s="32">
        <f t="shared" si="34"/>
        <v>0</v>
      </c>
      <c r="AX198" s="32">
        <f t="shared" si="35"/>
        <v>0</v>
      </c>
      <c r="AY198" s="33"/>
      <c r="AZ198" s="32">
        <f t="shared" si="42"/>
        <v>0</v>
      </c>
      <c r="BA198" s="32">
        <f t="shared" si="42"/>
        <v>0</v>
      </c>
      <c r="BB198" s="32">
        <f t="shared" si="42"/>
        <v>0</v>
      </c>
      <c r="BD198" s="32">
        <f t="shared" si="36"/>
        <v>0</v>
      </c>
      <c r="BE198" s="32">
        <f t="shared" si="37"/>
        <v>0</v>
      </c>
      <c r="BF198" s="32">
        <f t="shared" si="38"/>
        <v>0</v>
      </c>
      <c r="BH198" s="32">
        <f t="shared" si="39"/>
        <v>0</v>
      </c>
      <c r="BI198" s="32">
        <f t="shared" si="40"/>
        <v>0</v>
      </c>
      <c r="BJ198" s="32">
        <f t="shared" si="41"/>
        <v>0</v>
      </c>
      <c r="BL198" s="32">
        <f t="shared" si="43"/>
        <v>0</v>
      </c>
      <c r="BM198" s="32">
        <f t="shared" si="43"/>
        <v>0</v>
      </c>
      <c r="BN198" s="32">
        <f t="shared" si="43"/>
        <v>0</v>
      </c>
      <c r="BP198" s="3">
        <f>'total Trade Mispricing ANALYSIS'!BX198</f>
        <v>0</v>
      </c>
      <c r="BQ198" s="3">
        <f>'total Trade Mispricing ANALYSIS'!BY198</f>
        <v>0</v>
      </c>
      <c r="BR198" s="3">
        <f>'total Trade Mispricing ANALYSIS'!BZ198</f>
        <v>0</v>
      </c>
    </row>
    <row r="199" spans="1:70" x14ac:dyDescent="0.2">
      <c r="A199" s="207"/>
      <c r="B199" s="207"/>
      <c r="C199" s="34" t="s">
        <v>235</v>
      </c>
      <c r="D199" s="25">
        <v>0</v>
      </c>
      <c r="E199" s="25">
        <v>0</v>
      </c>
      <c r="F199" s="25">
        <v>0</v>
      </c>
      <c r="G199" s="26"/>
      <c r="H199" s="25">
        <v>0</v>
      </c>
      <c r="I199" s="25">
        <v>5</v>
      </c>
      <c r="J199" s="25">
        <v>0</v>
      </c>
      <c r="K199" s="26"/>
      <c r="L199" s="28"/>
      <c r="M199" s="28"/>
      <c r="N199" s="28"/>
      <c r="P199" s="28"/>
      <c r="Q199" s="28"/>
      <c r="R199" s="28"/>
      <c r="T199" s="27">
        <v>22</v>
      </c>
      <c r="U199" s="27">
        <v>0</v>
      </c>
      <c r="V199" s="27">
        <v>0</v>
      </c>
      <c r="X199" s="27">
        <v>14</v>
      </c>
      <c r="Y199" s="27">
        <v>51</v>
      </c>
      <c r="Z199" s="27">
        <v>12</v>
      </c>
      <c r="AB199" s="28"/>
      <c r="AC199" s="28"/>
      <c r="AD199" s="28"/>
      <c r="AF199" s="28"/>
      <c r="AG199" s="28"/>
      <c r="AH199" s="28"/>
      <c r="AJ199" s="28"/>
      <c r="AK199" s="28"/>
      <c r="AL199" s="28"/>
      <c r="AN199" s="28"/>
      <c r="AO199" s="28"/>
      <c r="AP199" s="28"/>
      <c r="AR199" s="32">
        <f t="shared" si="30"/>
        <v>0</v>
      </c>
      <c r="AS199" s="32">
        <f t="shared" si="31"/>
        <v>0</v>
      </c>
      <c r="AT199" s="32">
        <f t="shared" si="32"/>
        <v>0</v>
      </c>
      <c r="AV199" s="32">
        <f t="shared" si="33"/>
        <v>0</v>
      </c>
      <c r="AW199" s="32">
        <f t="shared" si="34"/>
        <v>0</v>
      </c>
      <c r="AX199" s="32">
        <f t="shared" si="35"/>
        <v>0</v>
      </c>
      <c r="AY199" s="33"/>
      <c r="AZ199" s="32">
        <f t="shared" si="42"/>
        <v>0</v>
      </c>
      <c r="BA199" s="32">
        <f t="shared" si="42"/>
        <v>0</v>
      </c>
      <c r="BB199" s="32">
        <f t="shared" si="42"/>
        <v>0</v>
      </c>
      <c r="BD199" s="32">
        <f t="shared" si="36"/>
        <v>0</v>
      </c>
      <c r="BE199" s="32">
        <f t="shared" si="37"/>
        <v>0</v>
      </c>
      <c r="BF199" s="32">
        <f t="shared" si="38"/>
        <v>0</v>
      </c>
      <c r="BH199" s="32">
        <f t="shared" si="39"/>
        <v>0</v>
      </c>
      <c r="BI199" s="32">
        <f t="shared" si="40"/>
        <v>0</v>
      </c>
      <c r="BJ199" s="32">
        <f t="shared" si="41"/>
        <v>0</v>
      </c>
      <c r="BL199" s="32">
        <f t="shared" si="43"/>
        <v>0</v>
      </c>
      <c r="BM199" s="32">
        <f t="shared" si="43"/>
        <v>0</v>
      </c>
      <c r="BN199" s="32">
        <f t="shared" si="43"/>
        <v>0</v>
      </c>
      <c r="BP199" s="3">
        <f>'total Trade Mispricing ANALYSIS'!BX199</f>
        <v>0</v>
      </c>
      <c r="BQ199" s="3">
        <f>'total Trade Mispricing ANALYSIS'!BY199</f>
        <v>0</v>
      </c>
      <c r="BR199" s="3">
        <f>'total Trade Mispricing ANALYSIS'!BZ199</f>
        <v>0</v>
      </c>
    </row>
    <row r="200" spans="1:70" x14ac:dyDescent="0.2">
      <c r="A200" s="207"/>
      <c r="B200" s="207"/>
      <c r="C200" s="34" t="s">
        <v>469</v>
      </c>
      <c r="D200" s="25">
        <v>103</v>
      </c>
      <c r="E200" s="25">
        <v>121</v>
      </c>
      <c r="F200" s="25">
        <v>77</v>
      </c>
      <c r="G200" s="26"/>
      <c r="H200" s="25">
        <v>1</v>
      </c>
      <c r="I200" s="25">
        <v>0</v>
      </c>
      <c r="J200" s="25">
        <v>2</v>
      </c>
      <c r="K200" s="26"/>
      <c r="L200" s="28"/>
      <c r="M200" s="28"/>
      <c r="N200" s="28"/>
      <c r="P200" s="28"/>
      <c r="Q200" s="28"/>
      <c r="R200" s="28"/>
      <c r="T200" s="27">
        <v>0</v>
      </c>
      <c r="U200" s="27">
        <v>0</v>
      </c>
      <c r="V200" s="27">
        <v>2</v>
      </c>
      <c r="X200" s="27">
        <v>278</v>
      </c>
      <c r="Y200" s="27">
        <v>118</v>
      </c>
      <c r="Z200" s="27">
        <v>185</v>
      </c>
      <c r="AB200" s="28"/>
      <c r="AC200" s="28"/>
      <c r="AD200" s="28"/>
      <c r="AF200" s="28"/>
      <c r="AG200" s="28"/>
      <c r="AH200" s="28"/>
      <c r="AJ200" s="28"/>
      <c r="AK200" s="28"/>
      <c r="AL200" s="28"/>
      <c r="AN200" s="28"/>
      <c r="AO200" s="28"/>
      <c r="AP200" s="28"/>
      <c r="AR200" s="32">
        <f t="shared" si="30"/>
        <v>0</v>
      </c>
      <c r="AS200" s="32">
        <f t="shared" si="31"/>
        <v>0</v>
      </c>
      <c r="AT200" s="32">
        <f t="shared" si="32"/>
        <v>0</v>
      </c>
      <c r="AV200" s="32">
        <f t="shared" si="33"/>
        <v>0</v>
      </c>
      <c r="AW200" s="32">
        <f t="shared" si="34"/>
        <v>0</v>
      </c>
      <c r="AX200" s="32">
        <f t="shared" si="35"/>
        <v>0</v>
      </c>
      <c r="AY200" s="33"/>
      <c r="AZ200" s="32">
        <f t="shared" si="42"/>
        <v>0</v>
      </c>
      <c r="BA200" s="32">
        <f t="shared" si="42"/>
        <v>0</v>
      </c>
      <c r="BB200" s="32">
        <f t="shared" si="42"/>
        <v>0</v>
      </c>
      <c r="BD200" s="32">
        <f t="shared" si="36"/>
        <v>0</v>
      </c>
      <c r="BE200" s="32">
        <f t="shared" si="37"/>
        <v>0</v>
      </c>
      <c r="BF200" s="32">
        <f t="shared" si="38"/>
        <v>0</v>
      </c>
      <c r="BH200" s="32">
        <f t="shared" si="39"/>
        <v>0</v>
      </c>
      <c r="BI200" s="32">
        <f t="shared" si="40"/>
        <v>0</v>
      </c>
      <c r="BJ200" s="32">
        <f t="shared" si="41"/>
        <v>0</v>
      </c>
      <c r="BL200" s="32">
        <f t="shared" si="43"/>
        <v>0</v>
      </c>
      <c r="BM200" s="32">
        <f t="shared" si="43"/>
        <v>0</v>
      </c>
      <c r="BN200" s="32">
        <f t="shared" si="43"/>
        <v>0</v>
      </c>
      <c r="BP200" s="3">
        <f>'total Trade Mispricing ANALYSIS'!BX200</f>
        <v>0</v>
      </c>
      <c r="BQ200" s="3">
        <f>'total Trade Mispricing ANALYSIS'!BY200</f>
        <v>0</v>
      </c>
      <c r="BR200" s="3">
        <f>'total Trade Mispricing ANALYSIS'!BZ200</f>
        <v>0</v>
      </c>
    </row>
    <row r="201" spans="1:70" x14ac:dyDescent="0.2">
      <c r="A201" s="207"/>
      <c r="B201" s="207"/>
      <c r="C201" s="68" t="s">
        <v>237</v>
      </c>
      <c r="D201" s="35"/>
      <c r="E201" s="35"/>
      <c r="F201" s="35"/>
      <c r="G201" s="26"/>
      <c r="H201" s="35"/>
      <c r="I201" s="35"/>
      <c r="J201" s="35"/>
      <c r="K201" s="26"/>
      <c r="L201" s="28"/>
      <c r="M201" s="28"/>
      <c r="N201" s="28"/>
      <c r="P201" s="28"/>
      <c r="Q201" s="28"/>
      <c r="R201" s="28"/>
      <c r="T201" s="42"/>
      <c r="U201" s="42"/>
      <c r="V201" s="42"/>
      <c r="X201" s="55"/>
      <c r="Y201" s="55"/>
      <c r="Z201" s="55"/>
      <c r="AB201" s="28"/>
      <c r="AC201" s="28"/>
      <c r="AD201" s="28"/>
      <c r="AF201" s="28"/>
      <c r="AG201" s="28"/>
      <c r="AH201" s="28"/>
      <c r="AJ201" s="28"/>
      <c r="AK201" s="28"/>
      <c r="AL201" s="28"/>
      <c r="AN201" s="28"/>
      <c r="AO201" s="28"/>
      <c r="AP201" s="28"/>
      <c r="AR201" s="32">
        <f t="shared" ref="AR201:AR233" si="44">IF(BD201=0,0,AB201-AJ201)</f>
        <v>0</v>
      </c>
      <c r="AS201" s="32">
        <f t="shared" ref="AS201:AS233" si="45">IF(BE201=0,0,AC201-AK201)</f>
        <v>0</v>
      </c>
      <c r="AT201" s="32">
        <f t="shared" ref="AT201:AT233" si="46">IF(BF201=0,0,AD201-AL201)</f>
        <v>0</v>
      </c>
      <c r="AV201" s="32">
        <f t="shared" ref="AV201:AV233" si="47">IF(BH201=0,0,AN201-P201)</f>
        <v>0</v>
      </c>
      <c r="AW201" s="32">
        <f t="shared" ref="AW201:AW233" si="48">IF(BI201=0,0,AO201-Q201)</f>
        <v>0</v>
      </c>
      <c r="AX201" s="32">
        <f t="shared" ref="AX201:AX233" si="49">IF(BJ201=0,0,AP201-R201)</f>
        <v>0</v>
      </c>
      <c r="AY201" s="33"/>
      <c r="AZ201" s="32">
        <f t="shared" si="42"/>
        <v>0</v>
      </c>
      <c r="BA201" s="32">
        <f t="shared" si="42"/>
        <v>0</v>
      </c>
      <c r="BB201" s="32">
        <f t="shared" si="42"/>
        <v>0</v>
      </c>
      <c r="BD201" s="32">
        <f t="shared" ref="BD201:BD233" si="50">+AB201-L201</f>
        <v>0</v>
      </c>
      <c r="BE201" s="32">
        <f t="shared" ref="BE201:BE233" si="51">+AC201-M201</f>
        <v>0</v>
      </c>
      <c r="BF201" s="32">
        <f t="shared" ref="BF201:BF233" si="52">+AD201-N201</f>
        <v>0</v>
      </c>
      <c r="BH201" s="32">
        <f t="shared" ref="BH201:BH233" si="53">+AF201-P201</f>
        <v>0</v>
      </c>
      <c r="BI201" s="32">
        <f t="shared" ref="BI201:BI233" si="54">+AG201-Q201</f>
        <v>0</v>
      </c>
      <c r="BJ201" s="32">
        <f t="shared" ref="BJ201:BJ233" si="55">+AH201-R201</f>
        <v>0</v>
      </c>
      <c r="BL201" s="32">
        <f t="shared" si="43"/>
        <v>0</v>
      </c>
      <c r="BM201" s="32">
        <f t="shared" si="43"/>
        <v>0</v>
      </c>
      <c r="BN201" s="32">
        <f t="shared" si="43"/>
        <v>0</v>
      </c>
      <c r="BP201" s="3">
        <f>'total Trade Mispricing ANALYSIS'!BX201</f>
        <v>0</v>
      </c>
      <c r="BQ201" s="3">
        <f>'total Trade Mispricing ANALYSIS'!BY201</f>
        <v>0</v>
      </c>
      <c r="BR201" s="3">
        <f>'total Trade Mispricing ANALYSIS'!BZ201</f>
        <v>0</v>
      </c>
    </row>
    <row r="202" spans="1:70" x14ac:dyDescent="0.2">
      <c r="A202" s="207"/>
      <c r="B202" s="207"/>
      <c r="C202" s="34" t="s">
        <v>470</v>
      </c>
      <c r="D202" s="25">
        <v>34</v>
      </c>
      <c r="E202" s="25">
        <v>35</v>
      </c>
      <c r="F202" s="25">
        <v>38</v>
      </c>
      <c r="G202" s="26"/>
      <c r="H202" s="25">
        <v>8983</v>
      </c>
      <c r="I202" s="25">
        <v>10699</v>
      </c>
      <c r="J202" s="25">
        <v>10521</v>
      </c>
      <c r="K202" s="26"/>
      <c r="L202" s="28"/>
      <c r="M202" s="28"/>
      <c r="N202" s="28"/>
      <c r="P202" s="28"/>
      <c r="Q202" s="28"/>
      <c r="R202" s="28"/>
      <c r="T202" s="27">
        <v>1279</v>
      </c>
      <c r="U202" s="27">
        <v>1701</v>
      </c>
      <c r="V202" s="27">
        <v>1515</v>
      </c>
      <c r="X202" s="27">
        <v>32271</v>
      </c>
      <c r="Y202" s="27">
        <v>57080</v>
      </c>
      <c r="Z202" s="27">
        <v>68434</v>
      </c>
      <c r="AB202" s="28"/>
      <c r="AC202" s="28"/>
      <c r="AD202" s="28"/>
      <c r="AF202" s="28"/>
      <c r="AG202" s="28"/>
      <c r="AH202" s="28"/>
      <c r="AJ202" s="28"/>
      <c r="AK202" s="28"/>
      <c r="AL202" s="28"/>
      <c r="AN202" s="28"/>
      <c r="AO202" s="28"/>
      <c r="AP202" s="28"/>
      <c r="AR202" s="32">
        <f t="shared" si="44"/>
        <v>0</v>
      </c>
      <c r="AS202" s="32">
        <f t="shared" si="45"/>
        <v>0</v>
      </c>
      <c r="AT202" s="32">
        <f t="shared" si="46"/>
        <v>0</v>
      </c>
      <c r="AV202" s="32">
        <f t="shared" si="47"/>
        <v>0</v>
      </c>
      <c r="AW202" s="32">
        <f t="shared" si="48"/>
        <v>0</v>
      </c>
      <c r="AX202" s="32">
        <f t="shared" si="49"/>
        <v>0</v>
      </c>
      <c r="AY202" s="33"/>
      <c r="AZ202" s="32">
        <f t="shared" ref="AZ202:BB233" si="56">+AR202+AV202</f>
        <v>0</v>
      </c>
      <c r="BA202" s="32">
        <f t="shared" si="56"/>
        <v>0</v>
      </c>
      <c r="BB202" s="32">
        <f t="shared" si="56"/>
        <v>0</v>
      </c>
      <c r="BD202" s="32">
        <f t="shared" si="50"/>
        <v>0</v>
      </c>
      <c r="BE202" s="32">
        <f t="shared" si="51"/>
        <v>0</v>
      </c>
      <c r="BF202" s="32">
        <f t="shared" si="52"/>
        <v>0</v>
      </c>
      <c r="BH202" s="32">
        <f t="shared" si="53"/>
        <v>0</v>
      </c>
      <c r="BI202" s="32">
        <f t="shared" si="54"/>
        <v>0</v>
      </c>
      <c r="BJ202" s="32">
        <f t="shared" si="55"/>
        <v>0</v>
      </c>
      <c r="BL202" s="32">
        <f t="shared" ref="BL202:BN233" si="57">+BD202+BH202</f>
        <v>0</v>
      </c>
      <c r="BM202" s="32">
        <f t="shared" si="57"/>
        <v>0</v>
      </c>
      <c r="BN202" s="32">
        <f t="shared" si="57"/>
        <v>0</v>
      </c>
      <c r="BP202" s="3">
        <f>'total Trade Mispricing ANALYSIS'!BX202</f>
        <v>0</v>
      </c>
      <c r="BQ202" s="3">
        <f>'total Trade Mispricing ANALYSIS'!BY202</f>
        <v>0</v>
      </c>
      <c r="BR202" s="3">
        <f>'total Trade Mispricing ANALYSIS'!BZ202</f>
        <v>0</v>
      </c>
    </row>
    <row r="203" spans="1:70" x14ac:dyDescent="0.2">
      <c r="A203" s="207"/>
      <c r="B203" s="207"/>
      <c r="C203" s="34" t="s">
        <v>471</v>
      </c>
      <c r="D203" s="25">
        <v>6112</v>
      </c>
      <c r="E203" s="25">
        <v>14731</v>
      </c>
      <c r="F203" s="25">
        <v>6571</v>
      </c>
      <c r="G203" s="26"/>
      <c r="H203" s="25">
        <v>8683</v>
      </c>
      <c r="I203" s="25">
        <v>13326</v>
      </c>
      <c r="J203" s="25">
        <v>9114</v>
      </c>
      <c r="K203" s="26"/>
      <c r="L203" s="28"/>
      <c r="M203" s="28"/>
      <c r="N203" s="28"/>
      <c r="P203" s="28"/>
      <c r="Q203" s="28"/>
      <c r="R203" s="28"/>
      <c r="T203" s="27">
        <v>0</v>
      </c>
      <c r="U203" s="27">
        <v>0</v>
      </c>
      <c r="V203" s="27">
        <v>451</v>
      </c>
      <c r="X203" s="27">
        <v>11</v>
      </c>
      <c r="Y203" s="27">
        <v>39</v>
      </c>
      <c r="Z203" s="27">
        <v>7</v>
      </c>
      <c r="AB203" s="28"/>
      <c r="AC203" s="28"/>
      <c r="AD203" s="28"/>
      <c r="AF203" s="28"/>
      <c r="AG203" s="28"/>
      <c r="AH203" s="28"/>
      <c r="AJ203" s="28"/>
      <c r="AK203" s="28"/>
      <c r="AL203" s="28"/>
      <c r="AN203" s="28"/>
      <c r="AO203" s="28"/>
      <c r="AP203" s="28"/>
      <c r="AR203" s="32">
        <f t="shared" si="44"/>
        <v>0</v>
      </c>
      <c r="AS203" s="32">
        <f t="shared" si="45"/>
        <v>0</v>
      </c>
      <c r="AT203" s="32">
        <f t="shared" si="46"/>
        <v>0</v>
      </c>
      <c r="AV203" s="32">
        <f t="shared" si="47"/>
        <v>0</v>
      </c>
      <c r="AW203" s="32">
        <f t="shared" si="48"/>
        <v>0</v>
      </c>
      <c r="AX203" s="32">
        <f t="shared" si="49"/>
        <v>0</v>
      </c>
      <c r="AY203" s="33"/>
      <c r="AZ203" s="32">
        <f t="shared" si="56"/>
        <v>0</v>
      </c>
      <c r="BA203" s="32">
        <f t="shared" si="56"/>
        <v>0</v>
      </c>
      <c r="BB203" s="32">
        <f t="shared" si="56"/>
        <v>0</v>
      </c>
      <c r="BD203" s="32">
        <f t="shared" si="50"/>
        <v>0</v>
      </c>
      <c r="BE203" s="32">
        <f t="shared" si="51"/>
        <v>0</v>
      </c>
      <c r="BF203" s="32">
        <f t="shared" si="52"/>
        <v>0</v>
      </c>
      <c r="BH203" s="32">
        <f t="shared" si="53"/>
        <v>0</v>
      </c>
      <c r="BI203" s="32">
        <f t="shared" si="54"/>
        <v>0</v>
      </c>
      <c r="BJ203" s="32">
        <f t="shared" si="55"/>
        <v>0</v>
      </c>
      <c r="BL203" s="32">
        <f t="shared" si="57"/>
        <v>0</v>
      </c>
      <c r="BM203" s="32">
        <f t="shared" si="57"/>
        <v>0</v>
      </c>
      <c r="BN203" s="32">
        <f t="shared" si="57"/>
        <v>0</v>
      </c>
      <c r="BP203" s="3">
        <f>'total Trade Mispricing ANALYSIS'!BX203</f>
        <v>0</v>
      </c>
      <c r="BQ203" s="3">
        <f>'total Trade Mispricing ANALYSIS'!BY203</f>
        <v>0</v>
      </c>
      <c r="BR203" s="3">
        <f>'total Trade Mispricing ANALYSIS'!BZ203</f>
        <v>0</v>
      </c>
    </row>
    <row r="204" spans="1:70" x14ac:dyDescent="0.2">
      <c r="A204" s="207"/>
      <c r="B204" s="207"/>
      <c r="C204" s="34" t="s">
        <v>472</v>
      </c>
      <c r="D204" s="25">
        <v>133</v>
      </c>
      <c r="E204" s="25">
        <v>488</v>
      </c>
      <c r="F204" s="25">
        <v>74</v>
      </c>
      <c r="G204" s="26"/>
      <c r="H204" s="25">
        <v>104</v>
      </c>
      <c r="I204" s="25">
        <v>109</v>
      </c>
      <c r="J204" s="25">
        <v>152</v>
      </c>
      <c r="K204" s="26"/>
      <c r="L204" s="28"/>
      <c r="M204" s="28"/>
      <c r="N204" s="28"/>
      <c r="P204" s="28"/>
      <c r="Q204" s="28"/>
      <c r="R204" s="28"/>
      <c r="T204" s="27">
        <v>0</v>
      </c>
      <c r="U204" s="27">
        <v>0</v>
      </c>
      <c r="V204" s="27">
        <v>0</v>
      </c>
      <c r="X204" s="27">
        <v>22219</v>
      </c>
      <c r="Y204" s="27">
        <v>19307</v>
      </c>
      <c r="Z204" s="27">
        <v>12586</v>
      </c>
      <c r="AB204" s="28"/>
      <c r="AC204" s="28"/>
      <c r="AD204" s="28"/>
      <c r="AF204" s="28"/>
      <c r="AG204" s="28"/>
      <c r="AH204" s="28"/>
      <c r="AJ204" s="28"/>
      <c r="AK204" s="28"/>
      <c r="AL204" s="28"/>
      <c r="AN204" s="28"/>
      <c r="AO204" s="28"/>
      <c r="AP204" s="28"/>
      <c r="AR204" s="32">
        <f t="shared" si="44"/>
        <v>0</v>
      </c>
      <c r="AS204" s="32">
        <f t="shared" si="45"/>
        <v>0</v>
      </c>
      <c r="AT204" s="32">
        <f t="shared" si="46"/>
        <v>0</v>
      </c>
      <c r="AV204" s="32">
        <f t="shared" si="47"/>
        <v>0</v>
      </c>
      <c r="AW204" s="32">
        <f t="shared" si="48"/>
        <v>0</v>
      </c>
      <c r="AX204" s="32">
        <f t="shared" si="49"/>
        <v>0</v>
      </c>
      <c r="AY204" s="33"/>
      <c r="AZ204" s="32">
        <f t="shared" si="56"/>
        <v>0</v>
      </c>
      <c r="BA204" s="32">
        <f t="shared" si="56"/>
        <v>0</v>
      </c>
      <c r="BB204" s="32">
        <f t="shared" si="56"/>
        <v>0</v>
      </c>
      <c r="BD204" s="32">
        <f t="shared" si="50"/>
        <v>0</v>
      </c>
      <c r="BE204" s="32">
        <f t="shared" si="51"/>
        <v>0</v>
      </c>
      <c r="BF204" s="32">
        <f t="shared" si="52"/>
        <v>0</v>
      </c>
      <c r="BH204" s="32">
        <f t="shared" si="53"/>
        <v>0</v>
      </c>
      <c r="BI204" s="32">
        <f t="shared" si="54"/>
        <v>0</v>
      </c>
      <c r="BJ204" s="32">
        <f t="shared" si="55"/>
        <v>0</v>
      </c>
      <c r="BL204" s="32">
        <f t="shared" si="57"/>
        <v>0</v>
      </c>
      <c r="BM204" s="32">
        <f t="shared" si="57"/>
        <v>0</v>
      </c>
      <c r="BN204" s="32">
        <f t="shared" si="57"/>
        <v>0</v>
      </c>
      <c r="BP204" s="3">
        <f>'total Trade Mispricing ANALYSIS'!BX204</f>
        <v>0</v>
      </c>
      <c r="BQ204" s="3">
        <f>'total Trade Mispricing ANALYSIS'!BY204</f>
        <v>0</v>
      </c>
      <c r="BR204" s="3">
        <f>'total Trade Mispricing ANALYSIS'!BZ204</f>
        <v>0</v>
      </c>
    </row>
    <row r="205" spans="1:70" x14ac:dyDescent="0.2">
      <c r="A205" s="207"/>
      <c r="B205" s="207"/>
      <c r="C205" s="34" t="s">
        <v>241</v>
      </c>
      <c r="D205" s="25">
        <v>3</v>
      </c>
      <c r="E205" s="25">
        <v>0</v>
      </c>
      <c r="F205" s="25">
        <v>0</v>
      </c>
      <c r="G205" s="26"/>
      <c r="H205" s="25">
        <v>110</v>
      </c>
      <c r="I205" s="25">
        <v>0</v>
      </c>
      <c r="J205" s="25">
        <v>0</v>
      </c>
      <c r="K205" s="26"/>
      <c r="L205" s="28"/>
      <c r="M205" s="28"/>
      <c r="N205" s="28"/>
      <c r="P205" s="28"/>
      <c r="Q205" s="28"/>
      <c r="R205" s="28"/>
      <c r="T205" s="27">
        <v>71</v>
      </c>
      <c r="U205" s="27">
        <v>3</v>
      </c>
      <c r="V205" s="27">
        <v>0</v>
      </c>
      <c r="X205" s="27">
        <v>6793</v>
      </c>
      <c r="Y205" s="27">
        <v>16000</v>
      </c>
      <c r="Z205" s="27">
        <v>19085</v>
      </c>
      <c r="AB205" s="28"/>
      <c r="AC205" s="28"/>
      <c r="AD205" s="28"/>
      <c r="AF205" s="28"/>
      <c r="AG205" s="28"/>
      <c r="AH205" s="28"/>
      <c r="AJ205" s="28"/>
      <c r="AK205" s="28"/>
      <c r="AL205" s="28"/>
      <c r="AN205" s="28"/>
      <c r="AO205" s="28"/>
      <c r="AP205" s="28"/>
      <c r="AR205" s="32">
        <f t="shared" si="44"/>
        <v>0</v>
      </c>
      <c r="AS205" s="32">
        <f t="shared" si="45"/>
        <v>0</v>
      </c>
      <c r="AT205" s="32">
        <f t="shared" si="46"/>
        <v>0</v>
      </c>
      <c r="AV205" s="32">
        <f t="shared" si="47"/>
        <v>0</v>
      </c>
      <c r="AW205" s="32">
        <f t="shared" si="48"/>
        <v>0</v>
      </c>
      <c r="AX205" s="32">
        <f t="shared" si="49"/>
        <v>0</v>
      </c>
      <c r="AY205" s="33"/>
      <c r="AZ205" s="32">
        <f t="shared" si="56"/>
        <v>0</v>
      </c>
      <c r="BA205" s="32">
        <f t="shared" si="56"/>
        <v>0</v>
      </c>
      <c r="BB205" s="32">
        <f t="shared" si="56"/>
        <v>0</v>
      </c>
      <c r="BD205" s="32">
        <f t="shared" si="50"/>
        <v>0</v>
      </c>
      <c r="BE205" s="32">
        <f t="shared" si="51"/>
        <v>0</v>
      </c>
      <c r="BF205" s="32">
        <f t="shared" si="52"/>
        <v>0</v>
      </c>
      <c r="BH205" s="32">
        <f t="shared" si="53"/>
        <v>0</v>
      </c>
      <c r="BI205" s="32">
        <f t="shared" si="54"/>
        <v>0</v>
      </c>
      <c r="BJ205" s="32">
        <f t="shared" si="55"/>
        <v>0</v>
      </c>
      <c r="BL205" s="32">
        <f t="shared" si="57"/>
        <v>0</v>
      </c>
      <c r="BM205" s="32">
        <f t="shared" si="57"/>
        <v>0</v>
      </c>
      <c r="BN205" s="32">
        <f t="shared" si="57"/>
        <v>0</v>
      </c>
      <c r="BP205" s="3">
        <f>'total Trade Mispricing ANALYSIS'!BX205</f>
        <v>0</v>
      </c>
      <c r="BQ205" s="3">
        <f>'total Trade Mispricing ANALYSIS'!BY205</f>
        <v>0</v>
      </c>
      <c r="BR205" s="3">
        <f>'total Trade Mispricing ANALYSIS'!BZ205</f>
        <v>0</v>
      </c>
    </row>
    <row r="206" spans="1:70" x14ac:dyDescent="0.2">
      <c r="A206" s="207"/>
      <c r="B206" s="207"/>
      <c r="C206" s="34" t="s">
        <v>473</v>
      </c>
      <c r="D206" s="25">
        <v>26</v>
      </c>
      <c r="E206" s="25">
        <v>81</v>
      </c>
      <c r="F206" s="25">
        <v>52</v>
      </c>
      <c r="G206" s="26"/>
      <c r="H206" s="25">
        <v>29</v>
      </c>
      <c r="I206" s="25">
        <v>0</v>
      </c>
      <c r="J206" s="25">
        <v>0</v>
      </c>
      <c r="K206" s="26"/>
      <c r="L206" s="28"/>
      <c r="M206" s="28"/>
      <c r="N206" s="28"/>
      <c r="P206" s="28"/>
      <c r="Q206" s="28"/>
      <c r="R206" s="28"/>
      <c r="T206" s="27">
        <v>0</v>
      </c>
      <c r="U206" s="27">
        <v>0</v>
      </c>
      <c r="V206" s="27">
        <v>0</v>
      </c>
      <c r="X206" s="27">
        <v>6787</v>
      </c>
      <c r="Y206" s="27">
        <v>10887</v>
      </c>
      <c r="Z206" s="27">
        <v>10650</v>
      </c>
      <c r="AB206" s="28"/>
      <c r="AC206" s="28"/>
      <c r="AD206" s="28"/>
      <c r="AF206" s="28"/>
      <c r="AG206" s="28"/>
      <c r="AH206" s="28"/>
      <c r="AJ206" s="28"/>
      <c r="AK206" s="28"/>
      <c r="AL206" s="28"/>
      <c r="AN206" s="28"/>
      <c r="AO206" s="28"/>
      <c r="AP206" s="28"/>
      <c r="AR206" s="32">
        <f t="shared" si="44"/>
        <v>0</v>
      </c>
      <c r="AS206" s="32">
        <f t="shared" si="45"/>
        <v>0</v>
      </c>
      <c r="AT206" s="32">
        <f t="shared" si="46"/>
        <v>0</v>
      </c>
      <c r="AV206" s="32">
        <f t="shared" si="47"/>
        <v>0</v>
      </c>
      <c r="AW206" s="32">
        <f t="shared" si="48"/>
        <v>0</v>
      </c>
      <c r="AX206" s="32">
        <f t="shared" si="49"/>
        <v>0</v>
      </c>
      <c r="AY206" s="33"/>
      <c r="AZ206" s="32">
        <f t="shared" si="56"/>
        <v>0</v>
      </c>
      <c r="BA206" s="32">
        <f t="shared" si="56"/>
        <v>0</v>
      </c>
      <c r="BB206" s="32">
        <f t="shared" si="56"/>
        <v>0</v>
      </c>
      <c r="BD206" s="32">
        <f t="shared" si="50"/>
        <v>0</v>
      </c>
      <c r="BE206" s="32">
        <f t="shared" si="51"/>
        <v>0</v>
      </c>
      <c r="BF206" s="32">
        <f t="shared" si="52"/>
        <v>0</v>
      </c>
      <c r="BH206" s="32">
        <f t="shared" si="53"/>
        <v>0</v>
      </c>
      <c r="BI206" s="32">
        <f t="shared" si="54"/>
        <v>0</v>
      </c>
      <c r="BJ206" s="32">
        <f t="shared" si="55"/>
        <v>0</v>
      </c>
      <c r="BL206" s="32">
        <f t="shared" si="57"/>
        <v>0</v>
      </c>
      <c r="BM206" s="32">
        <f t="shared" si="57"/>
        <v>0</v>
      </c>
      <c r="BN206" s="32">
        <f t="shared" si="57"/>
        <v>0</v>
      </c>
      <c r="BP206" s="3">
        <f>'total Trade Mispricing ANALYSIS'!BX206</f>
        <v>0</v>
      </c>
      <c r="BQ206" s="3">
        <f>'total Trade Mispricing ANALYSIS'!BY206</f>
        <v>0</v>
      </c>
      <c r="BR206" s="3">
        <f>'total Trade Mispricing ANALYSIS'!BZ206</f>
        <v>0</v>
      </c>
    </row>
    <row r="207" spans="1:70" x14ac:dyDescent="0.2">
      <c r="A207" s="207"/>
      <c r="B207" s="207"/>
      <c r="C207" s="34" t="s">
        <v>474</v>
      </c>
      <c r="D207" s="25">
        <v>0</v>
      </c>
      <c r="E207" s="25">
        <v>0</v>
      </c>
      <c r="F207" s="25">
        <v>0</v>
      </c>
      <c r="G207" s="26"/>
      <c r="H207" s="25">
        <v>322</v>
      </c>
      <c r="I207" s="25">
        <v>330</v>
      </c>
      <c r="J207" s="25">
        <v>203</v>
      </c>
      <c r="K207" s="26"/>
      <c r="L207" s="28"/>
      <c r="M207" s="28"/>
      <c r="N207" s="28"/>
      <c r="P207" s="28"/>
      <c r="Q207" s="28"/>
      <c r="R207" s="28"/>
      <c r="T207" s="27">
        <v>0</v>
      </c>
      <c r="U207" s="27">
        <v>0</v>
      </c>
      <c r="V207" s="27">
        <v>0</v>
      </c>
      <c r="X207" s="27">
        <v>586</v>
      </c>
      <c r="Y207" s="27">
        <v>892</v>
      </c>
      <c r="Z207" s="27">
        <v>888</v>
      </c>
      <c r="AB207" s="28"/>
      <c r="AC207" s="28"/>
      <c r="AD207" s="28"/>
      <c r="AF207" s="28"/>
      <c r="AG207" s="28"/>
      <c r="AH207" s="28"/>
      <c r="AJ207" s="28"/>
      <c r="AK207" s="28"/>
      <c r="AL207" s="28"/>
      <c r="AN207" s="28"/>
      <c r="AO207" s="28"/>
      <c r="AP207" s="28"/>
      <c r="AR207" s="32">
        <f t="shared" si="44"/>
        <v>0</v>
      </c>
      <c r="AS207" s="32">
        <f t="shared" si="45"/>
        <v>0</v>
      </c>
      <c r="AT207" s="32">
        <f t="shared" si="46"/>
        <v>0</v>
      </c>
      <c r="AV207" s="32">
        <f t="shared" si="47"/>
        <v>0</v>
      </c>
      <c r="AW207" s="32">
        <f t="shared" si="48"/>
        <v>0</v>
      </c>
      <c r="AX207" s="32">
        <f t="shared" si="49"/>
        <v>0</v>
      </c>
      <c r="AY207" s="33"/>
      <c r="AZ207" s="32">
        <f t="shared" si="56"/>
        <v>0</v>
      </c>
      <c r="BA207" s="32">
        <f t="shared" si="56"/>
        <v>0</v>
      </c>
      <c r="BB207" s="32">
        <f t="shared" si="56"/>
        <v>0</v>
      </c>
      <c r="BD207" s="32">
        <f t="shared" si="50"/>
        <v>0</v>
      </c>
      <c r="BE207" s="32">
        <f t="shared" si="51"/>
        <v>0</v>
      </c>
      <c r="BF207" s="32">
        <f t="shared" si="52"/>
        <v>0</v>
      </c>
      <c r="BH207" s="32">
        <f t="shared" si="53"/>
        <v>0</v>
      </c>
      <c r="BI207" s="32">
        <f t="shared" si="54"/>
        <v>0</v>
      </c>
      <c r="BJ207" s="32">
        <f t="shared" si="55"/>
        <v>0</v>
      </c>
      <c r="BL207" s="32">
        <f t="shared" si="57"/>
        <v>0</v>
      </c>
      <c r="BM207" s="32">
        <f t="shared" si="57"/>
        <v>0</v>
      </c>
      <c r="BN207" s="32">
        <f t="shared" si="57"/>
        <v>0</v>
      </c>
      <c r="BP207" s="3">
        <f>'total Trade Mispricing ANALYSIS'!BX207</f>
        <v>0</v>
      </c>
      <c r="BQ207" s="3">
        <f>'total Trade Mispricing ANALYSIS'!BY207</f>
        <v>0</v>
      </c>
      <c r="BR207" s="3">
        <f>'total Trade Mispricing ANALYSIS'!BZ207</f>
        <v>0</v>
      </c>
    </row>
    <row r="208" spans="1:70" x14ac:dyDescent="0.2">
      <c r="A208" s="207"/>
      <c r="B208" s="207"/>
      <c r="C208" s="34" t="s">
        <v>475</v>
      </c>
      <c r="D208" s="25">
        <v>5193</v>
      </c>
      <c r="E208" s="25">
        <v>32446</v>
      </c>
      <c r="F208" s="25">
        <v>5321</v>
      </c>
      <c r="G208" s="26"/>
      <c r="H208" s="25">
        <v>65874</v>
      </c>
      <c r="I208" s="25">
        <v>81410</v>
      </c>
      <c r="J208" s="25">
        <v>78908</v>
      </c>
      <c r="K208" s="26"/>
      <c r="L208" s="28"/>
      <c r="M208" s="28"/>
      <c r="N208" s="28"/>
      <c r="P208" s="28"/>
      <c r="Q208" s="28"/>
      <c r="R208" s="28"/>
      <c r="T208" s="27">
        <v>605</v>
      </c>
      <c r="U208" s="27">
        <v>228</v>
      </c>
      <c r="V208" s="27">
        <v>165</v>
      </c>
      <c r="X208" s="27">
        <v>197075</v>
      </c>
      <c r="Y208" s="27">
        <v>115084</v>
      </c>
      <c r="Z208" s="27">
        <v>110616</v>
      </c>
      <c r="AB208" s="28"/>
      <c r="AC208" s="28"/>
      <c r="AD208" s="28"/>
      <c r="AF208" s="28"/>
      <c r="AG208" s="28"/>
      <c r="AH208" s="28"/>
      <c r="AJ208" s="28"/>
      <c r="AK208" s="28"/>
      <c r="AL208" s="28"/>
      <c r="AN208" s="28"/>
      <c r="AO208" s="28"/>
      <c r="AP208" s="28"/>
      <c r="AR208" s="32">
        <f t="shared" si="44"/>
        <v>0</v>
      </c>
      <c r="AS208" s="32">
        <f t="shared" si="45"/>
        <v>0</v>
      </c>
      <c r="AT208" s="32">
        <f t="shared" si="46"/>
        <v>0</v>
      </c>
      <c r="AV208" s="32">
        <f t="shared" si="47"/>
        <v>0</v>
      </c>
      <c r="AW208" s="32">
        <f t="shared" si="48"/>
        <v>0</v>
      </c>
      <c r="AX208" s="32">
        <f t="shared" si="49"/>
        <v>0</v>
      </c>
      <c r="AY208" s="33"/>
      <c r="AZ208" s="32">
        <f t="shared" si="56"/>
        <v>0</v>
      </c>
      <c r="BA208" s="32">
        <f t="shared" si="56"/>
        <v>0</v>
      </c>
      <c r="BB208" s="32">
        <f t="shared" si="56"/>
        <v>0</v>
      </c>
      <c r="BD208" s="32">
        <f t="shared" si="50"/>
        <v>0</v>
      </c>
      <c r="BE208" s="32">
        <f t="shared" si="51"/>
        <v>0</v>
      </c>
      <c r="BF208" s="32">
        <f t="shared" si="52"/>
        <v>0</v>
      </c>
      <c r="BH208" s="32">
        <f t="shared" si="53"/>
        <v>0</v>
      </c>
      <c r="BI208" s="32">
        <f t="shared" si="54"/>
        <v>0</v>
      </c>
      <c r="BJ208" s="32">
        <f t="shared" si="55"/>
        <v>0</v>
      </c>
      <c r="BL208" s="32">
        <f t="shared" si="57"/>
        <v>0</v>
      </c>
      <c r="BM208" s="32">
        <f t="shared" si="57"/>
        <v>0</v>
      </c>
      <c r="BN208" s="32">
        <f t="shared" si="57"/>
        <v>0</v>
      </c>
      <c r="BP208" s="3">
        <f>'total Trade Mispricing ANALYSIS'!BX208</f>
        <v>0</v>
      </c>
      <c r="BQ208" s="3">
        <f>'total Trade Mispricing ANALYSIS'!BY208</f>
        <v>0</v>
      </c>
      <c r="BR208" s="3">
        <f>'total Trade Mispricing ANALYSIS'!BZ208</f>
        <v>0</v>
      </c>
    </row>
    <row r="209" spans="1:70" x14ac:dyDescent="0.2">
      <c r="A209" s="207"/>
      <c r="B209" s="207"/>
      <c r="C209" s="34" t="s">
        <v>476</v>
      </c>
      <c r="D209" s="25">
        <v>12</v>
      </c>
      <c r="E209" s="25">
        <v>206</v>
      </c>
      <c r="F209" s="25">
        <v>333</v>
      </c>
      <c r="G209" s="26"/>
      <c r="H209" s="25">
        <v>0</v>
      </c>
      <c r="I209" s="25">
        <v>79</v>
      </c>
      <c r="J209" s="25">
        <v>209</v>
      </c>
      <c r="K209" s="69"/>
      <c r="L209" s="28"/>
      <c r="M209" s="28"/>
      <c r="N209" s="28"/>
      <c r="P209" s="28"/>
      <c r="Q209" s="28"/>
      <c r="R209" s="28"/>
      <c r="T209" s="27">
        <v>0</v>
      </c>
      <c r="U209" s="27">
        <v>0</v>
      </c>
      <c r="V209" s="27">
        <v>0</v>
      </c>
      <c r="X209" s="27">
        <v>170943</v>
      </c>
      <c r="Y209" s="27">
        <v>172716</v>
      </c>
      <c r="Z209" s="27">
        <v>165695</v>
      </c>
      <c r="AB209" s="28"/>
      <c r="AC209" s="28"/>
      <c r="AD209" s="28"/>
      <c r="AF209" s="28"/>
      <c r="AG209" s="28"/>
      <c r="AH209" s="28"/>
      <c r="AJ209" s="28"/>
      <c r="AK209" s="28"/>
      <c r="AL209" s="28"/>
      <c r="AN209" s="28"/>
      <c r="AO209" s="28"/>
      <c r="AP209" s="28"/>
      <c r="AR209" s="32">
        <f t="shared" si="44"/>
        <v>0</v>
      </c>
      <c r="AS209" s="32">
        <f t="shared" si="45"/>
        <v>0</v>
      </c>
      <c r="AT209" s="32">
        <f t="shared" si="46"/>
        <v>0</v>
      </c>
      <c r="AV209" s="32">
        <f t="shared" si="47"/>
        <v>0</v>
      </c>
      <c r="AW209" s="32">
        <f t="shared" si="48"/>
        <v>0</v>
      </c>
      <c r="AX209" s="32">
        <f t="shared" si="49"/>
        <v>0</v>
      </c>
      <c r="AY209" s="33"/>
      <c r="AZ209" s="32">
        <f t="shared" si="56"/>
        <v>0</v>
      </c>
      <c r="BA209" s="32">
        <f t="shared" si="56"/>
        <v>0</v>
      </c>
      <c r="BB209" s="32">
        <f t="shared" si="56"/>
        <v>0</v>
      </c>
      <c r="BD209" s="32">
        <f t="shared" si="50"/>
        <v>0</v>
      </c>
      <c r="BE209" s="32">
        <f t="shared" si="51"/>
        <v>0</v>
      </c>
      <c r="BF209" s="32">
        <f t="shared" si="52"/>
        <v>0</v>
      </c>
      <c r="BH209" s="32">
        <f t="shared" si="53"/>
        <v>0</v>
      </c>
      <c r="BI209" s="32">
        <f t="shared" si="54"/>
        <v>0</v>
      </c>
      <c r="BJ209" s="32">
        <f t="shared" si="55"/>
        <v>0</v>
      </c>
      <c r="BL209" s="32">
        <f t="shared" si="57"/>
        <v>0</v>
      </c>
      <c r="BM209" s="32">
        <f t="shared" si="57"/>
        <v>0</v>
      </c>
      <c r="BN209" s="32">
        <f t="shared" si="57"/>
        <v>0</v>
      </c>
      <c r="BP209" s="3">
        <f>'total Trade Mispricing ANALYSIS'!BX209</f>
        <v>0</v>
      </c>
      <c r="BQ209" s="3">
        <f>'total Trade Mispricing ANALYSIS'!BY209</f>
        <v>0</v>
      </c>
      <c r="BR209" s="3">
        <f>'total Trade Mispricing ANALYSIS'!BZ209</f>
        <v>0</v>
      </c>
    </row>
    <row r="210" spans="1:70" x14ac:dyDescent="0.2">
      <c r="A210" s="207"/>
      <c r="B210" s="207"/>
      <c r="C210" s="34" t="s">
        <v>477</v>
      </c>
      <c r="D210" s="25"/>
      <c r="E210" s="25"/>
      <c r="F210" s="25"/>
      <c r="G210" s="26"/>
      <c r="H210" s="25"/>
      <c r="I210" s="25"/>
      <c r="J210" s="25"/>
      <c r="K210" s="26"/>
      <c r="L210" s="28"/>
      <c r="M210" s="28"/>
      <c r="N210" s="28"/>
      <c r="P210" s="28"/>
      <c r="Q210" s="28"/>
      <c r="R210" s="28"/>
      <c r="T210" s="27">
        <v>632</v>
      </c>
      <c r="U210" s="27">
        <v>1336</v>
      </c>
      <c r="V210" s="27">
        <v>908</v>
      </c>
      <c r="X210" s="27">
        <v>1090</v>
      </c>
      <c r="Y210" s="27">
        <v>1344</v>
      </c>
      <c r="Z210" s="27">
        <v>819</v>
      </c>
      <c r="AB210" s="28"/>
      <c r="AC210" s="28"/>
      <c r="AD210" s="28"/>
      <c r="AF210" s="28"/>
      <c r="AG210" s="28"/>
      <c r="AH210" s="28"/>
      <c r="AJ210" s="28"/>
      <c r="AK210" s="28"/>
      <c r="AL210" s="28"/>
      <c r="AN210" s="28"/>
      <c r="AO210" s="28"/>
      <c r="AP210" s="28"/>
      <c r="AR210" s="32">
        <f t="shared" si="44"/>
        <v>0</v>
      </c>
      <c r="AS210" s="32">
        <f t="shared" si="45"/>
        <v>0</v>
      </c>
      <c r="AT210" s="32">
        <f t="shared" si="46"/>
        <v>0</v>
      </c>
      <c r="AV210" s="32">
        <f t="shared" si="47"/>
        <v>0</v>
      </c>
      <c r="AW210" s="32">
        <f t="shared" si="48"/>
        <v>0</v>
      </c>
      <c r="AX210" s="32">
        <f t="shared" si="49"/>
        <v>0</v>
      </c>
      <c r="AY210" s="33"/>
      <c r="AZ210" s="32">
        <f t="shared" si="56"/>
        <v>0</v>
      </c>
      <c r="BA210" s="32">
        <f t="shared" si="56"/>
        <v>0</v>
      </c>
      <c r="BB210" s="32">
        <f t="shared" si="56"/>
        <v>0</v>
      </c>
      <c r="BD210" s="32">
        <f t="shared" si="50"/>
        <v>0</v>
      </c>
      <c r="BE210" s="32">
        <f t="shared" si="51"/>
        <v>0</v>
      </c>
      <c r="BF210" s="32">
        <f t="shared" si="52"/>
        <v>0</v>
      </c>
      <c r="BH210" s="32">
        <f t="shared" si="53"/>
        <v>0</v>
      </c>
      <c r="BI210" s="32">
        <f t="shared" si="54"/>
        <v>0</v>
      </c>
      <c r="BJ210" s="32">
        <f t="shared" si="55"/>
        <v>0</v>
      </c>
      <c r="BL210" s="32">
        <f t="shared" si="57"/>
        <v>0</v>
      </c>
      <c r="BM210" s="32">
        <f t="shared" si="57"/>
        <v>0</v>
      </c>
      <c r="BN210" s="32">
        <f t="shared" si="57"/>
        <v>0</v>
      </c>
      <c r="BP210" s="3">
        <f>'total Trade Mispricing ANALYSIS'!BX210</f>
        <v>0</v>
      </c>
      <c r="BQ210" s="3">
        <f>'total Trade Mispricing ANALYSIS'!BY210</f>
        <v>0</v>
      </c>
      <c r="BR210" s="3">
        <f>'total Trade Mispricing ANALYSIS'!BZ210</f>
        <v>0</v>
      </c>
    </row>
    <row r="211" spans="1:70" x14ac:dyDescent="0.2">
      <c r="A211" s="207"/>
      <c r="B211" s="207"/>
      <c r="C211" s="34" t="s">
        <v>478</v>
      </c>
      <c r="D211" s="25">
        <v>14224</v>
      </c>
      <c r="E211" s="25">
        <v>16426</v>
      </c>
      <c r="F211" s="25">
        <v>16128</v>
      </c>
      <c r="G211" s="26"/>
      <c r="H211" s="25">
        <v>5152</v>
      </c>
      <c r="I211" s="25">
        <v>5276</v>
      </c>
      <c r="J211" s="25">
        <v>3703</v>
      </c>
      <c r="K211" s="26"/>
      <c r="L211" s="28"/>
      <c r="M211" s="28"/>
      <c r="N211" s="28"/>
      <c r="P211" s="28"/>
      <c r="Q211" s="28"/>
      <c r="R211" s="28"/>
      <c r="T211" s="27">
        <v>7717</v>
      </c>
      <c r="U211" s="27">
        <v>6511</v>
      </c>
      <c r="V211" s="27">
        <v>5304</v>
      </c>
      <c r="X211" s="27">
        <v>163063</v>
      </c>
      <c r="Y211" s="27">
        <v>150791</v>
      </c>
      <c r="Z211" s="27">
        <v>131939</v>
      </c>
      <c r="AB211" s="28"/>
      <c r="AC211" s="28"/>
      <c r="AD211" s="28"/>
      <c r="AF211" s="28"/>
      <c r="AG211" s="28"/>
      <c r="AH211" s="28"/>
      <c r="AJ211" s="28"/>
      <c r="AK211" s="28"/>
      <c r="AL211" s="28"/>
      <c r="AN211" s="28"/>
      <c r="AO211" s="28"/>
      <c r="AP211" s="28"/>
      <c r="AR211" s="32">
        <f t="shared" si="44"/>
        <v>0</v>
      </c>
      <c r="AS211" s="32">
        <f t="shared" si="45"/>
        <v>0</v>
      </c>
      <c r="AT211" s="32">
        <f t="shared" si="46"/>
        <v>0</v>
      </c>
      <c r="AV211" s="32">
        <f t="shared" si="47"/>
        <v>0</v>
      </c>
      <c r="AW211" s="32">
        <f t="shared" si="48"/>
        <v>0</v>
      </c>
      <c r="AX211" s="32">
        <f t="shared" si="49"/>
        <v>0</v>
      </c>
      <c r="AY211" s="33"/>
      <c r="AZ211" s="32">
        <f t="shared" si="56"/>
        <v>0</v>
      </c>
      <c r="BA211" s="32">
        <f t="shared" si="56"/>
        <v>0</v>
      </c>
      <c r="BB211" s="32">
        <f t="shared" si="56"/>
        <v>0</v>
      </c>
      <c r="BD211" s="32">
        <f t="shared" si="50"/>
        <v>0</v>
      </c>
      <c r="BE211" s="32">
        <f t="shared" si="51"/>
        <v>0</v>
      </c>
      <c r="BF211" s="32">
        <f t="shared" si="52"/>
        <v>0</v>
      </c>
      <c r="BH211" s="32">
        <f t="shared" si="53"/>
        <v>0</v>
      </c>
      <c r="BI211" s="32">
        <f t="shared" si="54"/>
        <v>0</v>
      </c>
      <c r="BJ211" s="32">
        <f t="shared" si="55"/>
        <v>0</v>
      </c>
      <c r="BL211" s="32">
        <f t="shared" si="57"/>
        <v>0</v>
      </c>
      <c r="BM211" s="32">
        <f t="shared" si="57"/>
        <v>0</v>
      </c>
      <c r="BN211" s="32">
        <f t="shared" si="57"/>
        <v>0</v>
      </c>
      <c r="BP211" s="3">
        <f>'total Trade Mispricing ANALYSIS'!BX211</f>
        <v>0</v>
      </c>
      <c r="BQ211" s="3">
        <f>'total Trade Mispricing ANALYSIS'!BY211</f>
        <v>0</v>
      </c>
      <c r="BR211" s="3">
        <f>'total Trade Mispricing ANALYSIS'!BZ211</f>
        <v>0</v>
      </c>
    </row>
    <row r="212" spans="1:70" x14ac:dyDescent="0.2">
      <c r="A212" s="206" t="s">
        <v>479</v>
      </c>
      <c r="B212" s="206" t="s">
        <v>479</v>
      </c>
      <c r="C212" s="24" t="s">
        <v>480</v>
      </c>
      <c r="D212" s="39"/>
      <c r="E212" s="39"/>
      <c r="F212" s="39"/>
      <c r="G212" s="66"/>
      <c r="H212" s="39"/>
      <c r="I212" s="39"/>
      <c r="J212" s="39"/>
      <c r="K212" s="26"/>
      <c r="L212" s="28"/>
      <c r="M212" s="28"/>
      <c r="N212" s="28"/>
      <c r="P212" s="28"/>
      <c r="Q212" s="28"/>
      <c r="R212" s="28"/>
      <c r="T212" s="27">
        <v>0</v>
      </c>
      <c r="U212" s="27">
        <v>0</v>
      </c>
      <c r="V212" s="27">
        <v>0</v>
      </c>
      <c r="X212" s="27">
        <v>0</v>
      </c>
      <c r="Y212" s="27">
        <v>0</v>
      </c>
      <c r="Z212" s="27">
        <v>0</v>
      </c>
      <c r="AB212" s="28"/>
      <c r="AC212" s="28"/>
      <c r="AD212" s="28"/>
      <c r="AF212" s="28"/>
      <c r="AG212" s="28"/>
      <c r="AH212" s="28"/>
      <c r="AJ212" s="28"/>
      <c r="AK212" s="28"/>
      <c r="AL212" s="28"/>
      <c r="AN212" s="28"/>
      <c r="AO212" s="28"/>
      <c r="AP212" s="28"/>
      <c r="AR212" s="32">
        <f t="shared" si="44"/>
        <v>0</v>
      </c>
      <c r="AS212" s="32">
        <f t="shared" si="45"/>
        <v>0</v>
      </c>
      <c r="AT212" s="32">
        <f t="shared" si="46"/>
        <v>0</v>
      </c>
      <c r="AV212" s="32">
        <f t="shared" si="47"/>
        <v>0</v>
      </c>
      <c r="AW212" s="32">
        <f t="shared" si="48"/>
        <v>0</v>
      </c>
      <c r="AX212" s="32">
        <f t="shared" si="49"/>
        <v>0</v>
      </c>
      <c r="AY212" s="33"/>
      <c r="AZ212" s="32">
        <f t="shared" si="56"/>
        <v>0</v>
      </c>
      <c r="BA212" s="32">
        <f t="shared" si="56"/>
        <v>0</v>
      </c>
      <c r="BB212" s="32">
        <f t="shared" si="56"/>
        <v>0</v>
      </c>
      <c r="BD212" s="32">
        <f t="shared" si="50"/>
        <v>0</v>
      </c>
      <c r="BE212" s="32">
        <f t="shared" si="51"/>
        <v>0</v>
      </c>
      <c r="BF212" s="32">
        <f t="shared" si="52"/>
        <v>0</v>
      </c>
      <c r="BH212" s="32">
        <f t="shared" si="53"/>
        <v>0</v>
      </c>
      <c r="BI212" s="32">
        <f t="shared" si="54"/>
        <v>0</v>
      </c>
      <c r="BJ212" s="32">
        <f t="shared" si="55"/>
        <v>0</v>
      </c>
      <c r="BL212" s="32">
        <f t="shared" si="57"/>
        <v>0</v>
      </c>
      <c r="BM212" s="32">
        <f t="shared" si="57"/>
        <v>0</v>
      </c>
      <c r="BN212" s="32">
        <f t="shared" si="57"/>
        <v>0</v>
      </c>
      <c r="BP212" s="3">
        <f>'total Trade Mispricing ANALYSIS'!BX212</f>
        <v>0</v>
      </c>
      <c r="BQ212" s="3">
        <f>'total Trade Mispricing ANALYSIS'!BY212</f>
        <v>0</v>
      </c>
      <c r="BR212" s="3">
        <f>'total Trade Mispricing ANALYSIS'!BZ212</f>
        <v>0</v>
      </c>
    </row>
    <row r="213" spans="1:70" x14ac:dyDescent="0.2">
      <c r="A213" s="207"/>
      <c r="B213" s="207"/>
      <c r="C213" s="34" t="s">
        <v>481</v>
      </c>
      <c r="D213" s="25">
        <v>330</v>
      </c>
      <c r="E213" s="25">
        <v>355</v>
      </c>
      <c r="F213" s="25">
        <v>463</v>
      </c>
      <c r="G213" s="26"/>
      <c r="H213" s="25">
        <v>6822</v>
      </c>
      <c r="I213" s="25">
        <v>8279</v>
      </c>
      <c r="J213" s="25">
        <v>5878</v>
      </c>
      <c r="K213" s="26"/>
      <c r="L213" s="28"/>
      <c r="M213" s="28"/>
      <c r="N213" s="28"/>
      <c r="P213" s="28"/>
      <c r="Q213" s="28"/>
      <c r="R213" s="28"/>
      <c r="T213" s="27">
        <v>2927</v>
      </c>
      <c r="U213" s="27">
        <v>2949</v>
      </c>
      <c r="V213" s="27">
        <v>1725</v>
      </c>
      <c r="X213" s="27">
        <v>464</v>
      </c>
      <c r="Y213" s="27">
        <v>3673</v>
      </c>
      <c r="Z213" s="27">
        <v>3466</v>
      </c>
      <c r="AB213" s="28"/>
      <c r="AC213" s="28"/>
      <c r="AD213" s="28"/>
      <c r="AF213" s="28"/>
      <c r="AG213" s="28"/>
      <c r="AH213" s="28"/>
      <c r="AJ213" s="28"/>
      <c r="AK213" s="28"/>
      <c r="AL213" s="28"/>
      <c r="AN213" s="28"/>
      <c r="AO213" s="28"/>
      <c r="AP213" s="28"/>
      <c r="AR213" s="32">
        <f t="shared" si="44"/>
        <v>0</v>
      </c>
      <c r="AS213" s="32">
        <f t="shared" si="45"/>
        <v>0</v>
      </c>
      <c r="AT213" s="32">
        <f t="shared" si="46"/>
        <v>0</v>
      </c>
      <c r="AV213" s="32">
        <f t="shared" si="47"/>
        <v>0</v>
      </c>
      <c r="AW213" s="32">
        <f t="shared" si="48"/>
        <v>0</v>
      </c>
      <c r="AX213" s="32">
        <f t="shared" si="49"/>
        <v>0</v>
      </c>
      <c r="AY213" s="33"/>
      <c r="AZ213" s="32">
        <f t="shared" si="56"/>
        <v>0</v>
      </c>
      <c r="BA213" s="32">
        <f t="shared" si="56"/>
        <v>0</v>
      </c>
      <c r="BB213" s="32">
        <f t="shared" si="56"/>
        <v>0</v>
      </c>
      <c r="BD213" s="32">
        <f t="shared" si="50"/>
        <v>0</v>
      </c>
      <c r="BE213" s="32">
        <f t="shared" si="51"/>
        <v>0</v>
      </c>
      <c r="BF213" s="32">
        <f t="shared" si="52"/>
        <v>0</v>
      </c>
      <c r="BH213" s="32">
        <f t="shared" si="53"/>
        <v>0</v>
      </c>
      <c r="BI213" s="32">
        <f t="shared" si="54"/>
        <v>0</v>
      </c>
      <c r="BJ213" s="32">
        <f t="shared" si="55"/>
        <v>0</v>
      </c>
      <c r="BL213" s="32">
        <f t="shared" si="57"/>
        <v>0</v>
      </c>
      <c r="BM213" s="32">
        <f t="shared" si="57"/>
        <v>0</v>
      </c>
      <c r="BN213" s="32">
        <f t="shared" si="57"/>
        <v>0</v>
      </c>
      <c r="BP213" s="3">
        <f>'total Trade Mispricing ANALYSIS'!BX213</f>
        <v>1</v>
      </c>
      <c r="BQ213" s="3">
        <f>'total Trade Mispricing ANALYSIS'!BY213</f>
        <v>1</v>
      </c>
      <c r="BR213" s="3">
        <f>'total Trade Mispricing ANALYSIS'!BZ213</f>
        <v>1</v>
      </c>
    </row>
    <row r="214" spans="1:70" x14ac:dyDescent="0.2">
      <c r="A214" s="207"/>
      <c r="B214" s="207"/>
      <c r="C214" s="34" t="s">
        <v>482</v>
      </c>
      <c r="D214" s="35">
        <v>-9999999</v>
      </c>
      <c r="E214" s="35">
        <v>-9999999</v>
      </c>
      <c r="F214" s="35">
        <v>-9999999</v>
      </c>
      <c r="G214" s="66"/>
      <c r="H214" s="35">
        <v>-9999999</v>
      </c>
      <c r="I214" s="35">
        <v>-9999999</v>
      </c>
      <c r="J214" s="35">
        <v>-9999999</v>
      </c>
      <c r="K214" s="26"/>
      <c r="L214" s="28"/>
      <c r="M214" s="28"/>
      <c r="N214" s="28"/>
      <c r="P214" s="28"/>
      <c r="Q214" s="28"/>
      <c r="R214" s="28"/>
      <c r="T214" s="27">
        <v>0</v>
      </c>
      <c r="U214" s="27">
        <v>0</v>
      </c>
      <c r="V214" s="27">
        <v>261</v>
      </c>
      <c r="X214" s="27">
        <v>50</v>
      </c>
      <c r="Y214" s="27">
        <v>154</v>
      </c>
      <c r="Z214" s="27">
        <v>28</v>
      </c>
      <c r="AB214" s="28"/>
      <c r="AC214" s="28"/>
      <c r="AD214" s="28"/>
      <c r="AF214" s="28"/>
      <c r="AG214" s="28"/>
      <c r="AH214" s="28"/>
      <c r="AJ214" s="28"/>
      <c r="AK214" s="28"/>
      <c r="AL214" s="28"/>
      <c r="AN214" s="28"/>
      <c r="AO214" s="28"/>
      <c r="AP214" s="28"/>
      <c r="AR214" s="32">
        <f t="shared" si="44"/>
        <v>0</v>
      </c>
      <c r="AS214" s="32">
        <f t="shared" si="45"/>
        <v>0</v>
      </c>
      <c r="AT214" s="32">
        <f t="shared" si="46"/>
        <v>0</v>
      </c>
      <c r="AV214" s="32">
        <f t="shared" si="47"/>
        <v>0</v>
      </c>
      <c r="AW214" s="32">
        <f t="shared" si="48"/>
        <v>0</v>
      </c>
      <c r="AX214" s="32">
        <f t="shared" si="49"/>
        <v>0</v>
      </c>
      <c r="AY214" s="33"/>
      <c r="AZ214" s="32">
        <f t="shared" si="56"/>
        <v>0</v>
      </c>
      <c r="BA214" s="32">
        <f t="shared" si="56"/>
        <v>0</v>
      </c>
      <c r="BB214" s="32">
        <f t="shared" si="56"/>
        <v>0</v>
      </c>
      <c r="BD214" s="32">
        <f t="shared" si="50"/>
        <v>0</v>
      </c>
      <c r="BE214" s="32">
        <f t="shared" si="51"/>
        <v>0</v>
      </c>
      <c r="BF214" s="32">
        <f t="shared" si="52"/>
        <v>0</v>
      </c>
      <c r="BH214" s="32">
        <f t="shared" si="53"/>
        <v>0</v>
      </c>
      <c r="BI214" s="32">
        <f t="shared" si="54"/>
        <v>0</v>
      </c>
      <c r="BJ214" s="32">
        <f t="shared" si="55"/>
        <v>0</v>
      </c>
      <c r="BL214" s="32">
        <f t="shared" si="57"/>
        <v>0</v>
      </c>
      <c r="BM214" s="32">
        <f t="shared" si="57"/>
        <v>0</v>
      </c>
      <c r="BN214" s="32">
        <f t="shared" si="57"/>
        <v>0</v>
      </c>
      <c r="BP214" s="3">
        <f>'total Trade Mispricing ANALYSIS'!BX214</f>
        <v>0</v>
      </c>
      <c r="BQ214" s="3">
        <f>'total Trade Mispricing ANALYSIS'!BY214</f>
        <v>0</v>
      </c>
      <c r="BR214" s="3">
        <f>'total Trade Mispricing ANALYSIS'!BZ214</f>
        <v>0</v>
      </c>
    </row>
    <row r="215" spans="1:70" x14ac:dyDescent="0.2">
      <c r="A215" s="207"/>
      <c r="B215" s="207"/>
      <c r="C215" s="34" t="s">
        <v>483</v>
      </c>
      <c r="D215" s="65">
        <v>43</v>
      </c>
      <c r="E215" s="65">
        <v>0</v>
      </c>
      <c r="F215" s="65">
        <v>34</v>
      </c>
      <c r="G215" s="8"/>
      <c r="H215" s="25">
        <v>41</v>
      </c>
      <c r="I215" s="25">
        <v>8</v>
      </c>
      <c r="J215" s="25">
        <v>54</v>
      </c>
      <c r="L215" s="28"/>
      <c r="M215" s="28"/>
      <c r="N215" s="28"/>
      <c r="P215" s="28"/>
      <c r="Q215" s="28"/>
      <c r="R215" s="28"/>
      <c r="T215" s="27">
        <v>0</v>
      </c>
      <c r="U215" s="27">
        <v>0</v>
      </c>
      <c r="V215" s="27">
        <v>0</v>
      </c>
      <c r="X215" s="27">
        <v>0</v>
      </c>
      <c r="Y215" s="27">
        <v>30</v>
      </c>
      <c r="Z215" s="27">
        <v>0</v>
      </c>
      <c r="AB215" s="28"/>
      <c r="AC215" s="28"/>
      <c r="AD215" s="28"/>
      <c r="AF215" s="28"/>
      <c r="AG215" s="28"/>
      <c r="AH215" s="28"/>
      <c r="AJ215" s="28"/>
      <c r="AK215" s="28"/>
      <c r="AL215" s="28"/>
      <c r="AN215" s="28"/>
      <c r="AO215" s="28"/>
      <c r="AP215" s="28"/>
      <c r="AR215" s="32">
        <f t="shared" si="44"/>
        <v>0</v>
      </c>
      <c r="AS215" s="32">
        <f t="shared" si="45"/>
        <v>0</v>
      </c>
      <c r="AT215" s="32">
        <f t="shared" si="46"/>
        <v>0</v>
      </c>
      <c r="AV215" s="32">
        <f t="shared" si="47"/>
        <v>0</v>
      </c>
      <c r="AW215" s="32">
        <f t="shared" si="48"/>
        <v>0</v>
      </c>
      <c r="AX215" s="32">
        <f t="shared" si="49"/>
        <v>0</v>
      </c>
      <c r="AY215" s="33"/>
      <c r="AZ215" s="32">
        <f t="shared" si="56"/>
        <v>0</v>
      </c>
      <c r="BA215" s="32">
        <f t="shared" si="56"/>
        <v>0</v>
      </c>
      <c r="BB215" s="32">
        <f t="shared" si="56"/>
        <v>0</v>
      </c>
      <c r="BD215" s="32">
        <f t="shared" si="50"/>
        <v>0</v>
      </c>
      <c r="BE215" s="32">
        <f t="shared" si="51"/>
        <v>0</v>
      </c>
      <c r="BF215" s="32">
        <f t="shared" si="52"/>
        <v>0</v>
      </c>
      <c r="BH215" s="32">
        <f t="shared" si="53"/>
        <v>0</v>
      </c>
      <c r="BI215" s="32">
        <f t="shared" si="54"/>
        <v>0</v>
      </c>
      <c r="BJ215" s="32">
        <f t="shared" si="55"/>
        <v>0</v>
      </c>
      <c r="BL215" s="32">
        <f t="shared" si="57"/>
        <v>0</v>
      </c>
      <c r="BM215" s="32">
        <f t="shared" si="57"/>
        <v>0</v>
      </c>
      <c r="BN215" s="32">
        <f t="shared" si="57"/>
        <v>0</v>
      </c>
      <c r="BP215" s="3">
        <f>'total Trade Mispricing ANALYSIS'!BX215</f>
        <v>0</v>
      </c>
      <c r="BQ215" s="3">
        <f>'total Trade Mispricing ANALYSIS'!BY215</f>
        <v>0</v>
      </c>
      <c r="BR215" s="3">
        <f>'total Trade Mispricing ANALYSIS'!BZ215</f>
        <v>0</v>
      </c>
    </row>
    <row r="216" spans="1:70" x14ac:dyDescent="0.2">
      <c r="A216" s="207"/>
      <c r="B216" s="207"/>
      <c r="C216" s="34" t="s">
        <v>484</v>
      </c>
      <c r="D216" s="25"/>
      <c r="E216" s="25"/>
      <c r="F216" s="25"/>
      <c r="G216" s="26"/>
      <c r="H216" s="27"/>
      <c r="I216" s="27"/>
      <c r="J216" s="27"/>
      <c r="K216" s="26"/>
      <c r="L216" s="28"/>
      <c r="M216" s="28"/>
      <c r="N216" s="28"/>
      <c r="P216" s="28"/>
      <c r="Q216" s="28"/>
      <c r="R216" s="28"/>
      <c r="T216" s="27">
        <v>0</v>
      </c>
      <c r="U216" s="27">
        <v>0</v>
      </c>
      <c r="V216" s="27">
        <v>0</v>
      </c>
      <c r="X216" s="27">
        <v>0</v>
      </c>
      <c r="Y216" s="27">
        <v>0</v>
      </c>
      <c r="Z216" s="27">
        <v>0</v>
      </c>
      <c r="AB216" s="28"/>
      <c r="AC216" s="28"/>
      <c r="AD216" s="28"/>
      <c r="AF216" s="28"/>
      <c r="AG216" s="28"/>
      <c r="AH216" s="28"/>
      <c r="AJ216" s="28"/>
      <c r="AK216" s="28"/>
      <c r="AL216" s="28"/>
      <c r="AN216" s="28"/>
      <c r="AO216" s="28"/>
      <c r="AP216" s="28"/>
      <c r="AR216" s="32">
        <f t="shared" si="44"/>
        <v>0</v>
      </c>
      <c r="AS216" s="32">
        <f t="shared" si="45"/>
        <v>0</v>
      </c>
      <c r="AT216" s="32">
        <f t="shared" si="46"/>
        <v>0</v>
      </c>
      <c r="AV216" s="32">
        <f t="shared" si="47"/>
        <v>0</v>
      </c>
      <c r="AW216" s="32">
        <f t="shared" si="48"/>
        <v>0</v>
      </c>
      <c r="AX216" s="32">
        <f t="shared" si="49"/>
        <v>0</v>
      </c>
      <c r="AY216" s="33"/>
      <c r="AZ216" s="32">
        <f t="shared" si="56"/>
        <v>0</v>
      </c>
      <c r="BA216" s="32">
        <f t="shared" si="56"/>
        <v>0</v>
      </c>
      <c r="BB216" s="32">
        <f t="shared" si="56"/>
        <v>0</v>
      </c>
      <c r="BD216" s="32">
        <f t="shared" si="50"/>
        <v>0</v>
      </c>
      <c r="BE216" s="32">
        <f t="shared" si="51"/>
        <v>0</v>
      </c>
      <c r="BF216" s="32">
        <f t="shared" si="52"/>
        <v>0</v>
      </c>
      <c r="BH216" s="32">
        <f t="shared" si="53"/>
        <v>0</v>
      </c>
      <c r="BI216" s="32">
        <f t="shared" si="54"/>
        <v>0</v>
      </c>
      <c r="BJ216" s="32">
        <f t="shared" si="55"/>
        <v>0</v>
      </c>
      <c r="BL216" s="32">
        <f t="shared" si="57"/>
        <v>0</v>
      </c>
      <c r="BM216" s="32">
        <f t="shared" si="57"/>
        <v>0</v>
      </c>
      <c r="BN216" s="32">
        <f t="shared" si="57"/>
        <v>0</v>
      </c>
      <c r="BP216" s="3">
        <f>'total Trade Mispricing ANALYSIS'!BX216</f>
        <v>0</v>
      </c>
      <c r="BQ216" s="3">
        <f>'total Trade Mispricing ANALYSIS'!BY216</f>
        <v>0</v>
      </c>
      <c r="BR216" s="3">
        <f>'total Trade Mispricing ANALYSIS'!BZ216</f>
        <v>0</v>
      </c>
    </row>
    <row r="217" spans="1:70" x14ac:dyDescent="0.2">
      <c r="A217" s="207"/>
      <c r="B217" s="207"/>
      <c r="C217" s="34" t="s">
        <v>253</v>
      </c>
      <c r="D217" s="47">
        <v>0</v>
      </c>
      <c r="E217" s="47">
        <v>0</v>
      </c>
      <c r="F217" s="35">
        <v>-9999999</v>
      </c>
      <c r="G217" s="8"/>
      <c r="H217" s="47">
        <v>0</v>
      </c>
      <c r="I217" s="47">
        <v>0</v>
      </c>
      <c r="J217" s="35">
        <v>-9999999</v>
      </c>
      <c r="L217" s="28"/>
      <c r="M217" s="28"/>
      <c r="N217" s="28"/>
      <c r="P217" s="28"/>
      <c r="Q217" s="28"/>
      <c r="R217" s="28"/>
      <c r="T217" s="27">
        <v>0</v>
      </c>
      <c r="U217" s="27">
        <v>0</v>
      </c>
      <c r="V217" s="27">
        <v>0</v>
      </c>
      <c r="X217" s="27">
        <v>0</v>
      </c>
      <c r="Y217" s="27">
        <v>0</v>
      </c>
      <c r="Z217" s="27">
        <v>0</v>
      </c>
      <c r="AB217" s="28"/>
      <c r="AC217" s="28"/>
      <c r="AD217" s="28"/>
      <c r="AF217" s="28"/>
      <c r="AG217" s="28"/>
      <c r="AH217" s="28"/>
      <c r="AJ217" s="28"/>
      <c r="AK217" s="28"/>
      <c r="AL217" s="28"/>
      <c r="AN217" s="28"/>
      <c r="AO217" s="28"/>
      <c r="AP217" s="28"/>
      <c r="AR217" s="32">
        <f t="shared" si="44"/>
        <v>0</v>
      </c>
      <c r="AS217" s="32">
        <f t="shared" si="45"/>
        <v>0</v>
      </c>
      <c r="AT217" s="32">
        <f t="shared" si="46"/>
        <v>0</v>
      </c>
      <c r="AV217" s="32">
        <f t="shared" si="47"/>
        <v>0</v>
      </c>
      <c r="AW217" s="32">
        <f t="shared" si="48"/>
        <v>0</v>
      </c>
      <c r="AX217" s="32">
        <f t="shared" si="49"/>
        <v>0</v>
      </c>
      <c r="AY217" s="33"/>
      <c r="AZ217" s="32">
        <f t="shared" si="56"/>
        <v>0</v>
      </c>
      <c r="BA217" s="32">
        <f t="shared" si="56"/>
        <v>0</v>
      </c>
      <c r="BB217" s="32">
        <f t="shared" si="56"/>
        <v>0</v>
      </c>
      <c r="BD217" s="32">
        <f t="shared" si="50"/>
        <v>0</v>
      </c>
      <c r="BE217" s="32">
        <f t="shared" si="51"/>
        <v>0</v>
      </c>
      <c r="BF217" s="32">
        <f t="shared" si="52"/>
        <v>0</v>
      </c>
      <c r="BH217" s="32">
        <f t="shared" si="53"/>
        <v>0</v>
      </c>
      <c r="BI217" s="32">
        <f t="shared" si="54"/>
        <v>0</v>
      </c>
      <c r="BJ217" s="32">
        <f t="shared" si="55"/>
        <v>0</v>
      </c>
      <c r="BL217" s="32">
        <f t="shared" si="57"/>
        <v>0</v>
      </c>
      <c r="BM217" s="32">
        <f t="shared" si="57"/>
        <v>0</v>
      </c>
      <c r="BN217" s="32">
        <f t="shared" si="57"/>
        <v>0</v>
      </c>
      <c r="BP217" s="3">
        <f>'total Trade Mispricing ANALYSIS'!BX217</f>
        <v>1</v>
      </c>
      <c r="BQ217" s="3">
        <f>'total Trade Mispricing ANALYSIS'!BY217</f>
        <v>0</v>
      </c>
      <c r="BR217" s="3">
        <f>'total Trade Mispricing ANALYSIS'!BZ217</f>
        <v>0</v>
      </c>
    </row>
    <row r="218" spans="1:70" x14ac:dyDescent="0.2">
      <c r="A218" s="207"/>
      <c r="B218" s="207"/>
      <c r="C218" s="34" t="s">
        <v>485</v>
      </c>
      <c r="D218" s="37">
        <v>0</v>
      </c>
      <c r="E218" s="39">
        <v>0</v>
      </c>
      <c r="F218" s="37">
        <v>0</v>
      </c>
      <c r="G218" s="38"/>
      <c r="H218" s="39">
        <v>0</v>
      </c>
      <c r="I218" s="39">
        <v>0</v>
      </c>
      <c r="J218" s="39">
        <v>0</v>
      </c>
      <c r="K218" s="38"/>
      <c r="L218" s="28"/>
      <c r="M218" s="28"/>
      <c r="N218" s="28"/>
      <c r="P218" s="28"/>
      <c r="Q218" s="28"/>
      <c r="R218" s="28"/>
      <c r="T218" s="27">
        <v>0</v>
      </c>
      <c r="U218" s="27">
        <v>0</v>
      </c>
      <c r="V218" s="27">
        <v>0</v>
      </c>
      <c r="X218" s="27">
        <v>0</v>
      </c>
      <c r="Y218" s="27">
        <v>0</v>
      </c>
      <c r="Z218" s="27">
        <v>0</v>
      </c>
      <c r="AB218" s="28"/>
      <c r="AC218" s="28"/>
      <c r="AD218" s="28"/>
      <c r="AF218" s="28"/>
      <c r="AG218" s="28"/>
      <c r="AH218" s="28"/>
      <c r="AJ218" s="28"/>
      <c r="AK218" s="28"/>
      <c r="AL218" s="28"/>
      <c r="AN218" s="28"/>
      <c r="AO218" s="28"/>
      <c r="AP218" s="28"/>
      <c r="AR218" s="32">
        <f t="shared" si="44"/>
        <v>0</v>
      </c>
      <c r="AS218" s="32">
        <f t="shared" si="45"/>
        <v>0</v>
      </c>
      <c r="AT218" s="32">
        <f t="shared" si="46"/>
        <v>0</v>
      </c>
      <c r="AV218" s="32">
        <f t="shared" si="47"/>
        <v>0</v>
      </c>
      <c r="AW218" s="32">
        <f t="shared" si="48"/>
        <v>0</v>
      </c>
      <c r="AX218" s="32">
        <f t="shared" si="49"/>
        <v>0</v>
      </c>
      <c r="AY218" s="33"/>
      <c r="AZ218" s="32">
        <f t="shared" si="56"/>
        <v>0</v>
      </c>
      <c r="BA218" s="32">
        <f t="shared" si="56"/>
        <v>0</v>
      </c>
      <c r="BB218" s="32">
        <f t="shared" si="56"/>
        <v>0</v>
      </c>
      <c r="BD218" s="32">
        <f t="shared" si="50"/>
        <v>0</v>
      </c>
      <c r="BE218" s="32">
        <f t="shared" si="51"/>
        <v>0</v>
      </c>
      <c r="BF218" s="32">
        <f t="shared" si="52"/>
        <v>0</v>
      </c>
      <c r="BH218" s="32">
        <f t="shared" si="53"/>
        <v>0</v>
      </c>
      <c r="BI218" s="32">
        <f t="shared" si="54"/>
        <v>0</v>
      </c>
      <c r="BJ218" s="32">
        <f t="shared" si="55"/>
        <v>0</v>
      </c>
      <c r="BL218" s="32">
        <f t="shared" si="57"/>
        <v>0</v>
      </c>
      <c r="BM218" s="32">
        <f t="shared" si="57"/>
        <v>0</v>
      </c>
      <c r="BN218" s="32">
        <f t="shared" si="57"/>
        <v>0</v>
      </c>
      <c r="BP218" s="3">
        <f>'total Trade Mispricing ANALYSIS'!BX218</f>
        <v>0</v>
      </c>
      <c r="BQ218" s="3">
        <f>'total Trade Mispricing ANALYSIS'!BY218</f>
        <v>0</v>
      </c>
      <c r="BR218" s="3">
        <f>'total Trade Mispricing ANALYSIS'!BZ218</f>
        <v>0</v>
      </c>
    </row>
    <row r="219" spans="1:70" x14ac:dyDescent="0.2">
      <c r="A219" s="207"/>
      <c r="B219" s="207"/>
      <c r="C219" s="34" t="s">
        <v>486</v>
      </c>
      <c r="D219" s="39">
        <v>0</v>
      </c>
      <c r="E219" s="39">
        <v>0</v>
      </c>
      <c r="F219" s="39">
        <v>0</v>
      </c>
      <c r="G219" s="38"/>
      <c r="H219" s="39">
        <v>0</v>
      </c>
      <c r="I219" s="39">
        <v>0</v>
      </c>
      <c r="J219" s="39">
        <v>0</v>
      </c>
      <c r="K219" s="38"/>
      <c r="L219" s="28"/>
      <c r="M219" s="28"/>
      <c r="N219" s="28"/>
      <c r="P219" s="28"/>
      <c r="Q219" s="28"/>
      <c r="R219" s="28"/>
      <c r="T219" s="27">
        <v>0</v>
      </c>
      <c r="U219" s="27">
        <v>0</v>
      </c>
      <c r="V219" s="27">
        <v>0</v>
      </c>
      <c r="X219" s="27">
        <v>0</v>
      </c>
      <c r="Y219" s="27">
        <v>0</v>
      </c>
      <c r="Z219" s="27">
        <v>0</v>
      </c>
      <c r="AB219" s="28"/>
      <c r="AC219" s="28"/>
      <c r="AD219" s="28"/>
      <c r="AF219" s="28"/>
      <c r="AG219" s="28"/>
      <c r="AH219" s="28"/>
      <c r="AJ219" s="28"/>
      <c r="AK219" s="28"/>
      <c r="AL219" s="28"/>
      <c r="AN219" s="28"/>
      <c r="AO219" s="28"/>
      <c r="AP219" s="28"/>
      <c r="AR219" s="32">
        <f t="shared" si="44"/>
        <v>0</v>
      </c>
      <c r="AS219" s="32">
        <f t="shared" si="45"/>
        <v>0</v>
      </c>
      <c r="AT219" s="32">
        <f t="shared" si="46"/>
        <v>0</v>
      </c>
      <c r="AV219" s="32">
        <f t="shared" si="47"/>
        <v>0</v>
      </c>
      <c r="AW219" s="32">
        <f t="shared" si="48"/>
        <v>0</v>
      </c>
      <c r="AX219" s="32">
        <f t="shared" si="49"/>
        <v>0</v>
      </c>
      <c r="AY219" s="33"/>
      <c r="AZ219" s="32">
        <f t="shared" si="56"/>
        <v>0</v>
      </c>
      <c r="BA219" s="32">
        <f t="shared" si="56"/>
        <v>0</v>
      </c>
      <c r="BB219" s="32">
        <f t="shared" si="56"/>
        <v>0</v>
      </c>
      <c r="BD219" s="32">
        <f t="shared" si="50"/>
        <v>0</v>
      </c>
      <c r="BE219" s="32">
        <f t="shared" si="51"/>
        <v>0</v>
      </c>
      <c r="BF219" s="32">
        <f t="shared" si="52"/>
        <v>0</v>
      </c>
      <c r="BH219" s="32">
        <f t="shared" si="53"/>
        <v>0</v>
      </c>
      <c r="BI219" s="32">
        <f t="shared" si="54"/>
        <v>0</v>
      </c>
      <c r="BJ219" s="32">
        <f t="shared" si="55"/>
        <v>0</v>
      </c>
      <c r="BL219" s="32">
        <f t="shared" si="57"/>
        <v>0</v>
      </c>
      <c r="BM219" s="32">
        <f t="shared" si="57"/>
        <v>0</v>
      </c>
      <c r="BN219" s="32">
        <f t="shared" si="57"/>
        <v>0</v>
      </c>
      <c r="BP219" s="3">
        <f>'total Trade Mispricing ANALYSIS'!BX219</f>
        <v>0</v>
      </c>
      <c r="BQ219" s="3">
        <f>'total Trade Mispricing ANALYSIS'!BY219</f>
        <v>0</v>
      </c>
      <c r="BR219" s="3">
        <f>'total Trade Mispricing ANALYSIS'!BZ219</f>
        <v>0</v>
      </c>
    </row>
    <row r="220" spans="1:70" x14ac:dyDescent="0.2">
      <c r="A220" s="207"/>
      <c r="B220" s="207"/>
      <c r="C220" s="34" t="s">
        <v>256</v>
      </c>
      <c r="D220" s="70">
        <v>0</v>
      </c>
      <c r="E220" s="70">
        <v>0</v>
      </c>
      <c r="F220" s="70">
        <v>0</v>
      </c>
      <c r="G220" s="66"/>
      <c r="H220" s="39">
        <v>0</v>
      </c>
      <c r="I220" s="39">
        <v>4</v>
      </c>
      <c r="J220" s="39">
        <v>0</v>
      </c>
      <c r="K220" s="50"/>
      <c r="L220" s="28"/>
      <c r="M220" s="28"/>
      <c r="N220" s="28"/>
      <c r="P220" s="28"/>
      <c r="Q220" s="28"/>
      <c r="R220" s="28"/>
      <c r="T220" s="27">
        <v>0</v>
      </c>
      <c r="U220" s="27">
        <v>0</v>
      </c>
      <c r="V220" s="27">
        <v>0</v>
      </c>
      <c r="X220" s="27">
        <v>0</v>
      </c>
      <c r="Y220" s="27">
        <v>4</v>
      </c>
      <c r="Z220" s="27">
        <v>0</v>
      </c>
      <c r="AB220" s="28"/>
      <c r="AC220" s="28"/>
      <c r="AD220" s="28"/>
      <c r="AF220" s="28"/>
      <c r="AG220" s="28"/>
      <c r="AH220" s="28"/>
      <c r="AJ220" s="28"/>
      <c r="AK220" s="28"/>
      <c r="AL220" s="28"/>
      <c r="AN220" s="28"/>
      <c r="AO220" s="28"/>
      <c r="AP220" s="28"/>
      <c r="AR220" s="32">
        <f t="shared" si="44"/>
        <v>0</v>
      </c>
      <c r="AS220" s="32">
        <f t="shared" si="45"/>
        <v>0</v>
      </c>
      <c r="AT220" s="32">
        <f t="shared" si="46"/>
        <v>0</v>
      </c>
      <c r="AV220" s="32">
        <f t="shared" si="47"/>
        <v>0</v>
      </c>
      <c r="AW220" s="32">
        <f t="shared" si="48"/>
        <v>0</v>
      </c>
      <c r="AX220" s="32">
        <f t="shared" si="49"/>
        <v>0</v>
      </c>
      <c r="AY220" s="33"/>
      <c r="AZ220" s="32">
        <f t="shared" si="56"/>
        <v>0</v>
      </c>
      <c r="BA220" s="32">
        <f t="shared" si="56"/>
        <v>0</v>
      </c>
      <c r="BB220" s="32">
        <f t="shared" si="56"/>
        <v>0</v>
      </c>
      <c r="BD220" s="32">
        <f t="shared" si="50"/>
        <v>0</v>
      </c>
      <c r="BE220" s="32">
        <f t="shared" si="51"/>
        <v>0</v>
      </c>
      <c r="BF220" s="32">
        <f t="shared" si="52"/>
        <v>0</v>
      </c>
      <c r="BH220" s="32">
        <f t="shared" si="53"/>
        <v>0</v>
      </c>
      <c r="BI220" s="32">
        <f t="shared" si="54"/>
        <v>0</v>
      </c>
      <c r="BJ220" s="32">
        <f t="shared" si="55"/>
        <v>0</v>
      </c>
      <c r="BL220" s="32">
        <f t="shared" si="57"/>
        <v>0</v>
      </c>
      <c r="BM220" s="32">
        <f t="shared" si="57"/>
        <v>0</v>
      </c>
      <c r="BN220" s="32">
        <f t="shared" si="57"/>
        <v>0</v>
      </c>
      <c r="BP220" s="3">
        <f>'total Trade Mispricing ANALYSIS'!BX220</f>
        <v>0</v>
      </c>
      <c r="BQ220" s="3">
        <f>'total Trade Mispricing ANALYSIS'!BY220</f>
        <v>0</v>
      </c>
      <c r="BR220" s="3">
        <f>'total Trade Mispricing ANALYSIS'!BZ220</f>
        <v>0</v>
      </c>
    </row>
    <row r="221" spans="1:70" x14ac:dyDescent="0.2">
      <c r="A221" s="207"/>
      <c r="B221" s="207"/>
      <c r="C221" s="34" t="s">
        <v>487</v>
      </c>
      <c r="D221" s="27">
        <v>569</v>
      </c>
      <c r="E221" s="25">
        <v>50</v>
      </c>
      <c r="F221" s="25">
        <v>3955</v>
      </c>
      <c r="G221" s="26"/>
      <c r="H221" s="25">
        <v>35</v>
      </c>
      <c r="I221" s="25">
        <v>22</v>
      </c>
      <c r="J221" s="25">
        <v>8</v>
      </c>
      <c r="K221" s="26"/>
      <c r="L221" s="28"/>
      <c r="M221" s="28"/>
      <c r="N221" s="28"/>
      <c r="P221" s="28"/>
      <c r="Q221" s="28"/>
      <c r="R221" s="28"/>
      <c r="T221" s="27">
        <v>0</v>
      </c>
      <c r="U221" s="27">
        <v>0</v>
      </c>
      <c r="V221" s="27">
        <v>0</v>
      </c>
      <c r="X221" s="27">
        <v>0</v>
      </c>
      <c r="Y221" s="27">
        <v>0</v>
      </c>
      <c r="Z221" s="27">
        <v>0</v>
      </c>
      <c r="AB221" s="28"/>
      <c r="AC221" s="28"/>
      <c r="AD221" s="28"/>
      <c r="AF221" s="28"/>
      <c r="AG221" s="28"/>
      <c r="AH221" s="28"/>
      <c r="AJ221" s="28"/>
      <c r="AK221" s="28"/>
      <c r="AL221" s="28"/>
      <c r="AN221" s="28"/>
      <c r="AO221" s="28"/>
      <c r="AP221" s="28"/>
      <c r="AR221" s="32">
        <f t="shared" si="44"/>
        <v>0</v>
      </c>
      <c r="AS221" s="32">
        <f t="shared" si="45"/>
        <v>0</v>
      </c>
      <c r="AT221" s="32">
        <f t="shared" si="46"/>
        <v>0</v>
      </c>
      <c r="AV221" s="32">
        <f t="shared" si="47"/>
        <v>0</v>
      </c>
      <c r="AW221" s="32">
        <f t="shared" si="48"/>
        <v>0</v>
      </c>
      <c r="AX221" s="32">
        <f t="shared" si="49"/>
        <v>0</v>
      </c>
      <c r="AY221" s="33"/>
      <c r="AZ221" s="32">
        <f t="shared" si="56"/>
        <v>0</v>
      </c>
      <c r="BA221" s="32">
        <f t="shared" si="56"/>
        <v>0</v>
      </c>
      <c r="BB221" s="32">
        <f t="shared" si="56"/>
        <v>0</v>
      </c>
      <c r="BD221" s="32">
        <f t="shared" si="50"/>
        <v>0</v>
      </c>
      <c r="BE221" s="32">
        <f t="shared" si="51"/>
        <v>0</v>
      </c>
      <c r="BF221" s="32">
        <f t="shared" si="52"/>
        <v>0</v>
      </c>
      <c r="BH221" s="32">
        <f t="shared" si="53"/>
        <v>0</v>
      </c>
      <c r="BI221" s="32">
        <f t="shared" si="54"/>
        <v>0</v>
      </c>
      <c r="BJ221" s="32">
        <f t="shared" si="55"/>
        <v>0</v>
      </c>
      <c r="BL221" s="32">
        <f t="shared" si="57"/>
        <v>0</v>
      </c>
      <c r="BM221" s="32">
        <f t="shared" si="57"/>
        <v>0</v>
      </c>
      <c r="BN221" s="32">
        <f t="shared" si="57"/>
        <v>0</v>
      </c>
      <c r="BP221" s="3">
        <f>'total Trade Mispricing ANALYSIS'!BX221</f>
        <v>0</v>
      </c>
      <c r="BQ221" s="3">
        <f>'total Trade Mispricing ANALYSIS'!BY221</f>
        <v>0</v>
      </c>
      <c r="BR221" s="3">
        <f>'total Trade Mispricing ANALYSIS'!BZ221</f>
        <v>0</v>
      </c>
    </row>
    <row r="222" spans="1:70" x14ac:dyDescent="0.2">
      <c r="A222" s="207"/>
      <c r="B222" s="207"/>
      <c r="C222" s="34" t="s">
        <v>488</v>
      </c>
      <c r="D222" s="25">
        <v>1427</v>
      </c>
      <c r="E222" s="25">
        <v>874</v>
      </c>
      <c r="F222" s="25">
        <v>340</v>
      </c>
      <c r="G222" s="26"/>
      <c r="H222" s="25">
        <v>33142</v>
      </c>
      <c r="I222" s="25">
        <v>42533</v>
      </c>
      <c r="J222" s="25">
        <v>40614</v>
      </c>
      <c r="K222" s="26"/>
      <c r="L222" s="28"/>
      <c r="M222" s="28"/>
      <c r="N222" s="28"/>
      <c r="P222" s="28"/>
      <c r="Q222" s="28"/>
      <c r="R222" s="28"/>
      <c r="T222" s="27">
        <v>3</v>
      </c>
      <c r="U222" s="27">
        <v>0</v>
      </c>
      <c r="V222" s="27">
        <v>0</v>
      </c>
      <c r="X222" s="27">
        <v>1</v>
      </c>
      <c r="Y222" s="27">
        <v>649</v>
      </c>
      <c r="Z222" s="27">
        <v>508</v>
      </c>
      <c r="AB222" s="28"/>
      <c r="AC222" s="28"/>
      <c r="AD222" s="28"/>
      <c r="AF222" s="28"/>
      <c r="AG222" s="28"/>
      <c r="AH222" s="28"/>
      <c r="AJ222" s="28"/>
      <c r="AK222" s="28"/>
      <c r="AL222" s="28"/>
      <c r="AN222" s="28"/>
      <c r="AO222" s="28"/>
      <c r="AP222" s="28"/>
      <c r="AR222" s="32">
        <f t="shared" si="44"/>
        <v>0</v>
      </c>
      <c r="AS222" s="32">
        <f t="shared" si="45"/>
        <v>0</v>
      </c>
      <c r="AT222" s="32">
        <f t="shared" si="46"/>
        <v>0</v>
      </c>
      <c r="AV222" s="32">
        <f t="shared" si="47"/>
        <v>0</v>
      </c>
      <c r="AW222" s="32">
        <f t="shared" si="48"/>
        <v>0</v>
      </c>
      <c r="AX222" s="32">
        <f t="shared" si="49"/>
        <v>0</v>
      </c>
      <c r="AY222" s="33"/>
      <c r="AZ222" s="32">
        <f t="shared" si="56"/>
        <v>0</v>
      </c>
      <c r="BA222" s="32">
        <f t="shared" si="56"/>
        <v>0</v>
      </c>
      <c r="BB222" s="32">
        <f t="shared" si="56"/>
        <v>0</v>
      </c>
      <c r="BD222" s="32">
        <f t="shared" si="50"/>
        <v>0</v>
      </c>
      <c r="BE222" s="32">
        <f t="shared" si="51"/>
        <v>0</v>
      </c>
      <c r="BF222" s="32">
        <f t="shared" si="52"/>
        <v>0</v>
      </c>
      <c r="BH222" s="32">
        <f t="shared" si="53"/>
        <v>0</v>
      </c>
      <c r="BI222" s="32">
        <f t="shared" si="54"/>
        <v>0</v>
      </c>
      <c r="BJ222" s="32">
        <f t="shared" si="55"/>
        <v>0</v>
      </c>
      <c r="BL222" s="32">
        <f t="shared" si="57"/>
        <v>0</v>
      </c>
      <c r="BM222" s="32">
        <f t="shared" si="57"/>
        <v>0</v>
      </c>
      <c r="BN222" s="32">
        <f t="shared" si="57"/>
        <v>0</v>
      </c>
      <c r="BP222" s="3">
        <f>'total Trade Mispricing ANALYSIS'!BX222</f>
        <v>0</v>
      </c>
      <c r="BQ222" s="3">
        <f>'total Trade Mispricing ANALYSIS'!BY222</f>
        <v>0</v>
      </c>
      <c r="BR222" s="3">
        <f>'total Trade Mispricing ANALYSIS'!BZ222</f>
        <v>0</v>
      </c>
    </row>
    <row r="223" spans="1:70" x14ac:dyDescent="0.2">
      <c r="A223" s="207"/>
      <c r="B223" s="207"/>
      <c r="C223" s="34" t="s">
        <v>259</v>
      </c>
      <c r="D223" s="39">
        <v>0</v>
      </c>
      <c r="E223" s="39">
        <v>0</v>
      </c>
      <c r="F223" s="39">
        <v>0</v>
      </c>
      <c r="G223" s="38"/>
      <c r="H223" s="39">
        <v>0</v>
      </c>
      <c r="I223" s="39">
        <v>0</v>
      </c>
      <c r="J223" s="39">
        <v>0</v>
      </c>
      <c r="K223" s="38"/>
      <c r="L223" s="28"/>
      <c r="M223" s="28"/>
      <c r="N223" s="28"/>
      <c r="P223" s="28"/>
      <c r="Q223" s="28"/>
      <c r="R223" s="28"/>
      <c r="T223" s="27">
        <v>0</v>
      </c>
      <c r="U223" s="27">
        <v>0</v>
      </c>
      <c r="V223" s="27">
        <v>0</v>
      </c>
      <c r="X223" s="27">
        <v>0</v>
      </c>
      <c r="Y223" s="27">
        <v>0</v>
      </c>
      <c r="Z223" s="27">
        <v>0</v>
      </c>
      <c r="AB223" s="28"/>
      <c r="AC223" s="28"/>
      <c r="AD223" s="28"/>
      <c r="AF223" s="28"/>
      <c r="AG223" s="28"/>
      <c r="AH223" s="28"/>
      <c r="AJ223" s="28"/>
      <c r="AK223" s="28"/>
      <c r="AL223" s="28"/>
      <c r="AN223" s="28"/>
      <c r="AO223" s="28"/>
      <c r="AP223" s="28"/>
      <c r="AR223" s="32">
        <f t="shared" si="44"/>
        <v>0</v>
      </c>
      <c r="AS223" s="32">
        <f t="shared" si="45"/>
        <v>0</v>
      </c>
      <c r="AT223" s="32">
        <f t="shared" si="46"/>
        <v>0</v>
      </c>
      <c r="AV223" s="32">
        <f t="shared" si="47"/>
        <v>0</v>
      </c>
      <c r="AW223" s="32">
        <f t="shared" si="48"/>
        <v>0</v>
      </c>
      <c r="AX223" s="32">
        <f t="shared" si="49"/>
        <v>0</v>
      </c>
      <c r="AY223" s="33"/>
      <c r="AZ223" s="32">
        <f t="shared" si="56"/>
        <v>0</v>
      </c>
      <c r="BA223" s="32">
        <f t="shared" si="56"/>
        <v>0</v>
      </c>
      <c r="BB223" s="32">
        <f t="shared" si="56"/>
        <v>0</v>
      </c>
      <c r="BD223" s="32">
        <f t="shared" si="50"/>
        <v>0</v>
      </c>
      <c r="BE223" s="32">
        <f t="shared" si="51"/>
        <v>0</v>
      </c>
      <c r="BF223" s="32">
        <f t="shared" si="52"/>
        <v>0</v>
      </c>
      <c r="BH223" s="32">
        <f t="shared" si="53"/>
        <v>0</v>
      </c>
      <c r="BI223" s="32">
        <f t="shared" si="54"/>
        <v>0</v>
      </c>
      <c r="BJ223" s="32">
        <f t="shared" si="55"/>
        <v>0</v>
      </c>
      <c r="BL223" s="32">
        <f t="shared" si="57"/>
        <v>0</v>
      </c>
      <c r="BM223" s="32">
        <f t="shared" si="57"/>
        <v>0</v>
      </c>
      <c r="BN223" s="32">
        <f t="shared" si="57"/>
        <v>0</v>
      </c>
      <c r="BP223" s="3">
        <f>'total Trade Mispricing ANALYSIS'!BX223</f>
        <v>0</v>
      </c>
      <c r="BQ223" s="3">
        <f>'total Trade Mispricing ANALYSIS'!BY223</f>
        <v>0</v>
      </c>
      <c r="BR223" s="3">
        <f>'total Trade Mispricing ANALYSIS'!BZ223</f>
        <v>0</v>
      </c>
    </row>
    <row r="224" spans="1:70" x14ac:dyDescent="0.2">
      <c r="A224" s="207"/>
      <c r="B224" s="207"/>
      <c r="C224" s="34" t="s">
        <v>489</v>
      </c>
      <c r="D224" s="70">
        <v>0</v>
      </c>
      <c r="E224" s="70">
        <v>2</v>
      </c>
      <c r="F224" s="70">
        <v>0</v>
      </c>
      <c r="G224" s="66"/>
      <c r="H224" s="39">
        <v>0</v>
      </c>
      <c r="I224" s="39">
        <v>0</v>
      </c>
      <c r="J224" s="39">
        <v>0</v>
      </c>
      <c r="K224" s="50"/>
      <c r="L224" s="28"/>
      <c r="M224" s="28"/>
      <c r="N224" s="28"/>
      <c r="P224" s="28"/>
      <c r="Q224" s="28"/>
      <c r="R224" s="28"/>
      <c r="T224" s="27">
        <v>0</v>
      </c>
      <c r="U224" s="27">
        <v>2</v>
      </c>
      <c r="V224" s="27">
        <v>0</v>
      </c>
      <c r="X224" s="27">
        <v>0</v>
      </c>
      <c r="Y224" s="27">
        <v>0</v>
      </c>
      <c r="Z224" s="27">
        <v>0</v>
      </c>
      <c r="AB224" s="28"/>
      <c r="AC224" s="28"/>
      <c r="AD224" s="28"/>
      <c r="AF224" s="28"/>
      <c r="AG224" s="28"/>
      <c r="AH224" s="28"/>
      <c r="AJ224" s="28"/>
      <c r="AK224" s="28"/>
      <c r="AL224" s="28"/>
      <c r="AN224" s="28"/>
      <c r="AO224" s="28"/>
      <c r="AP224" s="28"/>
      <c r="AR224" s="32">
        <f t="shared" si="44"/>
        <v>0</v>
      </c>
      <c r="AS224" s="32">
        <f t="shared" si="45"/>
        <v>0</v>
      </c>
      <c r="AT224" s="32">
        <f t="shared" si="46"/>
        <v>0</v>
      </c>
      <c r="AV224" s="32">
        <f t="shared" si="47"/>
        <v>0</v>
      </c>
      <c r="AW224" s="32">
        <f t="shared" si="48"/>
        <v>0</v>
      </c>
      <c r="AX224" s="32">
        <f t="shared" si="49"/>
        <v>0</v>
      </c>
      <c r="AY224" s="33"/>
      <c r="AZ224" s="32">
        <f t="shared" si="56"/>
        <v>0</v>
      </c>
      <c r="BA224" s="32">
        <f t="shared" si="56"/>
        <v>0</v>
      </c>
      <c r="BB224" s="32">
        <f t="shared" si="56"/>
        <v>0</v>
      </c>
      <c r="BD224" s="32">
        <f t="shared" si="50"/>
        <v>0</v>
      </c>
      <c r="BE224" s="32">
        <f t="shared" si="51"/>
        <v>0</v>
      </c>
      <c r="BF224" s="32">
        <f t="shared" si="52"/>
        <v>0</v>
      </c>
      <c r="BH224" s="32">
        <f t="shared" si="53"/>
        <v>0</v>
      </c>
      <c r="BI224" s="32">
        <f t="shared" si="54"/>
        <v>0</v>
      </c>
      <c r="BJ224" s="32">
        <f t="shared" si="55"/>
        <v>0</v>
      </c>
      <c r="BL224" s="32">
        <f t="shared" si="57"/>
        <v>0</v>
      </c>
      <c r="BM224" s="32">
        <f t="shared" si="57"/>
        <v>0</v>
      </c>
      <c r="BN224" s="32">
        <f t="shared" si="57"/>
        <v>0</v>
      </c>
      <c r="BP224" s="3">
        <f>'total Trade Mispricing ANALYSIS'!BX224</f>
        <v>0</v>
      </c>
      <c r="BQ224" s="3">
        <f>'total Trade Mispricing ANALYSIS'!BY224</f>
        <v>0</v>
      </c>
      <c r="BR224" s="3">
        <f>'total Trade Mispricing ANALYSIS'!BZ224</f>
        <v>0</v>
      </c>
    </row>
    <row r="225" spans="1:70" x14ac:dyDescent="0.2">
      <c r="A225" s="207"/>
      <c r="B225" s="207"/>
      <c r="C225" s="34" t="s">
        <v>490</v>
      </c>
      <c r="D225" s="35">
        <v>-9999999</v>
      </c>
      <c r="E225" s="27">
        <v>0</v>
      </c>
      <c r="F225" s="35">
        <v>-9999999</v>
      </c>
      <c r="G225" s="26"/>
      <c r="H225" s="35">
        <v>-9999999</v>
      </c>
      <c r="I225" s="27">
        <v>0</v>
      </c>
      <c r="J225" s="35">
        <v>-9999999</v>
      </c>
      <c r="K225" s="26"/>
      <c r="L225" s="28"/>
      <c r="M225" s="28"/>
      <c r="N225" s="28"/>
      <c r="P225" s="28"/>
      <c r="Q225" s="28"/>
      <c r="R225" s="28"/>
      <c r="T225" s="27">
        <v>0</v>
      </c>
      <c r="U225" s="27">
        <v>0</v>
      </c>
      <c r="V225" s="27">
        <v>0</v>
      </c>
      <c r="X225" s="27">
        <v>0</v>
      </c>
      <c r="Y225" s="27">
        <v>0</v>
      </c>
      <c r="Z225" s="27">
        <v>0</v>
      </c>
      <c r="AB225" s="28"/>
      <c r="AC225" s="28"/>
      <c r="AD225" s="28"/>
      <c r="AF225" s="28"/>
      <c r="AG225" s="28"/>
      <c r="AH225" s="28"/>
      <c r="AJ225" s="28"/>
      <c r="AK225" s="28"/>
      <c r="AL225" s="28"/>
      <c r="AN225" s="28"/>
      <c r="AO225" s="28"/>
      <c r="AP225" s="28"/>
      <c r="AR225" s="32">
        <f t="shared" si="44"/>
        <v>0</v>
      </c>
      <c r="AS225" s="32">
        <f t="shared" si="45"/>
        <v>0</v>
      </c>
      <c r="AT225" s="32">
        <f t="shared" si="46"/>
        <v>0</v>
      </c>
      <c r="AV225" s="32">
        <f t="shared" si="47"/>
        <v>0</v>
      </c>
      <c r="AW225" s="32">
        <f t="shared" si="48"/>
        <v>0</v>
      </c>
      <c r="AX225" s="32">
        <f t="shared" si="49"/>
        <v>0</v>
      </c>
      <c r="AY225" s="33"/>
      <c r="AZ225" s="32">
        <f t="shared" si="56"/>
        <v>0</v>
      </c>
      <c r="BA225" s="32">
        <f t="shared" si="56"/>
        <v>0</v>
      </c>
      <c r="BB225" s="32">
        <f t="shared" si="56"/>
        <v>0</v>
      </c>
      <c r="BD225" s="32">
        <f t="shared" si="50"/>
        <v>0</v>
      </c>
      <c r="BE225" s="32">
        <f t="shared" si="51"/>
        <v>0</v>
      </c>
      <c r="BF225" s="32">
        <f t="shared" si="52"/>
        <v>0</v>
      </c>
      <c r="BH225" s="32">
        <f t="shared" si="53"/>
        <v>0</v>
      </c>
      <c r="BI225" s="32">
        <f t="shared" si="54"/>
        <v>0</v>
      </c>
      <c r="BJ225" s="32">
        <f t="shared" si="55"/>
        <v>0</v>
      </c>
      <c r="BL225" s="32">
        <f t="shared" si="57"/>
        <v>0</v>
      </c>
      <c r="BM225" s="32">
        <f t="shared" si="57"/>
        <v>0</v>
      </c>
      <c r="BN225" s="32">
        <f t="shared" si="57"/>
        <v>0</v>
      </c>
      <c r="BP225" s="3">
        <f>'total Trade Mispricing ANALYSIS'!BX225</f>
        <v>0</v>
      </c>
      <c r="BQ225" s="3">
        <f>'total Trade Mispricing ANALYSIS'!BY225</f>
        <v>1</v>
      </c>
      <c r="BR225" s="3">
        <f>'total Trade Mispricing ANALYSIS'!BZ225</f>
        <v>0</v>
      </c>
    </row>
    <row r="226" spans="1:70" x14ac:dyDescent="0.2">
      <c r="A226" s="207"/>
      <c r="B226" s="207"/>
      <c r="C226" s="34" t="s">
        <v>491</v>
      </c>
      <c r="D226" s="25">
        <v>26452</v>
      </c>
      <c r="E226" s="25">
        <v>24</v>
      </c>
      <c r="F226" s="35">
        <v>-9999999</v>
      </c>
      <c r="G226" s="26"/>
      <c r="H226" s="27">
        <v>33</v>
      </c>
      <c r="I226" s="27">
        <v>48</v>
      </c>
      <c r="J226" s="35">
        <v>-9999999</v>
      </c>
      <c r="K226" s="26"/>
      <c r="L226" s="28"/>
      <c r="M226" s="28"/>
      <c r="N226" s="28"/>
      <c r="P226" s="28"/>
      <c r="Q226" s="28"/>
      <c r="R226" s="28"/>
      <c r="T226" s="27">
        <v>3</v>
      </c>
      <c r="U226" s="27">
        <v>0</v>
      </c>
      <c r="V226" s="27">
        <v>0</v>
      </c>
      <c r="X226" s="27">
        <v>0</v>
      </c>
      <c r="Y226" s="27">
        <v>5</v>
      </c>
      <c r="Z226" s="27">
        <v>4</v>
      </c>
      <c r="AB226" s="28"/>
      <c r="AC226" s="28"/>
      <c r="AD226" s="28"/>
      <c r="AF226" s="28"/>
      <c r="AG226" s="28"/>
      <c r="AH226" s="28"/>
      <c r="AJ226" s="28"/>
      <c r="AK226" s="28"/>
      <c r="AL226" s="28"/>
      <c r="AN226" s="28"/>
      <c r="AO226" s="28"/>
      <c r="AP226" s="28"/>
      <c r="AR226" s="32">
        <f t="shared" si="44"/>
        <v>0</v>
      </c>
      <c r="AS226" s="32">
        <f t="shared" si="45"/>
        <v>0</v>
      </c>
      <c r="AT226" s="32">
        <f t="shared" si="46"/>
        <v>0</v>
      </c>
      <c r="AV226" s="32">
        <f t="shared" si="47"/>
        <v>0</v>
      </c>
      <c r="AW226" s="32">
        <f t="shared" si="48"/>
        <v>0</v>
      </c>
      <c r="AX226" s="32">
        <f t="shared" si="49"/>
        <v>0</v>
      </c>
      <c r="AY226" s="33"/>
      <c r="AZ226" s="32">
        <f>+AR226+AV226</f>
        <v>0</v>
      </c>
      <c r="BA226" s="32">
        <f t="shared" si="56"/>
        <v>0</v>
      </c>
      <c r="BB226" s="32">
        <f t="shared" si="56"/>
        <v>0</v>
      </c>
      <c r="BD226" s="32">
        <f t="shared" si="50"/>
        <v>0</v>
      </c>
      <c r="BE226" s="32">
        <f t="shared" si="51"/>
        <v>0</v>
      </c>
      <c r="BF226" s="32">
        <f t="shared" si="52"/>
        <v>0</v>
      </c>
      <c r="BH226" s="32">
        <f t="shared" si="53"/>
        <v>0</v>
      </c>
      <c r="BI226" s="32">
        <f t="shared" si="54"/>
        <v>0</v>
      </c>
      <c r="BJ226" s="32">
        <f t="shared" si="55"/>
        <v>0</v>
      </c>
      <c r="BL226" s="32">
        <f t="shared" si="57"/>
        <v>0</v>
      </c>
      <c r="BM226" s="32">
        <f t="shared" si="57"/>
        <v>0</v>
      </c>
      <c r="BN226" s="32">
        <f t="shared" si="57"/>
        <v>0</v>
      </c>
      <c r="BP226" s="3">
        <f>'total Trade Mispricing ANALYSIS'!BX226</f>
        <v>0</v>
      </c>
      <c r="BQ226" s="3">
        <f>'total Trade Mispricing ANALYSIS'!BY226</f>
        <v>0</v>
      </c>
      <c r="BR226" s="3">
        <f>'total Trade Mispricing ANALYSIS'!BZ226</f>
        <v>0</v>
      </c>
    </row>
    <row r="227" spans="1:70" x14ac:dyDescent="0.2">
      <c r="A227" s="207"/>
      <c r="B227" s="207"/>
      <c r="C227" s="34" t="s">
        <v>492</v>
      </c>
      <c r="D227" s="27">
        <v>0</v>
      </c>
      <c r="E227" s="35">
        <v>-9999999</v>
      </c>
      <c r="F227" s="35">
        <v>-9999999</v>
      </c>
      <c r="G227" s="26"/>
      <c r="H227" s="27">
        <v>0</v>
      </c>
      <c r="I227" s="35">
        <v>-9999999</v>
      </c>
      <c r="J227" s="35">
        <v>-9999999</v>
      </c>
      <c r="K227" s="26"/>
      <c r="L227" s="28"/>
      <c r="M227" s="28"/>
      <c r="N227" s="28"/>
      <c r="P227" s="28"/>
      <c r="Q227" s="28"/>
      <c r="R227" s="28"/>
      <c r="T227" s="27">
        <v>0</v>
      </c>
      <c r="U227" s="27">
        <v>0</v>
      </c>
      <c r="V227" s="27">
        <v>0</v>
      </c>
      <c r="X227" s="27">
        <v>0</v>
      </c>
      <c r="Y227" s="27">
        <v>0</v>
      </c>
      <c r="Z227" s="27">
        <v>0</v>
      </c>
      <c r="AB227" s="28"/>
      <c r="AC227" s="28"/>
      <c r="AD227" s="28"/>
      <c r="AF227" s="28"/>
      <c r="AG227" s="28"/>
      <c r="AH227" s="28"/>
      <c r="AJ227" s="28"/>
      <c r="AK227" s="28"/>
      <c r="AL227" s="28"/>
      <c r="AN227" s="28"/>
      <c r="AO227" s="28"/>
      <c r="AP227" s="28"/>
      <c r="AR227" s="32">
        <f t="shared" si="44"/>
        <v>0</v>
      </c>
      <c r="AS227" s="32">
        <f t="shared" si="45"/>
        <v>0</v>
      </c>
      <c r="AT227" s="32">
        <f t="shared" si="46"/>
        <v>0</v>
      </c>
      <c r="AV227" s="32">
        <f t="shared" si="47"/>
        <v>0</v>
      </c>
      <c r="AW227" s="32">
        <f t="shared" si="48"/>
        <v>0</v>
      </c>
      <c r="AX227" s="32">
        <f t="shared" si="49"/>
        <v>0</v>
      </c>
      <c r="AY227" s="33"/>
      <c r="AZ227" s="32">
        <f t="shared" si="56"/>
        <v>0</v>
      </c>
      <c r="BA227" s="32">
        <f t="shared" si="56"/>
        <v>0</v>
      </c>
      <c r="BB227" s="32">
        <f t="shared" si="56"/>
        <v>0</v>
      </c>
      <c r="BD227" s="32">
        <f t="shared" si="50"/>
        <v>0</v>
      </c>
      <c r="BE227" s="32">
        <f t="shared" si="51"/>
        <v>0</v>
      </c>
      <c r="BF227" s="32">
        <f t="shared" si="52"/>
        <v>0</v>
      </c>
      <c r="BH227" s="32">
        <f t="shared" si="53"/>
        <v>0</v>
      </c>
      <c r="BI227" s="32">
        <f t="shared" si="54"/>
        <v>0</v>
      </c>
      <c r="BJ227" s="32">
        <f t="shared" si="55"/>
        <v>0</v>
      </c>
      <c r="BL227" s="32">
        <f t="shared" si="57"/>
        <v>0</v>
      </c>
      <c r="BM227" s="32">
        <f t="shared" si="57"/>
        <v>0</v>
      </c>
      <c r="BN227" s="32">
        <f t="shared" si="57"/>
        <v>0</v>
      </c>
      <c r="BP227" s="3">
        <f>'total Trade Mispricing ANALYSIS'!BX227</f>
        <v>0</v>
      </c>
      <c r="BQ227" s="3">
        <f>'total Trade Mispricing ANALYSIS'!BY227</f>
        <v>0</v>
      </c>
      <c r="BR227" s="3">
        <f>'total Trade Mispricing ANALYSIS'!BZ227</f>
        <v>0</v>
      </c>
    </row>
    <row r="228" spans="1:70" x14ac:dyDescent="0.2">
      <c r="A228" s="207"/>
      <c r="B228" s="207"/>
      <c r="C228" s="34" t="s">
        <v>264</v>
      </c>
      <c r="D228" s="35">
        <v>-9999999</v>
      </c>
      <c r="E228" s="35">
        <v>-9999999</v>
      </c>
      <c r="F228" s="35">
        <v>-9999999</v>
      </c>
      <c r="G228" s="26"/>
      <c r="H228" s="35">
        <v>-9999999</v>
      </c>
      <c r="I228" s="35">
        <v>-9999999</v>
      </c>
      <c r="J228" s="35">
        <v>-9999999</v>
      </c>
      <c r="K228" s="26"/>
      <c r="L228" s="28"/>
      <c r="M228" s="28"/>
      <c r="N228" s="28"/>
      <c r="P228" s="28"/>
      <c r="Q228" s="28"/>
      <c r="R228" s="28"/>
      <c r="T228" s="27">
        <v>0</v>
      </c>
      <c r="U228" s="27">
        <v>0</v>
      </c>
      <c r="V228" s="27">
        <v>0</v>
      </c>
      <c r="X228" s="27">
        <v>0</v>
      </c>
      <c r="Y228" s="27">
        <v>0</v>
      </c>
      <c r="Z228" s="27">
        <v>0</v>
      </c>
      <c r="AB228" s="28"/>
      <c r="AC228" s="28"/>
      <c r="AD228" s="28"/>
      <c r="AF228" s="28"/>
      <c r="AG228" s="28"/>
      <c r="AH228" s="28"/>
      <c r="AJ228" s="28"/>
      <c r="AK228" s="28"/>
      <c r="AL228" s="28"/>
      <c r="AN228" s="28"/>
      <c r="AO228" s="28"/>
      <c r="AP228" s="28"/>
      <c r="AR228" s="32">
        <f t="shared" si="44"/>
        <v>0</v>
      </c>
      <c r="AS228" s="32">
        <f t="shared" si="45"/>
        <v>0</v>
      </c>
      <c r="AT228" s="32">
        <f t="shared" si="46"/>
        <v>0</v>
      </c>
      <c r="AV228" s="32">
        <f t="shared" si="47"/>
        <v>0</v>
      </c>
      <c r="AW228" s="32">
        <f t="shared" si="48"/>
        <v>0</v>
      </c>
      <c r="AX228" s="32">
        <f t="shared" si="49"/>
        <v>0</v>
      </c>
      <c r="AY228" s="33"/>
      <c r="AZ228" s="32">
        <f t="shared" si="56"/>
        <v>0</v>
      </c>
      <c r="BA228" s="32">
        <f t="shared" si="56"/>
        <v>0</v>
      </c>
      <c r="BB228" s="32">
        <f t="shared" si="56"/>
        <v>0</v>
      </c>
      <c r="BD228" s="32">
        <f t="shared" si="50"/>
        <v>0</v>
      </c>
      <c r="BE228" s="32">
        <f t="shared" si="51"/>
        <v>0</v>
      </c>
      <c r="BF228" s="32">
        <f t="shared" si="52"/>
        <v>0</v>
      </c>
      <c r="BH228" s="32">
        <f t="shared" si="53"/>
        <v>0</v>
      </c>
      <c r="BI228" s="32">
        <f t="shared" si="54"/>
        <v>0</v>
      </c>
      <c r="BJ228" s="32">
        <f t="shared" si="55"/>
        <v>0</v>
      </c>
      <c r="BL228" s="32">
        <f t="shared" si="57"/>
        <v>0</v>
      </c>
      <c r="BM228" s="32">
        <f t="shared" si="57"/>
        <v>0</v>
      </c>
      <c r="BN228" s="32">
        <f t="shared" si="57"/>
        <v>0</v>
      </c>
      <c r="BP228" s="3">
        <f>'total Trade Mispricing ANALYSIS'!BX228</f>
        <v>0</v>
      </c>
      <c r="BQ228" s="3">
        <f>'total Trade Mispricing ANALYSIS'!BY228</f>
        <v>0</v>
      </c>
      <c r="BR228" s="3">
        <f>'total Trade Mispricing ANALYSIS'!BZ228</f>
        <v>0</v>
      </c>
    </row>
    <row r="229" spans="1:70" x14ac:dyDescent="0.2">
      <c r="A229" s="207"/>
      <c r="B229" s="207"/>
      <c r="C229" s="34" t="s">
        <v>265</v>
      </c>
      <c r="D229" s="27">
        <v>0</v>
      </c>
      <c r="E229" s="27">
        <v>0</v>
      </c>
      <c r="F229" s="35">
        <v>-9999999</v>
      </c>
      <c r="G229" s="26"/>
      <c r="H229" s="27">
        <v>0</v>
      </c>
      <c r="I229" s="27">
        <v>0</v>
      </c>
      <c r="J229" s="35">
        <v>-9999999</v>
      </c>
      <c r="K229" s="26"/>
      <c r="L229" s="28"/>
      <c r="M229" s="28"/>
      <c r="N229" s="28"/>
      <c r="P229" s="28"/>
      <c r="Q229" s="28"/>
      <c r="R229" s="28"/>
      <c r="T229" s="27">
        <v>0</v>
      </c>
      <c r="U229" s="27">
        <v>0</v>
      </c>
      <c r="V229" s="27">
        <v>0</v>
      </c>
      <c r="X229" s="27">
        <v>0</v>
      </c>
      <c r="Y229" s="27">
        <v>0</v>
      </c>
      <c r="Z229" s="27">
        <v>0</v>
      </c>
      <c r="AB229" s="28"/>
      <c r="AC229" s="28"/>
      <c r="AD229" s="28"/>
      <c r="AF229" s="28"/>
      <c r="AG229" s="28"/>
      <c r="AH229" s="28"/>
      <c r="AJ229" s="28"/>
      <c r="AK229" s="28"/>
      <c r="AL229" s="28"/>
      <c r="AN229" s="28"/>
      <c r="AO229" s="28"/>
      <c r="AP229" s="28"/>
      <c r="AR229" s="32">
        <f t="shared" si="44"/>
        <v>0</v>
      </c>
      <c r="AS229" s="32">
        <f t="shared" si="45"/>
        <v>0</v>
      </c>
      <c r="AT229" s="32">
        <f t="shared" si="46"/>
        <v>0</v>
      </c>
      <c r="AV229" s="32">
        <f t="shared" si="47"/>
        <v>0</v>
      </c>
      <c r="AW229" s="32">
        <f t="shared" si="48"/>
        <v>0</v>
      </c>
      <c r="AX229" s="32">
        <f t="shared" si="49"/>
        <v>0</v>
      </c>
      <c r="AY229" s="33"/>
      <c r="AZ229" s="32">
        <f t="shared" si="56"/>
        <v>0</v>
      </c>
      <c r="BA229" s="32">
        <f t="shared" si="56"/>
        <v>0</v>
      </c>
      <c r="BB229" s="32">
        <f t="shared" si="56"/>
        <v>0</v>
      </c>
      <c r="BD229" s="32">
        <f t="shared" si="50"/>
        <v>0</v>
      </c>
      <c r="BE229" s="32">
        <f t="shared" si="51"/>
        <v>0</v>
      </c>
      <c r="BF229" s="32">
        <f t="shared" si="52"/>
        <v>0</v>
      </c>
      <c r="BH229" s="32">
        <f t="shared" si="53"/>
        <v>0</v>
      </c>
      <c r="BI229" s="32">
        <f t="shared" si="54"/>
        <v>0</v>
      </c>
      <c r="BJ229" s="32">
        <f t="shared" si="55"/>
        <v>0</v>
      </c>
      <c r="BL229" s="32">
        <f t="shared" si="57"/>
        <v>0</v>
      </c>
      <c r="BM229" s="32">
        <f t="shared" si="57"/>
        <v>0</v>
      </c>
      <c r="BN229" s="32">
        <f t="shared" si="57"/>
        <v>0</v>
      </c>
      <c r="BP229" s="3">
        <f>'total Trade Mispricing ANALYSIS'!BX229</f>
        <v>0</v>
      </c>
      <c r="BQ229" s="3">
        <f>'total Trade Mispricing ANALYSIS'!BY229</f>
        <v>0</v>
      </c>
      <c r="BR229" s="3">
        <f>'total Trade Mispricing ANALYSIS'!BZ229</f>
        <v>0</v>
      </c>
    </row>
    <row r="230" spans="1:70" x14ac:dyDescent="0.2">
      <c r="A230" s="207"/>
      <c r="B230" s="207"/>
      <c r="C230" s="34" t="s">
        <v>266</v>
      </c>
      <c r="D230" s="35">
        <v>-9999999</v>
      </c>
      <c r="E230" s="35">
        <v>-9999999</v>
      </c>
      <c r="F230" s="35">
        <v>-9999999</v>
      </c>
      <c r="G230" s="26"/>
      <c r="H230" s="35">
        <v>-9999999</v>
      </c>
      <c r="I230" s="35">
        <v>-9999999</v>
      </c>
      <c r="J230" s="35">
        <v>-9999999</v>
      </c>
      <c r="K230" s="26"/>
      <c r="L230" s="28"/>
      <c r="M230" s="28"/>
      <c r="N230" s="28"/>
      <c r="P230" s="28"/>
      <c r="Q230" s="28"/>
      <c r="R230" s="28"/>
      <c r="T230" s="27">
        <v>0</v>
      </c>
      <c r="U230" s="27">
        <v>0</v>
      </c>
      <c r="V230" s="27">
        <v>0</v>
      </c>
      <c r="X230" s="27">
        <v>0</v>
      </c>
      <c r="Y230" s="27">
        <v>19</v>
      </c>
      <c r="Z230" s="27">
        <v>27</v>
      </c>
      <c r="AB230" s="28"/>
      <c r="AC230" s="28"/>
      <c r="AD230" s="28"/>
      <c r="AF230" s="28"/>
      <c r="AG230" s="28"/>
      <c r="AH230" s="28"/>
      <c r="AJ230" s="28"/>
      <c r="AK230" s="28"/>
      <c r="AL230" s="28"/>
      <c r="AN230" s="28"/>
      <c r="AO230" s="28"/>
      <c r="AP230" s="28"/>
      <c r="AR230" s="32">
        <f t="shared" si="44"/>
        <v>0</v>
      </c>
      <c r="AS230" s="32">
        <f t="shared" si="45"/>
        <v>0</v>
      </c>
      <c r="AT230" s="32">
        <f t="shared" si="46"/>
        <v>0</v>
      </c>
      <c r="AV230" s="32">
        <f t="shared" si="47"/>
        <v>0</v>
      </c>
      <c r="AW230" s="32">
        <f t="shared" si="48"/>
        <v>0</v>
      </c>
      <c r="AX230" s="32">
        <f t="shared" si="49"/>
        <v>0</v>
      </c>
      <c r="AY230" s="33"/>
      <c r="AZ230" s="32">
        <f t="shared" si="56"/>
        <v>0</v>
      </c>
      <c r="BA230" s="32">
        <f t="shared" si="56"/>
        <v>0</v>
      </c>
      <c r="BB230" s="32">
        <f t="shared" si="56"/>
        <v>0</v>
      </c>
      <c r="BD230" s="32">
        <f t="shared" si="50"/>
        <v>0</v>
      </c>
      <c r="BE230" s="32">
        <f t="shared" si="51"/>
        <v>0</v>
      </c>
      <c r="BF230" s="32">
        <f t="shared" si="52"/>
        <v>0</v>
      </c>
      <c r="BH230" s="32">
        <f t="shared" si="53"/>
        <v>0</v>
      </c>
      <c r="BI230" s="32">
        <f t="shared" si="54"/>
        <v>0</v>
      </c>
      <c r="BJ230" s="32">
        <f t="shared" si="55"/>
        <v>0</v>
      </c>
      <c r="BL230" s="32">
        <f t="shared" si="57"/>
        <v>0</v>
      </c>
      <c r="BM230" s="32">
        <f t="shared" si="57"/>
        <v>0</v>
      </c>
      <c r="BN230" s="32">
        <f t="shared" si="57"/>
        <v>0</v>
      </c>
      <c r="BP230" s="3">
        <f>'total Trade Mispricing ANALYSIS'!BX230</f>
        <v>0</v>
      </c>
      <c r="BQ230" s="3">
        <f>'total Trade Mispricing ANALYSIS'!BY230</f>
        <v>0</v>
      </c>
      <c r="BR230" s="3">
        <f>'total Trade Mispricing ANALYSIS'!BZ230</f>
        <v>0</v>
      </c>
    </row>
    <row r="231" spans="1:70" x14ac:dyDescent="0.2">
      <c r="A231" s="207"/>
      <c r="B231" s="207"/>
      <c r="C231" s="34" t="s">
        <v>267</v>
      </c>
      <c r="D231" s="27">
        <v>0</v>
      </c>
      <c r="E231" s="35">
        <v>-9999999</v>
      </c>
      <c r="F231" s="35">
        <v>-9999999</v>
      </c>
      <c r="G231" s="26"/>
      <c r="H231" s="27">
        <v>0</v>
      </c>
      <c r="I231" s="35">
        <v>-9999999</v>
      </c>
      <c r="J231" s="35">
        <v>-9999999</v>
      </c>
      <c r="K231" s="26"/>
      <c r="L231" s="28"/>
      <c r="M231" s="28"/>
      <c r="N231" s="28"/>
      <c r="P231" s="28"/>
      <c r="Q231" s="28"/>
      <c r="R231" s="28"/>
      <c r="T231" s="27">
        <v>0</v>
      </c>
      <c r="U231" s="27">
        <v>0</v>
      </c>
      <c r="V231" s="27">
        <v>0</v>
      </c>
      <c r="X231" s="27">
        <v>0</v>
      </c>
      <c r="Y231" s="27">
        <v>0</v>
      </c>
      <c r="Z231" s="27">
        <v>0</v>
      </c>
      <c r="AB231" s="28"/>
      <c r="AC231" s="28"/>
      <c r="AD231" s="28"/>
      <c r="AF231" s="28"/>
      <c r="AG231" s="28"/>
      <c r="AH231" s="28"/>
      <c r="AJ231" s="28"/>
      <c r="AK231" s="28"/>
      <c r="AL231" s="28"/>
      <c r="AN231" s="28"/>
      <c r="AO231" s="28"/>
      <c r="AP231" s="28"/>
      <c r="AR231" s="32">
        <f t="shared" si="44"/>
        <v>0</v>
      </c>
      <c r="AS231" s="32">
        <f t="shared" si="45"/>
        <v>0</v>
      </c>
      <c r="AT231" s="32">
        <f t="shared" si="46"/>
        <v>0</v>
      </c>
      <c r="AV231" s="32">
        <f t="shared" si="47"/>
        <v>0</v>
      </c>
      <c r="AW231" s="32">
        <f t="shared" si="48"/>
        <v>0</v>
      </c>
      <c r="AX231" s="32">
        <f t="shared" si="49"/>
        <v>0</v>
      </c>
      <c r="AY231" s="33"/>
      <c r="AZ231" s="32">
        <f t="shared" si="56"/>
        <v>0</v>
      </c>
      <c r="BA231" s="32">
        <f t="shared" si="56"/>
        <v>0</v>
      </c>
      <c r="BB231" s="32">
        <f t="shared" si="56"/>
        <v>0</v>
      </c>
      <c r="BD231" s="32">
        <f t="shared" si="50"/>
        <v>0</v>
      </c>
      <c r="BE231" s="32">
        <f t="shared" si="51"/>
        <v>0</v>
      </c>
      <c r="BF231" s="32">
        <f t="shared" si="52"/>
        <v>0</v>
      </c>
      <c r="BH231" s="32">
        <f t="shared" si="53"/>
        <v>0</v>
      </c>
      <c r="BI231" s="32">
        <f t="shared" si="54"/>
        <v>0</v>
      </c>
      <c r="BJ231" s="32">
        <f t="shared" si="55"/>
        <v>0</v>
      </c>
      <c r="BL231" s="32">
        <f t="shared" si="57"/>
        <v>0</v>
      </c>
      <c r="BM231" s="32">
        <f t="shared" si="57"/>
        <v>0</v>
      </c>
      <c r="BN231" s="32">
        <f t="shared" si="57"/>
        <v>0</v>
      </c>
      <c r="BP231" s="3">
        <f>'total Trade Mispricing ANALYSIS'!BX231</f>
        <v>0</v>
      </c>
      <c r="BQ231" s="3">
        <f>'total Trade Mispricing ANALYSIS'!BY231</f>
        <v>0</v>
      </c>
      <c r="BR231" s="3">
        <f>'total Trade Mispricing ANALYSIS'!BZ231</f>
        <v>0</v>
      </c>
    </row>
    <row r="232" spans="1:70" x14ac:dyDescent="0.2">
      <c r="A232" s="207"/>
      <c r="B232" s="207"/>
      <c r="C232" s="34" t="s">
        <v>493</v>
      </c>
      <c r="D232" s="39">
        <v>0</v>
      </c>
      <c r="E232" s="39">
        <v>0</v>
      </c>
      <c r="F232" s="39">
        <v>0</v>
      </c>
      <c r="G232" s="26"/>
      <c r="H232" s="39">
        <v>0</v>
      </c>
      <c r="I232" s="39">
        <v>0</v>
      </c>
      <c r="J232" s="39">
        <v>0</v>
      </c>
      <c r="K232" s="26"/>
      <c r="L232" s="72"/>
      <c r="M232" s="72"/>
      <c r="N232" s="72"/>
      <c r="P232" s="72"/>
      <c r="Q232" s="72"/>
      <c r="R232" s="72"/>
      <c r="T232" s="27">
        <v>0</v>
      </c>
      <c r="U232" s="27">
        <v>0</v>
      </c>
      <c r="V232" s="27">
        <v>0</v>
      </c>
      <c r="X232" s="27">
        <v>0</v>
      </c>
      <c r="Y232" s="27">
        <v>0</v>
      </c>
      <c r="Z232" s="27">
        <v>0</v>
      </c>
      <c r="AB232" s="28"/>
      <c r="AC232" s="28"/>
      <c r="AD232" s="28"/>
      <c r="AF232" s="28"/>
      <c r="AG232" s="28"/>
      <c r="AH232" s="28"/>
      <c r="AJ232" s="28"/>
      <c r="AK232" s="28"/>
      <c r="AL232" s="28"/>
      <c r="AN232" s="28"/>
      <c r="AO232" s="28"/>
      <c r="AP232" s="28"/>
      <c r="AR232" s="32">
        <f t="shared" si="44"/>
        <v>0</v>
      </c>
      <c r="AS232" s="32">
        <f t="shared" si="45"/>
        <v>0</v>
      </c>
      <c r="AT232" s="32">
        <f t="shared" si="46"/>
        <v>0</v>
      </c>
      <c r="AV232" s="32">
        <f t="shared" si="47"/>
        <v>0</v>
      </c>
      <c r="AW232" s="32">
        <f t="shared" si="48"/>
        <v>0</v>
      </c>
      <c r="AX232" s="32">
        <f t="shared" si="49"/>
        <v>0</v>
      </c>
      <c r="AY232" s="33"/>
      <c r="AZ232" s="32">
        <f t="shared" si="56"/>
        <v>0</v>
      </c>
      <c r="BA232" s="32">
        <f t="shared" si="56"/>
        <v>0</v>
      </c>
      <c r="BB232" s="32">
        <f t="shared" si="56"/>
        <v>0</v>
      </c>
      <c r="BD232" s="32">
        <f t="shared" si="50"/>
        <v>0</v>
      </c>
      <c r="BE232" s="32">
        <f t="shared" si="51"/>
        <v>0</v>
      </c>
      <c r="BF232" s="32">
        <f t="shared" si="52"/>
        <v>0</v>
      </c>
      <c r="BH232" s="32">
        <f t="shared" si="53"/>
        <v>0</v>
      </c>
      <c r="BI232" s="32">
        <f t="shared" si="54"/>
        <v>0</v>
      </c>
      <c r="BJ232" s="32">
        <f t="shared" si="55"/>
        <v>0</v>
      </c>
      <c r="BL232" s="32">
        <f t="shared" si="57"/>
        <v>0</v>
      </c>
      <c r="BM232" s="32">
        <f t="shared" si="57"/>
        <v>0</v>
      </c>
      <c r="BN232" s="32">
        <f t="shared" si="57"/>
        <v>0</v>
      </c>
      <c r="BP232" s="3">
        <f>'total Trade Mispricing ANALYSIS'!BX232</f>
        <v>0</v>
      </c>
      <c r="BQ232" s="3">
        <f>'total Trade Mispricing ANALYSIS'!BY232</f>
        <v>0</v>
      </c>
      <c r="BR232" s="3">
        <f>'total Trade Mispricing ANALYSIS'!BZ232</f>
        <v>0</v>
      </c>
    </row>
    <row r="233" spans="1:70" x14ac:dyDescent="0.2">
      <c r="A233" s="208"/>
      <c r="B233" s="208"/>
      <c r="C233" s="40" t="s">
        <v>494</v>
      </c>
      <c r="D233" s="27">
        <v>0</v>
      </c>
      <c r="E233" s="27">
        <v>0</v>
      </c>
      <c r="F233" s="27">
        <v>0</v>
      </c>
      <c r="G233" s="26"/>
      <c r="H233" s="27">
        <v>0</v>
      </c>
      <c r="I233" s="27">
        <v>0</v>
      </c>
      <c r="J233" s="27">
        <v>0</v>
      </c>
      <c r="K233" s="26"/>
      <c r="L233" s="28"/>
      <c r="M233" s="28"/>
      <c r="N233" s="28"/>
      <c r="O233" s="47"/>
      <c r="P233" s="28"/>
      <c r="Q233" s="28"/>
      <c r="R233" s="28"/>
      <c r="T233" s="27">
        <v>0</v>
      </c>
      <c r="U233" s="27">
        <v>0</v>
      </c>
      <c r="V233" s="27">
        <v>0</v>
      </c>
      <c r="X233" s="27">
        <v>0</v>
      </c>
      <c r="Y233" s="27">
        <v>0</v>
      </c>
      <c r="Z233" s="27">
        <v>0</v>
      </c>
      <c r="AB233" s="28"/>
      <c r="AC233" s="28"/>
      <c r="AD233" s="28"/>
      <c r="AF233" s="28"/>
      <c r="AG233" s="28"/>
      <c r="AH233" s="28"/>
      <c r="AJ233" s="28"/>
      <c r="AK233" s="28"/>
      <c r="AL233" s="28"/>
      <c r="AN233" s="28"/>
      <c r="AO233" s="28"/>
      <c r="AP233" s="28"/>
      <c r="AR233" s="32">
        <f t="shared" si="44"/>
        <v>0</v>
      </c>
      <c r="AS233" s="32">
        <f t="shared" si="45"/>
        <v>0</v>
      </c>
      <c r="AT233" s="32">
        <f t="shared" si="46"/>
        <v>0</v>
      </c>
      <c r="AV233" s="32">
        <f t="shared" si="47"/>
        <v>0</v>
      </c>
      <c r="AW233" s="32">
        <f t="shared" si="48"/>
        <v>0</v>
      </c>
      <c r="AX233" s="32">
        <f t="shared" si="49"/>
        <v>0</v>
      </c>
      <c r="AY233" s="33"/>
      <c r="AZ233" s="32">
        <f t="shared" si="56"/>
        <v>0</v>
      </c>
      <c r="BA233" s="32">
        <f t="shared" si="56"/>
        <v>0</v>
      </c>
      <c r="BB233" s="32">
        <f t="shared" si="56"/>
        <v>0</v>
      </c>
      <c r="BD233" s="32">
        <f t="shared" si="50"/>
        <v>0</v>
      </c>
      <c r="BE233" s="32">
        <f t="shared" si="51"/>
        <v>0</v>
      </c>
      <c r="BF233" s="32">
        <f t="shared" si="52"/>
        <v>0</v>
      </c>
      <c r="BH233" s="32">
        <f t="shared" si="53"/>
        <v>0</v>
      </c>
      <c r="BI233" s="32">
        <f t="shared" si="54"/>
        <v>0</v>
      </c>
      <c r="BJ233" s="32">
        <f t="shared" si="55"/>
        <v>0</v>
      </c>
      <c r="BL233" s="32">
        <f t="shared" si="57"/>
        <v>0</v>
      </c>
      <c r="BM233" s="32">
        <f t="shared" si="57"/>
        <v>0</v>
      </c>
      <c r="BN233" s="32">
        <f t="shared" si="57"/>
        <v>0</v>
      </c>
      <c r="BP233" s="3">
        <f>'total Trade Mispricing ANALYSIS'!BX233</f>
        <v>0</v>
      </c>
      <c r="BQ233" s="3">
        <f>'total Trade Mispricing ANALYSIS'!BY233</f>
        <v>0</v>
      </c>
      <c r="BR233" s="3">
        <f>'total Trade Mispricing ANALYSIS'!BZ233</f>
        <v>0</v>
      </c>
    </row>
    <row r="234" spans="1:70" x14ac:dyDescent="0.2">
      <c r="A234" s="209" t="s">
        <v>270</v>
      </c>
      <c r="B234" s="210"/>
      <c r="C234" s="210"/>
      <c r="D234" s="152">
        <f>SUMIF(D9:D233,"&gt;=0")</f>
        <v>16731380</v>
      </c>
      <c r="E234" s="152">
        <f>SUMIF(E9:E233,"&gt;=0")</f>
        <v>29650403</v>
      </c>
      <c r="F234" s="152">
        <f>SUMIF(F9:F233,"&gt;=0")</f>
        <v>30784278</v>
      </c>
      <c r="G234" s="151"/>
      <c r="H234" s="152">
        <f>SUMIF(H9:H233,"&gt;=0")</f>
        <v>1236634</v>
      </c>
      <c r="I234" s="152">
        <f>SUMIF(I9:I233,"&gt;=0")</f>
        <v>1280694</v>
      </c>
      <c r="J234" s="152">
        <f>SUMIF(J9:J233,"&gt;=0")</f>
        <v>1010102</v>
      </c>
      <c r="K234" s="26"/>
      <c r="L234" s="28"/>
      <c r="M234" s="28"/>
      <c r="N234" s="28"/>
      <c r="O234" s="47"/>
      <c r="P234" s="28"/>
      <c r="Q234" s="28"/>
      <c r="R234" s="28"/>
      <c r="T234" s="27">
        <f>SUMIF(T9:T233,"&gt;=0")</f>
        <v>75151</v>
      </c>
      <c r="U234" s="27">
        <f>SUMIF(U9:U233,"&gt;=0")</f>
        <v>65029</v>
      </c>
      <c r="V234" s="27">
        <f>SUMIF(V9:V233,"&gt;=0")</f>
        <v>47168</v>
      </c>
      <c r="W234" s="128"/>
      <c r="X234" s="27">
        <f>SUMIF(X9:X233,"&gt;=0")</f>
        <v>6028367</v>
      </c>
      <c r="Y234" s="27">
        <f>SUMIF(Y9:Y233,"&gt;=0")</f>
        <v>6320135</v>
      </c>
      <c r="Z234" s="27">
        <f>SUMIF(Z9:Z233,"&gt;=0")</f>
        <v>6159540</v>
      </c>
      <c r="AB234" s="28"/>
      <c r="AC234" s="28"/>
      <c r="AD234" s="28"/>
      <c r="AF234" s="28"/>
      <c r="AG234" s="28"/>
      <c r="AH234" s="28"/>
      <c r="AJ234" s="28"/>
      <c r="AK234" s="28"/>
      <c r="AL234" s="28"/>
      <c r="AN234" s="28"/>
      <c r="AO234" s="28"/>
      <c r="AP234" s="28"/>
      <c r="AR234" s="32">
        <f>SUM(AR9:AR233)</f>
        <v>0</v>
      </c>
      <c r="AS234" s="32">
        <f>SUM(AS9:AS233)</f>
        <v>0</v>
      </c>
      <c r="AT234" s="32">
        <f>SUM(AT9:AT233)</f>
        <v>0</v>
      </c>
      <c r="AV234" s="32">
        <f>SUM(AV9:AV233)</f>
        <v>0</v>
      </c>
      <c r="AW234" s="32">
        <f>SUM(AW9:AW233)</f>
        <v>0</v>
      </c>
      <c r="AX234" s="32">
        <f>SUM(AX9:AX233)</f>
        <v>0</v>
      </c>
      <c r="AY234" s="33"/>
      <c r="AZ234" s="32">
        <f>SUM(AZ9:AZ233)</f>
        <v>0</v>
      </c>
      <c r="BA234" s="32">
        <f>+AS234+AW234</f>
        <v>0</v>
      </c>
      <c r="BB234" s="32">
        <f>+AT234+AX234</f>
        <v>0</v>
      </c>
      <c r="BD234" s="32">
        <f>SUM(BD9:BD233)</f>
        <v>0</v>
      </c>
      <c r="BE234" s="32">
        <f>SUM(BE9:BE233)</f>
        <v>0</v>
      </c>
      <c r="BF234" s="32">
        <f>SUM(BF9:BF233)</f>
        <v>0</v>
      </c>
      <c r="BH234" s="32">
        <f>SUM(BH9:BH233)</f>
        <v>0</v>
      </c>
      <c r="BI234" s="32">
        <f>SUM(BI9:BI233)</f>
        <v>0</v>
      </c>
      <c r="BJ234" s="32">
        <f>SUM(BJ9:BJ233)</f>
        <v>0</v>
      </c>
      <c r="BL234" s="32">
        <f>SUM(BL9:BL233)</f>
        <v>0</v>
      </c>
      <c r="BM234" s="32">
        <f>SUM(BM9:BM233)</f>
        <v>0</v>
      </c>
      <c r="BN234" s="32">
        <f>SUM(BN9:BN233)</f>
        <v>0</v>
      </c>
      <c r="BP234" s="3">
        <f>'total Trade Mispricing ANALYSIS'!BX234</f>
        <v>0</v>
      </c>
      <c r="BQ234" s="3">
        <f>'total Trade Mispricing ANALYSIS'!BY234</f>
        <v>0</v>
      </c>
      <c r="BR234" s="3">
        <f>'total Trade Mispricing ANALYSIS'!BZ234</f>
        <v>0</v>
      </c>
    </row>
    <row r="235" spans="1:70" ht="11.25" customHeight="1" x14ac:dyDescent="0.2">
      <c r="A235" s="73"/>
      <c r="B235" s="73"/>
      <c r="C235" s="7"/>
      <c r="D235" s="148">
        <f>SUM(D9:D233)-COUNTIF(D9:D233,"=-9999999")*(-9999999)</f>
        <v>16731380</v>
      </c>
      <c r="E235" s="148">
        <f>SUM(E9:E233)-COUNTIF(E9:E233,"=-9999999")*(-9999999)</f>
        <v>29650403</v>
      </c>
      <c r="F235" s="148">
        <f>SUM(F9:F233)-COUNTIF(F9:F233,"=-9999999")*(-9999999)</f>
        <v>30784278</v>
      </c>
      <c r="G235" s="149"/>
      <c r="H235" s="148">
        <f>SUM(H9:H233)-COUNTIF(H9:H233,"=-9999999")*(-9999999)</f>
        <v>1236634</v>
      </c>
      <c r="I235" s="148">
        <f>SUM(I9:I233)-COUNTIF(I9:I233,"=-9999999")*(-9999999)</f>
        <v>1280694</v>
      </c>
      <c r="J235" s="148">
        <f>SUM(J9:J233)-COUNTIF(J9:J233,"=-9999999")*(-9999999)</f>
        <v>1010102</v>
      </c>
      <c r="K235" s="149"/>
      <c r="L235" s="150"/>
      <c r="M235" s="75"/>
      <c r="N235" s="75"/>
      <c r="P235" s="75"/>
      <c r="Q235" s="75"/>
      <c r="R235" s="75"/>
      <c r="T235" s="148">
        <f>SUM(T9:T233)-COUNTIF(T9:T233,"=-9999999")*(-9999999)</f>
        <v>75151</v>
      </c>
      <c r="U235" s="148">
        <f>SUM(U9:U233)-COUNTIF(U9:U233,"=-9999999")*(-9999999)</f>
        <v>65029</v>
      </c>
      <c r="V235" s="148">
        <f>SUM(V9:V233)-COUNTIF(V9:V233,"=-9999999")*(-9999999)</f>
        <v>47168</v>
      </c>
      <c r="W235" s="149"/>
      <c r="X235" s="148">
        <f>SUM(X9:X233)-COUNTIF(X9:X233,"=-9999999")*(-9999999)</f>
        <v>6028367</v>
      </c>
      <c r="Y235" s="148">
        <f>SUM(Y9:Y233)-COUNTIF(Y9:Y233,"=-9999999")*(-9999999)</f>
        <v>6320135</v>
      </c>
      <c r="Z235" s="148">
        <f>SUM(Z9:Z233)-COUNTIF(Z9:Z233,"=-9999999")*(-9999999)</f>
        <v>6159540</v>
      </c>
      <c r="AB235" s="139"/>
      <c r="AC235" s="138"/>
      <c r="AD235" s="139"/>
      <c r="AE235" s="139"/>
      <c r="AF235" s="139"/>
      <c r="AG235" s="139"/>
      <c r="AH235" s="138"/>
      <c r="AI235" s="138"/>
      <c r="AJ235" s="140"/>
      <c r="AK235" s="140"/>
      <c r="AL235" s="140"/>
      <c r="AM235" s="137"/>
      <c r="AN235" s="140"/>
      <c r="AO235" s="140"/>
      <c r="AP235" s="140"/>
      <c r="AR235" s="1"/>
      <c r="AS235" s="1"/>
      <c r="AT235" s="1"/>
      <c r="AV235" s="77"/>
      <c r="AW235" s="77"/>
      <c r="AX235" s="77"/>
      <c r="AY235" s="78"/>
      <c r="AZ235" s="78"/>
      <c r="BA235" s="33"/>
      <c r="BB235" s="33">
        <f>+AT235+AX235</f>
        <v>0</v>
      </c>
      <c r="BD235" s="1"/>
      <c r="BE235" s="1"/>
      <c r="BF235" s="1"/>
      <c r="BH235" s="77"/>
      <c r="BI235" s="77"/>
      <c r="BJ235" s="77"/>
      <c r="BL235" s="77"/>
      <c r="BM235" s="77"/>
      <c r="BN235" s="77"/>
      <c r="BP235" s="77"/>
      <c r="BQ235" s="77"/>
      <c r="BR235" s="77"/>
    </row>
    <row r="236" spans="1:70" s="6" customFormat="1" x14ac:dyDescent="0.2">
      <c r="C236" s="79"/>
      <c r="D236" s="8"/>
      <c r="E236" s="8"/>
      <c r="F236" s="8"/>
      <c r="G236" s="8"/>
      <c r="H236" s="8"/>
      <c r="I236" s="8"/>
      <c r="J236" s="8"/>
      <c r="K236" s="8"/>
      <c r="L236" s="136"/>
      <c r="M236" s="136"/>
      <c r="N236" s="136"/>
      <c r="O236" s="138"/>
      <c r="P236" s="136"/>
      <c r="Q236" s="136"/>
      <c r="R236" s="136"/>
      <c r="S236" s="8"/>
      <c r="T236" s="154"/>
      <c r="U236" s="154"/>
      <c r="V236" s="154"/>
      <c r="W236" s="153"/>
      <c r="X236" s="154"/>
      <c r="Y236" s="154"/>
      <c r="Z236" s="154"/>
      <c r="AA236" s="8"/>
      <c r="AB236" s="136"/>
      <c r="AC236" s="136"/>
      <c r="AD236" s="136"/>
      <c r="AE236" s="137"/>
      <c r="AF236" s="136"/>
      <c r="AG236" s="136"/>
      <c r="AH236" s="136"/>
      <c r="AI236" s="138"/>
      <c r="AJ236" s="136"/>
      <c r="AK236" s="136"/>
      <c r="AL236" s="136"/>
      <c r="AM236" s="137"/>
      <c r="AN236" s="136"/>
      <c r="AO236" s="136"/>
      <c r="AP236" s="136"/>
      <c r="AR236" s="80"/>
      <c r="AS236" s="80"/>
      <c r="AT236" s="80"/>
      <c r="AV236" s="80"/>
      <c r="AW236" s="80"/>
      <c r="AX236" s="80"/>
      <c r="AY236" s="80"/>
      <c r="AZ236" s="80"/>
      <c r="BA236" s="8"/>
      <c r="BB236" s="8"/>
      <c r="BD236" s="80"/>
      <c r="BE236" s="80"/>
      <c r="BF236" s="80"/>
      <c r="BH236" s="80"/>
      <c r="BI236" s="80"/>
      <c r="BJ236" s="80"/>
      <c r="BL236" s="80"/>
      <c r="BM236" s="80"/>
      <c r="BN236" s="80"/>
      <c r="BP236" s="80"/>
      <c r="BQ236" s="80"/>
      <c r="BR236" s="80"/>
    </row>
    <row r="237" spans="1:70" s="6" customFormat="1" x14ac:dyDescent="0.2">
      <c r="A237" s="211" t="s">
        <v>495</v>
      </c>
      <c r="B237" s="81"/>
      <c r="C237" s="82" t="s">
        <v>496</v>
      </c>
      <c r="D237" s="70">
        <v>0</v>
      </c>
      <c r="E237" s="70">
        <v>0</v>
      </c>
      <c r="F237" s="70">
        <v>0</v>
      </c>
      <c r="G237" s="66"/>
      <c r="H237" s="70">
        <v>0</v>
      </c>
      <c r="I237" s="70">
        <v>0</v>
      </c>
      <c r="J237" s="70">
        <v>0</v>
      </c>
      <c r="K237" s="8"/>
      <c r="L237" s="85"/>
      <c r="M237" s="85"/>
      <c r="N237" s="85"/>
      <c r="O237" s="8"/>
      <c r="P237" s="85"/>
      <c r="Q237" s="85"/>
      <c r="R237" s="85"/>
      <c r="S237" s="8"/>
      <c r="T237" s="27">
        <v>0</v>
      </c>
      <c r="U237" s="27">
        <v>0</v>
      </c>
      <c r="V237" s="27">
        <v>0</v>
      </c>
      <c r="X237" s="27">
        <v>0</v>
      </c>
      <c r="Y237" s="27">
        <v>0</v>
      </c>
      <c r="Z237" s="27">
        <v>0</v>
      </c>
      <c r="AA237" s="8"/>
      <c r="AB237" s="28"/>
      <c r="AC237" s="28"/>
      <c r="AD237" s="28"/>
      <c r="AF237" s="28"/>
      <c r="AG237" s="28"/>
      <c r="AH237" s="28"/>
      <c r="AI237" s="8"/>
      <c r="AJ237" s="28"/>
      <c r="AK237" s="28"/>
      <c r="AL237" s="28"/>
      <c r="AN237" s="28"/>
      <c r="AO237" s="28"/>
      <c r="AP237" s="28"/>
      <c r="AR237" s="32">
        <f t="shared" ref="AR237:AR246" si="58">IF(BD237=0,0,AB237-AJ237)</f>
        <v>0</v>
      </c>
      <c r="AS237" s="32">
        <f t="shared" ref="AS237:AS246" si="59">IF(BE237=0,0,AC237-AK237)</f>
        <v>0</v>
      </c>
      <c r="AT237" s="32">
        <f t="shared" ref="AT237:AT246" si="60">IF(BF237=0,0,AD237-AL237)</f>
        <v>0</v>
      </c>
      <c r="AU237" s="3"/>
      <c r="AV237" s="32">
        <f t="shared" ref="AV237:AV246" si="61">IF(BH237=0,0,AN237-P237)</f>
        <v>0</v>
      </c>
      <c r="AW237" s="32">
        <f t="shared" ref="AW237:AW246" si="62">IF(BI237=0,0,AO237-Q237)</f>
        <v>0</v>
      </c>
      <c r="AX237" s="32">
        <f t="shared" ref="AX237:AX246" si="63">IF(BJ237=0,0,AP237-R237)</f>
        <v>0</v>
      </c>
      <c r="AY237" s="33"/>
      <c r="AZ237" s="32">
        <f t="shared" ref="AZ237:BB246" si="64">+AR237+AV237</f>
        <v>0</v>
      </c>
      <c r="BA237" s="32">
        <f t="shared" si="64"/>
        <v>0</v>
      </c>
      <c r="BB237" s="32">
        <f t="shared" si="64"/>
        <v>0</v>
      </c>
      <c r="BD237" s="32">
        <f t="shared" ref="BD237:BD246" si="65">+AB237-L237</f>
        <v>0</v>
      </c>
      <c r="BE237" s="32">
        <f t="shared" ref="BE237:BE246" si="66">+AC237-M237</f>
        <v>0</v>
      </c>
      <c r="BF237" s="32">
        <f t="shared" ref="BF237:BF246" si="67">+AD237-N237</f>
        <v>0</v>
      </c>
      <c r="BG237" s="3"/>
      <c r="BH237" s="32">
        <f t="shared" ref="BH237:BH246" si="68">+AF237-P237</f>
        <v>0</v>
      </c>
      <c r="BI237" s="32">
        <f t="shared" ref="BI237:BI246" si="69">+AG237-Q237</f>
        <v>0</v>
      </c>
      <c r="BJ237" s="32">
        <f t="shared" ref="BJ237:BJ246" si="70">+AH237-R237</f>
        <v>0</v>
      </c>
      <c r="BL237" s="32">
        <f t="shared" ref="BL237:BL247" si="71">+BD237+BH237</f>
        <v>0</v>
      </c>
      <c r="BM237" s="32">
        <f t="shared" ref="BM237:BM247" si="72">+BE237+BI237</f>
        <v>0</v>
      </c>
      <c r="BN237" s="32">
        <f t="shared" ref="BN237:BN247" si="73">+BF237+BJ237</f>
        <v>0</v>
      </c>
      <c r="BP237" s="3">
        <f>'total Trade Mispricing ANALYSIS'!BX237</f>
        <v>0</v>
      </c>
      <c r="BQ237" s="3">
        <f>'total Trade Mispricing ANALYSIS'!BY237</f>
        <v>0</v>
      </c>
      <c r="BR237" s="3">
        <f>'total Trade Mispricing ANALYSIS'!BZ237</f>
        <v>0</v>
      </c>
    </row>
    <row r="238" spans="1:70" s="6" customFormat="1" x14ac:dyDescent="0.2">
      <c r="A238" s="212"/>
      <c r="B238" s="87"/>
      <c r="C238" s="88" t="s">
        <v>497</v>
      </c>
      <c r="D238" s="70"/>
      <c r="E238" s="70"/>
      <c r="F238" s="70"/>
      <c r="G238" s="8"/>
      <c r="H238" s="70"/>
      <c r="I238" s="70"/>
      <c r="J238" s="70"/>
      <c r="K238" s="8"/>
      <c r="L238" s="28"/>
      <c r="M238" s="28"/>
      <c r="N238" s="28"/>
      <c r="O238" s="8"/>
      <c r="P238" s="28"/>
      <c r="Q238" s="28"/>
      <c r="R238" s="28"/>
      <c r="S238" s="8"/>
      <c r="T238" s="27">
        <v>0</v>
      </c>
      <c r="U238" s="27">
        <v>0</v>
      </c>
      <c r="V238" s="27">
        <v>0</v>
      </c>
      <c r="X238" s="27">
        <v>0</v>
      </c>
      <c r="Y238" s="27">
        <v>0</v>
      </c>
      <c r="Z238" s="27">
        <v>0</v>
      </c>
      <c r="AA238" s="8"/>
      <c r="AB238" s="28"/>
      <c r="AC238" s="28"/>
      <c r="AD238" s="28"/>
      <c r="AF238" s="28"/>
      <c r="AG238" s="28"/>
      <c r="AH238" s="28"/>
      <c r="AI238" s="8"/>
      <c r="AJ238" s="28"/>
      <c r="AK238" s="28"/>
      <c r="AL238" s="28"/>
      <c r="AN238" s="28"/>
      <c r="AO238" s="28"/>
      <c r="AP238" s="28"/>
      <c r="AR238" s="32">
        <f t="shared" si="58"/>
        <v>0</v>
      </c>
      <c r="AS238" s="32">
        <f t="shared" si="59"/>
        <v>0</v>
      </c>
      <c r="AT238" s="32">
        <f t="shared" si="60"/>
        <v>0</v>
      </c>
      <c r="AU238" s="3"/>
      <c r="AV238" s="32">
        <f t="shared" si="61"/>
        <v>0</v>
      </c>
      <c r="AW238" s="32">
        <f t="shared" si="62"/>
        <v>0</v>
      </c>
      <c r="AX238" s="32">
        <f t="shared" si="63"/>
        <v>0</v>
      </c>
      <c r="AY238" s="33"/>
      <c r="AZ238" s="32">
        <f t="shared" si="64"/>
        <v>0</v>
      </c>
      <c r="BA238" s="32">
        <f t="shared" si="64"/>
        <v>0</v>
      </c>
      <c r="BB238" s="32">
        <f t="shared" si="64"/>
        <v>0</v>
      </c>
      <c r="BD238" s="32">
        <f t="shared" si="65"/>
        <v>0</v>
      </c>
      <c r="BE238" s="32">
        <f t="shared" si="66"/>
        <v>0</v>
      </c>
      <c r="BF238" s="32">
        <f t="shared" si="67"/>
        <v>0</v>
      </c>
      <c r="BG238" s="3"/>
      <c r="BH238" s="32">
        <f t="shared" si="68"/>
        <v>0</v>
      </c>
      <c r="BI238" s="32">
        <f t="shared" si="69"/>
        <v>0</v>
      </c>
      <c r="BJ238" s="32">
        <f t="shared" si="70"/>
        <v>0</v>
      </c>
      <c r="BL238" s="32">
        <f t="shared" si="71"/>
        <v>0</v>
      </c>
      <c r="BM238" s="32">
        <f t="shared" si="72"/>
        <v>0</v>
      </c>
      <c r="BN238" s="32">
        <f t="shared" si="73"/>
        <v>0</v>
      </c>
      <c r="BP238" s="3">
        <f>'total Trade Mispricing ANALYSIS'!BX238</f>
        <v>0</v>
      </c>
      <c r="BQ238" s="3">
        <f>'total Trade Mispricing ANALYSIS'!BY238</f>
        <v>0</v>
      </c>
      <c r="BR238" s="3">
        <f>'total Trade Mispricing ANALYSIS'!BZ238</f>
        <v>0</v>
      </c>
    </row>
    <row r="239" spans="1:70" s="6" customFormat="1" x14ac:dyDescent="0.2">
      <c r="A239" s="212"/>
      <c r="B239" s="87"/>
      <c r="C239" s="88" t="s">
        <v>498</v>
      </c>
      <c r="D239" s="70">
        <v>0</v>
      </c>
      <c r="E239" s="70">
        <v>0</v>
      </c>
      <c r="F239" s="70">
        <v>0</v>
      </c>
      <c r="G239" s="8"/>
      <c r="H239" s="70">
        <v>0</v>
      </c>
      <c r="I239" s="70">
        <v>0</v>
      </c>
      <c r="J239" s="70">
        <v>0</v>
      </c>
      <c r="K239" s="46"/>
      <c r="L239" s="28"/>
      <c r="M239" s="28"/>
      <c r="N239" s="28"/>
      <c r="O239" s="8"/>
      <c r="P239" s="28"/>
      <c r="Q239" s="28"/>
      <c r="R239" s="28"/>
      <c r="S239" s="8"/>
      <c r="T239" s="27">
        <v>0</v>
      </c>
      <c r="U239" s="27">
        <v>0</v>
      </c>
      <c r="V239" s="27">
        <v>0</v>
      </c>
      <c r="X239" s="27">
        <v>0</v>
      </c>
      <c r="Y239" s="27">
        <v>0</v>
      </c>
      <c r="Z239" s="27">
        <v>0</v>
      </c>
      <c r="AA239" s="8"/>
      <c r="AB239" s="28"/>
      <c r="AC239" s="28"/>
      <c r="AD239" s="28"/>
      <c r="AF239" s="28"/>
      <c r="AG239" s="28"/>
      <c r="AH239" s="28"/>
      <c r="AI239" s="8"/>
      <c r="AJ239" s="28"/>
      <c r="AK239" s="28"/>
      <c r="AL239" s="28"/>
      <c r="AN239" s="28"/>
      <c r="AO239" s="28"/>
      <c r="AP239" s="28"/>
      <c r="AR239" s="32">
        <f t="shared" si="58"/>
        <v>0</v>
      </c>
      <c r="AS239" s="32">
        <f t="shared" si="59"/>
        <v>0</v>
      </c>
      <c r="AT239" s="32">
        <f t="shared" si="60"/>
        <v>0</v>
      </c>
      <c r="AU239" s="3"/>
      <c r="AV239" s="32">
        <f t="shared" si="61"/>
        <v>0</v>
      </c>
      <c r="AW239" s="32">
        <f t="shared" si="62"/>
        <v>0</v>
      </c>
      <c r="AX239" s="32">
        <f t="shared" si="63"/>
        <v>0</v>
      </c>
      <c r="AY239" s="33"/>
      <c r="AZ239" s="32">
        <f t="shared" si="64"/>
        <v>0</v>
      </c>
      <c r="BA239" s="32">
        <f t="shared" si="64"/>
        <v>0</v>
      </c>
      <c r="BB239" s="32">
        <f t="shared" si="64"/>
        <v>0</v>
      </c>
      <c r="BD239" s="32">
        <f t="shared" si="65"/>
        <v>0</v>
      </c>
      <c r="BE239" s="32">
        <f t="shared" si="66"/>
        <v>0</v>
      </c>
      <c r="BF239" s="32">
        <f t="shared" si="67"/>
        <v>0</v>
      </c>
      <c r="BG239" s="3"/>
      <c r="BH239" s="32">
        <f t="shared" si="68"/>
        <v>0</v>
      </c>
      <c r="BI239" s="32">
        <f t="shared" si="69"/>
        <v>0</v>
      </c>
      <c r="BJ239" s="32">
        <f t="shared" si="70"/>
        <v>0</v>
      </c>
      <c r="BL239" s="32">
        <f t="shared" si="71"/>
        <v>0</v>
      </c>
      <c r="BM239" s="32">
        <f t="shared" si="72"/>
        <v>0</v>
      </c>
      <c r="BN239" s="32">
        <f t="shared" si="73"/>
        <v>0</v>
      </c>
      <c r="BP239" s="3">
        <f>'total Trade Mispricing ANALYSIS'!BX239</f>
        <v>0</v>
      </c>
      <c r="BQ239" s="3">
        <f>'total Trade Mispricing ANALYSIS'!BY239</f>
        <v>0</v>
      </c>
      <c r="BR239" s="3">
        <f>'total Trade Mispricing ANALYSIS'!BZ239</f>
        <v>0</v>
      </c>
    </row>
    <row r="240" spans="1:70" s="6" customFormat="1" x14ac:dyDescent="0.2">
      <c r="A240" s="212"/>
      <c r="B240" s="87"/>
      <c r="C240" s="88" t="s">
        <v>499</v>
      </c>
      <c r="D240" s="91">
        <v>2</v>
      </c>
      <c r="E240" s="70">
        <v>0</v>
      </c>
      <c r="F240" s="70">
        <v>0</v>
      </c>
      <c r="G240" s="8"/>
      <c r="H240" s="70">
        <v>0</v>
      </c>
      <c r="I240" s="70">
        <v>0</v>
      </c>
      <c r="J240" s="70">
        <v>0</v>
      </c>
      <c r="K240" s="8"/>
      <c r="L240" s="28"/>
      <c r="M240" s="28"/>
      <c r="N240" s="28"/>
      <c r="O240" s="8"/>
      <c r="P240" s="28"/>
      <c r="Q240" s="28"/>
      <c r="R240" s="28"/>
      <c r="S240" s="8"/>
      <c r="T240" s="27">
        <v>2</v>
      </c>
      <c r="U240" s="27">
        <v>0</v>
      </c>
      <c r="V240" s="27">
        <v>0</v>
      </c>
      <c r="X240" s="27">
        <v>0</v>
      </c>
      <c r="Y240" s="27">
        <v>0</v>
      </c>
      <c r="Z240" s="27">
        <v>0</v>
      </c>
      <c r="AA240" s="8"/>
      <c r="AB240" s="28"/>
      <c r="AC240" s="28"/>
      <c r="AD240" s="28"/>
      <c r="AF240" s="28"/>
      <c r="AG240" s="28"/>
      <c r="AH240" s="28"/>
      <c r="AI240" s="8"/>
      <c r="AJ240" s="28"/>
      <c r="AK240" s="28"/>
      <c r="AL240" s="28"/>
      <c r="AN240" s="28"/>
      <c r="AO240" s="28"/>
      <c r="AP240" s="28"/>
      <c r="AR240" s="32">
        <f t="shared" si="58"/>
        <v>0</v>
      </c>
      <c r="AS240" s="32">
        <f t="shared" si="59"/>
        <v>0</v>
      </c>
      <c r="AT240" s="32">
        <f t="shared" si="60"/>
        <v>0</v>
      </c>
      <c r="AU240" s="3"/>
      <c r="AV240" s="32">
        <f t="shared" si="61"/>
        <v>0</v>
      </c>
      <c r="AW240" s="32">
        <f t="shared" si="62"/>
        <v>0</v>
      </c>
      <c r="AX240" s="32">
        <f t="shared" si="63"/>
        <v>0</v>
      </c>
      <c r="AY240" s="33"/>
      <c r="AZ240" s="32">
        <f t="shared" si="64"/>
        <v>0</v>
      </c>
      <c r="BA240" s="32">
        <f t="shared" si="64"/>
        <v>0</v>
      </c>
      <c r="BB240" s="32">
        <f t="shared" si="64"/>
        <v>0</v>
      </c>
      <c r="BD240" s="32">
        <f t="shared" si="65"/>
        <v>0</v>
      </c>
      <c r="BE240" s="32">
        <f t="shared" si="66"/>
        <v>0</v>
      </c>
      <c r="BF240" s="32">
        <f t="shared" si="67"/>
        <v>0</v>
      </c>
      <c r="BG240" s="3"/>
      <c r="BH240" s="32">
        <f t="shared" si="68"/>
        <v>0</v>
      </c>
      <c r="BI240" s="32">
        <f t="shared" si="69"/>
        <v>0</v>
      </c>
      <c r="BJ240" s="32">
        <f t="shared" si="70"/>
        <v>0</v>
      </c>
      <c r="BL240" s="32">
        <f t="shared" si="71"/>
        <v>0</v>
      </c>
      <c r="BM240" s="32">
        <f t="shared" si="72"/>
        <v>0</v>
      </c>
      <c r="BN240" s="32">
        <f t="shared" si="73"/>
        <v>0</v>
      </c>
      <c r="BP240" s="3">
        <f>'total Trade Mispricing ANALYSIS'!BX240</f>
        <v>0</v>
      </c>
      <c r="BQ240" s="3">
        <f>'total Trade Mispricing ANALYSIS'!BY240</f>
        <v>0</v>
      </c>
      <c r="BR240" s="3">
        <f>'total Trade Mispricing ANALYSIS'!BZ240</f>
        <v>0</v>
      </c>
    </row>
    <row r="241" spans="1:70" s="6" customFormat="1" x14ac:dyDescent="0.2">
      <c r="A241" s="212"/>
      <c r="B241" s="87"/>
      <c r="C241" s="88" t="s">
        <v>500</v>
      </c>
      <c r="D241" s="91">
        <v>0</v>
      </c>
      <c r="E241" s="70">
        <v>0</v>
      </c>
      <c r="F241" s="70">
        <v>0</v>
      </c>
      <c r="G241" s="8"/>
      <c r="H241" s="70">
        <v>0</v>
      </c>
      <c r="I241" s="70">
        <v>251</v>
      </c>
      <c r="J241" s="70">
        <v>0</v>
      </c>
      <c r="K241" s="8"/>
      <c r="L241" s="28"/>
      <c r="M241" s="28"/>
      <c r="N241" s="28"/>
      <c r="O241" s="8"/>
      <c r="P241" s="28"/>
      <c r="Q241" s="28"/>
      <c r="R241" s="28"/>
      <c r="S241" s="8"/>
      <c r="T241" s="27">
        <v>0</v>
      </c>
      <c r="U241" s="27">
        <v>0</v>
      </c>
      <c r="V241" s="27">
        <v>0</v>
      </c>
      <c r="X241" s="27">
        <v>0</v>
      </c>
      <c r="Y241" s="27">
        <v>251</v>
      </c>
      <c r="Z241" s="27">
        <v>0</v>
      </c>
      <c r="AA241" s="8"/>
      <c r="AB241" s="28"/>
      <c r="AC241" s="28"/>
      <c r="AD241" s="28"/>
      <c r="AF241" s="28"/>
      <c r="AG241" s="28"/>
      <c r="AH241" s="28"/>
      <c r="AI241" s="8"/>
      <c r="AJ241" s="28"/>
      <c r="AK241" s="28"/>
      <c r="AL241" s="28"/>
      <c r="AN241" s="28"/>
      <c r="AO241" s="28"/>
      <c r="AP241" s="28"/>
      <c r="AR241" s="32">
        <f t="shared" si="58"/>
        <v>0</v>
      </c>
      <c r="AS241" s="32">
        <f t="shared" si="59"/>
        <v>0</v>
      </c>
      <c r="AT241" s="32">
        <f t="shared" si="60"/>
        <v>0</v>
      </c>
      <c r="AU241" s="3"/>
      <c r="AV241" s="32">
        <f t="shared" si="61"/>
        <v>0</v>
      </c>
      <c r="AW241" s="32">
        <f t="shared" si="62"/>
        <v>0</v>
      </c>
      <c r="AX241" s="32">
        <f t="shared" si="63"/>
        <v>0</v>
      </c>
      <c r="AY241" s="33"/>
      <c r="AZ241" s="32">
        <f t="shared" si="64"/>
        <v>0</v>
      </c>
      <c r="BA241" s="32">
        <f t="shared" si="64"/>
        <v>0</v>
      </c>
      <c r="BB241" s="32">
        <f t="shared" si="64"/>
        <v>0</v>
      </c>
      <c r="BD241" s="32">
        <f t="shared" si="65"/>
        <v>0</v>
      </c>
      <c r="BE241" s="32">
        <f t="shared" si="66"/>
        <v>0</v>
      </c>
      <c r="BF241" s="32">
        <f t="shared" si="67"/>
        <v>0</v>
      </c>
      <c r="BG241" s="3"/>
      <c r="BH241" s="32">
        <f t="shared" si="68"/>
        <v>0</v>
      </c>
      <c r="BI241" s="32">
        <f t="shared" si="69"/>
        <v>0</v>
      </c>
      <c r="BJ241" s="32">
        <f t="shared" si="70"/>
        <v>0</v>
      </c>
      <c r="BL241" s="32">
        <f t="shared" si="71"/>
        <v>0</v>
      </c>
      <c r="BM241" s="32">
        <f t="shared" si="72"/>
        <v>0</v>
      </c>
      <c r="BN241" s="32">
        <f t="shared" si="73"/>
        <v>0</v>
      </c>
      <c r="BP241" s="3">
        <f>'total Trade Mispricing ANALYSIS'!BX241</f>
        <v>0</v>
      </c>
      <c r="BQ241" s="3">
        <f>'total Trade Mispricing ANALYSIS'!BY241</f>
        <v>0</v>
      </c>
      <c r="BR241" s="3">
        <f>'total Trade Mispricing ANALYSIS'!BZ241</f>
        <v>0</v>
      </c>
    </row>
    <row r="242" spans="1:70" s="6" customFormat="1" x14ac:dyDescent="0.2">
      <c r="A242" s="212"/>
      <c r="B242" s="87"/>
      <c r="C242" s="88" t="s">
        <v>501</v>
      </c>
      <c r="D242" s="89">
        <v>0</v>
      </c>
      <c r="E242" s="90">
        <v>56</v>
      </c>
      <c r="F242" s="90">
        <v>45</v>
      </c>
      <c r="G242" s="66"/>
      <c r="H242" s="70">
        <v>0</v>
      </c>
      <c r="I242" s="70">
        <v>0</v>
      </c>
      <c r="J242" s="70">
        <v>0</v>
      </c>
      <c r="K242" s="66"/>
      <c r="L242" s="28"/>
      <c r="M242" s="28"/>
      <c r="N242" s="28"/>
      <c r="O242" s="8"/>
      <c r="P242" s="28"/>
      <c r="Q242" s="28"/>
      <c r="R242" s="28"/>
      <c r="S242" s="8"/>
      <c r="T242" s="27">
        <v>0</v>
      </c>
      <c r="U242" s="27">
        <v>56</v>
      </c>
      <c r="V242" s="27">
        <v>45</v>
      </c>
      <c r="X242" s="27">
        <v>0</v>
      </c>
      <c r="Y242" s="27">
        <v>0</v>
      </c>
      <c r="Z242" s="27">
        <v>0</v>
      </c>
      <c r="AA242" s="8"/>
      <c r="AB242" s="28"/>
      <c r="AC242" s="28"/>
      <c r="AD242" s="28"/>
      <c r="AF242" s="28"/>
      <c r="AG242" s="28"/>
      <c r="AH242" s="28"/>
      <c r="AI242" s="8"/>
      <c r="AJ242" s="28"/>
      <c r="AK242" s="28"/>
      <c r="AL242" s="28"/>
      <c r="AN242" s="28"/>
      <c r="AO242" s="28"/>
      <c r="AP242" s="28"/>
      <c r="AR242" s="32">
        <f t="shared" si="58"/>
        <v>0</v>
      </c>
      <c r="AS242" s="32">
        <f t="shared" si="59"/>
        <v>0</v>
      </c>
      <c r="AT242" s="32">
        <f t="shared" si="60"/>
        <v>0</v>
      </c>
      <c r="AU242" s="3"/>
      <c r="AV242" s="32">
        <f t="shared" si="61"/>
        <v>0</v>
      </c>
      <c r="AW242" s="32">
        <f t="shared" si="62"/>
        <v>0</v>
      </c>
      <c r="AX242" s="32">
        <f t="shared" si="63"/>
        <v>0</v>
      </c>
      <c r="AY242" s="33"/>
      <c r="AZ242" s="32">
        <f t="shared" si="64"/>
        <v>0</v>
      </c>
      <c r="BA242" s="32">
        <f t="shared" si="64"/>
        <v>0</v>
      </c>
      <c r="BB242" s="32">
        <f t="shared" si="64"/>
        <v>0</v>
      </c>
      <c r="BD242" s="32">
        <f t="shared" si="65"/>
        <v>0</v>
      </c>
      <c r="BE242" s="32">
        <f t="shared" si="66"/>
        <v>0</v>
      </c>
      <c r="BF242" s="32">
        <f t="shared" si="67"/>
        <v>0</v>
      </c>
      <c r="BG242" s="3"/>
      <c r="BH242" s="32">
        <f t="shared" si="68"/>
        <v>0</v>
      </c>
      <c r="BI242" s="32">
        <f t="shared" si="69"/>
        <v>0</v>
      </c>
      <c r="BJ242" s="32">
        <f t="shared" si="70"/>
        <v>0</v>
      </c>
      <c r="BL242" s="32">
        <f t="shared" si="71"/>
        <v>0</v>
      </c>
      <c r="BM242" s="32">
        <f t="shared" si="72"/>
        <v>0</v>
      </c>
      <c r="BN242" s="32">
        <f t="shared" si="73"/>
        <v>0</v>
      </c>
      <c r="BP242" s="3">
        <f>'total Trade Mispricing ANALYSIS'!BX242</f>
        <v>0</v>
      </c>
      <c r="BQ242" s="3">
        <f>'total Trade Mispricing ANALYSIS'!BY242</f>
        <v>0</v>
      </c>
      <c r="BR242" s="3">
        <f>'total Trade Mispricing ANALYSIS'!BZ242</f>
        <v>0</v>
      </c>
    </row>
    <row r="243" spans="1:70" s="6" customFormat="1" x14ac:dyDescent="0.2">
      <c r="A243" s="212"/>
      <c r="B243" s="87"/>
      <c r="C243" s="88" t="s">
        <v>502</v>
      </c>
      <c r="D243" s="91">
        <v>0</v>
      </c>
      <c r="E243" s="70">
        <v>0</v>
      </c>
      <c r="F243" s="70">
        <v>0</v>
      </c>
      <c r="G243" s="66"/>
      <c r="H243" s="70">
        <v>0</v>
      </c>
      <c r="I243" s="70">
        <v>0</v>
      </c>
      <c r="J243" s="70">
        <v>0</v>
      </c>
      <c r="K243" s="66"/>
      <c r="L243" s="28"/>
      <c r="M243" s="28"/>
      <c r="N243" s="28"/>
      <c r="O243" s="8"/>
      <c r="P243" s="28"/>
      <c r="Q243" s="28"/>
      <c r="R243" s="28"/>
      <c r="S243" s="8"/>
      <c r="T243" s="27">
        <v>0</v>
      </c>
      <c r="U243" s="27">
        <v>0</v>
      </c>
      <c r="V243" s="27">
        <v>0</v>
      </c>
      <c r="X243" s="27">
        <v>0</v>
      </c>
      <c r="Y243" s="27">
        <v>0</v>
      </c>
      <c r="Z243" s="27">
        <v>0</v>
      </c>
      <c r="AA243" s="8"/>
      <c r="AB243" s="28"/>
      <c r="AC243" s="28"/>
      <c r="AD243" s="28"/>
      <c r="AF243" s="28"/>
      <c r="AG243" s="28"/>
      <c r="AH243" s="28"/>
      <c r="AI243" s="8"/>
      <c r="AJ243" s="28"/>
      <c r="AK243" s="28"/>
      <c r="AL243" s="28"/>
      <c r="AN243" s="28"/>
      <c r="AO243" s="28"/>
      <c r="AP243" s="28"/>
      <c r="AR243" s="32">
        <f t="shared" si="58"/>
        <v>0</v>
      </c>
      <c r="AS243" s="32">
        <f t="shared" si="59"/>
        <v>0</v>
      </c>
      <c r="AT243" s="32">
        <f t="shared" si="60"/>
        <v>0</v>
      </c>
      <c r="AU243" s="3"/>
      <c r="AV243" s="32">
        <f t="shared" si="61"/>
        <v>0</v>
      </c>
      <c r="AW243" s="32">
        <f t="shared" si="62"/>
        <v>0</v>
      </c>
      <c r="AX243" s="32">
        <f t="shared" si="63"/>
        <v>0</v>
      </c>
      <c r="AY243" s="33"/>
      <c r="AZ243" s="32">
        <f t="shared" si="64"/>
        <v>0</v>
      </c>
      <c r="BA243" s="32">
        <f t="shared" si="64"/>
        <v>0</v>
      </c>
      <c r="BB243" s="32">
        <f t="shared" si="64"/>
        <v>0</v>
      </c>
      <c r="BD243" s="32">
        <f t="shared" si="65"/>
        <v>0</v>
      </c>
      <c r="BE243" s="32">
        <f t="shared" si="66"/>
        <v>0</v>
      </c>
      <c r="BF243" s="32">
        <f t="shared" si="67"/>
        <v>0</v>
      </c>
      <c r="BG243" s="3"/>
      <c r="BH243" s="32">
        <f t="shared" si="68"/>
        <v>0</v>
      </c>
      <c r="BI243" s="32">
        <f t="shared" si="69"/>
        <v>0</v>
      </c>
      <c r="BJ243" s="32">
        <f t="shared" si="70"/>
        <v>0</v>
      </c>
      <c r="BL243" s="32">
        <f t="shared" si="71"/>
        <v>0</v>
      </c>
      <c r="BM243" s="32">
        <f t="shared" si="72"/>
        <v>0</v>
      </c>
      <c r="BN243" s="32">
        <f t="shared" si="73"/>
        <v>0</v>
      </c>
      <c r="BP243" s="3">
        <f>'total Trade Mispricing ANALYSIS'!BX243</f>
        <v>0</v>
      </c>
      <c r="BQ243" s="3">
        <f>'total Trade Mispricing ANALYSIS'!BY243</f>
        <v>0</v>
      </c>
      <c r="BR243" s="3">
        <f>'total Trade Mispricing ANALYSIS'!BZ243</f>
        <v>0</v>
      </c>
    </row>
    <row r="244" spans="1:70" s="6" customFormat="1" x14ac:dyDescent="0.2">
      <c r="A244" s="212"/>
      <c r="B244" s="87"/>
      <c r="C244" s="88" t="s">
        <v>280</v>
      </c>
      <c r="D244" s="91">
        <v>0</v>
      </c>
      <c r="E244" s="70">
        <v>0</v>
      </c>
      <c r="F244" s="70">
        <v>0</v>
      </c>
      <c r="G244" s="66"/>
      <c r="H244" s="70">
        <v>0</v>
      </c>
      <c r="I244" s="70">
        <v>0</v>
      </c>
      <c r="J244" s="70">
        <v>0</v>
      </c>
      <c r="K244" s="66"/>
      <c r="L244" s="28"/>
      <c r="M244" s="28"/>
      <c r="N244" s="28"/>
      <c r="O244" s="8"/>
      <c r="P244" s="28"/>
      <c r="Q244" s="28"/>
      <c r="R244" s="28"/>
      <c r="S244" s="8"/>
      <c r="T244" s="27">
        <v>0</v>
      </c>
      <c r="U244" s="27">
        <v>0</v>
      </c>
      <c r="V244" s="27">
        <v>0</v>
      </c>
      <c r="X244" s="27">
        <v>0</v>
      </c>
      <c r="Y244" s="27">
        <v>0</v>
      </c>
      <c r="Z244" s="27">
        <v>0</v>
      </c>
      <c r="AA244" s="8"/>
      <c r="AB244" s="28"/>
      <c r="AC244" s="28"/>
      <c r="AD244" s="28"/>
      <c r="AF244" s="28"/>
      <c r="AG244" s="28"/>
      <c r="AH244" s="28"/>
      <c r="AI244" s="8"/>
      <c r="AJ244" s="28"/>
      <c r="AK244" s="28"/>
      <c r="AL244" s="28"/>
      <c r="AN244" s="28"/>
      <c r="AO244" s="28"/>
      <c r="AP244" s="28"/>
      <c r="AR244" s="32">
        <f t="shared" si="58"/>
        <v>0</v>
      </c>
      <c r="AS244" s="32">
        <f t="shared" si="59"/>
        <v>0</v>
      </c>
      <c r="AT244" s="32">
        <f t="shared" si="60"/>
        <v>0</v>
      </c>
      <c r="AU244" s="3"/>
      <c r="AV244" s="32">
        <f t="shared" si="61"/>
        <v>0</v>
      </c>
      <c r="AW244" s="32">
        <f t="shared" si="62"/>
        <v>0</v>
      </c>
      <c r="AX244" s="32">
        <f t="shared" si="63"/>
        <v>0</v>
      </c>
      <c r="AY244" s="33"/>
      <c r="AZ244" s="32">
        <f t="shared" si="64"/>
        <v>0</v>
      </c>
      <c r="BA244" s="32">
        <f t="shared" si="64"/>
        <v>0</v>
      </c>
      <c r="BB244" s="32">
        <f t="shared" si="64"/>
        <v>0</v>
      </c>
      <c r="BD244" s="32">
        <f t="shared" si="65"/>
        <v>0</v>
      </c>
      <c r="BE244" s="32">
        <f t="shared" si="66"/>
        <v>0</v>
      </c>
      <c r="BF244" s="32">
        <f t="shared" si="67"/>
        <v>0</v>
      </c>
      <c r="BG244" s="3"/>
      <c r="BH244" s="32">
        <f t="shared" si="68"/>
        <v>0</v>
      </c>
      <c r="BI244" s="32">
        <f t="shared" si="69"/>
        <v>0</v>
      </c>
      <c r="BJ244" s="32">
        <f t="shared" si="70"/>
        <v>0</v>
      </c>
      <c r="BL244" s="32">
        <f t="shared" si="71"/>
        <v>0</v>
      </c>
      <c r="BM244" s="32">
        <f t="shared" si="72"/>
        <v>0</v>
      </c>
      <c r="BN244" s="32">
        <f t="shared" si="73"/>
        <v>0</v>
      </c>
      <c r="BP244" s="3">
        <f>'total Trade Mispricing ANALYSIS'!BX244</f>
        <v>0</v>
      </c>
      <c r="BQ244" s="3">
        <f>'total Trade Mispricing ANALYSIS'!BY244</f>
        <v>0</v>
      </c>
      <c r="BR244" s="3">
        <f>'total Trade Mispricing ANALYSIS'!BZ244</f>
        <v>0</v>
      </c>
    </row>
    <row r="245" spans="1:70" s="6" customFormat="1" x14ac:dyDescent="0.2">
      <c r="A245" s="212"/>
      <c r="B245" s="87"/>
      <c r="C245" s="88" t="s">
        <v>503</v>
      </c>
      <c r="D245" s="91">
        <v>0</v>
      </c>
      <c r="E245" s="70">
        <v>0</v>
      </c>
      <c r="F245" s="70">
        <v>0</v>
      </c>
      <c r="G245" s="66"/>
      <c r="H245" s="70">
        <v>0</v>
      </c>
      <c r="I245" s="70">
        <v>0</v>
      </c>
      <c r="J245" s="70">
        <v>0</v>
      </c>
      <c r="K245" s="66"/>
      <c r="L245" s="28"/>
      <c r="M245" s="28"/>
      <c r="N245" s="28"/>
      <c r="O245" s="8"/>
      <c r="P245" s="28"/>
      <c r="Q245" s="28"/>
      <c r="R245" s="28"/>
      <c r="S245" s="8"/>
      <c r="T245" s="27">
        <v>0</v>
      </c>
      <c r="U245" s="27">
        <v>0</v>
      </c>
      <c r="V245" s="27">
        <v>0</v>
      </c>
      <c r="X245" s="27">
        <v>0</v>
      </c>
      <c r="Y245" s="27">
        <v>0</v>
      </c>
      <c r="Z245" s="27">
        <v>0</v>
      </c>
      <c r="AA245" s="8"/>
      <c r="AB245" s="28"/>
      <c r="AC245" s="28"/>
      <c r="AD245" s="28"/>
      <c r="AF245" s="28"/>
      <c r="AG245" s="28"/>
      <c r="AH245" s="28"/>
      <c r="AI245" s="8"/>
      <c r="AJ245" s="28"/>
      <c r="AK245" s="28"/>
      <c r="AL245" s="28"/>
      <c r="AN245" s="28"/>
      <c r="AO245" s="28"/>
      <c r="AP245" s="28"/>
      <c r="AR245" s="32">
        <f t="shared" si="58"/>
        <v>0</v>
      </c>
      <c r="AS245" s="32">
        <f t="shared" si="59"/>
        <v>0</v>
      </c>
      <c r="AT245" s="32">
        <f t="shared" si="60"/>
        <v>0</v>
      </c>
      <c r="AU245" s="3"/>
      <c r="AV245" s="32">
        <f t="shared" si="61"/>
        <v>0</v>
      </c>
      <c r="AW245" s="32">
        <f t="shared" si="62"/>
        <v>0</v>
      </c>
      <c r="AX245" s="32">
        <f t="shared" si="63"/>
        <v>0</v>
      </c>
      <c r="AY245" s="33"/>
      <c r="AZ245" s="32">
        <f t="shared" si="64"/>
        <v>0</v>
      </c>
      <c r="BA245" s="32">
        <f t="shared" si="64"/>
        <v>0</v>
      </c>
      <c r="BB245" s="32">
        <f t="shared" si="64"/>
        <v>0</v>
      </c>
      <c r="BD245" s="32">
        <f t="shared" si="65"/>
        <v>0</v>
      </c>
      <c r="BE245" s="32">
        <f t="shared" si="66"/>
        <v>0</v>
      </c>
      <c r="BF245" s="32">
        <f t="shared" si="67"/>
        <v>0</v>
      </c>
      <c r="BG245" s="3"/>
      <c r="BH245" s="32">
        <f t="shared" si="68"/>
        <v>0</v>
      </c>
      <c r="BI245" s="32">
        <f t="shared" si="69"/>
        <v>0</v>
      </c>
      <c r="BJ245" s="32">
        <f t="shared" si="70"/>
        <v>0</v>
      </c>
      <c r="BL245" s="32">
        <f t="shared" si="71"/>
        <v>0</v>
      </c>
      <c r="BM245" s="32">
        <f t="shared" si="72"/>
        <v>0</v>
      </c>
      <c r="BN245" s="32">
        <f t="shared" si="73"/>
        <v>0</v>
      </c>
      <c r="BP245" s="3">
        <f>'total Trade Mispricing ANALYSIS'!BX245</f>
        <v>0</v>
      </c>
      <c r="BQ245" s="3">
        <f>'total Trade Mispricing ANALYSIS'!BY245</f>
        <v>0</v>
      </c>
      <c r="BR245" s="3">
        <f>'total Trade Mispricing ANALYSIS'!BZ245</f>
        <v>0</v>
      </c>
    </row>
    <row r="246" spans="1:70" s="6" customFormat="1" x14ac:dyDescent="0.2">
      <c r="A246" s="213"/>
      <c r="B246" s="92"/>
      <c r="C246" s="93" t="s">
        <v>282</v>
      </c>
      <c r="D246" s="91">
        <v>0</v>
      </c>
      <c r="E246" s="90">
        <v>0</v>
      </c>
      <c r="F246" s="70">
        <v>0</v>
      </c>
      <c r="G246" s="66"/>
      <c r="H246" s="90">
        <v>0</v>
      </c>
      <c r="I246" s="90">
        <v>2</v>
      </c>
      <c r="J246" s="90">
        <v>24</v>
      </c>
      <c r="K246" s="66"/>
      <c r="L246" s="28"/>
      <c r="M246" s="28"/>
      <c r="N246" s="28"/>
      <c r="O246" s="8"/>
      <c r="P246" s="28"/>
      <c r="Q246" s="28"/>
      <c r="R246" s="28"/>
      <c r="S246" s="8"/>
      <c r="T246" s="27">
        <v>0</v>
      </c>
      <c r="U246" s="27">
        <v>0</v>
      </c>
      <c r="V246" s="27">
        <v>0</v>
      </c>
      <c r="X246" s="27">
        <v>0</v>
      </c>
      <c r="Y246" s="27">
        <v>2</v>
      </c>
      <c r="Z246" s="27">
        <v>24</v>
      </c>
      <c r="AA246" s="8"/>
      <c r="AB246" s="28"/>
      <c r="AC246" s="28"/>
      <c r="AD246" s="28"/>
      <c r="AF246" s="28"/>
      <c r="AG246" s="28"/>
      <c r="AH246" s="28"/>
      <c r="AI246" s="8"/>
      <c r="AJ246" s="28"/>
      <c r="AK246" s="28"/>
      <c r="AL246" s="28"/>
      <c r="AN246" s="28"/>
      <c r="AO246" s="28"/>
      <c r="AP246" s="28"/>
      <c r="AR246" s="32">
        <f t="shared" si="58"/>
        <v>0</v>
      </c>
      <c r="AS246" s="32">
        <f t="shared" si="59"/>
        <v>0</v>
      </c>
      <c r="AT246" s="32">
        <f t="shared" si="60"/>
        <v>0</v>
      </c>
      <c r="AU246" s="3"/>
      <c r="AV246" s="32">
        <f t="shared" si="61"/>
        <v>0</v>
      </c>
      <c r="AW246" s="32">
        <f t="shared" si="62"/>
        <v>0</v>
      </c>
      <c r="AX246" s="32">
        <f t="shared" si="63"/>
        <v>0</v>
      </c>
      <c r="AY246" s="33"/>
      <c r="AZ246" s="32">
        <f t="shared" si="64"/>
        <v>0</v>
      </c>
      <c r="BA246" s="32">
        <f t="shared" si="64"/>
        <v>0</v>
      </c>
      <c r="BB246" s="32">
        <f t="shared" si="64"/>
        <v>0</v>
      </c>
      <c r="BD246" s="32">
        <f t="shared" si="65"/>
        <v>0</v>
      </c>
      <c r="BE246" s="32">
        <f t="shared" si="66"/>
        <v>0</v>
      </c>
      <c r="BF246" s="32">
        <f t="shared" si="67"/>
        <v>0</v>
      </c>
      <c r="BG246" s="3"/>
      <c r="BH246" s="32">
        <f t="shared" si="68"/>
        <v>0</v>
      </c>
      <c r="BI246" s="32">
        <f t="shared" si="69"/>
        <v>0</v>
      </c>
      <c r="BJ246" s="32">
        <f t="shared" si="70"/>
        <v>0</v>
      </c>
      <c r="BL246" s="32">
        <f t="shared" si="71"/>
        <v>0</v>
      </c>
      <c r="BM246" s="32">
        <f t="shared" si="72"/>
        <v>0</v>
      </c>
      <c r="BN246" s="32">
        <f t="shared" si="73"/>
        <v>0</v>
      </c>
      <c r="BP246" s="3">
        <f>'total Trade Mispricing ANALYSIS'!BX246</f>
        <v>0</v>
      </c>
      <c r="BQ246" s="3">
        <f>'total Trade Mispricing ANALYSIS'!BY246</f>
        <v>0</v>
      </c>
      <c r="BR246" s="3">
        <f>'total Trade Mispricing ANALYSIS'!BZ246</f>
        <v>0</v>
      </c>
    </row>
    <row r="247" spans="1:70" s="6" customFormat="1" x14ac:dyDescent="0.2">
      <c r="D247" s="47"/>
      <c r="E247" s="47"/>
      <c r="F247" s="47"/>
      <c r="G247" s="8"/>
      <c r="H247" s="70"/>
      <c r="I247" s="70"/>
      <c r="J247" s="70"/>
      <c r="K247" s="8"/>
      <c r="L247" s="28"/>
      <c r="M247" s="28"/>
      <c r="N247" s="28"/>
      <c r="O247" s="8"/>
      <c r="P247" s="28"/>
      <c r="Q247" s="28"/>
      <c r="R247" s="28"/>
      <c r="S247" s="8"/>
      <c r="T247" s="42"/>
      <c r="U247" s="42"/>
      <c r="V247" s="42"/>
      <c r="X247" s="94"/>
      <c r="Y247" s="94"/>
      <c r="Z247" s="94"/>
      <c r="AA247" s="8"/>
      <c r="AB247" s="47"/>
      <c r="AC247" s="47"/>
      <c r="AD247" s="47"/>
      <c r="AF247" s="47"/>
      <c r="AG247" s="47"/>
      <c r="AH247" s="47"/>
      <c r="AI247" s="8"/>
      <c r="AJ247" s="47"/>
      <c r="AK247" s="47"/>
      <c r="AL247" s="47"/>
      <c r="AN247" s="47"/>
      <c r="AO247" s="47"/>
      <c r="AP247" s="47"/>
      <c r="AR247" s="95">
        <f>SUM(AR237:AR246)</f>
        <v>0</v>
      </c>
      <c r="AS247" s="95">
        <f>SUM(AS237:AS246)</f>
        <v>0</v>
      </c>
      <c r="AT247" s="95">
        <f>SUM(AT237:AT246)</f>
        <v>0</v>
      </c>
      <c r="AV247" s="95">
        <f>SUM(AV237:AV246)</f>
        <v>0</v>
      </c>
      <c r="AW247" s="95">
        <f>SUM(AW237:AW246)</f>
        <v>0</v>
      </c>
      <c r="AX247" s="95">
        <f>SUM(AX237:AX246)</f>
        <v>0</v>
      </c>
      <c r="AY247" s="33"/>
      <c r="AZ247" s="95">
        <f>SUM(AZ237:AZ246)</f>
        <v>0</v>
      </c>
      <c r="BA247" s="95">
        <f>SUM(BA237:BA246)</f>
        <v>0</v>
      </c>
      <c r="BB247" s="95">
        <f>SUM(BB237:BB246)</f>
        <v>0</v>
      </c>
      <c r="BD247" s="95">
        <f>SUM(BD237:BD246)</f>
        <v>0</v>
      </c>
      <c r="BE247" s="95">
        <f>SUM(BE237:BE246)</f>
        <v>0</v>
      </c>
      <c r="BF247" s="95">
        <f>SUM(BF237:BF246)</f>
        <v>0</v>
      </c>
      <c r="BH247" s="95">
        <f>SUM(BH237:BH246)</f>
        <v>0</v>
      </c>
      <c r="BI247" s="95">
        <f>SUM(BI237:BI246)</f>
        <v>0</v>
      </c>
      <c r="BJ247" s="95">
        <f>SUM(BJ237:BJ246)</f>
        <v>0</v>
      </c>
      <c r="BL247" s="32">
        <f t="shared" si="71"/>
        <v>0</v>
      </c>
      <c r="BM247" s="32">
        <f t="shared" si="72"/>
        <v>0</v>
      </c>
      <c r="BN247" s="32">
        <f t="shared" si="73"/>
        <v>0</v>
      </c>
      <c r="BP247" s="3">
        <f>'total Trade Mispricing ANALYSIS'!BX247</f>
        <v>0</v>
      </c>
      <c r="BQ247" s="3">
        <f>'total Trade Mispricing ANALYSIS'!BY247</f>
        <v>0</v>
      </c>
      <c r="BR247" s="3">
        <f>'total Trade Mispricing ANALYSIS'!BZ247</f>
        <v>0</v>
      </c>
    </row>
    <row r="248" spans="1:70" s="6" customFormat="1" x14ac:dyDescent="0.2">
      <c r="A248" s="6" t="s">
        <v>524</v>
      </c>
      <c r="D248" s="8"/>
      <c r="E248" s="8"/>
      <c r="F248" s="8"/>
      <c r="G248" s="8"/>
      <c r="H248" s="8"/>
      <c r="I248" s="8"/>
      <c r="J248" s="8"/>
      <c r="K248" s="8"/>
      <c r="L248" s="80"/>
      <c r="M248" s="80"/>
      <c r="N248" s="80"/>
      <c r="O248" s="8"/>
      <c r="P248" s="80"/>
      <c r="Q248" s="80"/>
      <c r="R248" s="80"/>
      <c r="S248" s="8"/>
      <c r="T248" s="96"/>
      <c r="U248" s="96"/>
      <c r="V248" s="96"/>
      <c r="X248" s="97"/>
      <c r="Y248" s="97"/>
      <c r="Z248" s="97"/>
      <c r="AA248" s="8"/>
      <c r="AB248" s="80"/>
      <c r="AC248" s="80"/>
      <c r="AD248" s="80"/>
      <c r="AF248" s="80"/>
      <c r="AG248" s="80"/>
      <c r="AH248" s="80"/>
      <c r="AI248" s="8"/>
      <c r="AJ248" s="80"/>
      <c r="AK248" s="80"/>
      <c r="AL248" s="80"/>
      <c r="AN248" s="80"/>
      <c r="AO248" s="80"/>
      <c r="AP248" s="80"/>
    </row>
    <row r="249" spans="1:70" s="6" customFormat="1" x14ac:dyDescent="0.2">
      <c r="B249" s="79"/>
      <c r="C249" s="98" t="s">
        <v>504</v>
      </c>
      <c r="D249" s="8"/>
      <c r="E249" s="8"/>
      <c r="F249" s="8"/>
      <c r="G249" s="8"/>
      <c r="H249" s="8"/>
      <c r="I249" s="8"/>
      <c r="J249" s="8"/>
      <c r="K249" s="8"/>
      <c r="L249" s="80"/>
      <c r="M249" s="80"/>
      <c r="N249" s="80"/>
      <c r="O249" s="8"/>
      <c r="P249" s="80"/>
      <c r="Q249" s="80"/>
      <c r="R249" s="80"/>
      <c r="S249" s="8"/>
      <c r="T249" s="96"/>
      <c r="U249" s="96"/>
      <c r="V249" s="96"/>
      <c r="X249" s="97"/>
      <c r="Y249" s="97"/>
      <c r="Z249" s="97"/>
      <c r="AA249" s="8"/>
      <c r="AB249" s="80"/>
      <c r="AC249" s="80"/>
      <c r="AD249" s="80"/>
      <c r="AF249" s="80"/>
      <c r="AG249" s="80"/>
      <c r="AH249" s="80"/>
      <c r="AI249" s="8"/>
      <c r="AJ249" s="80"/>
      <c r="AK249" s="80"/>
      <c r="AL249" s="80"/>
      <c r="AN249" s="80"/>
      <c r="AO249" s="80"/>
      <c r="AP249" s="80"/>
    </row>
    <row r="250" spans="1:70" s="6" customFormat="1" ht="24" x14ac:dyDescent="0.2">
      <c r="B250" s="79"/>
      <c r="C250" s="98" t="s">
        <v>497</v>
      </c>
      <c r="D250" s="8"/>
      <c r="E250" s="8"/>
      <c r="F250" s="8"/>
      <c r="G250" s="8"/>
      <c r="H250" s="8"/>
      <c r="I250" s="8"/>
      <c r="J250" s="8"/>
      <c r="K250" s="8"/>
      <c r="L250" s="80"/>
      <c r="M250" s="80"/>
      <c r="N250" s="80"/>
      <c r="O250" s="8"/>
      <c r="P250" s="80"/>
      <c r="Q250" s="80"/>
      <c r="R250" s="80"/>
      <c r="S250" s="8"/>
      <c r="T250" s="96"/>
      <c r="U250" s="96"/>
      <c r="V250" s="96"/>
      <c r="X250" s="97"/>
      <c r="Y250" s="97"/>
      <c r="Z250" s="97"/>
      <c r="AA250" s="8"/>
      <c r="AB250" s="80"/>
      <c r="AC250" s="80"/>
      <c r="AD250" s="80"/>
      <c r="AF250" s="80"/>
      <c r="AG250" s="80"/>
      <c r="AH250" s="80"/>
      <c r="AI250" s="8"/>
      <c r="AJ250" s="80"/>
      <c r="AK250" s="80"/>
      <c r="AL250" s="80"/>
      <c r="AN250" s="80"/>
      <c r="AO250" s="80"/>
      <c r="AP250" s="80"/>
    </row>
    <row r="251" spans="1:70" s="6" customFormat="1" ht="24" x14ac:dyDescent="0.2">
      <c r="B251" s="79"/>
      <c r="C251" s="98" t="s">
        <v>505</v>
      </c>
      <c r="D251" s="8"/>
      <c r="E251" s="8"/>
      <c r="F251" s="8"/>
      <c r="G251" s="8"/>
      <c r="H251" s="8"/>
      <c r="I251" s="8"/>
      <c r="J251" s="8"/>
      <c r="K251" s="8"/>
      <c r="L251" s="80"/>
      <c r="M251" s="80"/>
      <c r="N251" s="80"/>
      <c r="O251" s="8"/>
      <c r="P251" s="80"/>
      <c r="Q251" s="80"/>
      <c r="R251" s="80"/>
      <c r="S251" s="8"/>
      <c r="T251" s="96"/>
      <c r="U251" s="96"/>
      <c r="V251" s="96"/>
      <c r="X251" s="97"/>
      <c r="Y251" s="97"/>
      <c r="Z251" s="97"/>
      <c r="AA251" s="8"/>
      <c r="AB251" s="80"/>
      <c r="AC251" s="80"/>
      <c r="AD251" s="80"/>
      <c r="AF251" s="80"/>
      <c r="AG251" s="80"/>
      <c r="AH251" s="80"/>
      <c r="AI251" s="8"/>
      <c r="AJ251" s="80"/>
      <c r="AK251" s="80"/>
      <c r="AL251" s="80"/>
      <c r="AN251" s="80"/>
      <c r="AO251" s="80"/>
      <c r="AP251" s="80"/>
    </row>
    <row r="252" spans="1:70" s="6" customFormat="1" x14ac:dyDescent="0.2">
      <c r="B252" s="79"/>
      <c r="C252" s="98" t="s">
        <v>506</v>
      </c>
      <c r="D252" s="8"/>
      <c r="E252" s="8"/>
      <c r="F252" s="8"/>
      <c r="G252" s="8"/>
      <c r="H252" s="8"/>
      <c r="I252" s="8"/>
      <c r="J252" s="8"/>
      <c r="K252" s="8"/>
      <c r="L252" s="80"/>
      <c r="M252" s="80"/>
      <c r="N252" s="80"/>
      <c r="O252" s="8"/>
      <c r="P252" s="80"/>
      <c r="Q252" s="80"/>
      <c r="R252" s="80"/>
      <c r="S252" s="8"/>
      <c r="T252" s="96"/>
      <c r="U252" s="96"/>
      <c r="V252" s="96"/>
      <c r="X252" s="97"/>
      <c r="Y252" s="97"/>
      <c r="Z252" s="97"/>
      <c r="AA252" s="8"/>
      <c r="AB252" s="80"/>
      <c r="AC252" s="80"/>
      <c r="AD252" s="80"/>
      <c r="AF252" s="80"/>
      <c r="AG252" s="80"/>
      <c r="AH252" s="80"/>
      <c r="AI252" s="8"/>
      <c r="AJ252" s="80"/>
      <c r="AK252" s="80"/>
      <c r="AL252" s="80"/>
      <c r="AN252" s="80"/>
      <c r="AO252" s="80"/>
      <c r="AP252" s="80"/>
    </row>
    <row r="253" spans="1:70" s="6" customFormat="1" ht="96" x14ac:dyDescent="0.2">
      <c r="B253" s="79"/>
      <c r="C253" s="98" t="s">
        <v>526</v>
      </c>
      <c r="D253" s="8" t="s">
        <v>479</v>
      </c>
      <c r="E253" s="8"/>
      <c r="F253" s="8"/>
      <c r="G253" s="8"/>
      <c r="H253" s="8"/>
      <c r="I253" s="8"/>
      <c r="J253" s="8"/>
      <c r="K253" s="8"/>
      <c r="L253" s="80"/>
      <c r="M253" s="80"/>
      <c r="N253" s="80"/>
      <c r="O253" s="8"/>
      <c r="P253" s="80"/>
      <c r="Q253" s="80"/>
      <c r="R253" s="80"/>
      <c r="S253" s="8"/>
      <c r="T253" s="96"/>
      <c r="U253" s="96"/>
      <c r="V253" s="96"/>
      <c r="X253" s="97"/>
      <c r="Y253" s="97"/>
      <c r="Z253" s="97"/>
      <c r="AA253" s="8"/>
      <c r="AB253" s="80"/>
      <c r="AC253" s="80"/>
      <c r="AD253" s="80"/>
      <c r="AF253" s="80"/>
      <c r="AG253" s="80"/>
      <c r="AH253" s="80"/>
      <c r="AI253" s="8"/>
      <c r="AJ253" s="80"/>
      <c r="AK253" s="80"/>
      <c r="AL253" s="80"/>
      <c r="AN253" s="80"/>
      <c r="AO253" s="80"/>
      <c r="AP253" s="80"/>
    </row>
    <row r="254" spans="1:70" s="6" customFormat="1" ht="24" x14ac:dyDescent="0.2">
      <c r="B254" s="79"/>
      <c r="C254" s="98" t="s">
        <v>508</v>
      </c>
      <c r="D254" s="8"/>
      <c r="E254" s="8"/>
      <c r="F254" s="8"/>
      <c r="G254" s="8"/>
      <c r="H254" s="8"/>
      <c r="I254" s="8"/>
      <c r="J254" s="8"/>
      <c r="K254" s="8"/>
      <c r="L254" s="80"/>
      <c r="M254" s="80"/>
      <c r="N254" s="80"/>
      <c r="O254" s="8"/>
      <c r="P254" s="80"/>
      <c r="Q254" s="80"/>
      <c r="R254" s="80"/>
      <c r="S254" s="8"/>
      <c r="T254" s="96"/>
      <c r="U254" s="96"/>
      <c r="V254" s="96"/>
      <c r="X254" s="97"/>
      <c r="Y254" s="97"/>
      <c r="Z254" s="97"/>
      <c r="AA254" s="8"/>
      <c r="AB254" s="80"/>
      <c r="AC254" s="80"/>
      <c r="AD254" s="80"/>
      <c r="AF254" s="80"/>
      <c r="AG254" s="80"/>
      <c r="AH254" s="80"/>
      <c r="AI254" s="8"/>
      <c r="AJ254" s="80"/>
      <c r="AK254" s="80"/>
      <c r="AL254" s="80"/>
      <c r="AN254" s="80"/>
      <c r="AO254" s="80"/>
      <c r="AP254" s="80"/>
    </row>
    <row r="255" spans="1:70" s="6" customFormat="1" ht="48" x14ac:dyDescent="0.2">
      <c r="B255" s="79"/>
      <c r="C255" s="98" t="s">
        <v>509</v>
      </c>
      <c r="D255" s="8" t="s">
        <v>479</v>
      </c>
      <c r="E255" s="8"/>
      <c r="F255" s="8"/>
      <c r="G255" s="8"/>
      <c r="H255" s="8"/>
      <c r="I255" s="8"/>
      <c r="J255" s="8"/>
      <c r="K255" s="8"/>
      <c r="L255" s="80"/>
      <c r="M255" s="80"/>
      <c r="N255" s="80"/>
      <c r="O255" s="8"/>
      <c r="P255" s="80"/>
      <c r="Q255" s="80"/>
      <c r="R255" s="80"/>
      <c r="S255" s="8"/>
      <c r="T255" s="96"/>
      <c r="U255" s="96"/>
      <c r="V255" s="96"/>
      <c r="X255" s="97"/>
      <c r="Y255" s="97"/>
      <c r="Z255" s="97"/>
      <c r="AA255" s="8"/>
      <c r="AB255" s="80"/>
      <c r="AC255" s="80"/>
      <c r="AD255" s="80"/>
      <c r="AF255" s="80"/>
      <c r="AG255" s="80"/>
      <c r="AH255" s="80"/>
      <c r="AI255" s="8"/>
      <c r="AJ255" s="80"/>
      <c r="AK255" s="80"/>
      <c r="AL255" s="80"/>
      <c r="AN255" s="80"/>
      <c r="AO255" s="80"/>
      <c r="AP255" s="80"/>
    </row>
    <row r="256" spans="1:70" s="6" customFormat="1" ht="60" x14ac:dyDescent="0.2">
      <c r="B256" s="79"/>
      <c r="C256" s="98" t="s">
        <v>525</v>
      </c>
      <c r="D256" s="8" t="s">
        <v>479</v>
      </c>
      <c r="E256" s="8"/>
      <c r="F256" s="8"/>
      <c r="G256" s="8"/>
      <c r="H256" s="8"/>
      <c r="I256" s="8"/>
      <c r="J256" s="8"/>
      <c r="K256" s="8"/>
      <c r="L256" s="80"/>
      <c r="M256" s="80"/>
      <c r="N256" s="80"/>
      <c r="O256" s="8"/>
      <c r="P256" s="80"/>
      <c r="Q256" s="80"/>
      <c r="R256" s="80"/>
      <c r="S256" s="8"/>
      <c r="T256" s="96"/>
      <c r="U256" s="96"/>
      <c r="V256" s="96"/>
      <c r="X256" s="97"/>
      <c r="Y256" s="97"/>
      <c r="Z256" s="97"/>
      <c r="AA256" s="8"/>
      <c r="AB256" s="80"/>
      <c r="AC256" s="80"/>
      <c r="AD256" s="80"/>
      <c r="AF256" s="80"/>
      <c r="AG256" s="80"/>
      <c r="AH256" s="80"/>
      <c r="AI256" s="8"/>
      <c r="AJ256" s="80"/>
      <c r="AK256" s="80"/>
      <c r="AL256" s="80"/>
      <c r="AN256" s="80"/>
      <c r="AO256" s="80"/>
      <c r="AP256" s="80"/>
    </row>
    <row r="257" spans="2:42" s="6" customFormat="1" ht="48" x14ac:dyDescent="0.2">
      <c r="B257" s="79"/>
      <c r="C257" s="98" t="s">
        <v>510</v>
      </c>
      <c r="D257" s="8" t="s">
        <v>388</v>
      </c>
      <c r="E257" s="8"/>
      <c r="F257" s="8"/>
      <c r="G257" s="8"/>
      <c r="H257" s="8"/>
      <c r="I257" s="8"/>
      <c r="J257" s="8"/>
      <c r="K257" s="8"/>
      <c r="L257" s="80"/>
      <c r="M257" s="80"/>
      <c r="N257" s="80"/>
      <c r="O257" s="8"/>
      <c r="P257" s="80"/>
      <c r="Q257" s="80"/>
      <c r="R257" s="80"/>
      <c r="S257" s="8"/>
      <c r="T257" s="96"/>
      <c r="U257" s="96"/>
      <c r="V257" s="96"/>
      <c r="X257" s="97"/>
      <c r="Y257" s="97"/>
      <c r="Z257" s="97"/>
      <c r="AA257" s="8"/>
      <c r="AB257" s="80"/>
      <c r="AC257" s="80"/>
      <c r="AD257" s="80"/>
      <c r="AF257" s="80"/>
      <c r="AG257" s="80"/>
      <c r="AH257" s="80"/>
      <c r="AI257" s="8"/>
      <c r="AJ257" s="80"/>
      <c r="AK257" s="80"/>
      <c r="AL257" s="80"/>
      <c r="AN257" s="80"/>
      <c r="AO257" s="80"/>
      <c r="AP257" s="80"/>
    </row>
    <row r="258" spans="2:42" s="6" customFormat="1" ht="24" x14ac:dyDescent="0.2">
      <c r="B258" s="79"/>
      <c r="C258" s="98" t="s">
        <v>511</v>
      </c>
      <c r="D258" s="8" t="s">
        <v>479</v>
      </c>
      <c r="E258" s="8"/>
      <c r="F258" s="8"/>
      <c r="G258" s="8"/>
      <c r="H258" s="8"/>
      <c r="I258" s="8"/>
      <c r="J258" s="8"/>
      <c r="K258" s="8"/>
      <c r="L258" s="80"/>
      <c r="M258" s="80"/>
      <c r="N258" s="80"/>
      <c r="O258" s="8"/>
      <c r="P258" s="80"/>
      <c r="Q258" s="80"/>
      <c r="R258" s="80"/>
      <c r="S258" s="8"/>
      <c r="T258" s="96"/>
      <c r="U258" s="96"/>
      <c r="V258" s="96"/>
      <c r="X258" s="97"/>
      <c r="Y258" s="97"/>
      <c r="Z258" s="97"/>
      <c r="AA258" s="8"/>
      <c r="AB258" s="80"/>
      <c r="AC258" s="80"/>
      <c r="AD258" s="80"/>
      <c r="AF258" s="80"/>
      <c r="AG258" s="80"/>
      <c r="AH258" s="80"/>
      <c r="AI258" s="8"/>
      <c r="AJ258" s="80"/>
      <c r="AK258" s="80"/>
      <c r="AL258" s="80"/>
      <c r="AN258" s="80"/>
      <c r="AO258" s="80"/>
      <c r="AP258" s="80"/>
    </row>
    <row r="259" spans="2:42" s="6" customFormat="1" x14ac:dyDescent="0.2">
      <c r="D259" s="8"/>
      <c r="E259" s="8"/>
      <c r="F259" s="8"/>
      <c r="G259" s="8"/>
      <c r="H259" s="8"/>
      <c r="I259" s="8"/>
      <c r="J259" s="8"/>
      <c r="K259" s="8"/>
      <c r="L259" s="80"/>
      <c r="M259" s="80"/>
      <c r="N259" s="80"/>
      <c r="O259" s="8"/>
      <c r="P259" s="80"/>
      <c r="Q259" s="80"/>
      <c r="R259" s="80"/>
      <c r="S259" s="8"/>
      <c r="T259" s="96"/>
      <c r="U259" s="96"/>
      <c r="V259" s="96"/>
      <c r="X259" s="97"/>
      <c r="Y259" s="97"/>
      <c r="Z259" s="97"/>
      <c r="AA259" s="8"/>
      <c r="AB259" s="80"/>
      <c r="AC259" s="80"/>
      <c r="AD259" s="80"/>
      <c r="AF259" s="80"/>
      <c r="AG259" s="80"/>
      <c r="AH259" s="80"/>
      <c r="AI259" s="8"/>
      <c r="AJ259" s="80"/>
      <c r="AK259" s="80"/>
      <c r="AL259" s="80"/>
      <c r="AN259" s="80"/>
      <c r="AO259" s="80"/>
      <c r="AP259" s="80"/>
    </row>
    <row r="260" spans="2:42" s="6" customFormat="1" x14ac:dyDescent="0.2">
      <c r="D260" s="8"/>
      <c r="E260" s="8"/>
      <c r="F260" s="8"/>
      <c r="G260" s="8"/>
      <c r="H260" s="8"/>
      <c r="I260" s="8"/>
      <c r="J260" s="8"/>
      <c r="K260" s="8"/>
      <c r="L260" s="80"/>
      <c r="M260" s="80"/>
      <c r="N260" s="80"/>
      <c r="O260" s="8"/>
      <c r="P260" s="80"/>
      <c r="Q260" s="80"/>
      <c r="R260" s="80"/>
      <c r="S260" s="8"/>
      <c r="T260" s="96"/>
      <c r="U260" s="96"/>
      <c r="V260" s="96"/>
      <c r="X260" s="97"/>
      <c r="Y260" s="97"/>
      <c r="Z260" s="97"/>
      <c r="AA260" s="8"/>
      <c r="AB260" s="80"/>
      <c r="AC260" s="80"/>
      <c r="AD260" s="80"/>
      <c r="AF260" s="80"/>
      <c r="AG260" s="80"/>
      <c r="AH260" s="80"/>
      <c r="AI260" s="8"/>
      <c r="AJ260" s="80"/>
      <c r="AK260" s="80"/>
      <c r="AL260" s="80"/>
      <c r="AN260" s="80"/>
      <c r="AO260" s="80"/>
      <c r="AP260" s="80"/>
    </row>
    <row r="261" spans="2:42" s="6" customFormat="1" x14ac:dyDescent="0.2">
      <c r="D261" s="8"/>
      <c r="E261" s="8"/>
      <c r="F261" s="8"/>
      <c r="G261" s="8"/>
      <c r="H261" s="8"/>
      <c r="I261" s="8"/>
      <c r="J261" s="8"/>
      <c r="K261" s="8"/>
      <c r="L261" s="80"/>
      <c r="M261" s="80"/>
      <c r="N261" s="80"/>
      <c r="O261" s="8"/>
      <c r="P261" s="80"/>
      <c r="Q261" s="80"/>
      <c r="R261" s="80"/>
      <c r="S261" s="8"/>
      <c r="T261" s="96"/>
      <c r="U261" s="96"/>
      <c r="V261" s="96"/>
      <c r="X261" s="97"/>
      <c r="Y261" s="97"/>
      <c r="Z261" s="97"/>
      <c r="AA261" s="8"/>
      <c r="AB261" s="80"/>
      <c r="AC261" s="80"/>
      <c r="AD261" s="80"/>
      <c r="AF261" s="80"/>
      <c r="AG261" s="80"/>
      <c r="AH261" s="80"/>
      <c r="AI261" s="8"/>
      <c r="AJ261" s="80"/>
      <c r="AK261" s="80"/>
      <c r="AL261" s="80"/>
      <c r="AN261" s="80"/>
      <c r="AO261" s="80"/>
      <c r="AP261" s="80"/>
    </row>
    <row r="262" spans="2:42" s="6" customFormat="1" x14ac:dyDescent="0.2">
      <c r="D262" s="8"/>
      <c r="E262" s="8"/>
      <c r="F262" s="8"/>
      <c r="G262" s="8"/>
      <c r="H262" s="8"/>
      <c r="I262" s="8"/>
      <c r="J262" s="8"/>
      <c r="K262" s="8"/>
      <c r="L262" s="80"/>
      <c r="M262" s="80"/>
      <c r="N262" s="80"/>
      <c r="O262" s="8"/>
      <c r="P262" s="80"/>
      <c r="Q262" s="80"/>
      <c r="R262" s="80"/>
      <c r="S262" s="8"/>
      <c r="T262" s="96"/>
      <c r="U262" s="96"/>
      <c r="V262" s="96"/>
      <c r="X262" s="97"/>
      <c r="Y262" s="97"/>
      <c r="Z262" s="97"/>
      <c r="AA262" s="8"/>
      <c r="AB262" s="80"/>
      <c r="AC262" s="80"/>
      <c r="AD262" s="80"/>
      <c r="AF262" s="80"/>
      <c r="AG262" s="80"/>
      <c r="AH262" s="80"/>
      <c r="AI262" s="8"/>
      <c r="AJ262" s="80"/>
      <c r="AK262" s="80"/>
      <c r="AL262" s="80"/>
      <c r="AN262" s="80"/>
      <c r="AO262" s="80"/>
      <c r="AP262" s="80"/>
    </row>
    <row r="263" spans="2:42" s="6" customFormat="1" x14ac:dyDescent="0.2">
      <c r="D263" s="8"/>
      <c r="E263" s="8"/>
      <c r="F263" s="8"/>
      <c r="G263" s="8"/>
      <c r="H263" s="8"/>
      <c r="I263" s="8"/>
      <c r="J263" s="8"/>
      <c r="K263" s="8"/>
      <c r="L263" s="80"/>
      <c r="M263" s="80"/>
      <c r="N263" s="80"/>
      <c r="O263" s="8"/>
      <c r="P263" s="80"/>
      <c r="Q263" s="80"/>
      <c r="R263" s="80"/>
      <c r="S263" s="8"/>
      <c r="T263" s="96"/>
      <c r="U263" s="96"/>
      <c r="V263" s="96"/>
      <c r="X263" s="97"/>
      <c r="Y263" s="97"/>
      <c r="Z263" s="97"/>
      <c r="AA263" s="8"/>
      <c r="AB263" s="80"/>
      <c r="AC263" s="80"/>
      <c r="AD263" s="80"/>
      <c r="AF263" s="80"/>
      <c r="AG263" s="80"/>
      <c r="AH263" s="80"/>
      <c r="AI263" s="8"/>
      <c r="AJ263" s="80"/>
      <c r="AK263" s="80"/>
      <c r="AL263" s="80"/>
      <c r="AN263" s="80"/>
      <c r="AO263" s="80"/>
      <c r="AP263" s="80"/>
    </row>
    <row r="264" spans="2:42" s="6" customFormat="1" x14ac:dyDescent="0.2">
      <c r="D264" s="8"/>
      <c r="E264" s="8"/>
      <c r="F264" s="8"/>
      <c r="G264" s="8"/>
      <c r="H264" s="8"/>
      <c r="I264" s="8"/>
      <c r="J264" s="8"/>
      <c r="K264" s="8"/>
      <c r="L264" s="80"/>
      <c r="M264" s="80"/>
      <c r="N264" s="80"/>
      <c r="O264" s="8"/>
      <c r="P264" s="80"/>
      <c r="Q264" s="80"/>
      <c r="R264" s="80"/>
      <c r="S264" s="8"/>
      <c r="T264" s="96"/>
      <c r="U264" s="96"/>
      <c r="V264" s="96"/>
      <c r="X264" s="97"/>
      <c r="Y264" s="97"/>
      <c r="Z264" s="97"/>
      <c r="AA264" s="8"/>
      <c r="AB264" s="80"/>
      <c r="AC264" s="80"/>
      <c r="AD264" s="80"/>
      <c r="AF264" s="80"/>
      <c r="AG264" s="80"/>
      <c r="AH264" s="80"/>
      <c r="AI264" s="8"/>
      <c r="AJ264" s="80"/>
      <c r="AK264" s="80"/>
      <c r="AL264" s="80"/>
      <c r="AN264" s="80"/>
      <c r="AO264" s="80"/>
      <c r="AP264" s="80"/>
    </row>
    <row r="265" spans="2:42" s="6" customFormat="1" x14ac:dyDescent="0.2">
      <c r="D265" s="8"/>
      <c r="E265" s="8"/>
      <c r="F265" s="8"/>
      <c r="G265" s="8"/>
      <c r="H265" s="8"/>
      <c r="I265" s="8"/>
      <c r="J265" s="8"/>
      <c r="K265" s="8"/>
      <c r="L265" s="80"/>
      <c r="M265" s="80"/>
      <c r="N265" s="80"/>
      <c r="O265" s="8"/>
      <c r="P265" s="80"/>
      <c r="Q265" s="80"/>
      <c r="R265" s="80"/>
      <c r="S265" s="8"/>
      <c r="T265" s="96"/>
      <c r="U265" s="96"/>
      <c r="V265" s="96"/>
      <c r="X265" s="97"/>
      <c r="Y265" s="97"/>
      <c r="Z265" s="97"/>
      <c r="AA265" s="8"/>
      <c r="AB265" s="80"/>
      <c r="AC265" s="80"/>
      <c r="AD265" s="80"/>
      <c r="AF265" s="80"/>
      <c r="AG265" s="80"/>
      <c r="AH265" s="80"/>
      <c r="AI265" s="8"/>
      <c r="AJ265" s="80"/>
      <c r="AK265" s="80"/>
      <c r="AL265" s="80"/>
      <c r="AN265" s="80"/>
      <c r="AO265" s="80"/>
      <c r="AP265" s="80"/>
    </row>
    <row r="266" spans="2:42" s="6" customFormat="1" x14ac:dyDescent="0.2">
      <c r="D266" s="8"/>
      <c r="E266" s="8"/>
      <c r="F266" s="8"/>
      <c r="G266" s="8"/>
      <c r="H266" s="8"/>
      <c r="I266" s="8"/>
      <c r="J266" s="8"/>
      <c r="K266" s="8"/>
      <c r="L266" s="80"/>
      <c r="M266" s="80"/>
      <c r="N266" s="80"/>
      <c r="O266" s="8"/>
      <c r="P266" s="80"/>
      <c r="Q266" s="80"/>
      <c r="R266" s="80"/>
      <c r="S266" s="8"/>
      <c r="T266" s="96"/>
      <c r="U266" s="96"/>
      <c r="V266" s="96"/>
      <c r="X266" s="97"/>
      <c r="Y266" s="97"/>
      <c r="Z266" s="97"/>
      <c r="AA266" s="8"/>
      <c r="AB266" s="80"/>
      <c r="AC266" s="80"/>
      <c r="AD266" s="80"/>
      <c r="AF266" s="80"/>
      <c r="AG266" s="80"/>
      <c r="AH266" s="80"/>
      <c r="AI266" s="8"/>
      <c r="AJ266" s="80"/>
      <c r="AK266" s="80"/>
      <c r="AL266" s="80"/>
      <c r="AN266" s="80"/>
      <c r="AO266" s="80"/>
      <c r="AP266" s="80"/>
    </row>
    <row r="267" spans="2:42" s="6" customFormat="1" x14ac:dyDescent="0.2">
      <c r="D267" s="8"/>
      <c r="E267" s="8"/>
      <c r="F267" s="8"/>
      <c r="G267" s="8"/>
      <c r="H267" s="8"/>
      <c r="I267" s="8"/>
      <c r="J267" s="8"/>
      <c r="K267" s="8"/>
      <c r="L267" s="80"/>
      <c r="M267" s="80"/>
      <c r="N267" s="80"/>
      <c r="O267" s="8"/>
      <c r="P267" s="80"/>
      <c r="Q267" s="80"/>
      <c r="R267" s="80"/>
      <c r="S267" s="8"/>
      <c r="T267" s="96"/>
      <c r="U267" s="96"/>
      <c r="V267" s="96"/>
      <c r="X267" s="97"/>
      <c r="Y267" s="97"/>
      <c r="Z267" s="97"/>
      <c r="AA267" s="8"/>
      <c r="AB267" s="80"/>
      <c r="AC267" s="80"/>
      <c r="AD267" s="80"/>
      <c r="AF267" s="80"/>
      <c r="AG267" s="80"/>
      <c r="AH267" s="80"/>
      <c r="AI267" s="8"/>
      <c r="AJ267" s="80"/>
      <c r="AK267" s="80"/>
      <c r="AL267" s="80"/>
      <c r="AN267" s="80"/>
      <c r="AO267" s="80"/>
      <c r="AP267" s="80"/>
    </row>
    <row r="268" spans="2:42" s="6" customFormat="1" x14ac:dyDescent="0.2">
      <c r="D268" s="8"/>
      <c r="E268" s="8"/>
      <c r="F268" s="8"/>
      <c r="G268" s="8"/>
      <c r="H268" s="8"/>
      <c r="I268" s="8"/>
      <c r="J268" s="8"/>
      <c r="K268" s="8"/>
      <c r="L268" s="80"/>
      <c r="M268" s="80"/>
      <c r="N268" s="80"/>
      <c r="O268" s="8"/>
      <c r="P268" s="80"/>
      <c r="Q268" s="80"/>
      <c r="R268" s="80"/>
      <c r="S268" s="8"/>
      <c r="T268" s="96"/>
      <c r="U268" s="96"/>
      <c r="V268" s="96"/>
      <c r="X268" s="97"/>
      <c r="Y268" s="97"/>
      <c r="Z268" s="97"/>
      <c r="AA268" s="8"/>
      <c r="AB268" s="80"/>
      <c r="AC268" s="80"/>
      <c r="AD268" s="80"/>
      <c r="AF268" s="80"/>
      <c r="AG268" s="80"/>
      <c r="AH268" s="80"/>
      <c r="AI268" s="8"/>
      <c r="AJ268" s="80"/>
      <c r="AK268" s="80"/>
      <c r="AL268" s="80"/>
      <c r="AN268" s="80"/>
      <c r="AO268" s="80"/>
      <c r="AP268" s="80"/>
    </row>
    <row r="269" spans="2:42" s="6" customFormat="1" x14ac:dyDescent="0.2">
      <c r="D269" s="8"/>
      <c r="E269" s="8"/>
      <c r="F269" s="8"/>
      <c r="G269" s="8"/>
      <c r="H269" s="8"/>
      <c r="I269" s="8"/>
      <c r="J269" s="8"/>
      <c r="K269" s="8"/>
      <c r="L269" s="80"/>
      <c r="M269" s="80"/>
      <c r="N269" s="80"/>
      <c r="O269" s="8"/>
      <c r="P269" s="80"/>
      <c r="Q269" s="80"/>
      <c r="R269" s="80"/>
      <c r="S269" s="8"/>
      <c r="T269" s="96"/>
      <c r="U269" s="96"/>
      <c r="V269" s="96"/>
      <c r="X269" s="97"/>
      <c r="Y269" s="97"/>
      <c r="Z269" s="97"/>
      <c r="AA269" s="8"/>
      <c r="AB269" s="80"/>
      <c r="AC269" s="80"/>
      <c r="AD269" s="80"/>
      <c r="AF269" s="80"/>
      <c r="AG269" s="80"/>
      <c r="AH269" s="80"/>
      <c r="AI269" s="8"/>
      <c r="AJ269" s="80"/>
      <c r="AK269" s="80"/>
      <c r="AL269" s="80"/>
      <c r="AN269" s="80"/>
      <c r="AO269" s="80"/>
      <c r="AP269" s="80"/>
    </row>
    <row r="270" spans="2:42" s="6" customFormat="1" x14ac:dyDescent="0.2">
      <c r="D270" s="8"/>
      <c r="E270" s="8"/>
      <c r="F270" s="8"/>
      <c r="G270" s="8"/>
      <c r="H270" s="8"/>
      <c r="I270" s="8"/>
      <c r="J270" s="8"/>
      <c r="K270" s="8"/>
      <c r="L270" s="80"/>
      <c r="M270" s="80"/>
      <c r="N270" s="80"/>
      <c r="O270" s="8"/>
      <c r="P270" s="80"/>
      <c r="Q270" s="80"/>
      <c r="R270" s="80"/>
      <c r="S270" s="8"/>
      <c r="T270" s="96"/>
      <c r="U270" s="96"/>
      <c r="V270" s="96"/>
      <c r="X270" s="97"/>
      <c r="Y270" s="97"/>
      <c r="Z270" s="97"/>
      <c r="AA270" s="8"/>
      <c r="AB270" s="80"/>
      <c r="AC270" s="80"/>
      <c r="AD270" s="80"/>
      <c r="AF270" s="80"/>
      <c r="AG270" s="80"/>
      <c r="AH270" s="80"/>
      <c r="AI270" s="8"/>
      <c r="AJ270" s="80"/>
      <c r="AK270" s="80"/>
      <c r="AL270" s="80"/>
      <c r="AN270" s="80"/>
      <c r="AO270" s="80"/>
      <c r="AP270" s="80"/>
    </row>
    <row r="271" spans="2:42" s="6" customFormat="1" x14ac:dyDescent="0.2">
      <c r="D271" s="8"/>
      <c r="E271" s="8"/>
      <c r="F271" s="8"/>
      <c r="G271" s="8"/>
      <c r="H271" s="8"/>
      <c r="I271" s="8"/>
      <c r="J271" s="8"/>
      <c r="K271" s="8"/>
      <c r="L271" s="80"/>
      <c r="M271" s="80"/>
      <c r="N271" s="80"/>
      <c r="O271" s="8"/>
      <c r="P271" s="80"/>
      <c r="Q271" s="80"/>
      <c r="R271" s="80"/>
      <c r="S271" s="8"/>
      <c r="T271" s="96"/>
      <c r="U271" s="96"/>
      <c r="V271" s="96"/>
      <c r="X271" s="97"/>
      <c r="Y271" s="97"/>
      <c r="Z271" s="97"/>
      <c r="AA271" s="8"/>
      <c r="AB271" s="80"/>
      <c r="AC271" s="80"/>
      <c r="AD271" s="80"/>
      <c r="AF271" s="80"/>
      <c r="AG271" s="80"/>
      <c r="AH271" s="80"/>
      <c r="AI271" s="8"/>
      <c r="AJ271" s="80"/>
      <c r="AK271" s="80"/>
      <c r="AL271" s="80"/>
      <c r="AN271" s="80"/>
      <c r="AO271" s="80"/>
      <c r="AP271" s="80"/>
    </row>
    <row r="272" spans="2:42" s="6" customFormat="1" x14ac:dyDescent="0.2">
      <c r="D272" s="8"/>
      <c r="E272" s="8"/>
      <c r="F272" s="8"/>
      <c r="G272" s="8"/>
      <c r="H272" s="8"/>
      <c r="I272" s="8"/>
      <c r="J272" s="8"/>
      <c r="K272" s="8"/>
      <c r="L272" s="80"/>
      <c r="M272" s="80"/>
      <c r="N272" s="80"/>
      <c r="O272" s="8"/>
      <c r="P272" s="80"/>
      <c r="Q272" s="80"/>
      <c r="R272" s="80"/>
      <c r="S272" s="8"/>
      <c r="T272" s="96"/>
      <c r="U272" s="96"/>
      <c r="V272" s="96"/>
      <c r="X272" s="97"/>
      <c r="Y272" s="97"/>
      <c r="Z272" s="97"/>
      <c r="AA272" s="8"/>
      <c r="AB272" s="80"/>
      <c r="AC272" s="80"/>
      <c r="AD272" s="80"/>
      <c r="AF272" s="80"/>
      <c r="AG272" s="80"/>
      <c r="AH272" s="80"/>
      <c r="AI272" s="8"/>
      <c r="AJ272" s="80"/>
      <c r="AK272" s="80"/>
      <c r="AL272" s="80"/>
      <c r="AN272" s="80"/>
      <c r="AO272" s="80"/>
      <c r="AP272" s="80"/>
    </row>
    <row r="273" spans="4:42" s="6" customFormat="1" x14ac:dyDescent="0.2">
      <c r="D273" s="8"/>
      <c r="E273" s="8"/>
      <c r="F273" s="8"/>
      <c r="G273" s="8"/>
      <c r="H273" s="8"/>
      <c r="I273" s="8"/>
      <c r="J273" s="8"/>
      <c r="K273" s="8"/>
      <c r="L273" s="80"/>
      <c r="M273" s="80"/>
      <c r="N273" s="80"/>
      <c r="O273" s="8"/>
      <c r="P273" s="80"/>
      <c r="Q273" s="80"/>
      <c r="R273" s="80"/>
      <c r="S273" s="8"/>
      <c r="T273" s="96"/>
      <c r="U273" s="96"/>
      <c r="V273" s="96"/>
      <c r="X273" s="97"/>
      <c r="Y273" s="97"/>
      <c r="Z273" s="97"/>
      <c r="AA273" s="8"/>
      <c r="AB273" s="80"/>
      <c r="AC273" s="80"/>
      <c r="AD273" s="80"/>
      <c r="AF273" s="80"/>
      <c r="AG273" s="80"/>
      <c r="AH273" s="80"/>
      <c r="AI273" s="8"/>
      <c r="AJ273" s="80"/>
      <c r="AK273" s="80"/>
      <c r="AL273" s="80"/>
      <c r="AN273" s="80"/>
      <c r="AO273" s="80"/>
      <c r="AP273" s="80"/>
    </row>
    <row r="274" spans="4:42" s="6" customFormat="1" x14ac:dyDescent="0.2">
      <c r="D274" s="8"/>
      <c r="E274" s="8"/>
      <c r="F274" s="8"/>
      <c r="G274" s="8"/>
      <c r="H274" s="8"/>
      <c r="I274" s="8"/>
      <c r="J274" s="8"/>
      <c r="K274" s="8"/>
      <c r="L274" s="80"/>
      <c r="M274" s="80"/>
      <c r="N274" s="80"/>
      <c r="O274" s="8"/>
      <c r="P274" s="80"/>
      <c r="Q274" s="80"/>
      <c r="R274" s="80"/>
      <c r="S274" s="8"/>
      <c r="T274" s="96"/>
      <c r="U274" s="96"/>
      <c r="V274" s="96"/>
      <c r="X274" s="97"/>
      <c r="Y274" s="97"/>
      <c r="Z274" s="97"/>
      <c r="AA274" s="8"/>
      <c r="AB274" s="80"/>
      <c r="AC274" s="80"/>
      <c r="AD274" s="80"/>
      <c r="AF274" s="80"/>
      <c r="AG274" s="80"/>
      <c r="AH274" s="80"/>
      <c r="AI274" s="8"/>
      <c r="AJ274" s="80"/>
      <c r="AK274" s="80"/>
      <c r="AL274" s="80"/>
      <c r="AN274" s="80"/>
      <c r="AO274" s="80"/>
      <c r="AP274" s="80"/>
    </row>
    <row r="275" spans="4:42" s="6" customFormat="1" x14ac:dyDescent="0.2">
      <c r="D275" s="8"/>
      <c r="E275" s="8"/>
      <c r="F275" s="8"/>
      <c r="G275" s="8"/>
      <c r="H275" s="8"/>
      <c r="I275" s="8"/>
      <c r="J275" s="8"/>
      <c r="K275" s="8"/>
      <c r="L275" s="80"/>
      <c r="M275" s="80"/>
      <c r="N275" s="80"/>
      <c r="O275" s="8"/>
      <c r="P275" s="80"/>
      <c r="Q275" s="80"/>
      <c r="R275" s="80"/>
      <c r="S275" s="8"/>
      <c r="T275" s="96"/>
      <c r="U275" s="96"/>
      <c r="V275" s="96"/>
      <c r="X275" s="97"/>
      <c r="Y275" s="97"/>
      <c r="Z275" s="97"/>
      <c r="AA275" s="8"/>
      <c r="AB275" s="80"/>
      <c r="AC275" s="80"/>
      <c r="AD275" s="80"/>
      <c r="AF275" s="80"/>
      <c r="AG275" s="80"/>
      <c r="AH275" s="80"/>
      <c r="AI275" s="8"/>
      <c r="AJ275" s="80"/>
      <c r="AK275" s="80"/>
      <c r="AL275" s="80"/>
      <c r="AN275" s="80"/>
      <c r="AO275" s="80"/>
      <c r="AP275" s="80"/>
    </row>
    <row r="276" spans="4:42" s="6" customFormat="1" x14ac:dyDescent="0.2">
      <c r="D276" s="8"/>
      <c r="E276" s="8"/>
      <c r="F276" s="8"/>
      <c r="G276" s="8"/>
      <c r="H276" s="8"/>
      <c r="I276" s="8"/>
      <c r="J276" s="8"/>
      <c r="K276" s="8"/>
      <c r="L276" s="80"/>
      <c r="M276" s="80"/>
      <c r="N276" s="80"/>
      <c r="O276" s="8"/>
      <c r="P276" s="80"/>
      <c r="Q276" s="80"/>
      <c r="R276" s="80"/>
      <c r="S276" s="8"/>
      <c r="T276" s="96"/>
      <c r="U276" s="96"/>
      <c r="V276" s="96"/>
      <c r="X276" s="97"/>
      <c r="Y276" s="97"/>
      <c r="Z276" s="97"/>
      <c r="AA276" s="8"/>
      <c r="AB276" s="80"/>
      <c r="AC276" s="80"/>
      <c r="AD276" s="80"/>
      <c r="AF276" s="80"/>
      <c r="AG276" s="80"/>
      <c r="AH276" s="80"/>
      <c r="AI276" s="8"/>
      <c r="AJ276" s="80"/>
      <c r="AK276" s="80"/>
      <c r="AL276" s="80"/>
      <c r="AN276" s="80"/>
      <c r="AO276" s="80"/>
      <c r="AP276" s="80"/>
    </row>
    <row r="277" spans="4:42" s="6" customFormat="1" x14ac:dyDescent="0.2">
      <c r="D277" s="8"/>
      <c r="E277" s="8"/>
      <c r="F277" s="8"/>
      <c r="G277" s="8"/>
      <c r="H277" s="8"/>
      <c r="I277" s="8"/>
      <c r="J277" s="8"/>
      <c r="K277" s="8"/>
      <c r="L277" s="80"/>
      <c r="M277" s="80"/>
      <c r="N277" s="80"/>
      <c r="O277" s="8"/>
      <c r="P277" s="80"/>
      <c r="Q277" s="80"/>
      <c r="R277" s="80"/>
      <c r="S277" s="8"/>
      <c r="T277" s="96"/>
      <c r="U277" s="96"/>
      <c r="V277" s="96"/>
      <c r="X277" s="97"/>
      <c r="Y277" s="97"/>
      <c r="Z277" s="97"/>
      <c r="AA277" s="8"/>
      <c r="AB277" s="80"/>
      <c r="AC277" s="80"/>
      <c r="AD277" s="80"/>
      <c r="AF277" s="80"/>
      <c r="AG277" s="80"/>
      <c r="AH277" s="80"/>
      <c r="AI277" s="8"/>
      <c r="AJ277" s="80"/>
      <c r="AK277" s="80"/>
      <c r="AL277" s="80"/>
      <c r="AN277" s="80"/>
      <c r="AO277" s="80"/>
      <c r="AP277" s="80"/>
    </row>
    <row r="278" spans="4:42" s="6" customFormat="1" x14ac:dyDescent="0.2">
      <c r="D278" s="8"/>
      <c r="E278" s="8"/>
      <c r="F278" s="8"/>
      <c r="G278" s="8"/>
      <c r="H278" s="8"/>
      <c r="I278" s="8"/>
      <c r="J278" s="8"/>
      <c r="K278" s="8"/>
      <c r="L278" s="80"/>
      <c r="M278" s="80"/>
      <c r="N278" s="80"/>
      <c r="O278" s="8"/>
      <c r="P278" s="80"/>
      <c r="Q278" s="80"/>
      <c r="R278" s="80"/>
      <c r="S278" s="8"/>
      <c r="T278" s="96"/>
      <c r="U278" s="96"/>
      <c r="V278" s="96"/>
      <c r="X278" s="97"/>
      <c r="Y278" s="97"/>
      <c r="Z278" s="97"/>
      <c r="AA278" s="8"/>
      <c r="AB278" s="80"/>
      <c r="AC278" s="80"/>
      <c r="AD278" s="80"/>
      <c r="AF278" s="80"/>
      <c r="AG278" s="80"/>
      <c r="AH278" s="80"/>
      <c r="AI278" s="8"/>
      <c r="AJ278" s="80"/>
      <c r="AK278" s="80"/>
      <c r="AL278" s="80"/>
      <c r="AN278" s="80"/>
      <c r="AO278" s="80"/>
      <c r="AP278" s="80"/>
    </row>
    <row r="279" spans="4:42" s="6" customFormat="1" x14ac:dyDescent="0.2">
      <c r="D279" s="8"/>
      <c r="E279" s="8"/>
      <c r="F279" s="8"/>
      <c r="G279" s="8"/>
      <c r="H279" s="8"/>
      <c r="I279" s="8"/>
      <c r="J279" s="8"/>
      <c r="K279" s="8"/>
      <c r="L279" s="80"/>
      <c r="M279" s="80"/>
      <c r="N279" s="80"/>
      <c r="O279" s="8"/>
      <c r="P279" s="80"/>
      <c r="Q279" s="80"/>
      <c r="R279" s="80"/>
      <c r="S279" s="8"/>
      <c r="T279" s="96"/>
      <c r="U279" s="96"/>
      <c r="V279" s="96"/>
      <c r="X279" s="97"/>
      <c r="Y279" s="97"/>
      <c r="Z279" s="97"/>
      <c r="AA279" s="8"/>
      <c r="AB279" s="80"/>
      <c r="AC279" s="80"/>
      <c r="AD279" s="80"/>
      <c r="AF279" s="80"/>
      <c r="AG279" s="80"/>
      <c r="AH279" s="80"/>
      <c r="AI279" s="8"/>
      <c r="AJ279" s="80"/>
      <c r="AK279" s="80"/>
      <c r="AL279" s="80"/>
      <c r="AN279" s="80"/>
      <c r="AO279" s="80"/>
      <c r="AP279" s="80"/>
    </row>
    <row r="280" spans="4:42" s="6" customFormat="1" x14ac:dyDescent="0.2">
      <c r="D280" s="8"/>
      <c r="E280" s="8"/>
      <c r="F280" s="8"/>
      <c r="G280" s="8"/>
      <c r="H280" s="8"/>
      <c r="I280" s="8"/>
      <c r="J280" s="8"/>
      <c r="K280" s="8"/>
      <c r="L280" s="80"/>
      <c r="M280" s="80"/>
      <c r="N280" s="80"/>
      <c r="O280" s="8"/>
      <c r="P280" s="80"/>
      <c r="Q280" s="80"/>
      <c r="R280" s="80"/>
      <c r="S280" s="8"/>
      <c r="T280" s="96"/>
      <c r="U280" s="96"/>
      <c r="V280" s="96"/>
      <c r="X280" s="97"/>
      <c r="Y280" s="97"/>
      <c r="Z280" s="97"/>
      <c r="AA280" s="8"/>
      <c r="AB280" s="80"/>
      <c r="AC280" s="80"/>
      <c r="AD280" s="80"/>
      <c r="AF280" s="80"/>
      <c r="AG280" s="80"/>
      <c r="AH280" s="80"/>
      <c r="AI280" s="8"/>
      <c r="AJ280" s="80"/>
      <c r="AK280" s="80"/>
      <c r="AL280" s="80"/>
      <c r="AN280" s="80"/>
      <c r="AO280" s="80"/>
      <c r="AP280" s="80"/>
    </row>
    <row r="281" spans="4:42" s="6" customFormat="1" x14ac:dyDescent="0.2">
      <c r="D281" s="8"/>
      <c r="E281" s="8"/>
      <c r="F281" s="8"/>
      <c r="G281" s="8"/>
      <c r="H281" s="8"/>
      <c r="I281" s="8"/>
      <c r="J281" s="8"/>
      <c r="K281" s="8"/>
      <c r="L281" s="80"/>
      <c r="M281" s="80"/>
      <c r="N281" s="80"/>
      <c r="O281" s="8"/>
      <c r="P281" s="80"/>
      <c r="Q281" s="80"/>
      <c r="R281" s="80"/>
      <c r="S281" s="8"/>
      <c r="T281" s="96"/>
      <c r="U281" s="96"/>
      <c r="V281" s="96"/>
      <c r="X281" s="97"/>
      <c r="Y281" s="97"/>
      <c r="Z281" s="97"/>
      <c r="AA281" s="8"/>
      <c r="AB281" s="80"/>
      <c r="AC281" s="80"/>
      <c r="AD281" s="80"/>
      <c r="AF281" s="80"/>
      <c r="AG281" s="80"/>
      <c r="AH281" s="80"/>
      <c r="AI281" s="8"/>
      <c r="AJ281" s="80"/>
      <c r="AK281" s="80"/>
      <c r="AL281" s="80"/>
      <c r="AN281" s="80"/>
      <c r="AO281" s="80"/>
      <c r="AP281" s="80"/>
    </row>
    <row r="282" spans="4:42" s="6" customFormat="1" x14ac:dyDescent="0.2">
      <c r="D282" s="8"/>
      <c r="E282" s="8"/>
      <c r="F282" s="8"/>
      <c r="G282" s="8"/>
      <c r="H282" s="8"/>
      <c r="I282" s="8"/>
      <c r="J282" s="8"/>
      <c r="K282" s="8"/>
      <c r="L282" s="80"/>
      <c r="M282" s="80"/>
      <c r="N282" s="80"/>
      <c r="O282" s="8"/>
      <c r="P282" s="80"/>
      <c r="Q282" s="80"/>
      <c r="R282" s="80"/>
      <c r="S282" s="8"/>
      <c r="T282" s="96"/>
      <c r="U282" s="96"/>
      <c r="V282" s="96"/>
      <c r="X282" s="97"/>
      <c r="Y282" s="97"/>
      <c r="Z282" s="97"/>
      <c r="AA282" s="8"/>
      <c r="AB282" s="80"/>
      <c r="AC282" s="80"/>
      <c r="AD282" s="80"/>
      <c r="AF282" s="80"/>
      <c r="AG282" s="80"/>
      <c r="AH282" s="80"/>
      <c r="AI282" s="8"/>
      <c r="AJ282" s="80"/>
      <c r="AK282" s="80"/>
      <c r="AL282" s="80"/>
      <c r="AN282" s="80"/>
      <c r="AO282" s="80"/>
      <c r="AP282" s="80"/>
    </row>
    <row r="283" spans="4:42" s="6" customFormat="1" x14ac:dyDescent="0.2">
      <c r="D283" s="8"/>
      <c r="E283" s="8"/>
      <c r="F283" s="8"/>
      <c r="G283" s="8"/>
      <c r="H283" s="8"/>
      <c r="I283" s="8"/>
      <c r="J283" s="8"/>
      <c r="K283" s="8"/>
      <c r="L283" s="80"/>
      <c r="M283" s="80"/>
      <c r="N283" s="80"/>
      <c r="O283" s="8"/>
      <c r="P283" s="80"/>
      <c r="Q283" s="80"/>
      <c r="R283" s="80"/>
      <c r="S283" s="8"/>
      <c r="T283" s="96"/>
      <c r="U283" s="96"/>
      <c r="V283" s="96"/>
      <c r="X283" s="97"/>
      <c r="Y283" s="97"/>
      <c r="Z283" s="97"/>
      <c r="AA283" s="8"/>
      <c r="AB283" s="80"/>
      <c r="AC283" s="80"/>
      <c r="AD283" s="80"/>
      <c r="AF283" s="80"/>
      <c r="AG283" s="80"/>
      <c r="AH283" s="80"/>
      <c r="AI283" s="8"/>
      <c r="AJ283" s="80"/>
      <c r="AK283" s="80"/>
      <c r="AL283" s="80"/>
      <c r="AN283" s="80"/>
      <c r="AO283" s="80"/>
      <c r="AP283" s="80"/>
    </row>
    <row r="284" spans="4:42" s="6" customFormat="1" x14ac:dyDescent="0.2">
      <c r="D284" s="8"/>
      <c r="E284" s="8"/>
      <c r="F284" s="8"/>
      <c r="G284" s="8"/>
      <c r="H284" s="8"/>
      <c r="I284" s="8"/>
      <c r="J284" s="8"/>
      <c r="K284" s="8"/>
      <c r="L284" s="80"/>
      <c r="M284" s="80"/>
      <c r="N284" s="80"/>
      <c r="O284" s="8"/>
      <c r="P284" s="80"/>
      <c r="Q284" s="80"/>
      <c r="R284" s="80"/>
      <c r="S284" s="8"/>
      <c r="T284" s="96"/>
      <c r="U284" s="96"/>
      <c r="V284" s="96"/>
      <c r="X284" s="97"/>
      <c r="Y284" s="97"/>
      <c r="Z284" s="97"/>
      <c r="AA284" s="8"/>
      <c r="AB284" s="80"/>
      <c r="AC284" s="80"/>
      <c r="AD284" s="80"/>
      <c r="AF284" s="80"/>
      <c r="AG284" s="80"/>
      <c r="AH284" s="80"/>
      <c r="AI284" s="8"/>
      <c r="AJ284" s="80"/>
      <c r="AK284" s="80"/>
      <c r="AL284" s="80"/>
      <c r="AN284" s="80"/>
      <c r="AO284" s="80"/>
      <c r="AP284" s="80"/>
    </row>
    <row r="285" spans="4:42" s="6" customFormat="1" x14ac:dyDescent="0.2">
      <c r="D285" s="8"/>
      <c r="E285" s="8"/>
      <c r="F285" s="8"/>
      <c r="G285" s="8"/>
      <c r="H285" s="8"/>
      <c r="I285" s="8"/>
      <c r="J285" s="8"/>
      <c r="K285" s="8"/>
      <c r="L285" s="80"/>
      <c r="M285" s="80"/>
      <c r="N285" s="80"/>
      <c r="O285" s="8"/>
      <c r="P285" s="80"/>
      <c r="Q285" s="80"/>
      <c r="R285" s="80"/>
      <c r="S285" s="8"/>
      <c r="T285" s="96"/>
      <c r="U285" s="96"/>
      <c r="V285" s="96"/>
      <c r="X285" s="97"/>
      <c r="Y285" s="97"/>
      <c r="Z285" s="97"/>
      <c r="AA285" s="8"/>
      <c r="AB285" s="80"/>
      <c r="AC285" s="80"/>
      <c r="AD285" s="80"/>
      <c r="AF285" s="80"/>
      <c r="AG285" s="80"/>
      <c r="AH285" s="80"/>
      <c r="AI285" s="8"/>
      <c r="AJ285" s="80"/>
      <c r="AK285" s="80"/>
      <c r="AL285" s="80"/>
      <c r="AN285" s="80"/>
      <c r="AO285" s="80"/>
      <c r="AP285" s="80"/>
    </row>
    <row r="286" spans="4:42" s="6" customFormat="1" x14ac:dyDescent="0.2">
      <c r="D286" s="8"/>
      <c r="E286" s="8"/>
      <c r="F286" s="8"/>
      <c r="G286" s="8"/>
      <c r="H286" s="8"/>
      <c r="I286" s="8"/>
      <c r="J286" s="8"/>
      <c r="K286" s="8"/>
      <c r="L286" s="80"/>
      <c r="M286" s="80"/>
      <c r="N286" s="80"/>
      <c r="O286" s="8"/>
      <c r="P286" s="80"/>
      <c r="Q286" s="80"/>
      <c r="R286" s="80"/>
      <c r="S286" s="8"/>
      <c r="T286" s="96"/>
      <c r="U286" s="96"/>
      <c r="V286" s="96"/>
      <c r="X286" s="97"/>
      <c r="Y286" s="97"/>
      <c r="Z286" s="97"/>
      <c r="AA286" s="8"/>
      <c r="AB286" s="80"/>
      <c r="AC286" s="80"/>
      <c r="AD286" s="80"/>
      <c r="AF286" s="80"/>
      <c r="AG286" s="80"/>
      <c r="AH286" s="80"/>
      <c r="AI286" s="8"/>
      <c r="AJ286" s="80"/>
      <c r="AK286" s="80"/>
      <c r="AL286" s="80"/>
      <c r="AN286" s="80"/>
      <c r="AO286" s="80"/>
      <c r="AP286" s="80"/>
    </row>
    <row r="287" spans="4:42" s="6" customFormat="1" x14ac:dyDescent="0.2">
      <c r="D287" s="8"/>
      <c r="E287" s="8"/>
      <c r="F287" s="8"/>
      <c r="G287" s="8"/>
      <c r="H287" s="8"/>
      <c r="I287" s="8"/>
      <c r="J287" s="8"/>
      <c r="K287" s="8"/>
      <c r="L287" s="80"/>
      <c r="M287" s="80"/>
      <c r="N287" s="80"/>
      <c r="O287" s="8"/>
      <c r="P287" s="80"/>
      <c r="Q287" s="80"/>
      <c r="R287" s="80"/>
      <c r="S287" s="8"/>
      <c r="T287" s="96"/>
      <c r="U287" s="96"/>
      <c r="V287" s="96"/>
      <c r="X287" s="97"/>
      <c r="Y287" s="97"/>
      <c r="Z287" s="97"/>
      <c r="AA287" s="8"/>
      <c r="AB287" s="80"/>
      <c r="AC287" s="80"/>
      <c r="AD287" s="80"/>
      <c r="AF287" s="80"/>
      <c r="AG287" s="80"/>
      <c r="AH287" s="80"/>
      <c r="AI287" s="8"/>
      <c r="AJ287" s="80"/>
      <c r="AK287" s="80"/>
      <c r="AL287" s="80"/>
      <c r="AN287" s="80"/>
      <c r="AO287" s="80"/>
      <c r="AP287" s="80"/>
    </row>
    <row r="288" spans="4:42" s="6" customFormat="1" x14ac:dyDescent="0.2">
      <c r="D288" s="8"/>
      <c r="E288" s="8"/>
      <c r="F288" s="8"/>
      <c r="G288" s="8"/>
      <c r="H288" s="8"/>
      <c r="I288" s="8"/>
      <c r="J288" s="8"/>
      <c r="K288" s="8"/>
      <c r="L288" s="80"/>
      <c r="M288" s="80"/>
      <c r="N288" s="80"/>
      <c r="O288" s="8"/>
      <c r="P288" s="80"/>
      <c r="Q288" s="80"/>
      <c r="R288" s="80"/>
      <c r="S288" s="8"/>
      <c r="T288" s="96"/>
      <c r="U288" s="96"/>
      <c r="V288" s="96"/>
      <c r="X288" s="97"/>
      <c r="Y288" s="97"/>
      <c r="Z288" s="97"/>
      <c r="AA288" s="8"/>
      <c r="AB288" s="80"/>
      <c r="AC288" s="80"/>
      <c r="AD288" s="80"/>
      <c r="AF288" s="80"/>
      <c r="AG288" s="80"/>
      <c r="AH288" s="80"/>
      <c r="AI288" s="8"/>
      <c r="AJ288" s="80"/>
      <c r="AK288" s="80"/>
      <c r="AL288" s="80"/>
      <c r="AN288" s="80"/>
      <c r="AO288" s="80"/>
      <c r="AP288" s="80"/>
    </row>
    <row r="289" spans="4:42" s="6" customFormat="1" x14ac:dyDescent="0.2">
      <c r="D289" s="8"/>
      <c r="E289" s="8"/>
      <c r="F289" s="8"/>
      <c r="G289" s="8"/>
      <c r="H289" s="8"/>
      <c r="I289" s="8"/>
      <c r="J289" s="8"/>
      <c r="K289" s="8"/>
      <c r="L289" s="80"/>
      <c r="M289" s="80"/>
      <c r="N289" s="80"/>
      <c r="O289" s="8"/>
      <c r="P289" s="80"/>
      <c r="Q289" s="80"/>
      <c r="R289" s="80"/>
      <c r="S289" s="8"/>
      <c r="T289" s="96"/>
      <c r="U289" s="96"/>
      <c r="V289" s="96"/>
      <c r="X289" s="97"/>
      <c r="Y289" s="97"/>
      <c r="Z289" s="97"/>
      <c r="AA289" s="8"/>
      <c r="AB289" s="80"/>
      <c r="AC289" s="80"/>
      <c r="AD289" s="80"/>
      <c r="AF289" s="80"/>
      <c r="AG289" s="80"/>
      <c r="AH289" s="80"/>
      <c r="AI289" s="8"/>
      <c r="AJ289" s="80"/>
      <c r="AK289" s="80"/>
      <c r="AL289" s="80"/>
      <c r="AN289" s="80"/>
      <c r="AO289" s="80"/>
      <c r="AP289" s="80"/>
    </row>
    <row r="290" spans="4:42" s="6" customFormat="1" x14ac:dyDescent="0.2">
      <c r="D290" s="8"/>
      <c r="E290" s="8"/>
      <c r="F290" s="8"/>
      <c r="G290" s="8"/>
      <c r="H290" s="8"/>
      <c r="I290" s="8"/>
      <c r="J290" s="8"/>
      <c r="K290" s="8"/>
      <c r="L290" s="80"/>
      <c r="M290" s="80"/>
      <c r="N290" s="80"/>
      <c r="O290" s="8"/>
      <c r="P290" s="80"/>
      <c r="Q290" s="80"/>
      <c r="R290" s="80"/>
      <c r="S290" s="8"/>
      <c r="T290" s="96"/>
      <c r="U290" s="96"/>
      <c r="V290" s="96"/>
      <c r="X290" s="97"/>
      <c r="Y290" s="97"/>
      <c r="Z290" s="97"/>
      <c r="AA290" s="8"/>
      <c r="AB290" s="80"/>
      <c r="AC290" s="80"/>
      <c r="AD290" s="80"/>
      <c r="AF290" s="80"/>
      <c r="AG290" s="80"/>
      <c r="AH290" s="80"/>
      <c r="AI290" s="8"/>
      <c r="AJ290" s="80"/>
      <c r="AK290" s="80"/>
      <c r="AL290" s="80"/>
      <c r="AN290" s="80"/>
      <c r="AO290" s="80"/>
      <c r="AP290" s="80"/>
    </row>
    <row r="291" spans="4:42" s="6" customFormat="1" x14ac:dyDescent="0.2">
      <c r="D291" s="8"/>
      <c r="E291" s="8"/>
      <c r="F291" s="8"/>
      <c r="G291" s="8"/>
      <c r="H291" s="8"/>
      <c r="I291" s="8"/>
      <c r="J291" s="8"/>
      <c r="K291" s="8"/>
      <c r="L291" s="80"/>
      <c r="M291" s="80"/>
      <c r="N291" s="80"/>
      <c r="O291" s="8"/>
      <c r="P291" s="80"/>
      <c r="Q291" s="80"/>
      <c r="R291" s="80"/>
      <c r="S291" s="8"/>
      <c r="T291" s="96"/>
      <c r="U291" s="96"/>
      <c r="V291" s="96"/>
      <c r="X291" s="97"/>
      <c r="Y291" s="97"/>
      <c r="Z291" s="97"/>
      <c r="AA291" s="8"/>
      <c r="AB291" s="80"/>
      <c r="AC291" s="80"/>
      <c r="AD291" s="80"/>
      <c r="AF291" s="80"/>
      <c r="AG291" s="80"/>
      <c r="AH291" s="80"/>
      <c r="AI291" s="8"/>
      <c r="AJ291" s="80"/>
      <c r="AK291" s="80"/>
      <c r="AL291" s="80"/>
      <c r="AN291" s="80"/>
      <c r="AO291" s="80"/>
      <c r="AP291" s="80"/>
    </row>
    <row r="292" spans="4:42" s="6" customFormat="1" x14ac:dyDescent="0.2">
      <c r="D292" s="8"/>
      <c r="E292" s="8"/>
      <c r="F292" s="8"/>
      <c r="G292" s="8"/>
      <c r="H292" s="8"/>
      <c r="I292" s="8"/>
      <c r="J292" s="8"/>
      <c r="K292" s="8"/>
      <c r="L292" s="80"/>
      <c r="M292" s="80"/>
      <c r="N292" s="80"/>
      <c r="O292" s="8"/>
      <c r="P292" s="80"/>
      <c r="Q292" s="80"/>
      <c r="R292" s="80"/>
      <c r="S292" s="8"/>
      <c r="T292" s="96"/>
      <c r="U292" s="96"/>
      <c r="V292" s="96"/>
      <c r="X292" s="97"/>
      <c r="Y292" s="97"/>
      <c r="Z292" s="97"/>
      <c r="AA292" s="8"/>
      <c r="AB292" s="80"/>
      <c r="AC292" s="80"/>
      <c r="AD292" s="80"/>
      <c r="AF292" s="80"/>
      <c r="AG292" s="80"/>
      <c r="AH292" s="80"/>
      <c r="AI292" s="8"/>
      <c r="AJ292" s="80"/>
      <c r="AK292" s="80"/>
      <c r="AL292" s="80"/>
      <c r="AN292" s="80"/>
      <c r="AO292" s="80"/>
      <c r="AP292" s="80"/>
    </row>
    <row r="293" spans="4:42" s="6" customFormat="1" x14ac:dyDescent="0.2">
      <c r="D293" s="8"/>
      <c r="E293" s="8"/>
      <c r="F293" s="8"/>
      <c r="G293" s="8"/>
      <c r="H293" s="8"/>
      <c r="I293" s="8"/>
      <c r="J293" s="8"/>
      <c r="K293" s="8"/>
      <c r="L293" s="80"/>
      <c r="M293" s="80"/>
      <c r="N293" s="80"/>
      <c r="O293" s="8"/>
      <c r="P293" s="80"/>
      <c r="Q293" s="80"/>
      <c r="R293" s="80"/>
      <c r="S293" s="8"/>
      <c r="T293" s="96"/>
      <c r="U293" s="96"/>
      <c r="V293" s="96"/>
      <c r="X293" s="97"/>
      <c r="Y293" s="97"/>
      <c r="Z293" s="97"/>
      <c r="AA293" s="8"/>
      <c r="AB293" s="80"/>
      <c r="AC293" s="80"/>
      <c r="AD293" s="80"/>
      <c r="AF293" s="80"/>
      <c r="AG293" s="80"/>
      <c r="AH293" s="80"/>
      <c r="AI293" s="8"/>
      <c r="AJ293" s="80"/>
      <c r="AK293" s="80"/>
      <c r="AL293" s="80"/>
      <c r="AN293" s="80"/>
      <c r="AO293" s="80"/>
      <c r="AP293" s="80"/>
    </row>
    <row r="294" spans="4:42" s="6" customFormat="1" x14ac:dyDescent="0.2">
      <c r="D294" s="8"/>
      <c r="E294" s="8"/>
      <c r="F294" s="8"/>
      <c r="G294" s="8"/>
      <c r="H294" s="8"/>
      <c r="I294" s="8"/>
      <c r="J294" s="8"/>
      <c r="K294" s="8"/>
      <c r="L294" s="80"/>
      <c r="M294" s="80"/>
      <c r="N294" s="80"/>
      <c r="O294" s="8"/>
      <c r="P294" s="80"/>
      <c r="Q294" s="80"/>
      <c r="R294" s="80"/>
      <c r="S294" s="8"/>
      <c r="T294" s="96"/>
      <c r="U294" s="96"/>
      <c r="V294" s="96"/>
      <c r="X294" s="97"/>
      <c r="Y294" s="97"/>
      <c r="Z294" s="97"/>
      <c r="AA294" s="8"/>
      <c r="AB294" s="80"/>
      <c r="AC294" s="80"/>
      <c r="AD294" s="80"/>
      <c r="AF294" s="80"/>
      <c r="AG294" s="80"/>
      <c r="AH294" s="80"/>
      <c r="AI294" s="8"/>
      <c r="AJ294" s="80"/>
      <c r="AK294" s="80"/>
      <c r="AL294" s="80"/>
      <c r="AN294" s="80"/>
      <c r="AO294" s="80"/>
      <c r="AP294" s="80"/>
    </row>
    <row r="295" spans="4:42" s="6" customFormat="1" x14ac:dyDescent="0.2">
      <c r="D295" s="8"/>
      <c r="E295" s="8"/>
      <c r="F295" s="8"/>
      <c r="G295" s="8"/>
      <c r="H295" s="8"/>
      <c r="I295" s="8"/>
      <c r="J295" s="8"/>
      <c r="K295" s="8"/>
      <c r="L295" s="80"/>
      <c r="M295" s="80"/>
      <c r="N295" s="80"/>
      <c r="O295" s="8"/>
      <c r="P295" s="80"/>
      <c r="Q295" s="80"/>
      <c r="R295" s="80"/>
      <c r="S295" s="8"/>
      <c r="T295" s="96"/>
      <c r="U295" s="96"/>
      <c r="V295" s="96"/>
      <c r="X295" s="97"/>
      <c r="Y295" s="97"/>
      <c r="Z295" s="97"/>
      <c r="AA295" s="8"/>
      <c r="AB295" s="80"/>
      <c r="AC295" s="80"/>
      <c r="AD295" s="80"/>
      <c r="AF295" s="80"/>
      <c r="AG295" s="80"/>
      <c r="AH295" s="80"/>
      <c r="AI295" s="8"/>
      <c r="AJ295" s="80"/>
      <c r="AK295" s="80"/>
      <c r="AL295" s="80"/>
      <c r="AN295" s="80"/>
      <c r="AO295" s="80"/>
      <c r="AP295" s="80"/>
    </row>
    <row r="296" spans="4:42" s="6" customFormat="1" x14ac:dyDescent="0.2">
      <c r="D296" s="8"/>
      <c r="E296" s="8"/>
      <c r="F296" s="8"/>
      <c r="G296" s="8"/>
      <c r="H296" s="8"/>
      <c r="I296" s="8"/>
      <c r="J296" s="8"/>
      <c r="K296" s="8"/>
      <c r="L296" s="80"/>
      <c r="M296" s="80"/>
      <c r="N296" s="80"/>
      <c r="O296" s="8"/>
      <c r="P296" s="80"/>
      <c r="Q296" s="80"/>
      <c r="R296" s="80"/>
      <c r="S296" s="8"/>
      <c r="T296" s="96"/>
      <c r="U296" s="96"/>
      <c r="V296" s="96"/>
      <c r="X296" s="97"/>
      <c r="Y296" s="97"/>
      <c r="Z296" s="97"/>
      <c r="AA296" s="8"/>
      <c r="AB296" s="80"/>
      <c r="AC296" s="80"/>
      <c r="AD296" s="80"/>
      <c r="AF296" s="80"/>
      <c r="AG296" s="80"/>
      <c r="AH296" s="80"/>
      <c r="AI296" s="8"/>
      <c r="AJ296" s="80"/>
      <c r="AK296" s="80"/>
      <c r="AL296" s="80"/>
      <c r="AN296" s="80"/>
      <c r="AO296" s="80"/>
      <c r="AP296" s="80"/>
    </row>
    <row r="297" spans="4:42" s="6" customFormat="1" x14ac:dyDescent="0.2">
      <c r="D297" s="8"/>
      <c r="E297" s="8"/>
      <c r="F297" s="8"/>
      <c r="G297" s="8"/>
      <c r="H297" s="8"/>
      <c r="I297" s="8"/>
      <c r="J297" s="8"/>
      <c r="K297" s="8"/>
      <c r="L297" s="80"/>
      <c r="M297" s="80"/>
      <c r="N297" s="80"/>
      <c r="O297" s="8"/>
      <c r="P297" s="80"/>
      <c r="Q297" s="80"/>
      <c r="R297" s="80"/>
      <c r="S297" s="8"/>
      <c r="T297" s="96"/>
      <c r="U297" s="96"/>
      <c r="V297" s="96"/>
      <c r="X297" s="97"/>
      <c r="Y297" s="97"/>
      <c r="Z297" s="97"/>
      <c r="AA297" s="8"/>
      <c r="AB297" s="80"/>
      <c r="AC297" s="80"/>
      <c r="AD297" s="80"/>
      <c r="AF297" s="80"/>
      <c r="AG297" s="80"/>
      <c r="AH297" s="80"/>
      <c r="AI297" s="8"/>
      <c r="AJ297" s="80"/>
      <c r="AK297" s="80"/>
      <c r="AL297" s="80"/>
      <c r="AN297" s="80"/>
      <c r="AO297" s="80"/>
      <c r="AP297" s="80"/>
    </row>
    <row r="298" spans="4:42" s="6" customFormat="1" x14ac:dyDescent="0.2">
      <c r="D298" s="8"/>
      <c r="E298" s="8"/>
      <c r="F298" s="8"/>
      <c r="G298" s="8"/>
      <c r="H298" s="8"/>
      <c r="I298" s="8"/>
      <c r="J298" s="8"/>
      <c r="K298" s="8"/>
      <c r="L298" s="80"/>
      <c r="M298" s="80"/>
      <c r="N298" s="80"/>
      <c r="O298" s="8"/>
      <c r="P298" s="80"/>
      <c r="Q298" s="80"/>
      <c r="R298" s="80"/>
      <c r="S298" s="8"/>
      <c r="T298" s="96"/>
      <c r="U298" s="96"/>
      <c r="V298" s="96"/>
      <c r="X298" s="97"/>
      <c r="Y298" s="97"/>
      <c r="Z298" s="97"/>
      <c r="AA298" s="8"/>
      <c r="AB298" s="80"/>
      <c r="AC298" s="80"/>
      <c r="AD298" s="80"/>
      <c r="AF298" s="80"/>
      <c r="AG298" s="80"/>
      <c r="AH298" s="80"/>
      <c r="AI298" s="8"/>
      <c r="AJ298" s="80"/>
      <c r="AK298" s="80"/>
      <c r="AL298" s="80"/>
      <c r="AN298" s="80"/>
      <c r="AO298" s="80"/>
      <c r="AP298" s="80"/>
    </row>
    <row r="299" spans="4:42" s="6" customFormat="1" x14ac:dyDescent="0.2">
      <c r="D299" s="8"/>
      <c r="E299" s="8"/>
      <c r="F299" s="8"/>
      <c r="G299" s="8"/>
      <c r="H299" s="8"/>
      <c r="I299" s="8"/>
      <c r="J299" s="8"/>
      <c r="K299" s="8"/>
      <c r="L299" s="80"/>
      <c r="M299" s="80"/>
      <c r="N299" s="80"/>
      <c r="O299" s="8"/>
      <c r="P299" s="80"/>
      <c r="Q299" s="80"/>
      <c r="R299" s="80"/>
      <c r="S299" s="8"/>
      <c r="T299" s="96"/>
      <c r="U299" s="96"/>
      <c r="V299" s="96"/>
      <c r="X299" s="97"/>
      <c r="Y299" s="97"/>
      <c r="Z299" s="97"/>
      <c r="AA299" s="8"/>
      <c r="AB299" s="80"/>
      <c r="AC299" s="80"/>
      <c r="AD299" s="80"/>
      <c r="AF299" s="80"/>
      <c r="AG299" s="80"/>
      <c r="AH299" s="80"/>
      <c r="AI299" s="8"/>
      <c r="AJ299" s="80"/>
      <c r="AK299" s="80"/>
      <c r="AL299" s="80"/>
      <c r="AN299" s="80"/>
      <c r="AO299" s="80"/>
      <c r="AP299" s="80"/>
    </row>
    <row r="300" spans="4:42" s="6" customFormat="1" x14ac:dyDescent="0.2">
      <c r="D300" s="8"/>
      <c r="E300" s="8"/>
      <c r="F300" s="8"/>
      <c r="G300" s="8"/>
      <c r="H300" s="8"/>
      <c r="I300" s="8"/>
      <c r="J300" s="8"/>
      <c r="K300" s="8"/>
      <c r="L300" s="80"/>
      <c r="M300" s="80"/>
      <c r="N300" s="80"/>
      <c r="O300" s="8"/>
      <c r="P300" s="80"/>
      <c r="Q300" s="80"/>
      <c r="R300" s="80"/>
      <c r="S300" s="8"/>
      <c r="T300" s="96"/>
      <c r="U300" s="96"/>
      <c r="V300" s="96"/>
      <c r="X300" s="97"/>
      <c r="Y300" s="97"/>
      <c r="Z300" s="97"/>
      <c r="AA300" s="8"/>
      <c r="AB300" s="80"/>
      <c r="AC300" s="80"/>
      <c r="AD300" s="80"/>
      <c r="AF300" s="80"/>
      <c r="AG300" s="80"/>
      <c r="AH300" s="80"/>
      <c r="AI300" s="8"/>
      <c r="AJ300" s="80"/>
      <c r="AK300" s="80"/>
      <c r="AL300" s="80"/>
      <c r="AN300" s="80"/>
      <c r="AO300" s="80"/>
      <c r="AP300" s="80"/>
    </row>
    <row r="301" spans="4:42" s="6" customFormat="1" x14ac:dyDescent="0.2">
      <c r="D301" s="8"/>
      <c r="E301" s="8"/>
      <c r="F301" s="8"/>
      <c r="G301" s="8"/>
      <c r="H301" s="8"/>
      <c r="I301" s="8"/>
      <c r="J301" s="8"/>
      <c r="K301" s="8"/>
      <c r="L301" s="80"/>
      <c r="M301" s="80"/>
      <c r="N301" s="80"/>
      <c r="O301" s="8"/>
      <c r="P301" s="80"/>
      <c r="Q301" s="80"/>
      <c r="R301" s="80"/>
      <c r="S301" s="8"/>
      <c r="T301" s="96"/>
      <c r="U301" s="96"/>
      <c r="V301" s="96"/>
      <c r="X301" s="80"/>
      <c r="Y301" s="80"/>
      <c r="Z301" s="80"/>
      <c r="AA301" s="8"/>
      <c r="AB301" s="80"/>
      <c r="AC301" s="80"/>
      <c r="AD301" s="80"/>
      <c r="AF301" s="80"/>
      <c r="AG301" s="80"/>
      <c r="AH301" s="80"/>
      <c r="AI301" s="8"/>
      <c r="AJ301" s="80"/>
      <c r="AK301" s="80"/>
      <c r="AL301" s="80"/>
      <c r="AN301" s="80"/>
      <c r="AO301" s="80"/>
      <c r="AP301" s="80"/>
    </row>
    <row r="302" spans="4:42" s="6" customFormat="1" x14ac:dyDescent="0.2">
      <c r="D302" s="8"/>
      <c r="E302" s="8"/>
      <c r="F302" s="8"/>
      <c r="G302" s="8"/>
      <c r="H302" s="8"/>
      <c r="I302" s="8"/>
      <c r="J302" s="8"/>
      <c r="K302" s="8"/>
      <c r="L302" s="80"/>
      <c r="M302" s="80"/>
      <c r="N302" s="80"/>
      <c r="O302" s="8"/>
      <c r="P302" s="80"/>
      <c r="Q302" s="80"/>
      <c r="R302" s="80"/>
      <c r="S302" s="8"/>
      <c r="T302" s="96"/>
      <c r="U302" s="96"/>
      <c r="V302" s="96"/>
      <c r="X302" s="80"/>
      <c r="Y302" s="80"/>
      <c r="Z302" s="80"/>
      <c r="AA302" s="8"/>
      <c r="AB302" s="80"/>
      <c r="AC302" s="80"/>
      <c r="AD302" s="80"/>
      <c r="AF302" s="80"/>
      <c r="AG302" s="80"/>
      <c r="AH302" s="80"/>
      <c r="AI302" s="8"/>
      <c r="AJ302" s="80"/>
      <c r="AK302" s="80"/>
      <c r="AL302" s="80"/>
      <c r="AN302" s="80"/>
      <c r="AO302" s="80"/>
      <c r="AP302" s="80"/>
    </row>
    <row r="303" spans="4:42" s="6" customFormat="1" x14ac:dyDescent="0.2">
      <c r="D303" s="8"/>
      <c r="E303" s="8"/>
      <c r="F303" s="8"/>
      <c r="G303" s="8"/>
      <c r="H303" s="8"/>
      <c r="I303" s="8"/>
      <c r="J303" s="8"/>
      <c r="K303" s="8"/>
      <c r="L303" s="80"/>
      <c r="M303" s="80"/>
      <c r="N303" s="80"/>
      <c r="O303" s="8"/>
      <c r="P303" s="80"/>
      <c r="Q303" s="80"/>
      <c r="R303" s="80"/>
      <c r="S303" s="8"/>
      <c r="T303" s="96"/>
      <c r="U303" s="96"/>
      <c r="V303" s="96"/>
      <c r="X303" s="80"/>
      <c r="Y303" s="80"/>
      <c r="Z303" s="80"/>
      <c r="AA303" s="8"/>
      <c r="AB303" s="80"/>
      <c r="AC303" s="80"/>
      <c r="AD303" s="80"/>
      <c r="AF303" s="80"/>
      <c r="AG303" s="80"/>
      <c r="AH303" s="80"/>
      <c r="AI303" s="8"/>
      <c r="AJ303" s="80"/>
      <c r="AK303" s="80"/>
      <c r="AL303" s="80"/>
      <c r="AN303" s="80"/>
      <c r="AO303" s="80"/>
      <c r="AP303" s="80"/>
    </row>
    <row r="304" spans="4:42" s="6" customFormat="1" x14ac:dyDescent="0.2">
      <c r="D304" s="8"/>
      <c r="E304" s="8"/>
      <c r="F304" s="8"/>
      <c r="G304" s="8"/>
      <c r="H304" s="8"/>
      <c r="I304" s="8"/>
      <c r="J304" s="8"/>
      <c r="K304" s="8"/>
      <c r="L304" s="80"/>
      <c r="M304" s="80"/>
      <c r="N304" s="80"/>
      <c r="O304" s="8"/>
      <c r="P304" s="80"/>
      <c r="Q304" s="80"/>
      <c r="R304" s="80"/>
      <c r="S304" s="8"/>
      <c r="T304" s="96"/>
      <c r="U304" s="96"/>
      <c r="V304" s="96"/>
      <c r="X304" s="80"/>
      <c r="Y304" s="80"/>
      <c r="Z304" s="80"/>
      <c r="AA304" s="8"/>
      <c r="AB304" s="80"/>
      <c r="AC304" s="80"/>
      <c r="AD304" s="80"/>
      <c r="AF304" s="80"/>
      <c r="AG304" s="80"/>
      <c r="AH304" s="80"/>
      <c r="AI304" s="8"/>
      <c r="AJ304" s="80"/>
      <c r="AK304" s="80"/>
      <c r="AL304" s="80"/>
      <c r="AN304" s="80"/>
      <c r="AO304" s="80"/>
      <c r="AP304" s="80"/>
    </row>
    <row r="305" spans="4:42" s="6" customFormat="1" x14ac:dyDescent="0.2">
      <c r="D305" s="8"/>
      <c r="E305" s="8"/>
      <c r="F305" s="8"/>
      <c r="G305" s="8"/>
      <c r="H305" s="8"/>
      <c r="I305" s="8"/>
      <c r="J305" s="8"/>
      <c r="K305" s="8"/>
      <c r="L305" s="80"/>
      <c r="M305" s="80"/>
      <c r="N305" s="80"/>
      <c r="O305" s="8"/>
      <c r="P305" s="80"/>
      <c r="Q305" s="80"/>
      <c r="R305" s="80"/>
      <c r="S305" s="8"/>
      <c r="T305" s="96"/>
      <c r="U305" s="96"/>
      <c r="V305" s="96"/>
      <c r="X305" s="80"/>
      <c r="Y305" s="80"/>
      <c r="Z305" s="80"/>
      <c r="AA305" s="8"/>
      <c r="AB305" s="80"/>
      <c r="AC305" s="80"/>
      <c r="AD305" s="80"/>
      <c r="AF305" s="80"/>
      <c r="AG305" s="80"/>
      <c r="AH305" s="80"/>
      <c r="AI305" s="8"/>
      <c r="AJ305" s="80"/>
      <c r="AK305" s="80"/>
      <c r="AL305" s="80"/>
      <c r="AN305" s="80"/>
      <c r="AO305" s="80"/>
      <c r="AP305" s="80"/>
    </row>
    <row r="306" spans="4:42" s="6" customFormat="1" x14ac:dyDescent="0.2">
      <c r="D306" s="8"/>
      <c r="E306" s="8"/>
      <c r="F306" s="8"/>
      <c r="G306" s="8"/>
      <c r="H306" s="8"/>
      <c r="I306" s="8"/>
      <c r="J306" s="8"/>
      <c r="K306" s="8"/>
      <c r="L306" s="80"/>
      <c r="M306" s="80"/>
      <c r="N306" s="80"/>
      <c r="O306" s="8"/>
      <c r="P306" s="80"/>
      <c r="Q306" s="80"/>
      <c r="R306" s="80"/>
      <c r="S306" s="8"/>
      <c r="T306" s="96"/>
      <c r="U306" s="96"/>
      <c r="V306" s="96"/>
      <c r="X306" s="80"/>
      <c r="Y306" s="80"/>
      <c r="Z306" s="80"/>
      <c r="AA306" s="8"/>
      <c r="AB306" s="80"/>
      <c r="AC306" s="80"/>
      <c r="AD306" s="80"/>
      <c r="AF306" s="80"/>
      <c r="AG306" s="80"/>
      <c r="AH306" s="80"/>
      <c r="AI306" s="8"/>
      <c r="AJ306" s="80"/>
      <c r="AK306" s="80"/>
      <c r="AL306" s="80"/>
      <c r="AN306" s="80"/>
      <c r="AO306" s="80"/>
      <c r="AP306" s="80"/>
    </row>
    <row r="307" spans="4:42" s="6" customFormat="1" x14ac:dyDescent="0.2">
      <c r="D307" s="8"/>
      <c r="E307" s="8"/>
      <c r="F307" s="8"/>
      <c r="G307" s="8"/>
      <c r="H307" s="8"/>
      <c r="I307" s="8"/>
      <c r="J307" s="8"/>
      <c r="K307" s="8"/>
      <c r="L307" s="80"/>
      <c r="M307" s="80"/>
      <c r="N307" s="80"/>
      <c r="O307" s="8"/>
      <c r="P307" s="80"/>
      <c r="Q307" s="80"/>
      <c r="R307" s="80"/>
      <c r="S307" s="8"/>
      <c r="T307" s="96"/>
      <c r="U307" s="96"/>
      <c r="V307" s="96"/>
      <c r="X307" s="80"/>
      <c r="Y307" s="80"/>
      <c r="Z307" s="80"/>
      <c r="AA307" s="8"/>
      <c r="AB307" s="80"/>
      <c r="AC307" s="80"/>
      <c r="AD307" s="80"/>
      <c r="AF307" s="80"/>
      <c r="AG307" s="80"/>
      <c r="AH307" s="80"/>
      <c r="AI307" s="8"/>
      <c r="AJ307" s="80"/>
      <c r="AK307" s="80"/>
      <c r="AL307" s="80"/>
      <c r="AN307" s="80"/>
      <c r="AO307" s="80"/>
      <c r="AP307" s="80"/>
    </row>
    <row r="308" spans="4:42" s="6" customFormat="1" x14ac:dyDescent="0.2">
      <c r="D308" s="8"/>
      <c r="E308" s="8"/>
      <c r="F308" s="8"/>
      <c r="G308" s="8"/>
      <c r="H308" s="8"/>
      <c r="I308" s="8"/>
      <c r="J308" s="8"/>
      <c r="K308" s="8"/>
      <c r="L308" s="80"/>
      <c r="M308" s="80"/>
      <c r="N308" s="80"/>
      <c r="O308" s="8"/>
      <c r="P308" s="80"/>
      <c r="Q308" s="80"/>
      <c r="R308" s="80"/>
      <c r="S308" s="8"/>
      <c r="T308" s="96"/>
      <c r="U308" s="96"/>
      <c r="V308" s="96"/>
      <c r="X308" s="80"/>
      <c r="Y308" s="80"/>
      <c r="Z308" s="80"/>
      <c r="AA308" s="8"/>
      <c r="AB308" s="80"/>
      <c r="AC308" s="80"/>
      <c r="AD308" s="80"/>
      <c r="AF308" s="80"/>
      <c r="AG308" s="80"/>
      <c r="AH308" s="80"/>
      <c r="AI308" s="8"/>
      <c r="AJ308" s="80"/>
      <c r="AK308" s="80"/>
      <c r="AL308" s="80"/>
      <c r="AN308" s="80"/>
      <c r="AO308" s="80"/>
      <c r="AP308" s="80"/>
    </row>
    <row r="309" spans="4:42" s="6" customFormat="1" x14ac:dyDescent="0.2">
      <c r="D309" s="8"/>
      <c r="E309" s="8"/>
      <c r="F309" s="8"/>
      <c r="G309" s="8"/>
      <c r="H309" s="8"/>
      <c r="I309" s="8"/>
      <c r="J309" s="8"/>
      <c r="K309" s="8"/>
      <c r="L309" s="80"/>
      <c r="M309" s="80"/>
      <c r="N309" s="80"/>
      <c r="O309" s="8"/>
      <c r="P309" s="80"/>
      <c r="Q309" s="80"/>
      <c r="R309" s="80"/>
      <c r="S309" s="8"/>
      <c r="T309" s="99"/>
      <c r="U309" s="99"/>
      <c r="V309" s="99"/>
      <c r="X309" s="80"/>
      <c r="Y309" s="80"/>
      <c r="Z309" s="80"/>
      <c r="AA309" s="8"/>
      <c r="AB309" s="80"/>
      <c r="AC309" s="80"/>
      <c r="AD309" s="80"/>
      <c r="AF309" s="80"/>
      <c r="AG309" s="80"/>
      <c r="AH309" s="80"/>
      <c r="AI309" s="8"/>
      <c r="AJ309" s="80"/>
      <c r="AK309" s="80"/>
      <c r="AL309" s="80"/>
      <c r="AN309" s="80"/>
      <c r="AO309" s="80"/>
      <c r="AP309" s="80"/>
    </row>
    <row r="310" spans="4:42" s="6" customFormat="1" x14ac:dyDescent="0.2">
      <c r="D310" s="8"/>
      <c r="E310" s="8"/>
      <c r="F310" s="8"/>
      <c r="G310" s="8"/>
      <c r="H310" s="8"/>
      <c r="I310" s="8"/>
      <c r="J310" s="8"/>
      <c r="K310" s="8"/>
      <c r="L310" s="80"/>
      <c r="M310" s="80"/>
      <c r="N310" s="80"/>
      <c r="O310" s="8"/>
      <c r="P310" s="80"/>
      <c r="Q310" s="80"/>
      <c r="R310" s="80"/>
      <c r="S310" s="8"/>
      <c r="T310" s="99"/>
      <c r="U310" s="99"/>
      <c r="V310" s="99"/>
      <c r="X310" s="80"/>
      <c r="Y310" s="80"/>
      <c r="Z310" s="80"/>
      <c r="AA310" s="8"/>
      <c r="AB310" s="80"/>
      <c r="AC310" s="80"/>
      <c r="AD310" s="80"/>
      <c r="AF310" s="80"/>
      <c r="AG310" s="80"/>
      <c r="AH310" s="80"/>
      <c r="AI310" s="8"/>
      <c r="AJ310" s="80"/>
      <c r="AK310" s="80"/>
      <c r="AL310" s="80"/>
      <c r="AN310" s="80"/>
      <c r="AO310" s="80"/>
      <c r="AP310" s="80"/>
    </row>
    <row r="311" spans="4:42" s="6" customFormat="1" x14ac:dyDescent="0.2">
      <c r="D311" s="8"/>
      <c r="E311" s="8"/>
      <c r="F311" s="8"/>
      <c r="G311" s="8"/>
      <c r="H311" s="8"/>
      <c r="I311" s="8"/>
      <c r="J311" s="8"/>
      <c r="K311" s="8"/>
      <c r="L311" s="80"/>
      <c r="M311" s="80"/>
      <c r="N311" s="80"/>
      <c r="O311" s="8"/>
      <c r="P311" s="80"/>
      <c r="Q311" s="80"/>
      <c r="R311" s="80"/>
      <c r="S311" s="8"/>
      <c r="T311" s="99"/>
      <c r="U311" s="99"/>
      <c r="V311" s="99"/>
      <c r="X311" s="80"/>
      <c r="Y311" s="80"/>
      <c r="Z311" s="80"/>
      <c r="AA311" s="8"/>
      <c r="AB311" s="80"/>
      <c r="AC311" s="80"/>
      <c r="AD311" s="80"/>
      <c r="AF311" s="80"/>
      <c r="AG311" s="80"/>
      <c r="AH311" s="80"/>
      <c r="AI311" s="8"/>
      <c r="AJ311" s="80"/>
      <c r="AK311" s="80"/>
      <c r="AL311" s="80"/>
      <c r="AN311" s="80"/>
      <c r="AO311" s="80"/>
      <c r="AP311" s="80"/>
    </row>
    <row r="312" spans="4:42" s="6" customFormat="1" x14ac:dyDescent="0.2">
      <c r="D312" s="8"/>
      <c r="E312" s="8"/>
      <c r="F312" s="8"/>
      <c r="G312" s="8"/>
      <c r="H312" s="8"/>
      <c r="I312" s="8"/>
      <c r="J312" s="8"/>
      <c r="K312" s="8"/>
      <c r="L312" s="80"/>
      <c r="M312" s="80"/>
      <c r="N312" s="80"/>
      <c r="O312" s="8"/>
      <c r="P312" s="80"/>
      <c r="Q312" s="80"/>
      <c r="R312" s="80"/>
      <c r="S312" s="8"/>
      <c r="T312" s="99"/>
      <c r="U312" s="99"/>
      <c r="V312" s="99"/>
      <c r="X312" s="80"/>
      <c r="Y312" s="80"/>
      <c r="Z312" s="80"/>
      <c r="AA312" s="8"/>
      <c r="AB312" s="80"/>
      <c r="AC312" s="80"/>
      <c r="AD312" s="80"/>
      <c r="AF312" s="80"/>
      <c r="AG312" s="80"/>
      <c r="AH312" s="80"/>
      <c r="AI312" s="8"/>
      <c r="AJ312" s="80"/>
      <c r="AK312" s="80"/>
      <c r="AL312" s="80"/>
      <c r="AN312" s="80"/>
      <c r="AO312" s="80"/>
      <c r="AP312" s="80"/>
    </row>
    <row r="313" spans="4:42" s="6" customFormat="1" x14ac:dyDescent="0.2">
      <c r="D313" s="8"/>
      <c r="E313" s="8"/>
      <c r="F313" s="8"/>
      <c r="G313" s="8"/>
      <c r="H313" s="8"/>
      <c r="I313" s="8"/>
      <c r="J313" s="8"/>
      <c r="K313" s="8"/>
      <c r="L313" s="80"/>
      <c r="M313" s="80"/>
      <c r="N313" s="80"/>
      <c r="O313" s="8"/>
      <c r="P313" s="80"/>
      <c r="Q313" s="80"/>
      <c r="R313" s="80"/>
      <c r="S313" s="8"/>
      <c r="T313" s="99"/>
      <c r="U313" s="99"/>
      <c r="V313" s="99"/>
      <c r="X313" s="80"/>
      <c r="Y313" s="80"/>
      <c r="Z313" s="80"/>
      <c r="AA313" s="8"/>
      <c r="AB313" s="80"/>
      <c r="AC313" s="80"/>
      <c r="AD313" s="80"/>
      <c r="AF313" s="80"/>
      <c r="AG313" s="80"/>
      <c r="AH313" s="80"/>
      <c r="AI313" s="8"/>
      <c r="AJ313" s="80"/>
      <c r="AK313" s="80"/>
      <c r="AL313" s="80"/>
      <c r="AN313" s="80"/>
      <c r="AO313" s="80"/>
      <c r="AP313" s="80"/>
    </row>
    <row r="314" spans="4:42" s="6" customFormat="1" x14ac:dyDescent="0.2">
      <c r="D314" s="8"/>
      <c r="E314" s="8"/>
      <c r="F314" s="8"/>
      <c r="G314" s="8"/>
      <c r="H314" s="8"/>
      <c r="I314" s="8"/>
      <c r="J314" s="8"/>
      <c r="K314" s="8"/>
      <c r="L314" s="80"/>
      <c r="M314" s="80"/>
      <c r="N314" s="80"/>
      <c r="O314" s="8"/>
      <c r="P314" s="80"/>
      <c r="Q314" s="80"/>
      <c r="R314" s="80"/>
      <c r="S314" s="8"/>
      <c r="T314" s="99"/>
      <c r="U314" s="99"/>
      <c r="V314" s="99"/>
      <c r="X314" s="80"/>
      <c r="Y314" s="80"/>
      <c r="Z314" s="80"/>
      <c r="AA314" s="8"/>
      <c r="AB314" s="80"/>
      <c r="AC314" s="80"/>
      <c r="AD314" s="80"/>
      <c r="AF314" s="80"/>
      <c r="AG314" s="80"/>
      <c r="AH314" s="80"/>
      <c r="AI314" s="8"/>
      <c r="AJ314" s="80"/>
      <c r="AK314" s="80"/>
      <c r="AL314" s="80"/>
      <c r="AN314" s="80"/>
      <c r="AO314" s="80"/>
      <c r="AP314" s="80"/>
    </row>
    <row r="315" spans="4:42" s="6" customFormat="1" x14ac:dyDescent="0.2">
      <c r="D315" s="8"/>
      <c r="E315" s="8"/>
      <c r="F315" s="8"/>
      <c r="G315" s="8"/>
      <c r="H315" s="8"/>
      <c r="I315" s="8"/>
      <c r="J315" s="8"/>
      <c r="K315" s="8"/>
      <c r="L315" s="80"/>
      <c r="M315" s="80"/>
      <c r="N315" s="80"/>
      <c r="O315" s="8"/>
      <c r="P315" s="80"/>
      <c r="Q315" s="80"/>
      <c r="R315" s="80"/>
      <c r="S315" s="8"/>
      <c r="T315" s="99"/>
      <c r="U315" s="99"/>
      <c r="V315" s="99"/>
      <c r="X315" s="80"/>
      <c r="Y315" s="80"/>
      <c r="Z315" s="80"/>
      <c r="AA315" s="8"/>
      <c r="AB315" s="80"/>
      <c r="AC315" s="80"/>
      <c r="AD315" s="80"/>
      <c r="AF315" s="80"/>
      <c r="AG315" s="80"/>
      <c r="AH315" s="80"/>
      <c r="AI315" s="8"/>
      <c r="AJ315" s="80"/>
      <c r="AK315" s="80"/>
      <c r="AL315" s="80"/>
      <c r="AN315" s="80"/>
      <c r="AO315" s="80"/>
      <c r="AP315" s="80"/>
    </row>
    <row r="316" spans="4:42" s="6" customFormat="1" x14ac:dyDescent="0.2">
      <c r="D316" s="8"/>
      <c r="E316" s="8"/>
      <c r="F316" s="8"/>
      <c r="G316" s="8"/>
      <c r="H316" s="8"/>
      <c r="I316" s="8"/>
      <c r="J316" s="8"/>
      <c r="K316" s="8"/>
      <c r="L316" s="80"/>
      <c r="M316" s="80"/>
      <c r="N316" s="80"/>
      <c r="O316" s="8"/>
      <c r="P316" s="80"/>
      <c r="Q316" s="80"/>
      <c r="R316" s="80"/>
      <c r="S316" s="8"/>
      <c r="T316" s="99"/>
      <c r="U316" s="99"/>
      <c r="V316" s="99"/>
      <c r="X316" s="80"/>
      <c r="Y316" s="80"/>
      <c r="Z316" s="80"/>
      <c r="AA316" s="8"/>
      <c r="AB316" s="80"/>
      <c r="AC316" s="80"/>
      <c r="AD316" s="80"/>
      <c r="AF316" s="80"/>
      <c r="AG316" s="80"/>
      <c r="AH316" s="80"/>
      <c r="AI316" s="8"/>
      <c r="AJ316" s="80"/>
      <c r="AK316" s="80"/>
      <c r="AL316" s="80"/>
      <c r="AN316" s="80"/>
      <c r="AO316" s="80"/>
      <c r="AP316" s="80"/>
    </row>
    <row r="317" spans="4:42" s="6" customFormat="1" x14ac:dyDescent="0.2">
      <c r="D317" s="8"/>
      <c r="E317" s="8"/>
      <c r="F317" s="8"/>
      <c r="G317" s="8"/>
      <c r="H317" s="8"/>
      <c r="I317" s="8"/>
      <c r="J317" s="8"/>
      <c r="K317" s="8"/>
      <c r="L317" s="80"/>
      <c r="M317" s="80"/>
      <c r="N317" s="80"/>
      <c r="O317" s="8"/>
      <c r="P317" s="80"/>
      <c r="Q317" s="80"/>
      <c r="R317" s="80"/>
      <c r="S317" s="8"/>
      <c r="T317" s="99"/>
      <c r="U317" s="99"/>
      <c r="V317" s="99"/>
      <c r="X317" s="80"/>
      <c r="Y317" s="80"/>
      <c r="Z317" s="80"/>
      <c r="AA317" s="8"/>
      <c r="AB317" s="80"/>
      <c r="AC317" s="80"/>
      <c r="AD317" s="80"/>
      <c r="AF317" s="80"/>
      <c r="AG317" s="80"/>
      <c r="AH317" s="80"/>
      <c r="AI317" s="8"/>
      <c r="AJ317" s="80"/>
      <c r="AK317" s="80"/>
      <c r="AL317" s="80"/>
      <c r="AN317" s="80"/>
      <c r="AO317" s="80"/>
      <c r="AP317" s="80"/>
    </row>
    <row r="318" spans="4:42" s="6" customFormat="1" x14ac:dyDescent="0.2">
      <c r="D318" s="8"/>
      <c r="E318" s="8"/>
      <c r="F318" s="8"/>
      <c r="G318" s="8"/>
      <c r="H318" s="8"/>
      <c r="I318" s="8"/>
      <c r="J318" s="8"/>
      <c r="K318" s="8"/>
      <c r="L318" s="80"/>
      <c r="M318" s="80"/>
      <c r="N318" s="80"/>
      <c r="O318" s="8"/>
      <c r="P318" s="80"/>
      <c r="Q318" s="80"/>
      <c r="R318" s="80"/>
      <c r="S318" s="8"/>
      <c r="T318" s="99"/>
      <c r="U318" s="99"/>
      <c r="V318" s="99"/>
      <c r="X318" s="80"/>
      <c r="Y318" s="80"/>
      <c r="Z318" s="80"/>
      <c r="AA318" s="8"/>
      <c r="AB318" s="80"/>
      <c r="AC318" s="80"/>
      <c r="AD318" s="80"/>
      <c r="AF318" s="80"/>
      <c r="AG318" s="80"/>
      <c r="AH318" s="80"/>
      <c r="AI318" s="8"/>
      <c r="AJ318" s="80"/>
      <c r="AK318" s="80"/>
      <c r="AL318" s="80"/>
      <c r="AN318" s="80"/>
      <c r="AO318" s="80"/>
      <c r="AP318" s="80"/>
    </row>
    <row r="319" spans="4:42" s="6" customFormat="1" x14ac:dyDescent="0.2">
      <c r="D319" s="8"/>
      <c r="E319" s="8"/>
      <c r="F319" s="8"/>
      <c r="G319" s="8"/>
      <c r="H319" s="8"/>
      <c r="I319" s="8"/>
      <c r="J319" s="8"/>
      <c r="K319" s="8"/>
      <c r="L319" s="80"/>
      <c r="M319" s="80"/>
      <c r="N319" s="80"/>
      <c r="O319" s="8"/>
      <c r="P319" s="80"/>
      <c r="Q319" s="80"/>
      <c r="R319" s="80"/>
      <c r="S319" s="8"/>
      <c r="T319" s="99"/>
      <c r="U319" s="99"/>
      <c r="V319" s="99"/>
      <c r="X319" s="80"/>
      <c r="Y319" s="80"/>
      <c r="Z319" s="80"/>
      <c r="AA319" s="8"/>
      <c r="AB319" s="80"/>
      <c r="AC319" s="80"/>
      <c r="AD319" s="80"/>
      <c r="AF319" s="80"/>
      <c r="AG319" s="80"/>
      <c r="AH319" s="80"/>
      <c r="AI319" s="8"/>
      <c r="AJ319" s="80"/>
      <c r="AK319" s="80"/>
      <c r="AL319" s="80"/>
      <c r="AN319" s="80"/>
      <c r="AO319" s="80"/>
      <c r="AP319" s="80"/>
    </row>
    <row r="320" spans="4:42" s="6" customFormat="1" x14ac:dyDescent="0.2">
      <c r="D320" s="8"/>
      <c r="E320" s="8"/>
      <c r="F320" s="8"/>
      <c r="G320" s="8"/>
      <c r="H320" s="8"/>
      <c r="I320" s="8"/>
      <c r="J320" s="8"/>
      <c r="K320" s="8"/>
      <c r="L320" s="80"/>
      <c r="M320" s="80"/>
      <c r="N320" s="80"/>
      <c r="O320" s="8"/>
      <c r="P320" s="80"/>
      <c r="Q320" s="80"/>
      <c r="R320" s="80"/>
      <c r="S320" s="8"/>
      <c r="T320" s="99"/>
      <c r="U320" s="99"/>
      <c r="V320" s="99"/>
      <c r="X320" s="80"/>
      <c r="Y320" s="80"/>
      <c r="Z320" s="80"/>
      <c r="AA320" s="8"/>
      <c r="AB320" s="80"/>
      <c r="AC320" s="80"/>
      <c r="AD320" s="80"/>
      <c r="AF320" s="80"/>
      <c r="AG320" s="80"/>
      <c r="AH320" s="80"/>
      <c r="AI320" s="8"/>
      <c r="AJ320" s="80"/>
      <c r="AK320" s="80"/>
      <c r="AL320" s="80"/>
      <c r="AN320" s="80"/>
      <c r="AO320" s="80"/>
      <c r="AP320" s="80"/>
    </row>
    <row r="321" spans="4:42" s="6" customFormat="1" x14ac:dyDescent="0.2">
      <c r="D321" s="8"/>
      <c r="E321" s="8"/>
      <c r="F321" s="8"/>
      <c r="G321" s="8"/>
      <c r="H321" s="8"/>
      <c r="I321" s="8"/>
      <c r="J321" s="8"/>
      <c r="K321" s="8"/>
      <c r="L321" s="80"/>
      <c r="M321" s="80"/>
      <c r="N321" s="80"/>
      <c r="O321" s="8"/>
      <c r="P321" s="80"/>
      <c r="Q321" s="80"/>
      <c r="R321" s="80"/>
      <c r="S321" s="8"/>
      <c r="T321" s="99"/>
      <c r="U321" s="99"/>
      <c r="V321" s="99"/>
      <c r="X321" s="80"/>
      <c r="Y321" s="80"/>
      <c r="Z321" s="80"/>
      <c r="AA321" s="8"/>
      <c r="AB321" s="80"/>
      <c r="AC321" s="80"/>
      <c r="AD321" s="80"/>
      <c r="AF321" s="80"/>
      <c r="AG321" s="80"/>
      <c r="AH321" s="80"/>
      <c r="AI321" s="8"/>
      <c r="AJ321" s="80"/>
      <c r="AK321" s="80"/>
      <c r="AL321" s="80"/>
      <c r="AN321" s="80"/>
      <c r="AO321" s="80"/>
      <c r="AP321" s="80"/>
    </row>
    <row r="322" spans="4:42" s="6" customFormat="1" x14ac:dyDescent="0.2">
      <c r="D322" s="8"/>
      <c r="E322" s="8"/>
      <c r="F322" s="8"/>
      <c r="G322" s="8"/>
      <c r="H322" s="8"/>
      <c r="I322" s="8"/>
      <c r="J322" s="8"/>
      <c r="K322" s="8"/>
      <c r="L322" s="80"/>
      <c r="M322" s="80"/>
      <c r="N322" s="80"/>
      <c r="O322" s="8"/>
      <c r="P322" s="80"/>
      <c r="Q322" s="80"/>
      <c r="R322" s="80"/>
      <c r="S322" s="8"/>
      <c r="T322" s="99"/>
      <c r="U322" s="99"/>
      <c r="V322" s="99"/>
      <c r="X322" s="80"/>
      <c r="Y322" s="80"/>
      <c r="Z322" s="80"/>
      <c r="AA322" s="8"/>
      <c r="AB322" s="80"/>
      <c r="AC322" s="80"/>
      <c r="AD322" s="80"/>
      <c r="AF322" s="80"/>
      <c r="AG322" s="80"/>
      <c r="AH322" s="80"/>
      <c r="AI322" s="8"/>
      <c r="AJ322" s="80"/>
      <c r="AK322" s="80"/>
      <c r="AL322" s="80"/>
      <c r="AN322" s="80"/>
      <c r="AO322" s="80"/>
      <c r="AP322" s="80"/>
    </row>
    <row r="323" spans="4:42" s="6" customFormat="1" x14ac:dyDescent="0.2">
      <c r="D323" s="8"/>
      <c r="E323" s="8"/>
      <c r="F323" s="8"/>
      <c r="G323" s="8"/>
      <c r="H323" s="8"/>
      <c r="I323" s="8"/>
      <c r="J323" s="8"/>
      <c r="K323" s="8"/>
      <c r="L323" s="80"/>
      <c r="M323" s="80"/>
      <c r="N323" s="80"/>
      <c r="O323" s="8"/>
      <c r="P323" s="80"/>
      <c r="Q323" s="80"/>
      <c r="R323" s="80"/>
      <c r="S323" s="8"/>
      <c r="T323" s="99"/>
      <c r="U323" s="99"/>
      <c r="V323" s="99"/>
      <c r="X323" s="80"/>
      <c r="Y323" s="80"/>
      <c r="Z323" s="80"/>
      <c r="AA323" s="8"/>
      <c r="AB323" s="80"/>
      <c r="AC323" s="80"/>
      <c r="AD323" s="80"/>
      <c r="AF323" s="80"/>
      <c r="AG323" s="80"/>
      <c r="AH323" s="80"/>
      <c r="AI323" s="8"/>
      <c r="AJ323" s="80"/>
      <c r="AK323" s="80"/>
      <c r="AL323" s="80"/>
      <c r="AN323" s="80"/>
      <c r="AO323" s="80"/>
      <c r="AP323" s="80"/>
    </row>
    <row r="324" spans="4:42" s="6" customFormat="1" x14ac:dyDescent="0.2">
      <c r="D324" s="8"/>
      <c r="E324" s="8"/>
      <c r="F324" s="8"/>
      <c r="G324" s="8"/>
      <c r="H324" s="8"/>
      <c r="I324" s="8"/>
      <c r="J324" s="8"/>
      <c r="K324" s="8"/>
      <c r="L324" s="80"/>
      <c r="M324" s="80"/>
      <c r="N324" s="80"/>
      <c r="O324" s="8"/>
      <c r="P324" s="80"/>
      <c r="Q324" s="80"/>
      <c r="R324" s="80"/>
      <c r="S324" s="8"/>
      <c r="T324" s="99"/>
      <c r="U324" s="99"/>
      <c r="V324" s="99"/>
      <c r="X324" s="80"/>
      <c r="Y324" s="80"/>
      <c r="Z324" s="80"/>
      <c r="AA324" s="8"/>
      <c r="AB324" s="80"/>
      <c r="AC324" s="80"/>
      <c r="AD324" s="80"/>
      <c r="AF324" s="80"/>
      <c r="AG324" s="80"/>
      <c r="AH324" s="80"/>
      <c r="AI324" s="8"/>
      <c r="AJ324" s="80"/>
      <c r="AK324" s="80"/>
      <c r="AL324" s="80"/>
      <c r="AN324" s="80"/>
      <c r="AO324" s="80"/>
      <c r="AP324" s="80"/>
    </row>
    <row r="325" spans="4:42" s="6" customFormat="1" x14ac:dyDescent="0.2">
      <c r="D325" s="8"/>
      <c r="E325" s="8"/>
      <c r="F325" s="8"/>
      <c r="G325" s="8"/>
      <c r="H325" s="8"/>
      <c r="I325" s="8"/>
      <c r="J325" s="8"/>
      <c r="K325" s="8"/>
      <c r="L325" s="80"/>
      <c r="M325" s="80"/>
      <c r="N325" s="80"/>
      <c r="O325" s="8"/>
      <c r="P325" s="80"/>
      <c r="Q325" s="80"/>
      <c r="R325" s="80"/>
      <c r="S325" s="8"/>
      <c r="T325" s="99"/>
      <c r="U325" s="99"/>
      <c r="V325" s="99"/>
      <c r="X325" s="80"/>
      <c r="Y325" s="80"/>
      <c r="Z325" s="80"/>
      <c r="AA325" s="8"/>
      <c r="AB325" s="80"/>
      <c r="AC325" s="80"/>
      <c r="AD325" s="80"/>
      <c r="AF325" s="80"/>
      <c r="AG325" s="80"/>
      <c r="AH325" s="80"/>
      <c r="AI325" s="8"/>
      <c r="AJ325" s="80"/>
      <c r="AK325" s="80"/>
      <c r="AL325" s="80"/>
      <c r="AN325" s="80"/>
      <c r="AO325" s="80"/>
      <c r="AP325" s="80"/>
    </row>
    <row r="326" spans="4:42" s="6" customFormat="1" x14ac:dyDescent="0.2">
      <c r="D326" s="8"/>
      <c r="E326" s="8"/>
      <c r="F326" s="8"/>
      <c r="G326" s="8"/>
      <c r="H326" s="8"/>
      <c r="I326" s="8"/>
      <c r="J326" s="8"/>
      <c r="K326" s="8"/>
      <c r="L326" s="80"/>
      <c r="M326" s="80"/>
      <c r="N326" s="80"/>
      <c r="O326" s="8"/>
      <c r="P326" s="80"/>
      <c r="Q326" s="80"/>
      <c r="R326" s="80"/>
      <c r="S326" s="8"/>
      <c r="T326" s="99"/>
      <c r="U326" s="99"/>
      <c r="V326" s="99"/>
      <c r="X326" s="80"/>
      <c r="Y326" s="80"/>
      <c r="Z326" s="80"/>
      <c r="AA326" s="8"/>
      <c r="AB326" s="80"/>
      <c r="AC326" s="80"/>
      <c r="AD326" s="80"/>
      <c r="AF326" s="80"/>
      <c r="AG326" s="80"/>
      <c r="AH326" s="80"/>
      <c r="AI326" s="8"/>
      <c r="AJ326" s="80"/>
      <c r="AK326" s="80"/>
      <c r="AL326" s="80"/>
      <c r="AN326" s="80"/>
      <c r="AO326" s="80"/>
      <c r="AP326" s="80"/>
    </row>
    <row r="327" spans="4:42" s="6" customFormat="1" x14ac:dyDescent="0.2">
      <c r="D327" s="8"/>
      <c r="E327" s="8"/>
      <c r="F327" s="8"/>
      <c r="G327" s="8"/>
      <c r="H327" s="8"/>
      <c r="I327" s="8"/>
      <c r="J327" s="8"/>
      <c r="K327" s="8"/>
      <c r="L327" s="80"/>
      <c r="M327" s="80"/>
      <c r="N327" s="80"/>
      <c r="O327" s="8"/>
      <c r="P327" s="80"/>
      <c r="Q327" s="80"/>
      <c r="R327" s="80"/>
      <c r="S327" s="8"/>
      <c r="T327" s="99"/>
      <c r="U327" s="99"/>
      <c r="V327" s="99"/>
      <c r="X327" s="80"/>
      <c r="Y327" s="80"/>
      <c r="Z327" s="80"/>
      <c r="AA327" s="8"/>
      <c r="AB327" s="80"/>
      <c r="AC327" s="80"/>
      <c r="AD327" s="80"/>
      <c r="AF327" s="80"/>
      <c r="AG327" s="80"/>
      <c r="AH327" s="80"/>
      <c r="AI327" s="8"/>
      <c r="AJ327" s="80"/>
      <c r="AK327" s="80"/>
      <c r="AL327" s="80"/>
      <c r="AN327" s="80"/>
      <c r="AO327" s="80"/>
      <c r="AP327" s="80"/>
    </row>
    <row r="328" spans="4:42" s="6" customFormat="1" x14ac:dyDescent="0.2">
      <c r="D328" s="8"/>
      <c r="E328" s="8"/>
      <c r="F328" s="8"/>
      <c r="G328" s="8"/>
      <c r="H328" s="8"/>
      <c r="I328" s="8"/>
      <c r="J328" s="8"/>
      <c r="K328" s="8"/>
      <c r="L328" s="80"/>
      <c r="M328" s="80"/>
      <c r="N328" s="80"/>
      <c r="O328" s="8"/>
      <c r="P328" s="80"/>
      <c r="Q328" s="80"/>
      <c r="R328" s="80"/>
      <c r="S328" s="8"/>
      <c r="T328" s="99"/>
      <c r="U328" s="99"/>
      <c r="V328" s="99"/>
      <c r="X328" s="80"/>
      <c r="Y328" s="80"/>
      <c r="Z328" s="80"/>
      <c r="AA328" s="8"/>
      <c r="AB328" s="80"/>
      <c r="AC328" s="80"/>
      <c r="AD328" s="80"/>
      <c r="AF328" s="80"/>
      <c r="AG328" s="80"/>
      <c r="AH328" s="80"/>
      <c r="AI328" s="8"/>
      <c r="AJ328" s="80"/>
      <c r="AK328" s="80"/>
      <c r="AL328" s="80"/>
      <c r="AN328" s="80"/>
      <c r="AO328" s="80"/>
      <c r="AP328" s="80"/>
    </row>
    <row r="329" spans="4:42" s="6" customFormat="1" x14ac:dyDescent="0.2">
      <c r="D329" s="8"/>
      <c r="E329" s="8"/>
      <c r="F329" s="8"/>
      <c r="G329" s="8"/>
      <c r="H329" s="8"/>
      <c r="I329" s="8"/>
      <c r="J329" s="8"/>
      <c r="K329" s="8"/>
      <c r="L329" s="80"/>
      <c r="M329" s="80"/>
      <c r="N329" s="80"/>
      <c r="O329" s="8"/>
      <c r="P329" s="80"/>
      <c r="Q329" s="80"/>
      <c r="R329" s="80"/>
      <c r="S329" s="8"/>
      <c r="T329" s="99"/>
      <c r="U329" s="99"/>
      <c r="V329" s="99"/>
      <c r="X329" s="80"/>
      <c r="Y329" s="80"/>
      <c r="Z329" s="80"/>
      <c r="AA329" s="8"/>
      <c r="AB329" s="80"/>
      <c r="AC329" s="80"/>
      <c r="AD329" s="80"/>
      <c r="AF329" s="80"/>
      <c r="AG329" s="80"/>
      <c r="AH329" s="80"/>
      <c r="AI329" s="8"/>
      <c r="AJ329" s="80"/>
      <c r="AK329" s="80"/>
      <c r="AL329" s="80"/>
      <c r="AN329" s="80"/>
      <c r="AO329" s="80"/>
      <c r="AP329" s="80"/>
    </row>
    <row r="330" spans="4:42" s="6" customFormat="1" x14ac:dyDescent="0.2">
      <c r="D330" s="8"/>
      <c r="E330" s="8"/>
      <c r="F330" s="8"/>
      <c r="G330" s="8"/>
      <c r="H330" s="8"/>
      <c r="I330" s="8"/>
      <c r="J330" s="8"/>
      <c r="K330" s="8"/>
      <c r="L330" s="80"/>
      <c r="M330" s="80"/>
      <c r="N330" s="80"/>
      <c r="O330" s="8"/>
      <c r="P330" s="80"/>
      <c r="Q330" s="80"/>
      <c r="R330" s="80"/>
      <c r="S330" s="8"/>
      <c r="T330" s="99"/>
      <c r="U330" s="99"/>
      <c r="V330" s="99"/>
      <c r="X330" s="80"/>
      <c r="Y330" s="80"/>
      <c r="Z330" s="80"/>
      <c r="AA330" s="8"/>
      <c r="AB330" s="80"/>
      <c r="AC330" s="80"/>
      <c r="AD330" s="80"/>
      <c r="AF330" s="80"/>
      <c r="AG330" s="80"/>
      <c r="AH330" s="80"/>
      <c r="AI330" s="8"/>
      <c r="AJ330" s="80"/>
      <c r="AK330" s="80"/>
      <c r="AL330" s="80"/>
      <c r="AN330" s="80"/>
      <c r="AO330" s="80"/>
      <c r="AP330" s="80"/>
    </row>
    <row r="331" spans="4:42" s="6" customFormat="1" x14ac:dyDescent="0.2">
      <c r="D331" s="8"/>
      <c r="E331" s="8"/>
      <c r="F331" s="8"/>
      <c r="G331" s="8"/>
      <c r="H331" s="8"/>
      <c r="I331" s="8"/>
      <c r="J331" s="8"/>
      <c r="K331" s="8"/>
      <c r="L331" s="80"/>
      <c r="M331" s="80"/>
      <c r="N331" s="80"/>
      <c r="O331" s="8"/>
      <c r="P331" s="80"/>
      <c r="Q331" s="80"/>
      <c r="R331" s="80"/>
      <c r="S331" s="8"/>
      <c r="T331" s="99"/>
      <c r="U331" s="99"/>
      <c r="V331" s="99"/>
      <c r="X331" s="80"/>
      <c r="Y331" s="80"/>
      <c r="Z331" s="80"/>
      <c r="AA331" s="8"/>
      <c r="AB331" s="80"/>
      <c r="AC331" s="80"/>
      <c r="AD331" s="80"/>
      <c r="AF331" s="80"/>
      <c r="AG331" s="80"/>
      <c r="AH331" s="80"/>
      <c r="AI331" s="8"/>
      <c r="AJ331" s="80"/>
      <c r="AK331" s="80"/>
      <c r="AL331" s="80"/>
      <c r="AN331" s="80"/>
      <c r="AO331" s="80"/>
      <c r="AP331" s="80"/>
    </row>
    <row r="332" spans="4:42" s="6" customFormat="1" x14ac:dyDescent="0.2">
      <c r="D332" s="8"/>
      <c r="E332" s="8"/>
      <c r="F332" s="8"/>
      <c r="G332" s="8"/>
      <c r="H332" s="8"/>
      <c r="I332" s="8"/>
      <c r="J332" s="8"/>
      <c r="K332" s="8"/>
      <c r="L332" s="80"/>
      <c r="M332" s="80"/>
      <c r="N332" s="80"/>
      <c r="O332" s="8"/>
      <c r="P332" s="80"/>
      <c r="Q332" s="80"/>
      <c r="R332" s="80"/>
      <c r="S332" s="8"/>
      <c r="T332" s="99"/>
      <c r="U332" s="99"/>
      <c r="V332" s="99"/>
      <c r="X332" s="80"/>
      <c r="Y332" s="80"/>
      <c r="Z332" s="80"/>
      <c r="AA332" s="8"/>
      <c r="AB332" s="80"/>
      <c r="AC332" s="80"/>
      <c r="AD332" s="80"/>
      <c r="AF332" s="80"/>
      <c r="AG332" s="80"/>
      <c r="AH332" s="80"/>
      <c r="AI332" s="8"/>
      <c r="AJ332" s="80"/>
      <c r="AK332" s="80"/>
      <c r="AL332" s="80"/>
      <c r="AN332" s="80"/>
      <c r="AO332" s="80"/>
      <c r="AP332" s="80"/>
    </row>
    <row r="333" spans="4:42" s="6" customFormat="1" x14ac:dyDescent="0.2">
      <c r="D333" s="8"/>
      <c r="E333" s="8"/>
      <c r="F333" s="8"/>
      <c r="G333" s="8"/>
      <c r="H333" s="8"/>
      <c r="I333" s="8"/>
      <c r="J333" s="8"/>
      <c r="K333" s="8"/>
      <c r="L333" s="80"/>
      <c r="M333" s="80"/>
      <c r="N333" s="80"/>
      <c r="O333" s="8"/>
      <c r="P333" s="80"/>
      <c r="Q333" s="80"/>
      <c r="R333" s="80"/>
      <c r="S333" s="8"/>
      <c r="T333" s="99"/>
      <c r="U333" s="99"/>
      <c r="V333" s="99"/>
      <c r="X333" s="80"/>
      <c r="Y333" s="80"/>
      <c r="Z333" s="80"/>
      <c r="AA333" s="8"/>
      <c r="AB333" s="80"/>
      <c r="AC333" s="80"/>
      <c r="AD333" s="80"/>
      <c r="AF333" s="80"/>
      <c r="AG333" s="80"/>
      <c r="AH333" s="80"/>
      <c r="AI333" s="8"/>
      <c r="AJ333" s="80"/>
      <c r="AK333" s="80"/>
      <c r="AL333" s="80"/>
      <c r="AN333" s="80"/>
      <c r="AO333" s="80"/>
      <c r="AP333" s="80"/>
    </row>
    <row r="334" spans="4:42" s="6" customFormat="1" x14ac:dyDescent="0.2">
      <c r="D334" s="8"/>
      <c r="E334" s="8"/>
      <c r="F334" s="8"/>
      <c r="G334" s="8"/>
      <c r="H334" s="8"/>
      <c r="I334" s="8"/>
      <c r="J334" s="8"/>
      <c r="K334" s="8"/>
      <c r="L334" s="80"/>
      <c r="M334" s="80"/>
      <c r="N334" s="80"/>
      <c r="O334" s="8"/>
      <c r="P334" s="80"/>
      <c r="Q334" s="80"/>
      <c r="R334" s="80"/>
      <c r="S334" s="8"/>
      <c r="T334" s="99"/>
      <c r="U334" s="99"/>
      <c r="V334" s="99"/>
      <c r="X334" s="80"/>
      <c r="Y334" s="80"/>
      <c r="Z334" s="80"/>
      <c r="AA334" s="8"/>
      <c r="AB334" s="80"/>
      <c r="AC334" s="80"/>
      <c r="AD334" s="80"/>
      <c r="AF334" s="80"/>
      <c r="AG334" s="80"/>
      <c r="AH334" s="80"/>
      <c r="AI334" s="8"/>
      <c r="AJ334" s="80"/>
      <c r="AK334" s="80"/>
      <c r="AL334" s="80"/>
      <c r="AN334" s="80"/>
      <c r="AO334" s="80"/>
      <c r="AP334" s="80"/>
    </row>
    <row r="335" spans="4:42" s="6" customFormat="1" x14ac:dyDescent="0.2">
      <c r="D335" s="8"/>
      <c r="E335" s="8"/>
      <c r="F335" s="8"/>
      <c r="G335" s="8"/>
      <c r="H335" s="8"/>
      <c r="I335" s="8"/>
      <c r="J335" s="8"/>
      <c r="K335" s="8"/>
      <c r="L335" s="80"/>
      <c r="M335" s="80"/>
      <c r="N335" s="80"/>
      <c r="O335" s="8"/>
      <c r="P335" s="80"/>
      <c r="Q335" s="80"/>
      <c r="R335" s="80"/>
      <c r="S335" s="8"/>
      <c r="T335" s="99"/>
      <c r="U335" s="99"/>
      <c r="V335" s="99"/>
      <c r="X335" s="80"/>
      <c r="Y335" s="80"/>
      <c r="Z335" s="80"/>
      <c r="AA335" s="8"/>
      <c r="AB335" s="80"/>
      <c r="AC335" s="80"/>
      <c r="AD335" s="80"/>
      <c r="AF335" s="80"/>
      <c r="AG335" s="80"/>
      <c r="AH335" s="80"/>
      <c r="AI335" s="8"/>
      <c r="AJ335" s="80"/>
      <c r="AK335" s="80"/>
      <c r="AL335" s="80"/>
      <c r="AN335" s="80"/>
      <c r="AO335" s="80"/>
      <c r="AP335" s="80"/>
    </row>
    <row r="336" spans="4:42" s="6" customFormat="1" x14ac:dyDescent="0.2">
      <c r="D336" s="8"/>
      <c r="E336" s="8"/>
      <c r="F336" s="8"/>
      <c r="G336" s="8"/>
      <c r="H336" s="8"/>
      <c r="I336" s="8"/>
      <c r="J336" s="8"/>
      <c r="K336" s="8"/>
      <c r="L336" s="80"/>
      <c r="M336" s="80"/>
      <c r="N336" s="80"/>
      <c r="O336" s="8"/>
      <c r="P336" s="80"/>
      <c r="Q336" s="80"/>
      <c r="R336" s="80"/>
      <c r="S336" s="8"/>
      <c r="T336" s="99"/>
      <c r="U336" s="99"/>
      <c r="V336" s="99"/>
      <c r="X336" s="80"/>
      <c r="Y336" s="80"/>
      <c r="Z336" s="80"/>
      <c r="AA336" s="8"/>
      <c r="AB336" s="80"/>
      <c r="AC336" s="80"/>
      <c r="AD336" s="80"/>
      <c r="AF336" s="80"/>
      <c r="AG336" s="80"/>
      <c r="AH336" s="80"/>
      <c r="AI336" s="8"/>
      <c r="AJ336" s="80"/>
      <c r="AK336" s="80"/>
      <c r="AL336" s="80"/>
      <c r="AN336" s="80"/>
      <c r="AO336" s="80"/>
      <c r="AP336" s="80"/>
    </row>
    <row r="337" spans="4:42" s="6" customFormat="1" x14ac:dyDescent="0.2">
      <c r="D337" s="8"/>
      <c r="E337" s="8"/>
      <c r="F337" s="8"/>
      <c r="G337" s="8"/>
      <c r="H337" s="8"/>
      <c r="I337" s="8"/>
      <c r="J337" s="8"/>
      <c r="K337" s="8"/>
      <c r="L337" s="80"/>
      <c r="M337" s="80"/>
      <c r="N337" s="80"/>
      <c r="O337" s="8"/>
      <c r="P337" s="80"/>
      <c r="Q337" s="80"/>
      <c r="R337" s="80"/>
      <c r="S337" s="8"/>
      <c r="T337" s="99"/>
      <c r="U337" s="99"/>
      <c r="V337" s="99"/>
      <c r="X337" s="80"/>
      <c r="Y337" s="80"/>
      <c r="Z337" s="80"/>
      <c r="AA337" s="8"/>
      <c r="AB337" s="80"/>
      <c r="AC337" s="80"/>
      <c r="AD337" s="80"/>
      <c r="AF337" s="80"/>
      <c r="AG337" s="80"/>
      <c r="AH337" s="80"/>
      <c r="AI337" s="8"/>
      <c r="AJ337" s="80"/>
      <c r="AK337" s="80"/>
      <c r="AL337" s="80"/>
      <c r="AN337" s="80"/>
      <c r="AO337" s="80"/>
      <c r="AP337" s="80"/>
    </row>
    <row r="338" spans="4:42" s="6" customFormat="1" x14ac:dyDescent="0.2">
      <c r="D338" s="8"/>
      <c r="E338" s="8"/>
      <c r="F338" s="8"/>
      <c r="G338" s="8"/>
      <c r="H338" s="8"/>
      <c r="I338" s="8"/>
      <c r="J338" s="8"/>
      <c r="K338" s="8"/>
      <c r="L338" s="80"/>
      <c r="M338" s="80"/>
      <c r="N338" s="80"/>
      <c r="O338" s="8"/>
      <c r="P338" s="80"/>
      <c r="Q338" s="80"/>
      <c r="R338" s="80"/>
      <c r="S338" s="8"/>
      <c r="T338" s="99"/>
      <c r="U338" s="99"/>
      <c r="V338" s="99"/>
      <c r="X338" s="80"/>
      <c r="Y338" s="80"/>
      <c r="Z338" s="80"/>
      <c r="AA338" s="8"/>
      <c r="AB338" s="80"/>
      <c r="AC338" s="80"/>
      <c r="AD338" s="80"/>
      <c r="AF338" s="80"/>
      <c r="AG338" s="80"/>
      <c r="AH338" s="80"/>
      <c r="AI338" s="8"/>
      <c r="AJ338" s="80"/>
      <c r="AK338" s="80"/>
      <c r="AL338" s="80"/>
      <c r="AN338" s="80"/>
      <c r="AO338" s="80"/>
      <c r="AP338" s="80"/>
    </row>
    <row r="339" spans="4:42" s="6" customFormat="1" x14ac:dyDescent="0.2">
      <c r="D339" s="8"/>
      <c r="E339" s="8"/>
      <c r="F339" s="8"/>
      <c r="G339" s="8"/>
      <c r="H339" s="8"/>
      <c r="I339" s="8"/>
      <c r="J339" s="8"/>
      <c r="K339" s="8"/>
      <c r="L339" s="80"/>
      <c r="M339" s="80"/>
      <c r="N339" s="80"/>
      <c r="O339" s="8"/>
      <c r="P339" s="80"/>
      <c r="Q339" s="80"/>
      <c r="R339" s="80"/>
      <c r="S339" s="8"/>
      <c r="T339" s="99"/>
      <c r="U339" s="99"/>
      <c r="V339" s="99"/>
      <c r="X339" s="80"/>
      <c r="Y339" s="80"/>
      <c r="Z339" s="80"/>
      <c r="AA339" s="8"/>
      <c r="AB339" s="80"/>
      <c r="AC339" s="80"/>
      <c r="AD339" s="80"/>
      <c r="AF339" s="80"/>
      <c r="AG339" s="80"/>
      <c r="AH339" s="80"/>
      <c r="AI339" s="8"/>
      <c r="AJ339" s="80"/>
      <c r="AK339" s="80"/>
      <c r="AL339" s="80"/>
      <c r="AN339" s="80"/>
      <c r="AO339" s="80"/>
      <c r="AP339" s="80"/>
    </row>
    <row r="340" spans="4:42" s="6" customFormat="1" x14ac:dyDescent="0.2">
      <c r="D340" s="8"/>
      <c r="E340" s="8"/>
      <c r="F340" s="8"/>
      <c r="G340" s="8"/>
      <c r="H340" s="8"/>
      <c r="I340" s="8"/>
      <c r="J340" s="8"/>
      <c r="K340" s="8"/>
      <c r="L340" s="80"/>
      <c r="M340" s="80"/>
      <c r="N340" s="80"/>
      <c r="O340" s="8"/>
      <c r="P340" s="80"/>
      <c r="Q340" s="80"/>
      <c r="R340" s="80"/>
      <c r="S340" s="8"/>
      <c r="T340" s="99"/>
      <c r="U340" s="99"/>
      <c r="V340" s="99"/>
      <c r="X340" s="80"/>
      <c r="Y340" s="80"/>
      <c r="Z340" s="80"/>
      <c r="AA340" s="8"/>
      <c r="AB340" s="80"/>
      <c r="AC340" s="80"/>
      <c r="AD340" s="80"/>
      <c r="AF340" s="80"/>
      <c r="AG340" s="80"/>
      <c r="AH340" s="80"/>
      <c r="AI340" s="8"/>
      <c r="AJ340" s="80"/>
      <c r="AK340" s="80"/>
      <c r="AL340" s="80"/>
      <c r="AN340" s="80"/>
      <c r="AO340" s="80"/>
      <c r="AP340" s="80"/>
    </row>
    <row r="341" spans="4:42" s="6" customFormat="1" x14ac:dyDescent="0.2">
      <c r="D341" s="8"/>
      <c r="E341" s="8"/>
      <c r="F341" s="8"/>
      <c r="G341" s="8"/>
      <c r="H341" s="8"/>
      <c r="I341" s="8"/>
      <c r="J341" s="8"/>
      <c r="K341" s="8"/>
      <c r="L341" s="80"/>
      <c r="M341" s="80"/>
      <c r="N341" s="80"/>
      <c r="O341" s="8"/>
      <c r="P341" s="80"/>
      <c r="Q341" s="80"/>
      <c r="R341" s="80"/>
      <c r="S341" s="8"/>
      <c r="T341" s="99"/>
      <c r="U341" s="99"/>
      <c r="V341" s="99"/>
      <c r="X341" s="80"/>
      <c r="Y341" s="80"/>
      <c r="Z341" s="80"/>
      <c r="AA341" s="8"/>
      <c r="AB341" s="80"/>
      <c r="AC341" s="80"/>
      <c r="AD341" s="80"/>
      <c r="AF341" s="80"/>
      <c r="AG341" s="80"/>
      <c r="AH341" s="80"/>
      <c r="AI341" s="8"/>
      <c r="AJ341" s="80"/>
      <c r="AK341" s="80"/>
      <c r="AL341" s="80"/>
      <c r="AN341" s="80"/>
      <c r="AO341" s="80"/>
      <c r="AP341" s="80"/>
    </row>
    <row r="342" spans="4:42" s="6" customFormat="1" x14ac:dyDescent="0.2">
      <c r="D342" s="8"/>
      <c r="E342" s="8"/>
      <c r="F342" s="8"/>
      <c r="G342" s="8"/>
      <c r="H342" s="8"/>
      <c r="I342" s="8"/>
      <c r="J342" s="8"/>
      <c r="K342" s="8"/>
      <c r="L342" s="80"/>
      <c r="M342" s="80"/>
      <c r="N342" s="80"/>
      <c r="O342" s="8"/>
      <c r="P342" s="80"/>
      <c r="Q342" s="80"/>
      <c r="R342" s="80"/>
      <c r="S342" s="8"/>
      <c r="T342" s="99"/>
      <c r="U342" s="99"/>
      <c r="V342" s="99"/>
      <c r="X342" s="80"/>
      <c r="Y342" s="80"/>
      <c r="Z342" s="80"/>
      <c r="AA342" s="8"/>
      <c r="AB342" s="80"/>
      <c r="AC342" s="80"/>
      <c r="AD342" s="80"/>
      <c r="AF342" s="80"/>
      <c r="AG342" s="80"/>
      <c r="AH342" s="80"/>
      <c r="AI342" s="8"/>
      <c r="AJ342" s="80"/>
      <c r="AK342" s="80"/>
      <c r="AL342" s="80"/>
      <c r="AN342" s="80"/>
      <c r="AO342" s="80"/>
      <c r="AP342" s="80"/>
    </row>
    <row r="343" spans="4:42" s="6" customFormat="1" x14ac:dyDescent="0.2">
      <c r="D343" s="8"/>
      <c r="E343" s="8"/>
      <c r="F343" s="8"/>
      <c r="G343" s="8"/>
      <c r="H343" s="8"/>
      <c r="I343" s="8"/>
      <c r="J343" s="8"/>
      <c r="K343" s="8"/>
      <c r="L343" s="80"/>
      <c r="M343" s="80"/>
      <c r="N343" s="80"/>
      <c r="O343" s="8"/>
      <c r="P343" s="80"/>
      <c r="Q343" s="80"/>
      <c r="R343" s="80"/>
      <c r="S343" s="8"/>
      <c r="T343" s="99"/>
      <c r="U343" s="99"/>
      <c r="V343" s="99"/>
      <c r="X343" s="80"/>
      <c r="Y343" s="80"/>
      <c r="Z343" s="80"/>
      <c r="AA343" s="8"/>
      <c r="AB343" s="80"/>
      <c r="AC343" s="80"/>
      <c r="AD343" s="80"/>
      <c r="AF343" s="80"/>
      <c r="AG343" s="80"/>
      <c r="AH343" s="80"/>
      <c r="AI343" s="8"/>
      <c r="AJ343" s="80"/>
      <c r="AK343" s="80"/>
      <c r="AL343" s="80"/>
      <c r="AN343" s="80"/>
      <c r="AO343" s="80"/>
      <c r="AP343" s="80"/>
    </row>
    <row r="344" spans="4:42" s="6" customFormat="1" x14ac:dyDescent="0.2">
      <c r="D344" s="8"/>
      <c r="E344" s="8"/>
      <c r="F344" s="8"/>
      <c r="G344" s="8"/>
      <c r="H344" s="8"/>
      <c r="I344" s="8"/>
      <c r="J344" s="8"/>
      <c r="K344" s="8"/>
      <c r="L344" s="80"/>
      <c r="M344" s="80"/>
      <c r="N344" s="80"/>
      <c r="O344" s="8"/>
      <c r="P344" s="80"/>
      <c r="Q344" s="80"/>
      <c r="R344" s="80"/>
      <c r="S344" s="8"/>
      <c r="T344" s="99"/>
      <c r="U344" s="99"/>
      <c r="V344" s="99"/>
      <c r="X344" s="80"/>
      <c r="Y344" s="80"/>
      <c r="Z344" s="80"/>
      <c r="AA344" s="8"/>
      <c r="AB344" s="80"/>
      <c r="AC344" s="80"/>
      <c r="AD344" s="80"/>
      <c r="AF344" s="80"/>
      <c r="AG344" s="80"/>
      <c r="AH344" s="80"/>
      <c r="AI344" s="8"/>
      <c r="AJ344" s="80"/>
      <c r="AK344" s="80"/>
      <c r="AL344" s="80"/>
      <c r="AN344" s="80"/>
      <c r="AO344" s="80"/>
      <c r="AP344" s="80"/>
    </row>
    <row r="345" spans="4:42" s="6" customFormat="1" x14ac:dyDescent="0.2">
      <c r="D345" s="8"/>
      <c r="E345" s="8"/>
      <c r="F345" s="8"/>
      <c r="G345" s="8"/>
      <c r="H345" s="8"/>
      <c r="I345" s="8"/>
      <c r="J345" s="8"/>
      <c r="K345" s="8"/>
      <c r="L345" s="80"/>
      <c r="M345" s="80"/>
      <c r="N345" s="80"/>
      <c r="O345" s="8"/>
      <c r="P345" s="80"/>
      <c r="Q345" s="80"/>
      <c r="R345" s="80"/>
      <c r="S345" s="8"/>
      <c r="T345" s="99"/>
      <c r="U345" s="99"/>
      <c r="V345" s="99"/>
      <c r="X345" s="80"/>
      <c r="Y345" s="80"/>
      <c r="Z345" s="80"/>
      <c r="AA345" s="8"/>
      <c r="AB345" s="80"/>
      <c r="AC345" s="80"/>
      <c r="AD345" s="80"/>
      <c r="AF345" s="80"/>
      <c r="AG345" s="80"/>
      <c r="AH345" s="80"/>
      <c r="AI345" s="8"/>
      <c r="AJ345" s="80"/>
      <c r="AK345" s="80"/>
      <c r="AL345" s="80"/>
      <c r="AN345" s="80"/>
      <c r="AO345" s="80"/>
      <c r="AP345" s="80"/>
    </row>
    <row r="346" spans="4:42" s="6" customFormat="1" x14ac:dyDescent="0.2">
      <c r="D346" s="8"/>
      <c r="E346" s="8"/>
      <c r="F346" s="8"/>
      <c r="G346" s="8"/>
      <c r="H346" s="8"/>
      <c r="I346" s="8"/>
      <c r="J346" s="8"/>
      <c r="K346" s="8"/>
      <c r="L346" s="80"/>
      <c r="M346" s="80"/>
      <c r="N346" s="80"/>
      <c r="O346" s="8"/>
      <c r="P346" s="80"/>
      <c r="Q346" s="80"/>
      <c r="R346" s="80"/>
      <c r="S346" s="8"/>
      <c r="T346" s="99"/>
      <c r="U346" s="99"/>
      <c r="V346" s="99"/>
      <c r="X346" s="80"/>
      <c r="Y346" s="80"/>
      <c r="Z346" s="80"/>
      <c r="AA346" s="8"/>
      <c r="AB346" s="80"/>
      <c r="AC346" s="80"/>
      <c r="AD346" s="80"/>
      <c r="AF346" s="80"/>
      <c r="AG346" s="80"/>
      <c r="AH346" s="80"/>
      <c r="AI346" s="8"/>
      <c r="AJ346" s="80"/>
      <c r="AK346" s="80"/>
      <c r="AL346" s="80"/>
      <c r="AN346" s="80"/>
      <c r="AO346" s="80"/>
      <c r="AP346" s="80"/>
    </row>
    <row r="347" spans="4:42" s="6" customFormat="1" x14ac:dyDescent="0.2">
      <c r="D347" s="8"/>
      <c r="E347" s="8"/>
      <c r="F347" s="8"/>
      <c r="G347" s="8"/>
      <c r="H347" s="8"/>
      <c r="I347" s="8"/>
      <c r="J347" s="8"/>
      <c r="K347" s="8"/>
      <c r="L347" s="80"/>
      <c r="M347" s="80"/>
      <c r="N347" s="80"/>
      <c r="O347" s="8"/>
      <c r="P347" s="80"/>
      <c r="Q347" s="80"/>
      <c r="R347" s="80"/>
      <c r="S347" s="8"/>
      <c r="T347" s="99"/>
      <c r="U347" s="99"/>
      <c r="V347" s="99"/>
      <c r="X347" s="80"/>
      <c r="Y347" s="80"/>
      <c r="Z347" s="80"/>
      <c r="AA347" s="8"/>
      <c r="AB347" s="80"/>
      <c r="AC347" s="80"/>
      <c r="AD347" s="80"/>
      <c r="AF347" s="80"/>
      <c r="AG347" s="80"/>
      <c r="AH347" s="80"/>
      <c r="AI347" s="8"/>
      <c r="AJ347" s="80"/>
      <c r="AK347" s="80"/>
      <c r="AL347" s="80"/>
      <c r="AN347" s="80"/>
      <c r="AO347" s="80"/>
      <c r="AP347" s="80"/>
    </row>
    <row r="348" spans="4:42" s="6" customFormat="1" x14ac:dyDescent="0.2">
      <c r="D348" s="8"/>
      <c r="E348" s="8"/>
      <c r="F348" s="8"/>
      <c r="G348" s="8"/>
      <c r="H348" s="8"/>
      <c r="I348" s="8"/>
      <c r="J348" s="8"/>
      <c r="K348" s="8"/>
      <c r="L348" s="80"/>
      <c r="M348" s="80"/>
      <c r="N348" s="80"/>
      <c r="O348" s="8"/>
      <c r="P348" s="80"/>
      <c r="Q348" s="80"/>
      <c r="R348" s="80"/>
      <c r="S348" s="8"/>
      <c r="T348" s="99"/>
      <c r="U348" s="99"/>
      <c r="V348" s="99"/>
      <c r="X348" s="80"/>
      <c r="Y348" s="80"/>
      <c r="Z348" s="80"/>
      <c r="AA348" s="8"/>
      <c r="AB348" s="80"/>
      <c r="AC348" s="80"/>
      <c r="AD348" s="80"/>
      <c r="AF348" s="80"/>
      <c r="AG348" s="80"/>
      <c r="AH348" s="80"/>
      <c r="AI348" s="8"/>
      <c r="AJ348" s="80"/>
      <c r="AK348" s="80"/>
      <c r="AL348" s="80"/>
      <c r="AN348" s="80"/>
      <c r="AO348" s="80"/>
      <c r="AP348" s="80"/>
    </row>
    <row r="349" spans="4:42" s="6" customFormat="1" x14ac:dyDescent="0.2">
      <c r="D349" s="8"/>
      <c r="E349" s="8"/>
      <c r="F349" s="8"/>
      <c r="G349" s="8"/>
      <c r="H349" s="8"/>
      <c r="I349" s="8"/>
      <c r="J349" s="8"/>
      <c r="K349" s="8"/>
      <c r="L349" s="80"/>
      <c r="M349" s="80"/>
      <c r="N349" s="80"/>
      <c r="O349" s="8"/>
      <c r="P349" s="80"/>
      <c r="Q349" s="80"/>
      <c r="R349" s="80"/>
      <c r="S349" s="8"/>
      <c r="T349" s="99"/>
      <c r="U349" s="99"/>
      <c r="V349" s="99"/>
      <c r="X349" s="80"/>
      <c r="Y349" s="80"/>
      <c r="Z349" s="80"/>
      <c r="AA349" s="8"/>
      <c r="AB349" s="80"/>
      <c r="AC349" s="80"/>
      <c r="AD349" s="80"/>
      <c r="AF349" s="80"/>
      <c r="AG349" s="80"/>
      <c r="AH349" s="80"/>
      <c r="AI349" s="8"/>
      <c r="AJ349" s="80"/>
      <c r="AK349" s="80"/>
      <c r="AL349" s="80"/>
      <c r="AN349" s="80"/>
      <c r="AO349" s="80"/>
      <c r="AP349" s="80"/>
    </row>
    <row r="350" spans="4:42" s="6" customFormat="1" x14ac:dyDescent="0.2">
      <c r="D350" s="8"/>
      <c r="E350" s="8"/>
      <c r="F350" s="8"/>
      <c r="G350" s="8"/>
      <c r="H350" s="8"/>
      <c r="I350" s="8"/>
      <c r="J350" s="8"/>
      <c r="K350" s="8"/>
      <c r="L350" s="80"/>
      <c r="M350" s="80"/>
      <c r="N350" s="80"/>
      <c r="O350" s="8"/>
      <c r="P350" s="80"/>
      <c r="Q350" s="80"/>
      <c r="R350" s="80"/>
      <c r="S350" s="8"/>
      <c r="T350" s="99"/>
      <c r="U350" s="99"/>
      <c r="V350" s="99"/>
      <c r="X350" s="80"/>
      <c r="Y350" s="80"/>
      <c r="Z350" s="80"/>
      <c r="AA350" s="8"/>
      <c r="AB350" s="80"/>
      <c r="AC350" s="80"/>
      <c r="AD350" s="80"/>
      <c r="AF350" s="80"/>
      <c r="AG350" s="80"/>
      <c r="AH350" s="80"/>
      <c r="AI350" s="8"/>
      <c r="AJ350" s="80"/>
      <c r="AK350" s="80"/>
      <c r="AL350" s="80"/>
      <c r="AN350" s="80"/>
      <c r="AO350" s="80"/>
      <c r="AP350" s="80"/>
    </row>
    <row r="351" spans="4:42" s="6" customFormat="1" x14ac:dyDescent="0.2">
      <c r="D351" s="8"/>
      <c r="E351" s="8"/>
      <c r="F351" s="8"/>
      <c r="G351" s="8"/>
      <c r="H351" s="8"/>
      <c r="I351" s="8"/>
      <c r="J351" s="8"/>
      <c r="K351" s="8"/>
      <c r="L351" s="80"/>
      <c r="M351" s="80"/>
      <c r="N351" s="80"/>
      <c r="O351" s="8"/>
      <c r="P351" s="80"/>
      <c r="Q351" s="80"/>
      <c r="R351" s="80"/>
      <c r="S351" s="8"/>
      <c r="T351" s="99"/>
      <c r="U351" s="99"/>
      <c r="V351" s="99"/>
      <c r="X351" s="80"/>
      <c r="Y351" s="80"/>
      <c r="Z351" s="80"/>
      <c r="AA351" s="8"/>
      <c r="AB351" s="80"/>
      <c r="AC351" s="80"/>
      <c r="AD351" s="80"/>
      <c r="AF351" s="80"/>
      <c r="AG351" s="80"/>
      <c r="AH351" s="80"/>
      <c r="AI351" s="8"/>
      <c r="AJ351" s="80"/>
      <c r="AK351" s="80"/>
      <c r="AL351" s="80"/>
      <c r="AN351" s="80"/>
      <c r="AO351" s="80"/>
      <c r="AP351" s="80"/>
    </row>
    <row r="352" spans="4:42" s="6" customFormat="1" x14ac:dyDescent="0.2">
      <c r="D352" s="8"/>
      <c r="E352" s="8"/>
      <c r="F352" s="8"/>
      <c r="G352" s="8"/>
      <c r="H352" s="8"/>
      <c r="I352" s="8"/>
      <c r="J352" s="8"/>
      <c r="K352" s="8"/>
      <c r="L352" s="80"/>
      <c r="M352" s="80"/>
      <c r="N352" s="80"/>
      <c r="O352" s="8"/>
      <c r="P352" s="80"/>
      <c r="Q352" s="80"/>
      <c r="R352" s="80"/>
      <c r="S352" s="8"/>
      <c r="T352" s="99"/>
      <c r="U352" s="99"/>
      <c r="V352" s="99"/>
      <c r="X352" s="80"/>
      <c r="Y352" s="80"/>
      <c r="Z352" s="80"/>
      <c r="AA352" s="8"/>
      <c r="AB352" s="80"/>
      <c r="AC352" s="80"/>
      <c r="AD352" s="80"/>
      <c r="AF352" s="80"/>
      <c r="AG352" s="80"/>
      <c r="AH352" s="80"/>
      <c r="AI352" s="8"/>
      <c r="AJ352" s="80"/>
      <c r="AK352" s="80"/>
      <c r="AL352" s="80"/>
      <c r="AN352" s="80"/>
      <c r="AO352" s="80"/>
      <c r="AP352" s="80"/>
    </row>
    <row r="353" spans="4:42" s="6" customFormat="1" x14ac:dyDescent="0.2">
      <c r="D353" s="8"/>
      <c r="E353" s="8"/>
      <c r="F353" s="8"/>
      <c r="G353" s="8"/>
      <c r="H353" s="8"/>
      <c r="I353" s="8"/>
      <c r="J353" s="8"/>
      <c r="K353" s="8"/>
      <c r="L353" s="80"/>
      <c r="M353" s="80"/>
      <c r="N353" s="80"/>
      <c r="O353" s="8"/>
      <c r="P353" s="80"/>
      <c r="Q353" s="80"/>
      <c r="R353" s="80"/>
      <c r="S353" s="8"/>
      <c r="T353" s="99"/>
      <c r="U353" s="99"/>
      <c r="V353" s="99"/>
      <c r="X353" s="80"/>
      <c r="Y353" s="80"/>
      <c r="Z353" s="80"/>
      <c r="AA353" s="8"/>
      <c r="AB353" s="80"/>
      <c r="AC353" s="80"/>
      <c r="AD353" s="80"/>
      <c r="AF353" s="80"/>
      <c r="AG353" s="80"/>
      <c r="AH353" s="80"/>
      <c r="AI353" s="8"/>
      <c r="AJ353" s="80"/>
      <c r="AK353" s="80"/>
      <c r="AL353" s="80"/>
      <c r="AN353" s="80"/>
      <c r="AO353" s="80"/>
      <c r="AP353" s="80"/>
    </row>
    <row r="354" spans="4:42" s="6" customFormat="1" x14ac:dyDescent="0.2">
      <c r="D354" s="8"/>
      <c r="E354" s="8"/>
      <c r="F354" s="8"/>
      <c r="G354" s="8"/>
      <c r="H354" s="8"/>
      <c r="I354" s="8"/>
      <c r="J354" s="8"/>
      <c r="K354" s="8"/>
      <c r="L354" s="80"/>
      <c r="M354" s="80"/>
      <c r="N354" s="80"/>
      <c r="O354" s="8"/>
      <c r="P354" s="80"/>
      <c r="Q354" s="80"/>
      <c r="R354" s="80"/>
      <c r="S354" s="8"/>
      <c r="T354" s="99"/>
      <c r="U354" s="99"/>
      <c r="V354" s="99"/>
      <c r="X354" s="80"/>
      <c r="Y354" s="80"/>
      <c r="Z354" s="80"/>
      <c r="AA354" s="8"/>
      <c r="AB354" s="80"/>
      <c r="AC354" s="80"/>
      <c r="AD354" s="80"/>
      <c r="AF354" s="80"/>
      <c r="AG354" s="80"/>
      <c r="AH354" s="80"/>
      <c r="AI354" s="8"/>
      <c r="AJ354" s="80"/>
      <c r="AK354" s="80"/>
      <c r="AL354" s="80"/>
      <c r="AN354" s="80"/>
      <c r="AO354" s="80"/>
      <c r="AP354" s="80"/>
    </row>
    <row r="355" spans="4:42" s="6" customFormat="1" x14ac:dyDescent="0.2">
      <c r="D355" s="8"/>
      <c r="E355" s="8"/>
      <c r="F355" s="8"/>
      <c r="G355" s="8"/>
      <c r="H355" s="8"/>
      <c r="I355" s="8"/>
      <c r="J355" s="8"/>
      <c r="K355" s="8"/>
      <c r="L355" s="80"/>
      <c r="M355" s="80"/>
      <c r="N355" s="80"/>
      <c r="O355" s="8"/>
      <c r="P355" s="80"/>
      <c r="Q355" s="80"/>
      <c r="R355" s="80"/>
      <c r="S355" s="8"/>
      <c r="T355" s="99"/>
      <c r="U355" s="99"/>
      <c r="V355" s="99"/>
      <c r="X355" s="80"/>
      <c r="Y355" s="80"/>
      <c r="Z355" s="80"/>
      <c r="AA355" s="8"/>
      <c r="AB355" s="80"/>
      <c r="AC355" s="80"/>
      <c r="AD355" s="80"/>
      <c r="AF355" s="80"/>
      <c r="AG355" s="80"/>
      <c r="AH355" s="80"/>
      <c r="AI355" s="8"/>
      <c r="AJ355" s="80"/>
      <c r="AK355" s="80"/>
      <c r="AL355" s="80"/>
      <c r="AN355" s="80"/>
      <c r="AO355" s="80"/>
      <c r="AP355" s="80"/>
    </row>
    <row r="356" spans="4:42" s="6" customFormat="1" x14ac:dyDescent="0.2">
      <c r="D356" s="8"/>
      <c r="E356" s="8"/>
      <c r="F356" s="8"/>
      <c r="G356" s="8"/>
      <c r="H356" s="8"/>
      <c r="I356" s="8"/>
      <c r="J356" s="8"/>
      <c r="K356" s="8"/>
      <c r="L356" s="80"/>
      <c r="M356" s="80"/>
      <c r="N356" s="80"/>
      <c r="O356" s="8"/>
      <c r="P356" s="80"/>
      <c r="Q356" s="80"/>
      <c r="R356" s="80"/>
      <c r="S356" s="8"/>
      <c r="T356" s="99"/>
      <c r="U356" s="99"/>
      <c r="V356" s="99"/>
      <c r="X356" s="80"/>
      <c r="Y356" s="80"/>
      <c r="Z356" s="80"/>
      <c r="AA356" s="8"/>
      <c r="AB356" s="80"/>
      <c r="AC356" s="80"/>
      <c r="AD356" s="80"/>
      <c r="AF356" s="80"/>
      <c r="AG356" s="80"/>
      <c r="AH356" s="80"/>
      <c r="AI356" s="8"/>
      <c r="AJ356" s="80"/>
      <c r="AK356" s="80"/>
      <c r="AL356" s="80"/>
      <c r="AN356" s="80"/>
      <c r="AO356" s="80"/>
      <c r="AP356" s="80"/>
    </row>
    <row r="357" spans="4:42" s="6" customFormat="1" x14ac:dyDescent="0.2">
      <c r="D357" s="8"/>
      <c r="E357" s="8"/>
      <c r="F357" s="8"/>
      <c r="G357" s="8"/>
      <c r="H357" s="8"/>
      <c r="I357" s="8"/>
      <c r="J357" s="8"/>
      <c r="K357" s="8"/>
      <c r="L357" s="80"/>
      <c r="M357" s="80"/>
      <c r="N357" s="80"/>
      <c r="O357" s="8"/>
      <c r="P357" s="80"/>
      <c r="Q357" s="80"/>
      <c r="R357" s="80"/>
      <c r="S357" s="8"/>
      <c r="T357" s="99"/>
      <c r="U357" s="99"/>
      <c r="V357" s="99"/>
      <c r="X357" s="80"/>
      <c r="Y357" s="80"/>
      <c r="Z357" s="80"/>
      <c r="AA357" s="8"/>
      <c r="AB357" s="80"/>
      <c r="AC357" s="80"/>
      <c r="AD357" s="80"/>
      <c r="AF357" s="80"/>
      <c r="AG357" s="80"/>
      <c r="AH357" s="80"/>
      <c r="AI357" s="8"/>
      <c r="AJ357" s="80"/>
      <c r="AK357" s="80"/>
      <c r="AL357" s="80"/>
      <c r="AN357" s="80"/>
      <c r="AO357" s="80"/>
      <c r="AP357" s="80"/>
    </row>
    <row r="358" spans="4:42" s="6" customFormat="1" x14ac:dyDescent="0.2">
      <c r="D358" s="8"/>
      <c r="E358" s="8"/>
      <c r="F358" s="8"/>
      <c r="G358" s="8"/>
      <c r="H358" s="8"/>
      <c r="I358" s="8"/>
      <c r="J358" s="8"/>
      <c r="K358" s="8"/>
      <c r="L358" s="80"/>
      <c r="M358" s="80"/>
      <c r="N358" s="80"/>
      <c r="O358" s="8"/>
      <c r="P358" s="80"/>
      <c r="Q358" s="80"/>
      <c r="R358" s="80"/>
      <c r="S358" s="8"/>
      <c r="T358" s="99"/>
      <c r="U358" s="99"/>
      <c r="V358" s="99"/>
      <c r="X358" s="80"/>
      <c r="Y358" s="80"/>
      <c r="Z358" s="80"/>
      <c r="AA358" s="8"/>
      <c r="AB358" s="80"/>
      <c r="AC358" s="80"/>
      <c r="AD358" s="80"/>
      <c r="AF358" s="80"/>
      <c r="AG358" s="80"/>
      <c r="AH358" s="80"/>
      <c r="AI358" s="8"/>
      <c r="AJ358" s="80"/>
      <c r="AK358" s="80"/>
      <c r="AL358" s="80"/>
      <c r="AN358" s="80"/>
      <c r="AO358" s="80"/>
      <c r="AP358" s="80"/>
    </row>
    <row r="359" spans="4:42" s="6" customFormat="1" x14ac:dyDescent="0.2">
      <c r="D359" s="8"/>
      <c r="E359" s="8"/>
      <c r="F359" s="8"/>
      <c r="G359" s="8"/>
      <c r="H359" s="8"/>
      <c r="I359" s="8"/>
      <c r="J359" s="8"/>
      <c r="K359" s="8"/>
      <c r="L359" s="80"/>
      <c r="M359" s="80"/>
      <c r="N359" s="80"/>
      <c r="O359" s="8"/>
      <c r="P359" s="80"/>
      <c r="Q359" s="80"/>
      <c r="R359" s="80"/>
      <c r="S359" s="8"/>
      <c r="T359" s="99"/>
      <c r="U359" s="99"/>
      <c r="V359" s="99"/>
      <c r="X359" s="80"/>
      <c r="Y359" s="80"/>
      <c r="Z359" s="80"/>
      <c r="AA359" s="8"/>
      <c r="AB359" s="80"/>
      <c r="AC359" s="80"/>
      <c r="AD359" s="80"/>
      <c r="AF359" s="80"/>
      <c r="AG359" s="80"/>
      <c r="AH359" s="80"/>
      <c r="AI359" s="8"/>
      <c r="AJ359" s="80"/>
      <c r="AK359" s="80"/>
      <c r="AL359" s="80"/>
      <c r="AN359" s="80"/>
      <c r="AO359" s="80"/>
      <c r="AP359" s="80"/>
    </row>
    <row r="360" spans="4:42" s="6" customFormat="1" x14ac:dyDescent="0.2">
      <c r="D360" s="8"/>
      <c r="E360" s="8"/>
      <c r="F360" s="8"/>
      <c r="G360" s="8"/>
      <c r="H360" s="8"/>
      <c r="I360" s="8"/>
      <c r="J360" s="8"/>
      <c r="K360" s="8"/>
      <c r="L360" s="80"/>
      <c r="M360" s="80"/>
      <c r="N360" s="80"/>
      <c r="O360" s="8"/>
      <c r="P360" s="80"/>
      <c r="Q360" s="80"/>
      <c r="R360" s="80"/>
      <c r="S360" s="8"/>
      <c r="T360" s="99"/>
      <c r="U360" s="99"/>
      <c r="V360" s="99"/>
      <c r="X360" s="80"/>
      <c r="Y360" s="80"/>
      <c r="Z360" s="80"/>
      <c r="AA360" s="8"/>
      <c r="AB360" s="80"/>
      <c r="AC360" s="80"/>
      <c r="AD360" s="80"/>
      <c r="AF360" s="80"/>
      <c r="AG360" s="80"/>
      <c r="AH360" s="80"/>
      <c r="AI360" s="8"/>
      <c r="AJ360" s="80"/>
      <c r="AK360" s="80"/>
      <c r="AL360" s="80"/>
      <c r="AN360" s="80"/>
      <c r="AO360" s="80"/>
      <c r="AP360" s="80"/>
    </row>
    <row r="361" spans="4:42" s="6" customFormat="1" x14ac:dyDescent="0.2">
      <c r="D361" s="8"/>
      <c r="E361" s="8"/>
      <c r="F361" s="8"/>
      <c r="G361" s="8"/>
      <c r="H361" s="8"/>
      <c r="I361" s="8"/>
      <c r="J361" s="8"/>
      <c r="K361" s="8"/>
      <c r="L361" s="80"/>
      <c r="M361" s="80"/>
      <c r="N361" s="80"/>
      <c r="O361" s="8"/>
      <c r="P361" s="80"/>
      <c r="Q361" s="80"/>
      <c r="R361" s="80"/>
      <c r="S361" s="8"/>
      <c r="T361" s="99"/>
      <c r="U361" s="99"/>
      <c r="V361" s="99"/>
      <c r="X361" s="80"/>
      <c r="Y361" s="80"/>
      <c r="Z361" s="80"/>
      <c r="AA361" s="8"/>
      <c r="AB361" s="80"/>
      <c r="AC361" s="80"/>
      <c r="AD361" s="80"/>
      <c r="AF361" s="80"/>
      <c r="AG361" s="80"/>
      <c r="AH361" s="80"/>
      <c r="AI361" s="8"/>
      <c r="AJ361" s="80"/>
      <c r="AK361" s="80"/>
      <c r="AL361" s="80"/>
      <c r="AN361" s="80"/>
      <c r="AO361" s="80"/>
      <c r="AP361" s="80"/>
    </row>
    <row r="362" spans="4:42" s="6" customFormat="1" x14ac:dyDescent="0.2">
      <c r="D362" s="8"/>
      <c r="E362" s="8"/>
      <c r="F362" s="8"/>
      <c r="G362" s="8"/>
      <c r="H362" s="8"/>
      <c r="I362" s="8"/>
      <c r="J362" s="8"/>
      <c r="K362" s="8"/>
      <c r="L362" s="80"/>
      <c r="M362" s="80"/>
      <c r="N362" s="80"/>
      <c r="O362" s="8"/>
      <c r="P362" s="80"/>
      <c r="Q362" s="80"/>
      <c r="R362" s="80"/>
      <c r="S362" s="8"/>
      <c r="T362" s="99"/>
      <c r="U362" s="99"/>
      <c r="V362" s="99"/>
      <c r="X362" s="80"/>
      <c r="Y362" s="80"/>
      <c r="Z362" s="80"/>
      <c r="AA362" s="8"/>
      <c r="AB362" s="80"/>
      <c r="AC362" s="80"/>
      <c r="AD362" s="80"/>
      <c r="AF362" s="80"/>
      <c r="AG362" s="80"/>
      <c r="AH362" s="80"/>
      <c r="AI362" s="8"/>
      <c r="AJ362" s="80"/>
      <c r="AK362" s="80"/>
      <c r="AL362" s="80"/>
      <c r="AN362" s="80"/>
      <c r="AO362" s="80"/>
      <c r="AP362" s="80"/>
    </row>
    <row r="363" spans="4:42" s="6" customFormat="1" x14ac:dyDescent="0.2">
      <c r="D363" s="8"/>
      <c r="E363" s="8"/>
      <c r="F363" s="8"/>
      <c r="G363" s="8"/>
      <c r="H363" s="8"/>
      <c r="I363" s="8"/>
      <c r="J363" s="8"/>
      <c r="K363" s="8"/>
      <c r="L363" s="80"/>
      <c r="M363" s="80"/>
      <c r="N363" s="80"/>
      <c r="O363" s="8"/>
      <c r="P363" s="80"/>
      <c r="Q363" s="80"/>
      <c r="R363" s="80"/>
      <c r="S363" s="8"/>
      <c r="T363" s="99"/>
      <c r="U363" s="99"/>
      <c r="V363" s="99"/>
      <c r="X363" s="80"/>
      <c r="Y363" s="80"/>
      <c r="Z363" s="80"/>
      <c r="AA363" s="8"/>
      <c r="AB363" s="80"/>
      <c r="AC363" s="80"/>
      <c r="AD363" s="80"/>
      <c r="AF363" s="80"/>
      <c r="AG363" s="80"/>
      <c r="AH363" s="80"/>
      <c r="AI363" s="8"/>
      <c r="AJ363" s="80"/>
      <c r="AK363" s="80"/>
      <c r="AL363" s="80"/>
      <c r="AN363" s="80"/>
      <c r="AO363" s="80"/>
      <c r="AP363" s="80"/>
    </row>
    <row r="364" spans="4:42" s="6" customFormat="1" x14ac:dyDescent="0.2">
      <c r="D364" s="8"/>
      <c r="E364" s="8"/>
      <c r="F364" s="8"/>
      <c r="G364" s="8"/>
      <c r="H364" s="8"/>
      <c r="I364" s="8"/>
      <c r="J364" s="8"/>
      <c r="K364" s="8"/>
      <c r="L364" s="80"/>
      <c r="M364" s="80"/>
      <c r="N364" s="80"/>
      <c r="O364" s="8"/>
      <c r="P364" s="80"/>
      <c r="Q364" s="80"/>
      <c r="R364" s="80"/>
      <c r="S364" s="8"/>
      <c r="T364" s="99"/>
      <c r="U364" s="99"/>
      <c r="V364" s="99"/>
      <c r="X364" s="80"/>
      <c r="Y364" s="80"/>
      <c r="Z364" s="80"/>
      <c r="AA364" s="8"/>
      <c r="AB364" s="80"/>
      <c r="AC364" s="80"/>
      <c r="AD364" s="80"/>
      <c r="AF364" s="80"/>
      <c r="AG364" s="80"/>
      <c r="AH364" s="80"/>
      <c r="AI364" s="8"/>
      <c r="AJ364" s="80"/>
      <c r="AK364" s="80"/>
      <c r="AL364" s="80"/>
      <c r="AN364" s="80"/>
      <c r="AO364" s="80"/>
      <c r="AP364" s="80"/>
    </row>
    <row r="365" spans="4:42" s="6" customFormat="1" x14ac:dyDescent="0.2">
      <c r="D365" s="8"/>
      <c r="E365" s="8"/>
      <c r="F365" s="8"/>
      <c r="G365" s="8"/>
      <c r="H365" s="8"/>
      <c r="I365" s="8"/>
      <c r="J365" s="8"/>
      <c r="K365" s="8"/>
      <c r="L365" s="80"/>
      <c r="M365" s="80"/>
      <c r="N365" s="80"/>
      <c r="O365" s="8"/>
      <c r="P365" s="80"/>
      <c r="Q365" s="80"/>
      <c r="R365" s="80"/>
      <c r="S365" s="8"/>
      <c r="T365" s="99"/>
      <c r="U365" s="99"/>
      <c r="V365" s="99"/>
      <c r="X365" s="80"/>
      <c r="Y365" s="80"/>
      <c r="Z365" s="80"/>
      <c r="AA365" s="8"/>
      <c r="AB365" s="80"/>
      <c r="AC365" s="80"/>
      <c r="AD365" s="80"/>
      <c r="AF365" s="80"/>
      <c r="AG365" s="80"/>
      <c r="AH365" s="80"/>
      <c r="AI365" s="8"/>
      <c r="AJ365" s="80"/>
      <c r="AK365" s="80"/>
      <c r="AL365" s="80"/>
      <c r="AN365" s="80"/>
      <c r="AO365" s="80"/>
      <c r="AP365" s="80"/>
    </row>
    <row r="366" spans="4:42" s="6" customFormat="1" x14ac:dyDescent="0.2">
      <c r="D366" s="8"/>
      <c r="E366" s="8"/>
      <c r="F366" s="8"/>
      <c r="G366" s="8"/>
      <c r="H366" s="8"/>
      <c r="I366" s="8"/>
      <c r="J366" s="8"/>
      <c r="K366" s="8"/>
      <c r="L366" s="80"/>
      <c r="M366" s="80"/>
      <c r="N366" s="80"/>
      <c r="O366" s="8"/>
      <c r="P366" s="80"/>
      <c r="Q366" s="80"/>
      <c r="R366" s="80"/>
      <c r="S366" s="8"/>
      <c r="T366" s="99"/>
      <c r="U366" s="99"/>
      <c r="V366" s="99"/>
      <c r="X366" s="80"/>
      <c r="Y366" s="80"/>
      <c r="Z366" s="80"/>
      <c r="AA366" s="8"/>
      <c r="AB366" s="80"/>
      <c r="AC366" s="80"/>
      <c r="AD366" s="80"/>
      <c r="AF366" s="80"/>
      <c r="AG366" s="80"/>
      <c r="AH366" s="80"/>
      <c r="AI366" s="8"/>
      <c r="AJ366" s="80"/>
      <c r="AK366" s="80"/>
      <c r="AL366" s="80"/>
      <c r="AN366" s="80"/>
      <c r="AO366" s="80"/>
      <c r="AP366" s="80"/>
    </row>
    <row r="367" spans="4:42" s="6" customFormat="1" x14ac:dyDescent="0.2">
      <c r="D367" s="8"/>
      <c r="E367" s="8"/>
      <c r="F367" s="8"/>
      <c r="G367" s="8"/>
      <c r="H367" s="8"/>
      <c r="I367" s="8"/>
      <c r="J367" s="8"/>
      <c r="K367" s="8"/>
      <c r="L367" s="80"/>
      <c r="M367" s="80"/>
      <c r="N367" s="80"/>
      <c r="O367" s="8"/>
      <c r="P367" s="80"/>
      <c r="Q367" s="80"/>
      <c r="R367" s="80"/>
      <c r="S367" s="8"/>
      <c r="T367" s="99"/>
      <c r="U367" s="99"/>
      <c r="V367" s="99"/>
      <c r="X367" s="80"/>
      <c r="Y367" s="80"/>
      <c r="Z367" s="80"/>
      <c r="AA367" s="8"/>
      <c r="AB367" s="80"/>
      <c r="AC367" s="80"/>
      <c r="AD367" s="80"/>
      <c r="AF367" s="80"/>
      <c r="AG367" s="80"/>
      <c r="AH367" s="80"/>
      <c r="AI367" s="8"/>
      <c r="AJ367" s="80"/>
      <c r="AK367" s="80"/>
      <c r="AL367" s="80"/>
      <c r="AN367" s="80"/>
      <c r="AO367" s="80"/>
      <c r="AP367" s="80"/>
    </row>
    <row r="368" spans="4:42" s="6" customFormat="1" x14ac:dyDescent="0.2">
      <c r="D368" s="8"/>
      <c r="E368" s="8"/>
      <c r="F368" s="8"/>
      <c r="G368" s="8"/>
      <c r="H368" s="8"/>
      <c r="I368" s="8"/>
      <c r="J368" s="8"/>
      <c r="K368" s="8"/>
      <c r="L368" s="80"/>
      <c r="M368" s="80"/>
      <c r="N368" s="80"/>
      <c r="O368" s="8"/>
      <c r="P368" s="80"/>
      <c r="Q368" s="80"/>
      <c r="R368" s="80"/>
      <c r="S368" s="8"/>
      <c r="T368" s="99"/>
      <c r="U368" s="99"/>
      <c r="V368" s="99"/>
      <c r="X368" s="80"/>
      <c r="Y368" s="80"/>
      <c r="Z368" s="80"/>
      <c r="AA368" s="8"/>
      <c r="AB368" s="80"/>
      <c r="AC368" s="80"/>
      <c r="AD368" s="80"/>
      <c r="AF368" s="80"/>
      <c r="AG368" s="80"/>
      <c r="AH368" s="80"/>
      <c r="AI368" s="8"/>
      <c r="AJ368" s="80"/>
      <c r="AK368" s="80"/>
      <c r="AL368" s="80"/>
      <c r="AN368" s="80"/>
      <c r="AO368" s="80"/>
      <c r="AP368" s="80"/>
    </row>
    <row r="369" spans="4:42" s="6" customFormat="1" x14ac:dyDescent="0.2">
      <c r="D369" s="8"/>
      <c r="E369" s="8"/>
      <c r="F369" s="8"/>
      <c r="G369" s="8"/>
      <c r="H369" s="8"/>
      <c r="I369" s="8"/>
      <c r="J369" s="8"/>
      <c r="K369" s="8"/>
      <c r="L369" s="80"/>
      <c r="M369" s="80"/>
      <c r="N369" s="80"/>
      <c r="O369" s="8"/>
      <c r="P369" s="80"/>
      <c r="Q369" s="80"/>
      <c r="R369" s="80"/>
      <c r="S369" s="8"/>
      <c r="T369" s="99"/>
      <c r="U369" s="99"/>
      <c r="V369" s="99"/>
      <c r="X369" s="80"/>
      <c r="Y369" s="80"/>
      <c r="Z369" s="80"/>
      <c r="AA369" s="8"/>
      <c r="AB369" s="80"/>
      <c r="AC369" s="80"/>
      <c r="AD369" s="80"/>
      <c r="AF369" s="80"/>
      <c r="AG369" s="80"/>
      <c r="AH369" s="80"/>
      <c r="AI369" s="8"/>
      <c r="AJ369" s="80"/>
      <c r="AK369" s="80"/>
      <c r="AL369" s="80"/>
      <c r="AN369" s="80"/>
      <c r="AO369" s="80"/>
      <c r="AP369" s="80"/>
    </row>
    <row r="370" spans="4:42" s="6" customFormat="1" x14ac:dyDescent="0.2">
      <c r="D370" s="8"/>
      <c r="E370" s="8"/>
      <c r="F370" s="8"/>
      <c r="G370" s="8"/>
      <c r="H370" s="8"/>
      <c r="I370" s="8"/>
      <c r="J370" s="8"/>
      <c r="K370" s="8"/>
      <c r="L370" s="80"/>
      <c r="M370" s="80"/>
      <c r="N370" s="80"/>
      <c r="O370" s="8"/>
      <c r="P370" s="80"/>
      <c r="Q370" s="80"/>
      <c r="R370" s="80"/>
      <c r="S370" s="8"/>
      <c r="T370" s="99"/>
      <c r="U370" s="99"/>
      <c r="V370" s="99"/>
      <c r="X370" s="80"/>
      <c r="Y370" s="80"/>
      <c r="Z370" s="80"/>
      <c r="AA370" s="8"/>
      <c r="AB370" s="80"/>
      <c r="AC370" s="80"/>
      <c r="AD370" s="80"/>
      <c r="AF370" s="80"/>
      <c r="AG370" s="80"/>
      <c r="AH370" s="80"/>
      <c r="AI370" s="8"/>
      <c r="AJ370" s="80"/>
      <c r="AK370" s="80"/>
      <c r="AL370" s="80"/>
      <c r="AN370" s="80"/>
      <c r="AO370" s="80"/>
      <c r="AP370" s="80"/>
    </row>
    <row r="371" spans="4:42" s="6" customFormat="1" x14ac:dyDescent="0.2">
      <c r="D371" s="8"/>
      <c r="E371" s="8"/>
      <c r="F371" s="8"/>
      <c r="G371" s="8"/>
      <c r="H371" s="8"/>
      <c r="I371" s="8"/>
      <c r="J371" s="8"/>
      <c r="K371" s="8"/>
      <c r="L371" s="80"/>
      <c r="M371" s="80"/>
      <c r="N371" s="80"/>
      <c r="O371" s="8"/>
      <c r="P371" s="80"/>
      <c r="Q371" s="80"/>
      <c r="R371" s="80"/>
      <c r="S371" s="8"/>
      <c r="T371" s="99"/>
      <c r="U371" s="99"/>
      <c r="V371" s="99"/>
      <c r="X371" s="80"/>
      <c r="Y371" s="80"/>
      <c r="Z371" s="80"/>
      <c r="AA371" s="8"/>
      <c r="AB371" s="80"/>
      <c r="AC371" s="80"/>
      <c r="AD371" s="80"/>
      <c r="AF371" s="80"/>
      <c r="AG371" s="80"/>
      <c r="AH371" s="80"/>
      <c r="AI371" s="8"/>
      <c r="AJ371" s="80"/>
      <c r="AK371" s="80"/>
      <c r="AL371" s="80"/>
      <c r="AN371" s="80"/>
      <c r="AO371" s="80"/>
      <c r="AP371" s="80"/>
    </row>
    <row r="372" spans="4:42" s="6" customFormat="1" x14ac:dyDescent="0.2">
      <c r="D372" s="8"/>
      <c r="E372" s="8"/>
      <c r="F372" s="8"/>
      <c r="G372" s="8"/>
      <c r="H372" s="8"/>
      <c r="I372" s="8"/>
      <c r="J372" s="8"/>
      <c r="K372" s="8"/>
      <c r="L372" s="80"/>
      <c r="M372" s="80"/>
      <c r="N372" s="80"/>
      <c r="O372" s="8"/>
      <c r="P372" s="80"/>
      <c r="Q372" s="80"/>
      <c r="R372" s="80"/>
      <c r="S372" s="8"/>
      <c r="T372" s="100"/>
      <c r="U372" s="100"/>
      <c r="V372" s="100"/>
      <c r="X372" s="80"/>
      <c r="Y372" s="80"/>
      <c r="Z372" s="80"/>
      <c r="AA372" s="8"/>
      <c r="AB372" s="80"/>
      <c r="AC372" s="80"/>
      <c r="AD372" s="80"/>
      <c r="AF372" s="80"/>
      <c r="AG372" s="80"/>
      <c r="AH372" s="80"/>
      <c r="AI372" s="8"/>
      <c r="AJ372" s="80"/>
      <c r="AK372" s="80"/>
      <c r="AL372" s="80"/>
      <c r="AN372" s="80"/>
      <c r="AO372" s="80"/>
      <c r="AP372" s="80"/>
    </row>
    <row r="373" spans="4:42" s="6" customFormat="1" x14ac:dyDescent="0.2">
      <c r="D373" s="8"/>
      <c r="E373" s="8"/>
      <c r="F373" s="8"/>
      <c r="G373" s="8"/>
      <c r="H373" s="8"/>
      <c r="I373" s="8"/>
      <c r="J373" s="8"/>
      <c r="K373" s="8"/>
      <c r="L373" s="80"/>
      <c r="M373" s="80"/>
      <c r="N373" s="80"/>
      <c r="O373" s="8"/>
      <c r="P373" s="80"/>
      <c r="Q373" s="80"/>
      <c r="R373" s="80"/>
      <c r="S373" s="8"/>
      <c r="T373" s="100"/>
      <c r="U373" s="100"/>
      <c r="V373" s="100"/>
      <c r="X373" s="80"/>
      <c r="Y373" s="80"/>
      <c r="Z373" s="80"/>
      <c r="AA373" s="8"/>
      <c r="AB373" s="80"/>
      <c r="AC373" s="80"/>
      <c r="AD373" s="80"/>
      <c r="AF373" s="80"/>
      <c r="AG373" s="80"/>
      <c r="AH373" s="80"/>
      <c r="AI373" s="8"/>
      <c r="AJ373" s="80"/>
      <c r="AK373" s="80"/>
      <c r="AL373" s="80"/>
      <c r="AN373" s="80"/>
      <c r="AO373" s="80"/>
      <c r="AP373" s="80"/>
    </row>
    <row r="374" spans="4:42" s="6" customFormat="1" x14ac:dyDescent="0.2">
      <c r="D374" s="8"/>
      <c r="E374" s="8"/>
      <c r="F374" s="8"/>
      <c r="G374" s="8"/>
      <c r="H374" s="8"/>
      <c r="I374" s="8"/>
      <c r="J374" s="8"/>
      <c r="K374" s="8"/>
      <c r="L374" s="80"/>
      <c r="M374" s="80"/>
      <c r="N374" s="80"/>
      <c r="O374" s="8"/>
      <c r="P374" s="80"/>
      <c r="Q374" s="80"/>
      <c r="R374" s="80"/>
      <c r="S374" s="8"/>
      <c r="T374" s="100"/>
      <c r="U374" s="100"/>
      <c r="V374" s="100"/>
      <c r="X374" s="80"/>
      <c r="Y374" s="80"/>
      <c r="Z374" s="80"/>
      <c r="AA374" s="8"/>
      <c r="AB374" s="80"/>
      <c r="AC374" s="80"/>
      <c r="AD374" s="80"/>
      <c r="AF374" s="80"/>
      <c r="AG374" s="80"/>
      <c r="AH374" s="80"/>
      <c r="AI374" s="8"/>
      <c r="AJ374" s="80"/>
      <c r="AK374" s="80"/>
      <c r="AL374" s="80"/>
      <c r="AN374" s="80"/>
      <c r="AO374" s="80"/>
      <c r="AP374" s="80"/>
    </row>
    <row r="375" spans="4:42" s="6" customFormat="1" x14ac:dyDescent="0.2">
      <c r="D375" s="8"/>
      <c r="E375" s="8"/>
      <c r="F375" s="8"/>
      <c r="G375" s="8"/>
      <c r="H375" s="8"/>
      <c r="I375" s="8"/>
      <c r="J375" s="8"/>
      <c r="K375" s="8"/>
      <c r="L375" s="80"/>
      <c r="M375" s="80"/>
      <c r="N375" s="80"/>
      <c r="O375" s="8"/>
      <c r="P375" s="80"/>
      <c r="Q375" s="80"/>
      <c r="R375" s="80"/>
      <c r="S375" s="8"/>
      <c r="T375" s="100"/>
      <c r="U375" s="100"/>
      <c r="V375" s="100"/>
      <c r="X375" s="80"/>
      <c r="Y375" s="80"/>
      <c r="Z375" s="80"/>
      <c r="AA375" s="8"/>
      <c r="AB375" s="80"/>
      <c r="AC375" s="80"/>
      <c r="AD375" s="80"/>
      <c r="AF375" s="80"/>
      <c r="AG375" s="80"/>
      <c r="AH375" s="80"/>
      <c r="AI375" s="8"/>
      <c r="AJ375" s="80"/>
      <c r="AK375" s="80"/>
      <c r="AL375" s="80"/>
      <c r="AN375" s="80"/>
      <c r="AO375" s="80"/>
      <c r="AP375" s="80"/>
    </row>
    <row r="376" spans="4:42" s="6" customFormat="1" x14ac:dyDescent="0.2">
      <c r="D376" s="8"/>
      <c r="E376" s="8"/>
      <c r="F376" s="8"/>
      <c r="G376" s="8"/>
      <c r="H376" s="8"/>
      <c r="I376" s="8"/>
      <c r="J376" s="8"/>
      <c r="K376" s="8"/>
      <c r="L376" s="80"/>
      <c r="M376" s="80"/>
      <c r="N376" s="80"/>
      <c r="O376" s="8"/>
      <c r="P376" s="80"/>
      <c r="Q376" s="80"/>
      <c r="R376" s="80"/>
      <c r="S376" s="8"/>
      <c r="T376" s="100"/>
      <c r="U376" s="100"/>
      <c r="V376" s="100"/>
      <c r="X376" s="80"/>
      <c r="Y376" s="80"/>
      <c r="Z376" s="80"/>
      <c r="AA376" s="8"/>
      <c r="AB376" s="80"/>
      <c r="AC376" s="80"/>
      <c r="AD376" s="80"/>
      <c r="AF376" s="80"/>
      <c r="AG376" s="80"/>
      <c r="AH376" s="80"/>
      <c r="AI376" s="8"/>
      <c r="AJ376" s="80"/>
      <c r="AK376" s="80"/>
      <c r="AL376" s="80"/>
      <c r="AN376" s="80"/>
      <c r="AO376" s="80"/>
      <c r="AP376" s="80"/>
    </row>
    <row r="377" spans="4:42" s="6" customFormat="1" x14ac:dyDescent="0.2">
      <c r="D377" s="8"/>
      <c r="E377" s="8"/>
      <c r="F377" s="8"/>
      <c r="G377" s="8"/>
      <c r="H377" s="8"/>
      <c r="I377" s="8"/>
      <c r="J377" s="8"/>
      <c r="K377" s="8"/>
      <c r="L377" s="80"/>
      <c r="M377" s="80"/>
      <c r="N377" s="80"/>
      <c r="O377" s="8"/>
      <c r="P377" s="80"/>
      <c r="Q377" s="80"/>
      <c r="R377" s="80"/>
      <c r="S377" s="8"/>
      <c r="T377" s="100"/>
      <c r="U377" s="100"/>
      <c r="V377" s="100"/>
      <c r="X377" s="80"/>
      <c r="Y377" s="80"/>
      <c r="Z377" s="80"/>
      <c r="AA377" s="8"/>
      <c r="AB377" s="80"/>
      <c r="AC377" s="80"/>
      <c r="AD377" s="80"/>
      <c r="AF377" s="80"/>
      <c r="AG377" s="80"/>
      <c r="AH377" s="80"/>
      <c r="AI377" s="8"/>
      <c r="AJ377" s="80"/>
      <c r="AK377" s="80"/>
      <c r="AL377" s="80"/>
      <c r="AN377" s="80"/>
      <c r="AO377" s="80"/>
      <c r="AP377" s="80"/>
    </row>
    <row r="378" spans="4:42" s="6" customFormat="1" x14ac:dyDescent="0.2">
      <c r="D378" s="8"/>
      <c r="E378" s="8"/>
      <c r="F378" s="8"/>
      <c r="G378" s="8"/>
      <c r="H378" s="8"/>
      <c r="I378" s="8"/>
      <c r="J378" s="8"/>
      <c r="K378" s="8"/>
      <c r="L378" s="80"/>
      <c r="M378" s="80"/>
      <c r="N378" s="80"/>
      <c r="O378" s="8"/>
      <c r="P378" s="80"/>
      <c r="Q378" s="80"/>
      <c r="R378" s="80"/>
      <c r="S378" s="8"/>
      <c r="T378" s="100"/>
      <c r="U378" s="100"/>
      <c r="V378" s="100"/>
      <c r="X378" s="80"/>
      <c r="Y378" s="80"/>
      <c r="Z378" s="80"/>
      <c r="AA378" s="8"/>
      <c r="AB378" s="80"/>
      <c r="AC378" s="80"/>
      <c r="AD378" s="80"/>
      <c r="AF378" s="80"/>
      <c r="AG378" s="80"/>
      <c r="AH378" s="80"/>
      <c r="AI378" s="8"/>
      <c r="AJ378" s="80"/>
      <c r="AK378" s="80"/>
      <c r="AL378" s="80"/>
      <c r="AN378" s="80"/>
      <c r="AO378" s="80"/>
      <c r="AP378" s="80"/>
    </row>
    <row r="379" spans="4:42" s="6" customFormat="1" x14ac:dyDescent="0.2">
      <c r="D379" s="8"/>
      <c r="E379" s="8"/>
      <c r="F379" s="8"/>
      <c r="G379" s="8"/>
      <c r="H379" s="8"/>
      <c r="I379" s="8"/>
      <c r="J379" s="8"/>
      <c r="K379" s="8"/>
      <c r="L379" s="80"/>
      <c r="M379" s="80"/>
      <c r="N379" s="80"/>
      <c r="O379" s="8"/>
      <c r="P379" s="80"/>
      <c r="Q379" s="80"/>
      <c r="R379" s="80"/>
      <c r="S379" s="8"/>
      <c r="T379" s="100"/>
      <c r="U379" s="100"/>
      <c r="V379" s="100"/>
      <c r="X379" s="80"/>
      <c r="Y379" s="80"/>
      <c r="Z379" s="80"/>
      <c r="AA379" s="8"/>
      <c r="AB379" s="80"/>
      <c r="AC379" s="80"/>
      <c r="AD379" s="80"/>
      <c r="AF379" s="80"/>
      <c r="AG379" s="80"/>
      <c r="AH379" s="80"/>
      <c r="AI379" s="8"/>
      <c r="AJ379" s="80"/>
      <c r="AK379" s="80"/>
      <c r="AL379" s="80"/>
      <c r="AN379" s="80"/>
      <c r="AO379" s="80"/>
      <c r="AP379" s="80"/>
    </row>
    <row r="380" spans="4:42" s="6" customFormat="1" x14ac:dyDescent="0.2">
      <c r="D380" s="8"/>
      <c r="E380" s="8"/>
      <c r="F380" s="8"/>
      <c r="G380" s="8"/>
      <c r="H380" s="8"/>
      <c r="I380" s="8"/>
      <c r="J380" s="8"/>
      <c r="K380" s="8"/>
      <c r="L380" s="80"/>
      <c r="M380" s="80"/>
      <c r="N380" s="80"/>
      <c r="O380" s="8"/>
      <c r="P380" s="80"/>
      <c r="Q380" s="80"/>
      <c r="R380" s="80"/>
      <c r="S380" s="8"/>
      <c r="T380" s="100"/>
      <c r="U380" s="100"/>
      <c r="V380" s="100"/>
      <c r="X380" s="80"/>
      <c r="Y380" s="80"/>
      <c r="Z380" s="80"/>
      <c r="AA380" s="8"/>
      <c r="AB380" s="80"/>
      <c r="AC380" s="80"/>
      <c r="AD380" s="80"/>
      <c r="AF380" s="80"/>
      <c r="AG380" s="80"/>
      <c r="AH380" s="80"/>
      <c r="AI380" s="8"/>
      <c r="AJ380" s="80"/>
      <c r="AK380" s="80"/>
      <c r="AL380" s="80"/>
      <c r="AN380" s="80"/>
      <c r="AO380" s="80"/>
      <c r="AP380" s="80"/>
    </row>
    <row r="381" spans="4:42" s="6" customFormat="1" x14ac:dyDescent="0.2">
      <c r="D381" s="8"/>
      <c r="E381" s="8"/>
      <c r="F381" s="8"/>
      <c r="G381" s="8"/>
      <c r="H381" s="8"/>
      <c r="I381" s="8"/>
      <c r="J381" s="8"/>
      <c r="K381" s="8"/>
      <c r="L381" s="80"/>
      <c r="M381" s="80"/>
      <c r="N381" s="80"/>
      <c r="O381" s="8"/>
      <c r="P381" s="80"/>
      <c r="Q381" s="80"/>
      <c r="R381" s="80"/>
      <c r="S381" s="8"/>
      <c r="T381" s="100"/>
      <c r="U381" s="100"/>
      <c r="V381" s="100"/>
      <c r="X381" s="80"/>
      <c r="Y381" s="80"/>
      <c r="Z381" s="80"/>
      <c r="AA381" s="8"/>
      <c r="AB381" s="80"/>
      <c r="AC381" s="80"/>
      <c r="AD381" s="80"/>
      <c r="AF381" s="80"/>
      <c r="AG381" s="80"/>
      <c r="AH381" s="80"/>
      <c r="AI381" s="8"/>
      <c r="AJ381" s="80"/>
      <c r="AK381" s="80"/>
      <c r="AL381" s="80"/>
      <c r="AN381" s="80"/>
      <c r="AO381" s="80"/>
      <c r="AP381" s="80"/>
    </row>
    <row r="382" spans="4:42" s="6" customFormat="1" x14ac:dyDescent="0.2">
      <c r="D382" s="8"/>
      <c r="E382" s="8"/>
      <c r="F382" s="8"/>
      <c r="G382" s="8"/>
      <c r="H382" s="8"/>
      <c r="I382" s="8"/>
      <c r="J382" s="8"/>
      <c r="K382" s="8"/>
      <c r="L382" s="80"/>
      <c r="M382" s="80"/>
      <c r="N382" s="80"/>
      <c r="O382" s="8"/>
      <c r="P382" s="80"/>
      <c r="Q382" s="80"/>
      <c r="R382" s="80"/>
      <c r="S382" s="8"/>
      <c r="T382" s="100"/>
      <c r="U382" s="100"/>
      <c r="V382" s="100"/>
      <c r="X382" s="80"/>
      <c r="Y382" s="80"/>
      <c r="Z382" s="80"/>
      <c r="AA382" s="8"/>
      <c r="AB382" s="80"/>
      <c r="AC382" s="80"/>
      <c r="AD382" s="80"/>
      <c r="AF382" s="80"/>
      <c r="AG382" s="80"/>
      <c r="AH382" s="80"/>
      <c r="AI382" s="8"/>
      <c r="AJ382" s="80"/>
      <c r="AK382" s="80"/>
      <c r="AL382" s="80"/>
      <c r="AN382" s="80"/>
      <c r="AO382" s="80"/>
      <c r="AP382" s="80"/>
    </row>
    <row r="383" spans="4:42" s="6" customFormat="1" x14ac:dyDescent="0.2">
      <c r="D383" s="8"/>
      <c r="E383" s="8"/>
      <c r="F383" s="8"/>
      <c r="G383" s="8"/>
      <c r="H383" s="8"/>
      <c r="I383" s="8"/>
      <c r="J383" s="8"/>
      <c r="K383" s="8"/>
      <c r="L383" s="80"/>
      <c r="M383" s="80"/>
      <c r="N383" s="80"/>
      <c r="O383" s="8"/>
      <c r="P383" s="80"/>
      <c r="Q383" s="80"/>
      <c r="R383" s="80"/>
      <c r="S383" s="8"/>
      <c r="T383" s="100"/>
      <c r="U383" s="100"/>
      <c r="V383" s="100"/>
      <c r="X383" s="80"/>
      <c r="Y383" s="80"/>
      <c r="Z383" s="80"/>
      <c r="AA383" s="8"/>
      <c r="AB383" s="80"/>
      <c r="AC383" s="80"/>
      <c r="AD383" s="80"/>
      <c r="AF383" s="80"/>
      <c r="AG383" s="80"/>
      <c r="AH383" s="80"/>
      <c r="AI383" s="8"/>
      <c r="AJ383" s="80"/>
      <c r="AK383" s="80"/>
      <c r="AL383" s="80"/>
      <c r="AN383" s="80"/>
      <c r="AO383" s="80"/>
      <c r="AP383" s="80"/>
    </row>
    <row r="384" spans="4:42" s="6" customFormat="1" x14ac:dyDescent="0.2">
      <c r="D384" s="8"/>
      <c r="E384" s="8"/>
      <c r="F384" s="8"/>
      <c r="G384" s="8"/>
      <c r="H384" s="8"/>
      <c r="I384" s="8"/>
      <c r="J384" s="8"/>
      <c r="K384" s="8"/>
      <c r="L384" s="80"/>
      <c r="M384" s="80"/>
      <c r="N384" s="80"/>
      <c r="O384" s="8"/>
      <c r="P384" s="80"/>
      <c r="Q384" s="80"/>
      <c r="R384" s="80"/>
      <c r="S384" s="8"/>
      <c r="T384" s="100"/>
      <c r="U384" s="100"/>
      <c r="V384" s="100"/>
      <c r="X384" s="80"/>
      <c r="Y384" s="80"/>
      <c r="Z384" s="80"/>
      <c r="AA384" s="8"/>
      <c r="AB384" s="80"/>
      <c r="AC384" s="80"/>
      <c r="AD384" s="80"/>
      <c r="AF384" s="80"/>
      <c r="AG384" s="80"/>
      <c r="AH384" s="80"/>
      <c r="AI384" s="8"/>
      <c r="AJ384" s="80"/>
      <c r="AK384" s="80"/>
      <c r="AL384" s="80"/>
      <c r="AN384" s="80"/>
      <c r="AO384" s="80"/>
      <c r="AP384" s="80"/>
    </row>
    <row r="385" spans="4:42" s="6" customFormat="1" x14ac:dyDescent="0.2">
      <c r="D385" s="8"/>
      <c r="E385" s="8"/>
      <c r="F385" s="8"/>
      <c r="G385" s="8"/>
      <c r="H385" s="8"/>
      <c r="I385" s="8"/>
      <c r="J385" s="8"/>
      <c r="K385" s="8"/>
      <c r="L385" s="80"/>
      <c r="M385" s="80"/>
      <c r="N385" s="80"/>
      <c r="O385" s="8"/>
      <c r="P385" s="80"/>
      <c r="Q385" s="80"/>
      <c r="R385" s="80"/>
      <c r="S385" s="8"/>
      <c r="T385" s="100"/>
      <c r="U385" s="100"/>
      <c r="V385" s="100"/>
      <c r="X385" s="80"/>
      <c r="Y385" s="80"/>
      <c r="Z385" s="80"/>
      <c r="AA385" s="8"/>
      <c r="AB385" s="80"/>
      <c r="AC385" s="80"/>
      <c r="AD385" s="80"/>
      <c r="AF385" s="80"/>
      <c r="AG385" s="80"/>
      <c r="AH385" s="80"/>
      <c r="AI385" s="8"/>
      <c r="AJ385" s="80"/>
      <c r="AK385" s="80"/>
      <c r="AL385" s="80"/>
      <c r="AN385" s="80"/>
      <c r="AO385" s="80"/>
      <c r="AP385" s="80"/>
    </row>
    <row r="386" spans="4:42" s="6" customFormat="1" x14ac:dyDescent="0.2">
      <c r="D386" s="8"/>
      <c r="E386" s="8"/>
      <c r="F386" s="8"/>
      <c r="G386" s="8"/>
      <c r="H386" s="8"/>
      <c r="I386" s="8"/>
      <c r="J386" s="8"/>
      <c r="K386" s="8"/>
      <c r="L386" s="80"/>
      <c r="M386" s="80"/>
      <c r="N386" s="80"/>
      <c r="O386" s="8"/>
      <c r="P386" s="80"/>
      <c r="Q386" s="80"/>
      <c r="R386" s="80"/>
      <c r="S386" s="8"/>
      <c r="T386" s="100"/>
      <c r="U386" s="100"/>
      <c r="V386" s="100"/>
      <c r="X386" s="80"/>
      <c r="Y386" s="80"/>
      <c r="Z386" s="80"/>
      <c r="AA386" s="8"/>
      <c r="AB386" s="80"/>
      <c r="AC386" s="80"/>
      <c r="AD386" s="80"/>
      <c r="AF386" s="80"/>
      <c r="AG386" s="80"/>
      <c r="AH386" s="80"/>
      <c r="AI386" s="8"/>
      <c r="AJ386" s="80"/>
      <c r="AK386" s="80"/>
      <c r="AL386" s="80"/>
      <c r="AN386" s="80"/>
      <c r="AO386" s="80"/>
      <c r="AP386" s="80"/>
    </row>
    <row r="387" spans="4:42" s="6" customFormat="1" x14ac:dyDescent="0.2">
      <c r="D387" s="8"/>
      <c r="E387" s="8"/>
      <c r="F387" s="8"/>
      <c r="G387" s="8"/>
      <c r="H387" s="8"/>
      <c r="I387" s="8"/>
      <c r="J387" s="8"/>
      <c r="K387" s="8"/>
      <c r="L387" s="80"/>
      <c r="M387" s="80"/>
      <c r="N387" s="80"/>
      <c r="O387" s="8"/>
      <c r="P387" s="80"/>
      <c r="Q387" s="80"/>
      <c r="R387" s="80"/>
      <c r="S387" s="8"/>
      <c r="T387" s="100"/>
      <c r="U387" s="100"/>
      <c r="V387" s="100"/>
      <c r="X387" s="80"/>
      <c r="Y387" s="80"/>
      <c r="Z387" s="80"/>
      <c r="AA387" s="8"/>
      <c r="AB387" s="80"/>
      <c r="AC387" s="80"/>
      <c r="AD387" s="80"/>
      <c r="AF387" s="80"/>
      <c r="AG387" s="80"/>
      <c r="AH387" s="80"/>
      <c r="AI387" s="8"/>
      <c r="AJ387" s="80"/>
      <c r="AK387" s="80"/>
      <c r="AL387" s="80"/>
      <c r="AN387" s="80"/>
      <c r="AO387" s="80"/>
      <c r="AP387" s="80"/>
    </row>
    <row r="388" spans="4:42" s="6" customFormat="1" x14ac:dyDescent="0.2">
      <c r="D388" s="8"/>
      <c r="E388" s="8"/>
      <c r="F388" s="8"/>
      <c r="G388" s="8"/>
      <c r="H388" s="8"/>
      <c r="I388" s="8"/>
      <c r="J388" s="8"/>
      <c r="K388" s="8"/>
      <c r="L388" s="80"/>
      <c r="M388" s="80"/>
      <c r="N388" s="80"/>
      <c r="O388" s="8"/>
      <c r="P388" s="80"/>
      <c r="Q388" s="80"/>
      <c r="R388" s="80"/>
      <c r="S388" s="8"/>
      <c r="T388" s="100"/>
      <c r="U388" s="100"/>
      <c r="V388" s="100"/>
      <c r="X388" s="80"/>
      <c r="Y388" s="80"/>
      <c r="Z388" s="80"/>
      <c r="AA388" s="8"/>
      <c r="AB388" s="80"/>
      <c r="AC388" s="80"/>
      <c r="AD388" s="80"/>
      <c r="AF388" s="80"/>
      <c r="AG388" s="80"/>
      <c r="AH388" s="80"/>
      <c r="AI388" s="8"/>
      <c r="AJ388" s="80"/>
      <c r="AK388" s="80"/>
      <c r="AL388" s="80"/>
      <c r="AN388" s="80"/>
      <c r="AO388" s="80"/>
      <c r="AP388" s="80"/>
    </row>
    <row r="389" spans="4:42" s="6" customFormat="1" x14ac:dyDescent="0.2">
      <c r="D389" s="8"/>
      <c r="E389" s="8"/>
      <c r="F389" s="8"/>
      <c r="G389" s="8"/>
      <c r="H389" s="8"/>
      <c r="I389" s="8"/>
      <c r="J389" s="8"/>
      <c r="K389" s="8"/>
      <c r="L389" s="80"/>
      <c r="M389" s="80"/>
      <c r="N389" s="80"/>
      <c r="O389" s="8"/>
      <c r="P389" s="80"/>
      <c r="Q389" s="80"/>
      <c r="R389" s="80"/>
      <c r="S389" s="8"/>
      <c r="T389" s="100"/>
      <c r="U389" s="100"/>
      <c r="V389" s="100"/>
      <c r="X389" s="80"/>
      <c r="Y389" s="80"/>
      <c r="Z389" s="80"/>
      <c r="AA389" s="8"/>
      <c r="AB389" s="80"/>
      <c r="AC389" s="80"/>
      <c r="AD389" s="80"/>
      <c r="AF389" s="80"/>
      <c r="AG389" s="80"/>
      <c r="AH389" s="80"/>
      <c r="AI389" s="8"/>
      <c r="AJ389" s="80"/>
      <c r="AK389" s="80"/>
      <c r="AL389" s="80"/>
      <c r="AN389" s="80"/>
      <c r="AO389" s="80"/>
      <c r="AP389" s="80"/>
    </row>
    <row r="390" spans="4:42" s="6" customFormat="1" x14ac:dyDescent="0.2">
      <c r="D390" s="8"/>
      <c r="E390" s="8"/>
      <c r="F390" s="8"/>
      <c r="G390" s="8"/>
      <c r="H390" s="8"/>
      <c r="I390" s="8"/>
      <c r="J390" s="8"/>
      <c r="K390" s="8"/>
      <c r="L390" s="80"/>
      <c r="M390" s="80"/>
      <c r="N390" s="80"/>
      <c r="O390" s="8"/>
      <c r="P390" s="80"/>
      <c r="Q390" s="80"/>
      <c r="R390" s="80"/>
      <c r="S390" s="8"/>
      <c r="T390" s="100"/>
      <c r="U390" s="100"/>
      <c r="V390" s="100"/>
      <c r="X390" s="80"/>
      <c r="Y390" s="80"/>
      <c r="Z390" s="80"/>
      <c r="AA390" s="8"/>
      <c r="AB390" s="80"/>
      <c r="AC390" s="80"/>
      <c r="AD390" s="80"/>
      <c r="AF390" s="80"/>
      <c r="AG390" s="80"/>
      <c r="AH390" s="80"/>
      <c r="AI390" s="8"/>
      <c r="AJ390" s="80"/>
      <c r="AK390" s="80"/>
      <c r="AL390" s="80"/>
      <c r="AN390" s="80"/>
      <c r="AO390" s="80"/>
      <c r="AP390" s="80"/>
    </row>
    <row r="391" spans="4:42" s="6" customFormat="1" x14ac:dyDescent="0.2">
      <c r="D391" s="8"/>
      <c r="E391" s="8"/>
      <c r="F391" s="8"/>
      <c r="G391" s="8"/>
      <c r="H391" s="8"/>
      <c r="I391" s="8"/>
      <c r="J391" s="8"/>
      <c r="K391" s="8"/>
      <c r="L391" s="80"/>
      <c r="M391" s="80"/>
      <c r="N391" s="80"/>
      <c r="O391" s="8"/>
      <c r="P391" s="80"/>
      <c r="Q391" s="80"/>
      <c r="R391" s="80"/>
      <c r="S391" s="8"/>
      <c r="T391" s="100"/>
      <c r="U391" s="100"/>
      <c r="V391" s="100"/>
      <c r="X391" s="80"/>
      <c r="Y391" s="80"/>
      <c r="Z391" s="80"/>
      <c r="AA391" s="8"/>
      <c r="AB391" s="80"/>
      <c r="AC391" s="80"/>
      <c r="AD391" s="80"/>
      <c r="AF391" s="80"/>
      <c r="AG391" s="80"/>
      <c r="AH391" s="80"/>
      <c r="AI391" s="8"/>
      <c r="AJ391" s="80"/>
      <c r="AK391" s="80"/>
      <c r="AL391" s="80"/>
      <c r="AN391" s="80"/>
      <c r="AO391" s="80"/>
      <c r="AP391" s="80"/>
    </row>
    <row r="392" spans="4:42" s="6" customFormat="1" x14ac:dyDescent="0.2">
      <c r="D392" s="8"/>
      <c r="E392" s="8"/>
      <c r="F392" s="8"/>
      <c r="G392" s="8"/>
      <c r="H392" s="8"/>
      <c r="I392" s="8"/>
      <c r="J392" s="8"/>
      <c r="K392" s="8"/>
      <c r="L392" s="80"/>
      <c r="M392" s="80"/>
      <c r="N392" s="80"/>
      <c r="O392" s="8"/>
      <c r="P392" s="80"/>
      <c r="Q392" s="80"/>
      <c r="R392" s="80"/>
      <c r="S392" s="8"/>
      <c r="T392" s="100"/>
      <c r="U392" s="100"/>
      <c r="V392" s="100"/>
      <c r="X392" s="80"/>
      <c r="Y392" s="80"/>
      <c r="Z392" s="80"/>
      <c r="AA392" s="8"/>
      <c r="AB392" s="80"/>
      <c r="AC392" s="80"/>
      <c r="AD392" s="80"/>
      <c r="AF392" s="80"/>
      <c r="AG392" s="80"/>
      <c r="AH392" s="80"/>
      <c r="AI392" s="8"/>
      <c r="AJ392" s="80"/>
      <c r="AK392" s="80"/>
      <c r="AL392" s="80"/>
      <c r="AN392" s="80"/>
      <c r="AO392" s="80"/>
      <c r="AP392" s="80"/>
    </row>
    <row r="393" spans="4:42" s="6" customFormat="1" x14ac:dyDescent="0.2">
      <c r="D393" s="8"/>
      <c r="E393" s="8"/>
      <c r="F393" s="8"/>
      <c r="G393" s="8"/>
      <c r="H393" s="8"/>
      <c r="I393" s="8"/>
      <c r="J393" s="8"/>
      <c r="K393" s="8"/>
      <c r="L393" s="80"/>
      <c r="M393" s="80"/>
      <c r="N393" s="80"/>
      <c r="O393" s="8"/>
      <c r="P393" s="80"/>
      <c r="Q393" s="80"/>
      <c r="R393" s="80"/>
      <c r="S393" s="8"/>
      <c r="T393" s="100"/>
      <c r="U393" s="100"/>
      <c r="V393" s="100"/>
      <c r="X393" s="80"/>
      <c r="Y393" s="80"/>
      <c r="Z393" s="80"/>
      <c r="AA393" s="8"/>
      <c r="AB393" s="80"/>
      <c r="AC393" s="80"/>
      <c r="AD393" s="80"/>
      <c r="AF393" s="80"/>
      <c r="AG393" s="80"/>
      <c r="AH393" s="80"/>
      <c r="AI393" s="8"/>
      <c r="AJ393" s="80"/>
      <c r="AK393" s="80"/>
      <c r="AL393" s="80"/>
      <c r="AN393" s="80"/>
      <c r="AO393" s="80"/>
      <c r="AP393" s="80"/>
    </row>
    <row r="394" spans="4:42" s="6" customFormat="1" x14ac:dyDescent="0.2">
      <c r="D394" s="8"/>
      <c r="E394" s="8"/>
      <c r="F394" s="8"/>
      <c r="G394" s="8"/>
      <c r="H394" s="8"/>
      <c r="I394" s="8"/>
      <c r="J394" s="8"/>
      <c r="K394" s="8"/>
      <c r="L394" s="80"/>
      <c r="M394" s="80"/>
      <c r="N394" s="80"/>
      <c r="O394" s="8"/>
      <c r="P394" s="80"/>
      <c r="Q394" s="80"/>
      <c r="R394" s="80"/>
      <c r="S394" s="8"/>
      <c r="T394" s="100"/>
      <c r="U394" s="100"/>
      <c r="V394" s="100"/>
      <c r="X394" s="80"/>
      <c r="Y394" s="80"/>
      <c r="Z394" s="80"/>
      <c r="AA394" s="8"/>
      <c r="AB394" s="80"/>
      <c r="AC394" s="80"/>
      <c r="AD394" s="80"/>
      <c r="AF394" s="80"/>
      <c r="AG394" s="80"/>
      <c r="AH394" s="80"/>
      <c r="AI394" s="8"/>
      <c r="AJ394" s="80"/>
      <c r="AK394" s="80"/>
      <c r="AL394" s="80"/>
      <c r="AN394" s="80"/>
      <c r="AO394" s="80"/>
      <c r="AP394" s="80"/>
    </row>
    <row r="395" spans="4:42" s="6" customFormat="1" x14ac:dyDescent="0.2">
      <c r="D395" s="8"/>
      <c r="E395" s="8"/>
      <c r="F395" s="8"/>
      <c r="G395" s="8"/>
      <c r="H395" s="8"/>
      <c r="I395" s="8"/>
      <c r="J395" s="8"/>
      <c r="K395" s="8"/>
      <c r="L395" s="80"/>
      <c r="M395" s="80"/>
      <c r="N395" s="80"/>
      <c r="O395" s="8"/>
      <c r="P395" s="80"/>
      <c r="Q395" s="80"/>
      <c r="R395" s="80"/>
      <c r="S395" s="8"/>
      <c r="T395" s="100"/>
      <c r="U395" s="100"/>
      <c r="V395" s="100"/>
      <c r="X395" s="80"/>
      <c r="Y395" s="80"/>
      <c r="Z395" s="80"/>
      <c r="AA395" s="8"/>
      <c r="AB395" s="80"/>
      <c r="AC395" s="80"/>
      <c r="AD395" s="80"/>
      <c r="AF395" s="80"/>
      <c r="AG395" s="80"/>
      <c r="AH395" s="80"/>
      <c r="AI395" s="8"/>
      <c r="AJ395" s="80"/>
      <c r="AK395" s="80"/>
      <c r="AL395" s="80"/>
      <c r="AN395" s="80"/>
      <c r="AO395" s="80"/>
      <c r="AP395" s="80"/>
    </row>
    <row r="396" spans="4:42" s="6" customFormat="1" x14ac:dyDescent="0.2">
      <c r="D396" s="8"/>
      <c r="E396" s="8"/>
      <c r="F396" s="8"/>
      <c r="G396" s="8"/>
      <c r="H396" s="8"/>
      <c r="I396" s="8"/>
      <c r="J396" s="8"/>
      <c r="K396" s="8"/>
      <c r="L396" s="80"/>
      <c r="M396" s="80"/>
      <c r="N396" s="80"/>
      <c r="O396" s="8"/>
      <c r="P396" s="80"/>
      <c r="Q396" s="80"/>
      <c r="R396" s="80"/>
      <c r="S396" s="8"/>
      <c r="T396" s="100"/>
      <c r="U396" s="100"/>
      <c r="V396" s="100"/>
      <c r="X396" s="80"/>
      <c r="Y396" s="80"/>
      <c r="Z396" s="80"/>
      <c r="AA396" s="8"/>
      <c r="AB396" s="80"/>
      <c r="AC396" s="80"/>
      <c r="AD396" s="80"/>
      <c r="AF396" s="80"/>
      <c r="AG396" s="80"/>
      <c r="AH396" s="80"/>
      <c r="AI396" s="8"/>
      <c r="AJ396" s="80"/>
      <c r="AK396" s="80"/>
      <c r="AL396" s="80"/>
      <c r="AN396" s="80"/>
      <c r="AO396" s="80"/>
      <c r="AP396" s="80"/>
    </row>
    <row r="397" spans="4:42" s="6" customFormat="1" x14ac:dyDescent="0.2">
      <c r="D397" s="8"/>
      <c r="E397" s="8"/>
      <c r="F397" s="8"/>
      <c r="G397" s="8"/>
      <c r="H397" s="8"/>
      <c r="I397" s="8"/>
      <c r="J397" s="8"/>
      <c r="K397" s="8"/>
      <c r="L397" s="80"/>
      <c r="M397" s="80"/>
      <c r="N397" s="80"/>
      <c r="O397" s="8"/>
      <c r="P397" s="80"/>
      <c r="Q397" s="80"/>
      <c r="R397" s="80"/>
      <c r="S397" s="8"/>
      <c r="T397" s="100"/>
      <c r="U397" s="100"/>
      <c r="V397" s="100"/>
      <c r="X397" s="80"/>
      <c r="Y397" s="80"/>
      <c r="Z397" s="80"/>
      <c r="AA397" s="8"/>
      <c r="AB397" s="80"/>
      <c r="AC397" s="80"/>
      <c r="AD397" s="80"/>
      <c r="AF397" s="80"/>
      <c r="AG397" s="80"/>
      <c r="AH397" s="80"/>
      <c r="AI397" s="8"/>
      <c r="AJ397" s="80"/>
      <c r="AK397" s="80"/>
      <c r="AL397" s="80"/>
      <c r="AN397" s="80"/>
      <c r="AO397" s="80"/>
      <c r="AP397" s="80"/>
    </row>
    <row r="398" spans="4:42" s="6" customFormat="1" x14ac:dyDescent="0.2">
      <c r="D398" s="8"/>
      <c r="E398" s="8"/>
      <c r="F398" s="8"/>
      <c r="G398" s="8"/>
      <c r="H398" s="8"/>
      <c r="I398" s="8"/>
      <c r="J398" s="8"/>
      <c r="K398" s="8"/>
      <c r="L398" s="80"/>
      <c r="M398" s="80"/>
      <c r="N398" s="80"/>
      <c r="O398" s="8"/>
      <c r="P398" s="80"/>
      <c r="Q398" s="80"/>
      <c r="R398" s="80"/>
      <c r="S398" s="8"/>
      <c r="T398" s="100"/>
      <c r="U398" s="100"/>
      <c r="V398" s="100"/>
      <c r="X398" s="80"/>
      <c r="Y398" s="80"/>
      <c r="Z398" s="80"/>
      <c r="AA398" s="8"/>
      <c r="AB398" s="80"/>
      <c r="AC398" s="80"/>
      <c r="AD398" s="80"/>
      <c r="AF398" s="80"/>
      <c r="AG398" s="80"/>
      <c r="AH398" s="80"/>
      <c r="AI398" s="8"/>
      <c r="AJ398" s="80"/>
      <c r="AK398" s="80"/>
      <c r="AL398" s="80"/>
      <c r="AN398" s="80"/>
      <c r="AO398" s="80"/>
      <c r="AP398" s="80"/>
    </row>
    <row r="399" spans="4:42" s="6" customFormat="1" x14ac:dyDescent="0.2">
      <c r="D399" s="8"/>
      <c r="E399" s="8"/>
      <c r="F399" s="8"/>
      <c r="G399" s="8"/>
      <c r="H399" s="8"/>
      <c r="I399" s="8"/>
      <c r="J399" s="8"/>
      <c r="K399" s="8"/>
      <c r="L399" s="80"/>
      <c r="M399" s="80"/>
      <c r="N399" s="80"/>
      <c r="O399" s="8"/>
      <c r="P399" s="80"/>
      <c r="Q399" s="80"/>
      <c r="R399" s="80"/>
      <c r="S399" s="8"/>
      <c r="T399" s="100"/>
      <c r="U399" s="100"/>
      <c r="V399" s="100"/>
      <c r="X399" s="80"/>
      <c r="Y399" s="80"/>
      <c r="Z399" s="80"/>
      <c r="AA399" s="8"/>
      <c r="AB399" s="80"/>
      <c r="AC399" s="80"/>
      <c r="AD399" s="80"/>
      <c r="AF399" s="80"/>
      <c r="AG399" s="80"/>
      <c r="AH399" s="80"/>
      <c r="AI399" s="8"/>
      <c r="AJ399" s="80"/>
      <c r="AK399" s="80"/>
      <c r="AL399" s="80"/>
      <c r="AN399" s="80"/>
      <c r="AO399" s="80"/>
      <c r="AP399" s="80"/>
    </row>
    <row r="400" spans="4:42" s="6" customFormat="1" x14ac:dyDescent="0.2">
      <c r="D400" s="8"/>
      <c r="E400" s="8"/>
      <c r="F400" s="8"/>
      <c r="G400" s="8"/>
      <c r="H400" s="8"/>
      <c r="I400" s="8"/>
      <c r="J400" s="8"/>
      <c r="K400" s="8"/>
      <c r="L400" s="80"/>
      <c r="M400" s="80"/>
      <c r="N400" s="80"/>
      <c r="O400" s="8"/>
      <c r="P400" s="80"/>
      <c r="Q400" s="80"/>
      <c r="R400" s="80"/>
      <c r="S400" s="8"/>
      <c r="T400" s="100"/>
      <c r="U400" s="100"/>
      <c r="V400" s="100"/>
      <c r="X400" s="80"/>
      <c r="Y400" s="80"/>
      <c r="Z400" s="80"/>
      <c r="AA400" s="8"/>
      <c r="AB400" s="80"/>
      <c r="AC400" s="80"/>
      <c r="AD400" s="80"/>
      <c r="AF400" s="80"/>
      <c r="AG400" s="80"/>
      <c r="AH400" s="80"/>
      <c r="AI400" s="8"/>
      <c r="AJ400" s="80"/>
      <c r="AK400" s="80"/>
      <c r="AL400" s="80"/>
      <c r="AN400" s="80"/>
      <c r="AO400" s="80"/>
      <c r="AP400" s="80"/>
    </row>
    <row r="401" spans="4:42" s="6" customFormat="1" x14ac:dyDescent="0.2">
      <c r="D401" s="8"/>
      <c r="E401" s="8"/>
      <c r="F401" s="8"/>
      <c r="G401" s="8"/>
      <c r="H401" s="8"/>
      <c r="I401" s="8"/>
      <c r="J401" s="8"/>
      <c r="K401" s="8"/>
      <c r="L401" s="80"/>
      <c r="M401" s="80"/>
      <c r="N401" s="80"/>
      <c r="O401" s="8"/>
      <c r="P401" s="80"/>
      <c r="Q401" s="80"/>
      <c r="R401" s="80"/>
      <c r="S401" s="8"/>
      <c r="T401" s="100"/>
      <c r="U401" s="100"/>
      <c r="V401" s="100"/>
      <c r="X401" s="80"/>
      <c r="Y401" s="80"/>
      <c r="Z401" s="80"/>
      <c r="AA401" s="8"/>
      <c r="AB401" s="80"/>
      <c r="AC401" s="80"/>
      <c r="AD401" s="80"/>
      <c r="AF401" s="80"/>
      <c r="AG401" s="80"/>
      <c r="AH401" s="80"/>
      <c r="AI401" s="8"/>
      <c r="AJ401" s="80"/>
      <c r="AK401" s="80"/>
      <c r="AL401" s="80"/>
      <c r="AN401" s="80"/>
      <c r="AO401" s="80"/>
      <c r="AP401" s="80"/>
    </row>
    <row r="402" spans="4:42" s="6" customFormat="1" x14ac:dyDescent="0.2">
      <c r="D402" s="8"/>
      <c r="E402" s="8"/>
      <c r="F402" s="8"/>
      <c r="G402" s="8"/>
      <c r="H402" s="8"/>
      <c r="I402" s="8"/>
      <c r="J402" s="8"/>
      <c r="K402" s="8"/>
      <c r="L402" s="80"/>
      <c r="M402" s="80"/>
      <c r="N402" s="80"/>
      <c r="O402" s="8"/>
      <c r="P402" s="80"/>
      <c r="Q402" s="80"/>
      <c r="R402" s="80"/>
      <c r="S402" s="8"/>
      <c r="T402" s="100"/>
      <c r="U402" s="100"/>
      <c r="V402" s="100"/>
      <c r="X402" s="80"/>
      <c r="Y402" s="80"/>
      <c r="Z402" s="80"/>
      <c r="AA402" s="8"/>
      <c r="AB402" s="80"/>
      <c r="AC402" s="80"/>
      <c r="AD402" s="80"/>
      <c r="AF402" s="80"/>
      <c r="AG402" s="80"/>
      <c r="AH402" s="80"/>
      <c r="AI402" s="8"/>
      <c r="AJ402" s="80"/>
      <c r="AK402" s="80"/>
      <c r="AL402" s="80"/>
      <c r="AN402" s="80"/>
      <c r="AO402" s="80"/>
      <c r="AP402" s="80"/>
    </row>
    <row r="403" spans="4:42" s="6" customFormat="1" x14ac:dyDescent="0.2">
      <c r="D403" s="8"/>
      <c r="E403" s="8"/>
      <c r="F403" s="8"/>
      <c r="G403" s="8"/>
      <c r="H403" s="8"/>
      <c r="I403" s="8"/>
      <c r="J403" s="8"/>
      <c r="K403" s="8"/>
      <c r="L403" s="80"/>
      <c r="M403" s="80"/>
      <c r="N403" s="80"/>
      <c r="O403" s="8"/>
      <c r="P403" s="80"/>
      <c r="Q403" s="80"/>
      <c r="R403" s="80"/>
      <c r="S403" s="8"/>
      <c r="T403" s="100"/>
      <c r="U403" s="100"/>
      <c r="V403" s="100"/>
      <c r="X403" s="80"/>
      <c r="Y403" s="80"/>
      <c r="Z403" s="80"/>
      <c r="AA403" s="8"/>
      <c r="AB403" s="80"/>
      <c r="AC403" s="80"/>
      <c r="AD403" s="80"/>
      <c r="AF403" s="80"/>
      <c r="AG403" s="80"/>
      <c r="AH403" s="80"/>
      <c r="AI403" s="8"/>
      <c r="AJ403" s="80"/>
      <c r="AK403" s="80"/>
      <c r="AL403" s="80"/>
      <c r="AN403" s="80"/>
      <c r="AO403" s="80"/>
      <c r="AP403" s="80"/>
    </row>
    <row r="404" spans="4:42" s="6" customFormat="1" x14ac:dyDescent="0.2">
      <c r="D404" s="8"/>
      <c r="E404" s="8"/>
      <c r="F404" s="8"/>
      <c r="G404" s="8"/>
      <c r="H404" s="8"/>
      <c r="I404" s="8"/>
      <c r="J404" s="8"/>
      <c r="K404" s="8"/>
      <c r="L404" s="80"/>
      <c r="M404" s="80"/>
      <c r="N404" s="80"/>
      <c r="O404" s="8"/>
      <c r="P404" s="80"/>
      <c r="Q404" s="80"/>
      <c r="R404" s="80"/>
      <c r="S404" s="8"/>
      <c r="T404" s="100"/>
      <c r="U404" s="100"/>
      <c r="V404" s="100"/>
      <c r="X404" s="80"/>
      <c r="Y404" s="80"/>
      <c r="Z404" s="80"/>
      <c r="AA404" s="8"/>
      <c r="AB404" s="80"/>
      <c r="AC404" s="80"/>
      <c r="AD404" s="80"/>
      <c r="AF404" s="80"/>
      <c r="AG404" s="80"/>
      <c r="AH404" s="80"/>
      <c r="AI404" s="8"/>
      <c r="AJ404" s="80"/>
      <c r="AK404" s="80"/>
      <c r="AL404" s="80"/>
      <c r="AN404" s="80"/>
      <c r="AO404" s="80"/>
      <c r="AP404" s="80"/>
    </row>
    <row r="405" spans="4:42" s="6" customFormat="1" x14ac:dyDescent="0.2">
      <c r="D405" s="8"/>
      <c r="E405" s="8"/>
      <c r="F405" s="8"/>
      <c r="G405" s="8"/>
      <c r="H405" s="8"/>
      <c r="I405" s="8"/>
      <c r="J405" s="8"/>
      <c r="K405" s="8"/>
      <c r="L405" s="80"/>
      <c r="M405" s="80"/>
      <c r="N405" s="80"/>
      <c r="O405" s="8"/>
      <c r="P405" s="80"/>
      <c r="Q405" s="80"/>
      <c r="R405" s="80"/>
      <c r="S405" s="8"/>
      <c r="T405" s="100"/>
      <c r="U405" s="100"/>
      <c r="V405" s="100"/>
      <c r="X405" s="80"/>
      <c r="Y405" s="80"/>
      <c r="Z405" s="80"/>
      <c r="AA405" s="8"/>
      <c r="AB405" s="80"/>
      <c r="AC405" s="80"/>
      <c r="AD405" s="80"/>
      <c r="AF405" s="80"/>
      <c r="AG405" s="80"/>
      <c r="AH405" s="80"/>
      <c r="AI405" s="8"/>
      <c r="AJ405" s="80"/>
      <c r="AK405" s="80"/>
      <c r="AL405" s="80"/>
      <c r="AN405" s="80"/>
      <c r="AO405" s="80"/>
      <c r="AP405" s="80"/>
    </row>
    <row r="406" spans="4:42" s="6" customFormat="1" x14ac:dyDescent="0.2">
      <c r="D406" s="8"/>
      <c r="E406" s="8"/>
      <c r="F406" s="8"/>
      <c r="G406" s="8"/>
      <c r="H406" s="8"/>
      <c r="I406" s="8"/>
      <c r="J406" s="8"/>
      <c r="K406" s="8"/>
      <c r="L406" s="80"/>
      <c r="M406" s="80"/>
      <c r="N406" s="80"/>
      <c r="O406" s="8"/>
      <c r="P406" s="80"/>
      <c r="Q406" s="80"/>
      <c r="R406" s="80"/>
      <c r="S406" s="8"/>
      <c r="T406" s="100"/>
      <c r="U406" s="100"/>
      <c r="V406" s="100"/>
      <c r="X406" s="80"/>
      <c r="Y406" s="80"/>
      <c r="Z406" s="80"/>
      <c r="AA406" s="8"/>
      <c r="AB406" s="80"/>
      <c r="AC406" s="80"/>
      <c r="AD406" s="80"/>
      <c r="AF406" s="80"/>
      <c r="AG406" s="80"/>
      <c r="AH406" s="80"/>
      <c r="AI406" s="8"/>
      <c r="AJ406" s="80"/>
      <c r="AK406" s="80"/>
      <c r="AL406" s="80"/>
      <c r="AN406" s="80"/>
      <c r="AO406" s="80"/>
      <c r="AP406" s="80"/>
    </row>
    <row r="407" spans="4:42" s="6" customFormat="1" x14ac:dyDescent="0.2">
      <c r="D407" s="8"/>
      <c r="E407" s="8"/>
      <c r="F407" s="8"/>
      <c r="G407" s="8"/>
      <c r="H407" s="8"/>
      <c r="I407" s="8"/>
      <c r="J407" s="8"/>
      <c r="K407" s="8"/>
      <c r="L407" s="80"/>
      <c r="M407" s="80"/>
      <c r="N407" s="80"/>
      <c r="O407" s="8"/>
      <c r="P407" s="80"/>
      <c r="Q407" s="80"/>
      <c r="R407" s="80"/>
      <c r="S407" s="8"/>
      <c r="T407" s="100"/>
      <c r="U407" s="100"/>
      <c r="V407" s="100"/>
      <c r="X407" s="80"/>
      <c r="Y407" s="80"/>
      <c r="Z407" s="80"/>
      <c r="AA407" s="8"/>
      <c r="AB407" s="80"/>
      <c r="AC407" s="80"/>
      <c r="AD407" s="80"/>
      <c r="AF407" s="80"/>
      <c r="AG407" s="80"/>
      <c r="AH407" s="80"/>
      <c r="AI407" s="8"/>
      <c r="AJ407" s="80"/>
      <c r="AK407" s="80"/>
      <c r="AL407" s="80"/>
      <c r="AN407" s="80"/>
      <c r="AO407" s="80"/>
      <c r="AP407" s="80"/>
    </row>
    <row r="408" spans="4:42" s="6" customFormat="1" x14ac:dyDescent="0.2">
      <c r="D408" s="8"/>
      <c r="E408" s="8"/>
      <c r="F408" s="8"/>
      <c r="G408" s="8"/>
      <c r="H408" s="8"/>
      <c r="I408" s="8"/>
      <c r="J408" s="8"/>
      <c r="K408" s="8"/>
      <c r="L408" s="80"/>
      <c r="M408" s="80"/>
      <c r="N408" s="80"/>
      <c r="O408" s="8"/>
      <c r="P408" s="80"/>
      <c r="Q408" s="80"/>
      <c r="R408" s="80"/>
      <c r="S408" s="8"/>
      <c r="T408" s="100"/>
      <c r="U408" s="100"/>
      <c r="V408" s="100"/>
      <c r="X408" s="80"/>
      <c r="Y408" s="80"/>
      <c r="Z408" s="80"/>
      <c r="AA408" s="8"/>
      <c r="AB408" s="80"/>
      <c r="AC408" s="80"/>
      <c r="AD408" s="80"/>
      <c r="AF408" s="80"/>
      <c r="AG408" s="80"/>
      <c r="AH408" s="80"/>
      <c r="AI408" s="8"/>
      <c r="AJ408" s="80"/>
      <c r="AK408" s="80"/>
      <c r="AL408" s="80"/>
      <c r="AN408" s="80"/>
      <c r="AO408" s="80"/>
      <c r="AP408" s="80"/>
    </row>
    <row r="409" spans="4:42" s="6" customFormat="1" x14ac:dyDescent="0.2">
      <c r="D409" s="8"/>
      <c r="E409" s="8"/>
      <c r="F409" s="8"/>
      <c r="G409" s="8"/>
      <c r="H409" s="8"/>
      <c r="I409" s="8"/>
      <c r="J409" s="8"/>
      <c r="K409" s="8"/>
      <c r="L409" s="80"/>
      <c r="M409" s="80"/>
      <c r="N409" s="80"/>
      <c r="O409" s="8"/>
      <c r="P409" s="80"/>
      <c r="Q409" s="80"/>
      <c r="R409" s="80"/>
      <c r="S409" s="8"/>
      <c r="T409" s="100"/>
      <c r="U409" s="100"/>
      <c r="V409" s="100"/>
      <c r="X409" s="80"/>
      <c r="Y409" s="80"/>
      <c r="Z409" s="80"/>
      <c r="AA409" s="8"/>
      <c r="AB409" s="80"/>
      <c r="AC409" s="80"/>
      <c r="AD409" s="80"/>
      <c r="AF409" s="80"/>
      <c r="AG409" s="80"/>
      <c r="AH409" s="80"/>
      <c r="AI409" s="8"/>
      <c r="AJ409" s="80"/>
      <c r="AK409" s="80"/>
      <c r="AL409" s="80"/>
      <c r="AN409" s="80"/>
      <c r="AO409" s="80"/>
      <c r="AP409" s="80"/>
    </row>
    <row r="410" spans="4:42" s="6" customFormat="1" x14ac:dyDescent="0.2">
      <c r="D410" s="8"/>
      <c r="E410" s="8"/>
      <c r="F410" s="8"/>
      <c r="G410" s="8"/>
      <c r="H410" s="8"/>
      <c r="I410" s="8"/>
      <c r="J410" s="8"/>
      <c r="K410" s="8"/>
      <c r="L410" s="80"/>
      <c r="M410" s="80"/>
      <c r="N410" s="80"/>
      <c r="O410" s="8"/>
      <c r="P410" s="80"/>
      <c r="Q410" s="80"/>
      <c r="R410" s="80"/>
      <c r="S410" s="8"/>
      <c r="T410" s="100"/>
      <c r="U410" s="100"/>
      <c r="V410" s="100"/>
      <c r="X410" s="80"/>
      <c r="Y410" s="80"/>
      <c r="Z410" s="80"/>
      <c r="AA410" s="8"/>
      <c r="AB410" s="80"/>
      <c r="AC410" s="80"/>
      <c r="AD410" s="80"/>
      <c r="AF410" s="80"/>
      <c r="AG410" s="80"/>
      <c r="AH410" s="80"/>
      <c r="AI410" s="8"/>
      <c r="AJ410" s="80"/>
      <c r="AK410" s="80"/>
      <c r="AL410" s="80"/>
      <c r="AN410" s="80"/>
      <c r="AO410" s="80"/>
      <c r="AP410" s="80"/>
    </row>
    <row r="411" spans="4:42" s="6" customFormat="1" x14ac:dyDescent="0.2">
      <c r="D411" s="8"/>
      <c r="E411" s="8"/>
      <c r="F411" s="8"/>
      <c r="G411" s="8"/>
      <c r="H411" s="8"/>
      <c r="I411" s="8"/>
      <c r="J411" s="8"/>
      <c r="K411" s="8"/>
      <c r="L411" s="80"/>
      <c r="M411" s="80"/>
      <c r="N411" s="80"/>
      <c r="O411" s="8"/>
      <c r="P411" s="80"/>
      <c r="Q411" s="80"/>
      <c r="R411" s="80"/>
      <c r="S411" s="8"/>
      <c r="T411" s="100"/>
      <c r="U411" s="100"/>
      <c r="V411" s="100"/>
      <c r="X411" s="80"/>
      <c r="Y411" s="80"/>
      <c r="Z411" s="80"/>
      <c r="AA411" s="8"/>
      <c r="AB411" s="80"/>
      <c r="AC411" s="80"/>
      <c r="AD411" s="80"/>
      <c r="AF411" s="80"/>
      <c r="AG411" s="80"/>
      <c r="AH411" s="80"/>
      <c r="AI411" s="8"/>
      <c r="AJ411" s="80"/>
      <c r="AK411" s="80"/>
      <c r="AL411" s="80"/>
      <c r="AN411" s="80"/>
      <c r="AO411" s="80"/>
      <c r="AP411" s="80"/>
    </row>
    <row r="412" spans="4:42" s="6" customFormat="1" x14ac:dyDescent="0.2">
      <c r="D412" s="8"/>
      <c r="E412" s="8"/>
      <c r="F412" s="8"/>
      <c r="G412" s="8"/>
      <c r="H412" s="8"/>
      <c r="I412" s="8"/>
      <c r="J412" s="8"/>
      <c r="K412" s="8"/>
      <c r="L412" s="80"/>
      <c r="M412" s="80"/>
      <c r="N412" s="80"/>
      <c r="O412" s="8"/>
      <c r="P412" s="80"/>
      <c r="Q412" s="80"/>
      <c r="R412" s="80"/>
      <c r="S412" s="8"/>
      <c r="T412" s="100"/>
      <c r="U412" s="100"/>
      <c r="V412" s="100"/>
      <c r="X412" s="80"/>
      <c r="Y412" s="80"/>
      <c r="Z412" s="80"/>
      <c r="AA412" s="8"/>
      <c r="AB412" s="80"/>
      <c r="AC412" s="80"/>
      <c r="AD412" s="80"/>
      <c r="AF412" s="80"/>
      <c r="AG412" s="80"/>
      <c r="AH412" s="80"/>
      <c r="AI412" s="8"/>
      <c r="AJ412" s="80"/>
      <c r="AK412" s="80"/>
      <c r="AL412" s="80"/>
      <c r="AN412" s="80"/>
      <c r="AO412" s="80"/>
      <c r="AP412" s="80"/>
    </row>
    <row r="413" spans="4:42" s="6" customFormat="1" x14ac:dyDescent="0.2">
      <c r="D413" s="8"/>
      <c r="E413" s="8"/>
      <c r="F413" s="8"/>
      <c r="G413" s="8"/>
      <c r="H413" s="8"/>
      <c r="I413" s="8"/>
      <c r="J413" s="8"/>
      <c r="K413" s="8"/>
      <c r="L413" s="80"/>
      <c r="M413" s="80"/>
      <c r="N413" s="80"/>
      <c r="O413" s="8"/>
      <c r="P413" s="80"/>
      <c r="Q413" s="80"/>
      <c r="R413" s="80"/>
      <c r="S413" s="8"/>
      <c r="T413" s="100"/>
      <c r="U413" s="100"/>
      <c r="V413" s="100"/>
      <c r="X413" s="80"/>
      <c r="Y413" s="80"/>
      <c r="Z413" s="80"/>
      <c r="AA413" s="8"/>
      <c r="AB413" s="80"/>
      <c r="AC413" s="80"/>
      <c r="AD413" s="80"/>
      <c r="AF413" s="80"/>
      <c r="AG413" s="80"/>
      <c r="AH413" s="80"/>
      <c r="AI413" s="8"/>
      <c r="AJ413" s="80"/>
      <c r="AK413" s="80"/>
      <c r="AL413" s="80"/>
      <c r="AN413" s="80"/>
      <c r="AO413" s="80"/>
      <c r="AP413" s="80"/>
    </row>
    <row r="414" spans="4:42" s="6" customFormat="1" x14ac:dyDescent="0.2">
      <c r="D414" s="8"/>
      <c r="E414" s="8"/>
      <c r="F414" s="8"/>
      <c r="G414" s="8"/>
      <c r="H414" s="8"/>
      <c r="I414" s="8"/>
      <c r="J414" s="8"/>
      <c r="K414" s="8"/>
      <c r="L414" s="80"/>
      <c r="M414" s="80"/>
      <c r="N414" s="80"/>
      <c r="O414" s="8"/>
      <c r="P414" s="80"/>
      <c r="Q414" s="80"/>
      <c r="R414" s="80"/>
      <c r="S414" s="8"/>
      <c r="T414" s="100"/>
      <c r="U414" s="100"/>
      <c r="V414" s="100"/>
      <c r="X414" s="80"/>
      <c r="Y414" s="80"/>
      <c r="Z414" s="80"/>
      <c r="AA414" s="8"/>
      <c r="AB414" s="80"/>
      <c r="AC414" s="80"/>
      <c r="AD414" s="80"/>
      <c r="AF414" s="80"/>
      <c r="AG414" s="80"/>
      <c r="AH414" s="80"/>
      <c r="AI414" s="8"/>
      <c r="AJ414" s="80"/>
      <c r="AK414" s="80"/>
      <c r="AL414" s="80"/>
      <c r="AN414" s="80"/>
      <c r="AO414" s="80"/>
      <c r="AP414" s="80"/>
    </row>
    <row r="415" spans="4:42" s="6" customFormat="1" x14ac:dyDescent="0.2">
      <c r="D415" s="8"/>
      <c r="E415" s="8"/>
      <c r="F415" s="8"/>
      <c r="G415" s="8"/>
      <c r="H415" s="8"/>
      <c r="I415" s="8"/>
      <c r="J415" s="8"/>
      <c r="K415" s="8"/>
      <c r="L415" s="80"/>
      <c r="M415" s="80"/>
      <c r="N415" s="80"/>
      <c r="O415" s="8"/>
      <c r="P415" s="80"/>
      <c r="Q415" s="80"/>
      <c r="R415" s="80"/>
      <c r="S415" s="8"/>
      <c r="T415" s="100"/>
      <c r="U415" s="100"/>
      <c r="V415" s="100"/>
      <c r="X415" s="80"/>
      <c r="Y415" s="80"/>
      <c r="Z415" s="80"/>
      <c r="AA415" s="8"/>
      <c r="AB415" s="80"/>
      <c r="AC415" s="80"/>
      <c r="AD415" s="80"/>
      <c r="AF415" s="80"/>
      <c r="AG415" s="80"/>
      <c r="AH415" s="80"/>
      <c r="AI415" s="8"/>
      <c r="AJ415" s="80"/>
      <c r="AK415" s="80"/>
      <c r="AL415" s="80"/>
      <c r="AN415" s="80"/>
      <c r="AO415" s="80"/>
      <c r="AP415" s="80"/>
    </row>
    <row r="416" spans="4:42" s="6" customFormat="1" x14ac:dyDescent="0.2">
      <c r="D416" s="8"/>
      <c r="E416" s="8"/>
      <c r="F416" s="8"/>
      <c r="G416" s="8"/>
      <c r="H416" s="8"/>
      <c r="I416" s="8"/>
      <c r="J416" s="8"/>
      <c r="K416" s="8"/>
      <c r="L416" s="80"/>
      <c r="M416" s="80"/>
      <c r="N416" s="80"/>
      <c r="O416" s="8"/>
      <c r="P416" s="80"/>
      <c r="Q416" s="80"/>
      <c r="R416" s="80"/>
      <c r="S416" s="8"/>
      <c r="T416" s="100"/>
      <c r="U416" s="100"/>
      <c r="V416" s="100"/>
      <c r="X416" s="80"/>
      <c r="Y416" s="80"/>
      <c r="Z416" s="80"/>
      <c r="AA416" s="8"/>
      <c r="AB416" s="80"/>
      <c r="AC416" s="80"/>
      <c r="AD416" s="80"/>
      <c r="AF416" s="80"/>
      <c r="AG416" s="80"/>
      <c r="AH416" s="80"/>
      <c r="AI416" s="8"/>
      <c r="AJ416" s="80"/>
      <c r="AK416" s="80"/>
      <c r="AL416" s="80"/>
      <c r="AN416" s="80"/>
      <c r="AO416" s="80"/>
      <c r="AP416" s="80"/>
    </row>
    <row r="417" spans="4:42" s="6" customFormat="1" x14ac:dyDescent="0.2">
      <c r="D417" s="8"/>
      <c r="E417" s="8"/>
      <c r="F417" s="8"/>
      <c r="G417" s="8"/>
      <c r="H417" s="8"/>
      <c r="I417" s="8"/>
      <c r="J417" s="8"/>
      <c r="K417" s="8"/>
      <c r="L417" s="80"/>
      <c r="M417" s="80"/>
      <c r="N417" s="80"/>
      <c r="O417" s="8"/>
      <c r="P417" s="80"/>
      <c r="Q417" s="80"/>
      <c r="R417" s="80"/>
      <c r="S417" s="8"/>
      <c r="T417" s="100"/>
      <c r="U417" s="100"/>
      <c r="V417" s="100"/>
      <c r="X417" s="80"/>
      <c r="Y417" s="80"/>
      <c r="Z417" s="80"/>
      <c r="AA417" s="8"/>
      <c r="AB417" s="80"/>
      <c r="AC417" s="80"/>
      <c r="AD417" s="80"/>
      <c r="AF417" s="80"/>
      <c r="AG417" s="80"/>
      <c r="AH417" s="80"/>
      <c r="AI417" s="8"/>
      <c r="AJ417" s="80"/>
      <c r="AK417" s="80"/>
      <c r="AL417" s="80"/>
      <c r="AN417" s="80"/>
      <c r="AO417" s="80"/>
      <c r="AP417" s="80"/>
    </row>
    <row r="418" spans="4:42" s="6" customFormat="1" x14ac:dyDescent="0.2">
      <c r="D418" s="8"/>
      <c r="E418" s="8"/>
      <c r="F418" s="8"/>
      <c r="G418" s="8"/>
      <c r="H418" s="8"/>
      <c r="I418" s="8"/>
      <c r="J418" s="8"/>
      <c r="K418" s="8"/>
      <c r="L418" s="80"/>
      <c r="M418" s="80"/>
      <c r="N418" s="80"/>
      <c r="O418" s="8"/>
      <c r="P418" s="80"/>
      <c r="Q418" s="80"/>
      <c r="R418" s="80"/>
      <c r="S418" s="8"/>
      <c r="T418" s="100"/>
      <c r="U418" s="100"/>
      <c r="V418" s="100"/>
      <c r="X418" s="80"/>
      <c r="Y418" s="80"/>
      <c r="Z418" s="80"/>
      <c r="AA418" s="8"/>
      <c r="AB418" s="80"/>
      <c r="AC418" s="80"/>
      <c r="AD418" s="80"/>
      <c r="AF418" s="80"/>
      <c r="AG418" s="80"/>
      <c r="AH418" s="80"/>
      <c r="AI418" s="8"/>
      <c r="AJ418" s="80"/>
      <c r="AK418" s="80"/>
      <c r="AL418" s="80"/>
      <c r="AN418" s="80"/>
      <c r="AO418" s="80"/>
      <c r="AP418" s="80"/>
    </row>
    <row r="419" spans="4:42" s="6" customFormat="1" x14ac:dyDescent="0.2">
      <c r="D419" s="8"/>
      <c r="E419" s="8"/>
      <c r="F419" s="8"/>
      <c r="G419" s="8"/>
      <c r="H419" s="8"/>
      <c r="I419" s="8"/>
      <c r="J419" s="8"/>
      <c r="K419" s="8"/>
      <c r="L419" s="80"/>
      <c r="M419" s="80"/>
      <c r="N419" s="80"/>
      <c r="O419" s="8"/>
      <c r="P419" s="80"/>
      <c r="Q419" s="80"/>
      <c r="R419" s="80"/>
      <c r="S419" s="8"/>
      <c r="T419" s="100"/>
      <c r="U419" s="100"/>
      <c r="V419" s="100"/>
      <c r="X419" s="80"/>
      <c r="Y419" s="80"/>
      <c r="Z419" s="80"/>
      <c r="AA419" s="8"/>
      <c r="AB419" s="80"/>
      <c r="AC419" s="80"/>
      <c r="AD419" s="80"/>
      <c r="AF419" s="80"/>
      <c r="AG419" s="80"/>
      <c r="AH419" s="80"/>
      <c r="AI419" s="8"/>
      <c r="AJ419" s="80"/>
      <c r="AK419" s="80"/>
      <c r="AL419" s="80"/>
      <c r="AN419" s="80"/>
      <c r="AO419" s="80"/>
      <c r="AP419" s="80"/>
    </row>
    <row r="420" spans="4:42" s="6" customFormat="1" x14ac:dyDescent="0.2">
      <c r="D420" s="8"/>
      <c r="E420" s="8"/>
      <c r="F420" s="8"/>
      <c r="G420" s="8"/>
      <c r="H420" s="8"/>
      <c r="I420" s="8"/>
      <c r="J420" s="8"/>
      <c r="K420" s="8"/>
      <c r="L420" s="80"/>
      <c r="M420" s="80"/>
      <c r="N420" s="80"/>
      <c r="O420" s="8"/>
      <c r="P420" s="80"/>
      <c r="Q420" s="80"/>
      <c r="R420" s="80"/>
      <c r="S420" s="8"/>
      <c r="T420" s="100"/>
      <c r="U420" s="100"/>
      <c r="V420" s="100"/>
      <c r="X420" s="80"/>
      <c r="Y420" s="80"/>
      <c r="Z420" s="80"/>
      <c r="AA420" s="8"/>
      <c r="AB420" s="80"/>
      <c r="AC420" s="80"/>
      <c r="AD420" s="80"/>
      <c r="AF420" s="80"/>
      <c r="AG420" s="80"/>
      <c r="AH420" s="80"/>
      <c r="AI420" s="8"/>
      <c r="AJ420" s="80"/>
      <c r="AK420" s="80"/>
      <c r="AL420" s="80"/>
      <c r="AN420" s="80"/>
      <c r="AO420" s="80"/>
      <c r="AP420" s="80"/>
    </row>
    <row r="421" spans="4:42" s="6" customFormat="1" x14ac:dyDescent="0.2">
      <c r="D421" s="8"/>
      <c r="E421" s="8"/>
      <c r="F421" s="8"/>
      <c r="G421" s="8"/>
      <c r="H421" s="8"/>
      <c r="I421" s="8"/>
      <c r="J421" s="8"/>
      <c r="K421" s="8"/>
      <c r="L421" s="80"/>
      <c r="M421" s="80"/>
      <c r="N421" s="80"/>
      <c r="O421" s="8"/>
      <c r="P421" s="80"/>
      <c r="Q421" s="80"/>
      <c r="R421" s="80"/>
      <c r="S421" s="8"/>
      <c r="T421" s="100"/>
      <c r="U421" s="100"/>
      <c r="V421" s="100"/>
      <c r="X421" s="80"/>
      <c r="Y421" s="80"/>
      <c r="Z421" s="80"/>
      <c r="AA421" s="8"/>
      <c r="AB421" s="80"/>
      <c r="AC421" s="80"/>
      <c r="AD421" s="80"/>
      <c r="AF421" s="80"/>
      <c r="AG421" s="80"/>
      <c r="AH421" s="80"/>
      <c r="AI421" s="8"/>
      <c r="AJ421" s="80"/>
      <c r="AK421" s="80"/>
      <c r="AL421" s="80"/>
      <c r="AN421" s="80"/>
      <c r="AO421" s="80"/>
      <c r="AP421" s="80"/>
    </row>
    <row r="422" spans="4:42" s="6" customFormat="1" x14ac:dyDescent="0.2">
      <c r="D422" s="8"/>
      <c r="E422" s="8"/>
      <c r="F422" s="8"/>
      <c r="G422" s="8"/>
      <c r="H422" s="8"/>
      <c r="I422" s="8"/>
      <c r="J422" s="8"/>
      <c r="K422" s="8"/>
      <c r="L422" s="80"/>
      <c r="M422" s="80"/>
      <c r="N422" s="80"/>
      <c r="O422" s="8"/>
      <c r="P422" s="80"/>
      <c r="Q422" s="80"/>
      <c r="R422" s="80"/>
      <c r="S422" s="8"/>
      <c r="T422" s="100"/>
      <c r="U422" s="100"/>
      <c r="V422" s="100"/>
      <c r="X422" s="80"/>
      <c r="Y422" s="80"/>
      <c r="Z422" s="80"/>
      <c r="AA422" s="8"/>
      <c r="AB422" s="80"/>
      <c r="AC422" s="80"/>
      <c r="AD422" s="80"/>
      <c r="AF422" s="80"/>
      <c r="AG422" s="80"/>
      <c r="AH422" s="80"/>
      <c r="AI422" s="8"/>
      <c r="AJ422" s="80"/>
      <c r="AK422" s="80"/>
      <c r="AL422" s="80"/>
      <c r="AN422" s="80"/>
      <c r="AO422" s="80"/>
      <c r="AP422" s="80"/>
    </row>
    <row r="423" spans="4:42" s="6" customFormat="1" x14ac:dyDescent="0.2">
      <c r="D423" s="8"/>
      <c r="E423" s="8"/>
      <c r="F423" s="8"/>
      <c r="G423" s="8"/>
      <c r="H423" s="8"/>
      <c r="I423" s="8"/>
      <c r="J423" s="8"/>
      <c r="K423" s="8"/>
      <c r="L423" s="80"/>
      <c r="M423" s="80"/>
      <c r="N423" s="80"/>
      <c r="O423" s="8"/>
      <c r="P423" s="80"/>
      <c r="Q423" s="80"/>
      <c r="R423" s="80"/>
      <c r="S423" s="8"/>
      <c r="T423" s="100"/>
      <c r="U423" s="100"/>
      <c r="V423" s="100"/>
      <c r="X423" s="80"/>
      <c r="Y423" s="80"/>
      <c r="Z423" s="80"/>
      <c r="AA423" s="8"/>
      <c r="AB423" s="80"/>
      <c r="AC423" s="80"/>
      <c r="AD423" s="80"/>
      <c r="AF423" s="80"/>
      <c r="AG423" s="80"/>
      <c r="AH423" s="80"/>
      <c r="AI423" s="8"/>
      <c r="AJ423" s="80"/>
      <c r="AK423" s="80"/>
      <c r="AL423" s="80"/>
      <c r="AN423" s="80"/>
      <c r="AO423" s="80"/>
      <c r="AP423" s="80"/>
    </row>
    <row r="424" spans="4:42" s="6" customFormat="1" x14ac:dyDescent="0.2">
      <c r="D424" s="8"/>
      <c r="E424" s="8"/>
      <c r="F424" s="8"/>
      <c r="G424" s="8"/>
      <c r="H424" s="8"/>
      <c r="I424" s="8"/>
      <c r="J424" s="8"/>
      <c r="K424" s="8"/>
      <c r="L424" s="80"/>
      <c r="M424" s="80"/>
      <c r="N424" s="80"/>
      <c r="O424" s="8"/>
      <c r="P424" s="80"/>
      <c r="Q424" s="80"/>
      <c r="R424" s="80"/>
      <c r="S424" s="8"/>
      <c r="T424" s="100"/>
      <c r="U424" s="100"/>
      <c r="V424" s="100"/>
      <c r="X424" s="80"/>
      <c r="Y424" s="80"/>
      <c r="Z424" s="80"/>
      <c r="AA424" s="8"/>
      <c r="AB424" s="80"/>
      <c r="AC424" s="80"/>
      <c r="AD424" s="80"/>
      <c r="AF424" s="80"/>
      <c r="AG424" s="80"/>
      <c r="AH424" s="80"/>
      <c r="AI424" s="8"/>
      <c r="AJ424" s="80"/>
      <c r="AK424" s="80"/>
      <c r="AL424" s="80"/>
      <c r="AN424" s="80"/>
      <c r="AO424" s="80"/>
      <c r="AP424" s="80"/>
    </row>
    <row r="425" spans="4:42" s="6" customFormat="1" x14ac:dyDescent="0.2">
      <c r="D425" s="8"/>
      <c r="E425" s="8"/>
      <c r="F425" s="8"/>
      <c r="G425" s="8"/>
      <c r="H425" s="8"/>
      <c r="I425" s="8"/>
      <c r="J425" s="8"/>
      <c r="K425" s="8"/>
      <c r="L425" s="80"/>
      <c r="M425" s="80"/>
      <c r="N425" s="80"/>
      <c r="O425" s="8"/>
      <c r="P425" s="80"/>
      <c r="Q425" s="80"/>
      <c r="R425" s="80"/>
      <c r="S425" s="8"/>
      <c r="T425" s="100"/>
      <c r="U425" s="100"/>
      <c r="V425" s="100"/>
      <c r="X425" s="80"/>
      <c r="Y425" s="80"/>
      <c r="Z425" s="80"/>
      <c r="AA425" s="8"/>
      <c r="AB425" s="80"/>
      <c r="AC425" s="80"/>
      <c r="AD425" s="80"/>
      <c r="AF425" s="80"/>
      <c r="AG425" s="80"/>
      <c r="AH425" s="80"/>
      <c r="AI425" s="8"/>
      <c r="AJ425" s="80"/>
      <c r="AK425" s="80"/>
      <c r="AL425" s="80"/>
      <c r="AN425" s="80"/>
      <c r="AO425" s="80"/>
      <c r="AP425" s="80"/>
    </row>
    <row r="426" spans="4:42" s="6" customFormat="1" x14ac:dyDescent="0.2">
      <c r="D426" s="8"/>
      <c r="E426" s="8"/>
      <c r="F426" s="8"/>
      <c r="G426" s="8"/>
      <c r="H426" s="8"/>
      <c r="I426" s="8"/>
      <c r="J426" s="8"/>
      <c r="K426" s="8"/>
      <c r="L426" s="80"/>
      <c r="M426" s="80"/>
      <c r="N426" s="80"/>
      <c r="O426" s="8"/>
      <c r="P426" s="80"/>
      <c r="Q426" s="80"/>
      <c r="R426" s="80"/>
      <c r="S426" s="8"/>
      <c r="T426" s="100"/>
      <c r="U426" s="100"/>
      <c r="V426" s="100"/>
      <c r="X426" s="80"/>
      <c r="Y426" s="80"/>
      <c r="Z426" s="80"/>
      <c r="AA426" s="8"/>
      <c r="AB426" s="80"/>
      <c r="AC426" s="80"/>
      <c r="AD426" s="80"/>
      <c r="AF426" s="80"/>
      <c r="AG426" s="80"/>
      <c r="AH426" s="80"/>
      <c r="AI426" s="8"/>
      <c r="AJ426" s="80"/>
      <c r="AK426" s="80"/>
      <c r="AL426" s="80"/>
      <c r="AN426" s="80"/>
      <c r="AO426" s="80"/>
      <c r="AP426" s="80"/>
    </row>
    <row r="427" spans="4:42" s="6" customFormat="1" x14ac:dyDescent="0.2">
      <c r="D427" s="8"/>
      <c r="E427" s="8"/>
      <c r="F427" s="8"/>
      <c r="G427" s="8"/>
      <c r="H427" s="8"/>
      <c r="I427" s="8"/>
      <c r="J427" s="8"/>
      <c r="K427" s="8"/>
      <c r="L427" s="80"/>
      <c r="M427" s="80"/>
      <c r="N427" s="80"/>
      <c r="O427" s="8"/>
      <c r="P427" s="80"/>
      <c r="Q427" s="80"/>
      <c r="R427" s="80"/>
      <c r="S427" s="8"/>
      <c r="T427" s="100"/>
      <c r="U427" s="100"/>
      <c r="V427" s="100"/>
      <c r="X427" s="80"/>
      <c r="Y427" s="80"/>
      <c r="Z427" s="80"/>
      <c r="AA427" s="8"/>
      <c r="AB427" s="80"/>
      <c r="AC427" s="80"/>
      <c r="AD427" s="80"/>
      <c r="AF427" s="80"/>
      <c r="AG427" s="80"/>
      <c r="AH427" s="80"/>
      <c r="AI427" s="8"/>
      <c r="AJ427" s="80"/>
      <c r="AK427" s="80"/>
      <c r="AL427" s="80"/>
      <c r="AN427" s="80"/>
      <c r="AO427" s="80"/>
      <c r="AP427" s="80"/>
    </row>
    <row r="428" spans="4:42" s="6" customFormat="1" x14ac:dyDescent="0.2">
      <c r="D428" s="8"/>
      <c r="E428" s="8"/>
      <c r="F428" s="8"/>
      <c r="G428" s="8"/>
      <c r="H428" s="8"/>
      <c r="I428" s="8"/>
      <c r="J428" s="8"/>
      <c r="K428" s="8"/>
      <c r="L428" s="80"/>
      <c r="M428" s="80"/>
      <c r="N428" s="80"/>
      <c r="O428" s="8"/>
      <c r="P428" s="80"/>
      <c r="Q428" s="80"/>
      <c r="R428" s="80"/>
      <c r="S428" s="8"/>
      <c r="T428" s="100"/>
      <c r="U428" s="100"/>
      <c r="V428" s="100"/>
      <c r="X428" s="80"/>
      <c r="Y428" s="80"/>
      <c r="Z428" s="80"/>
      <c r="AA428" s="8"/>
      <c r="AB428" s="80"/>
      <c r="AC428" s="80"/>
      <c r="AD428" s="80"/>
      <c r="AF428" s="80"/>
      <c r="AG428" s="80"/>
      <c r="AH428" s="80"/>
      <c r="AI428" s="8"/>
      <c r="AJ428" s="80"/>
      <c r="AK428" s="80"/>
      <c r="AL428" s="80"/>
      <c r="AN428" s="80"/>
      <c r="AO428" s="80"/>
      <c r="AP428" s="80"/>
    </row>
    <row r="429" spans="4:42" s="6" customFormat="1" x14ac:dyDescent="0.2">
      <c r="D429" s="8"/>
      <c r="E429" s="8"/>
      <c r="F429" s="8"/>
      <c r="G429" s="8"/>
      <c r="H429" s="8"/>
      <c r="I429" s="8"/>
      <c r="J429" s="8"/>
      <c r="K429" s="8"/>
      <c r="L429" s="80"/>
      <c r="M429" s="80"/>
      <c r="N429" s="80"/>
      <c r="O429" s="8"/>
      <c r="P429" s="80"/>
      <c r="Q429" s="80"/>
      <c r="R429" s="80"/>
      <c r="S429" s="8"/>
      <c r="T429" s="100"/>
      <c r="U429" s="100"/>
      <c r="V429" s="100"/>
      <c r="X429" s="80"/>
      <c r="Y429" s="80"/>
      <c r="Z429" s="80"/>
      <c r="AA429" s="8"/>
      <c r="AB429" s="80"/>
      <c r="AC429" s="80"/>
      <c r="AD429" s="80"/>
      <c r="AF429" s="80"/>
      <c r="AG429" s="80"/>
      <c r="AH429" s="80"/>
      <c r="AI429" s="8"/>
      <c r="AJ429" s="80"/>
      <c r="AK429" s="80"/>
      <c r="AL429" s="80"/>
      <c r="AN429" s="80"/>
      <c r="AO429" s="80"/>
      <c r="AP429" s="80"/>
    </row>
    <row r="430" spans="4:42" s="6" customFormat="1" x14ac:dyDescent="0.2">
      <c r="D430" s="8"/>
      <c r="E430" s="8"/>
      <c r="F430" s="8"/>
      <c r="G430" s="8"/>
      <c r="H430" s="8"/>
      <c r="I430" s="8"/>
      <c r="J430" s="8"/>
      <c r="K430" s="8"/>
      <c r="L430" s="80"/>
      <c r="M430" s="80"/>
      <c r="N430" s="80"/>
      <c r="O430" s="8"/>
      <c r="P430" s="80"/>
      <c r="Q430" s="80"/>
      <c r="R430" s="80"/>
      <c r="S430" s="8"/>
      <c r="T430" s="100"/>
      <c r="U430" s="100"/>
      <c r="V430" s="100"/>
      <c r="X430" s="80"/>
      <c r="Y430" s="80"/>
      <c r="Z430" s="80"/>
      <c r="AA430" s="8"/>
      <c r="AB430" s="80"/>
      <c r="AC430" s="80"/>
      <c r="AD430" s="80"/>
      <c r="AF430" s="80"/>
      <c r="AG430" s="80"/>
      <c r="AH430" s="80"/>
      <c r="AI430" s="8"/>
      <c r="AJ430" s="80"/>
      <c r="AK430" s="80"/>
      <c r="AL430" s="80"/>
      <c r="AN430" s="80"/>
      <c r="AO430" s="80"/>
      <c r="AP430" s="80"/>
    </row>
    <row r="431" spans="4:42" s="6" customFormat="1" x14ac:dyDescent="0.2">
      <c r="D431" s="8"/>
      <c r="E431" s="8"/>
      <c r="F431" s="8"/>
      <c r="G431" s="8"/>
      <c r="H431" s="8"/>
      <c r="I431" s="8"/>
      <c r="J431" s="8"/>
      <c r="K431" s="8"/>
      <c r="L431" s="80"/>
      <c r="M431" s="80"/>
      <c r="N431" s="80"/>
      <c r="O431" s="8"/>
      <c r="P431" s="80"/>
      <c r="Q431" s="80"/>
      <c r="R431" s="80"/>
      <c r="S431" s="8"/>
      <c r="T431" s="100"/>
      <c r="U431" s="100"/>
      <c r="V431" s="100"/>
      <c r="X431" s="80"/>
      <c r="Y431" s="80"/>
      <c r="Z431" s="80"/>
      <c r="AA431" s="8"/>
      <c r="AB431" s="80"/>
      <c r="AC431" s="80"/>
      <c r="AD431" s="80"/>
      <c r="AF431" s="80"/>
      <c r="AG431" s="80"/>
      <c r="AH431" s="80"/>
      <c r="AI431" s="8"/>
      <c r="AJ431" s="80"/>
      <c r="AK431" s="80"/>
      <c r="AL431" s="80"/>
      <c r="AN431" s="80"/>
      <c r="AO431" s="80"/>
      <c r="AP431" s="80"/>
    </row>
    <row r="432" spans="4:42" s="6" customFormat="1" x14ac:dyDescent="0.2">
      <c r="D432" s="8"/>
      <c r="E432" s="8"/>
      <c r="F432" s="8"/>
      <c r="G432" s="8"/>
      <c r="H432" s="8"/>
      <c r="I432" s="8"/>
      <c r="J432" s="8"/>
      <c r="K432" s="8"/>
      <c r="L432" s="80"/>
      <c r="M432" s="80"/>
      <c r="N432" s="80"/>
      <c r="O432" s="8"/>
      <c r="P432" s="80"/>
      <c r="Q432" s="80"/>
      <c r="R432" s="80"/>
      <c r="S432" s="8"/>
      <c r="T432" s="100"/>
      <c r="U432" s="100"/>
      <c r="V432" s="100"/>
      <c r="X432" s="80"/>
      <c r="Y432" s="80"/>
      <c r="Z432" s="80"/>
      <c r="AA432" s="8"/>
      <c r="AB432" s="80"/>
      <c r="AC432" s="80"/>
      <c r="AD432" s="80"/>
      <c r="AF432" s="80"/>
      <c r="AG432" s="80"/>
      <c r="AH432" s="80"/>
      <c r="AI432" s="8"/>
      <c r="AJ432" s="80"/>
      <c r="AK432" s="80"/>
      <c r="AL432" s="80"/>
      <c r="AN432" s="80"/>
      <c r="AO432" s="80"/>
      <c r="AP432" s="80"/>
    </row>
    <row r="433" spans="4:42" s="6" customFormat="1" x14ac:dyDescent="0.2">
      <c r="D433" s="8"/>
      <c r="E433" s="8"/>
      <c r="F433" s="8"/>
      <c r="G433" s="8"/>
      <c r="H433" s="8"/>
      <c r="I433" s="8"/>
      <c r="J433" s="8"/>
      <c r="K433" s="8"/>
      <c r="L433" s="80"/>
      <c r="M433" s="80"/>
      <c r="N433" s="80"/>
      <c r="O433" s="8"/>
      <c r="P433" s="80"/>
      <c r="Q433" s="80"/>
      <c r="R433" s="80"/>
      <c r="S433" s="8"/>
      <c r="T433" s="100"/>
      <c r="U433" s="100"/>
      <c r="V433" s="100"/>
      <c r="X433" s="80"/>
      <c r="Y433" s="80"/>
      <c r="Z433" s="80"/>
      <c r="AA433" s="8"/>
      <c r="AB433" s="80"/>
      <c r="AC433" s="80"/>
      <c r="AD433" s="80"/>
      <c r="AF433" s="80"/>
      <c r="AG433" s="80"/>
      <c r="AH433" s="80"/>
      <c r="AI433" s="8"/>
      <c r="AJ433" s="80"/>
      <c r="AK433" s="80"/>
      <c r="AL433" s="80"/>
      <c r="AN433" s="80"/>
      <c r="AO433" s="80"/>
      <c r="AP433" s="80"/>
    </row>
    <row r="434" spans="4:42" s="6" customFormat="1" x14ac:dyDescent="0.2">
      <c r="D434" s="8"/>
      <c r="E434" s="8"/>
      <c r="F434" s="8"/>
      <c r="G434" s="8"/>
      <c r="H434" s="8"/>
      <c r="I434" s="8"/>
      <c r="J434" s="8"/>
      <c r="K434" s="8"/>
      <c r="L434" s="80"/>
      <c r="M434" s="80"/>
      <c r="N434" s="80"/>
      <c r="O434" s="8"/>
      <c r="P434" s="80"/>
      <c r="Q434" s="80"/>
      <c r="R434" s="80"/>
      <c r="S434" s="8"/>
      <c r="T434" s="100"/>
      <c r="U434" s="100"/>
      <c r="V434" s="100"/>
      <c r="X434" s="80"/>
      <c r="Y434" s="80"/>
      <c r="Z434" s="80"/>
      <c r="AA434" s="8"/>
      <c r="AB434" s="80"/>
      <c r="AC434" s="80"/>
      <c r="AD434" s="80"/>
      <c r="AF434" s="80"/>
      <c r="AG434" s="80"/>
      <c r="AH434" s="80"/>
      <c r="AI434" s="8"/>
      <c r="AJ434" s="80"/>
      <c r="AK434" s="80"/>
      <c r="AL434" s="80"/>
      <c r="AN434" s="80"/>
      <c r="AO434" s="80"/>
      <c r="AP434" s="80"/>
    </row>
    <row r="435" spans="4:42" s="6" customFormat="1" x14ac:dyDescent="0.2">
      <c r="D435" s="8"/>
      <c r="E435" s="8"/>
      <c r="F435" s="8"/>
      <c r="G435" s="8"/>
      <c r="H435" s="8"/>
      <c r="I435" s="8"/>
      <c r="J435" s="8"/>
      <c r="K435" s="8"/>
      <c r="L435" s="80"/>
      <c r="M435" s="80"/>
      <c r="N435" s="80"/>
      <c r="O435" s="8"/>
      <c r="P435" s="80"/>
      <c r="Q435" s="80"/>
      <c r="R435" s="80"/>
      <c r="S435" s="8"/>
      <c r="T435" s="100"/>
      <c r="U435" s="100"/>
      <c r="V435" s="100"/>
      <c r="X435" s="80"/>
      <c r="Y435" s="80"/>
      <c r="Z435" s="80"/>
      <c r="AA435" s="8"/>
      <c r="AB435" s="80"/>
      <c r="AC435" s="80"/>
      <c r="AD435" s="80"/>
      <c r="AF435" s="80"/>
      <c r="AG435" s="80"/>
      <c r="AH435" s="80"/>
      <c r="AI435" s="8"/>
      <c r="AJ435" s="80"/>
      <c r="AK435" s="80"/>
      <c r="AL435" s="80"/>
      <c r="AN435" s="80"/>
      <c r="AO435" s="80"/>
      <c r="AP435" s="80"/>
    </row>
    <row r="436" spans="4:42" s="6" customFormat="1" x14ac:dyDescent="0.2">
      <c r="D436" s="8"/>
      <c r="E436" s="8"/>
      <c r="F436" s="8"/>
      <c r="G436" s="8"/>
      <c r="H436" s="8"/>
      <c r="I436" s="8"/>
      <c r="J436" s="8"/>
      <c r="K436" s="8"/>
      <c r="L436" s="80"/>
      <c r="M436" s="80"/>
      <c r="N436" s="80"/>
      <c r="O436" s="8"/>
      <c r="P436" s="80"/>
      <c r="Q436" s="80"/>
      <c r="R436" s="80"/>
      <c r="S436" s="8"/>
      <c r="T436" s="100"/>
      <c r="U436" s="100"/>
      <c r="V436" s="100"/>
      <c r="X436" s="80"/>
      <c r="Y436" s="80"/>
      <c r="Z436" s="80"/>
      <c r="AA436" s="8"/>
      <c r="AB436" s="80"/>
      <c r="AC436" s="80"/>
      <c r="AD436" s="80"/>
      <c r="AF436" s="80"/>
      <c r="AG436" s="80"/>
      <c r="AH436" s="80"/>
      <c r="AI436" s="8"/>
      <c r="AJ436" s="80"/>
      <c r="AK436" s="80"/>
      <c r="AL436" s="80"/>
      <c r="AN436" s="80"/>
      <c r="AO436" s="80"/>
      <c r="AP436" s="80"/>
    </row>
    <row r="437" spans="4:42" s="6" customFormat="1" x14ac:dyDescent="0.2">
      <c r="D437" s="8"/>
      <c r="E437" s="8"/>
      <c r="F437" s="8"/>
      <c r="G437" s="8"/>
      <c r="H437" s="8"/>
      <c r="I437" s="8"/>
      <c r="J437" s="8"/>
      <c r="K437" s="8"/>
      <c r="L437" s="80"/>
      <c r="M437" s="80"/>
      <c r="N437" s="80"/>
      <c r="O437" s="8"/>
      <c r="P437" s="80"/>
      <c r="Q437" s="80"/>
      <c r="R437" s="80"/>
      <c r="S437" s="8"/>
      <c r="T437" s="100"/>
      <c r="U437" s="100"/>
      <c r="V437" s="100"/>
      <c r="X437" s="80"/>
      <c r="Y437" s="80"/>
      <c r="Z437" s="80"/>
      <c r="AA437" s="8"/>
      <c r="AB437" s="80"/>
      <c r="AC437" s="80"/>
      <c r="AD437" s="80"/>
      <c r="AF437" s="80"/>
      <c r="AG437" s="80"/>
      <c r="AH437" s="80"/>
      <c r="AI437" s="8"/>
      <c r="AJ437" s="80"/>
      <c r="AK437" s="80"/>
      <c r="AL437" s="80"/>
      <c r="AN437" s="80"/>
      <c r="AO437" s="80"/>
      <c r="AP437" s="80"/>
    </row>
    <row r="438" spans="4:42" s="6" customFormat="1" x14ac:dyDescent="0.2">
      <c r="D438" s="8"/>
      <c r="E438" s="8"/>
      <c r="F438" s="8"/>
      <c r="G438" s="8"/>
      <c r="H438" s="8"/>
      <c r="I438" s="8"/>
      <c r="J438" s="8"/>
      <c r="K438" s="8"/>
      <c r="L438" s="80"/>
      <c r="M438" s="80"/>
      <c r="N438" s="80"/>
      <c r="O438" s="8"/>
      <c r="P438" s="80"/>
      <c r="Q438" s="80"/>
      <c r="R438" s="80"/>
      <c r="S438" s="8"/>
      <c r="T438" s="100"/>
      <c r="U438" s="100"/>
      <c r="V438" s="100"/>
      <c r="X438" s="80"/>
      <c r="Y438" s="80"/>
      <c r="Z438" s="80"/>
      <c r="AA438" s="8"/>
      <c r="AB438" s="80"/>
      <c r="AC438" s="80"/>
      <c r="AD438" s="80"/>
      <c r="AF438" s="80"/>
      <c r="AG438" s="80"/>
      <c r="AH438" s="80"/>
      <c r="AI438" s="8"/>
      <c r="AJ438" s="80"/>
      <c r="AK438" s="80"/>
      <c r="AL438" s="80"/>
      <c r="AN438" s="80"/>
      <c r="AO438" s="80"/>
      <c r="AP438" s="80"/>
    </row>
    <row r="439" spans="4:42" s="6" customFormat="1" x14ac:dyDescent="0.2">
      <c r="D439" s="8"/>
      <c r="E439" s="8"/>
      <c r="F439" s="8"/>
      <c r="G439" s="8"/>
      <c r="H439" s="8"/>
      <c r="I439" s="8"/>
      <c r="J439" s="8"/>
      <c r="K439" s="8"/>
      <c r="L439" s="80"/>
      <c r="M439" s="80"/>
      <c r="N439" s="80"/>
      <c r="O439" s="8"/>
      <c r="P439" s="80"/>
      <c r="Q439" s="80"/>
      <c r="R439" s="80"/>
      <c r="S439" s="8"/>
      <c r="T439" s="100"/>
      <c r="U439" s="100"/>
      <c r="V439" s="100"/>
      <c r="X439" s="80"/>
      <c r="Y439" s="80"/>
      <c r="Z439" s="80"/>
      <c r="AA439" s="8"/>
      <c r="AB439" s="80"/>
      <c r="AC439" s="80"/>
      <c r="AD439" s="80"/>
      <c r="AF439" s="80"/>
      <c r="AG439" s="80"/>
      <c r="AH439" s="80"/>
      <c r="AI439" s="8"/>
      <c r="AJ439" s="80"/>
      <c r="AK439" s="80"/>
      <c r="AL439" s="80"/>
      <c r="AN439" s="80"/>
      <c r="AO439" s="80"/>
      <c r="AP439" s="80"/>
    </row>
    <row r="440" spans="4:42" s="6" customFormat="1" x14ac:dyDescent="0.2">
      <c r="D440" s="8"/>
      <c r="E440" s="8"/>
      <c r="F440" s="8"/>
      <c r="G440" s="8"/>
      <c r="H440" s="8"/>
      <c r="I440" s="8"/>
      <c r="J440" s="8"/>
      <c r="K440" s="8"/>
      <c r="L440" s="80"/>
      <c r="M440" s="80"/>
      <c r="N440" s="80"/>
      <c r="O440" s="8"/>
      <c r="P440" s="80"/>
      <c r="Q440" s="80"/>
      <c r="R440" s="80"/>
      <c r="S440" s="8"/>
      <c r="T440" s="100"/>
      <c r="U440" s="100"/>
      <c r="V440" s="100"/>
      <c r="X440" s="80"/>
      <c r="Y440" s="80"/>
      <c r="Z440" s="80"/>
      <c r="AA440" s="8"/>
      <c r="AB440" s="80"/>
      <c r="AC440" s="80"/>
      <c r="AD440" s="80"/>
      <c r="AF440" s="80"/>
      <c r="AG440" s="80"/>
      <c r="AH440" s="80"/>
      <c r="AI440" s="8"/>
      <c r="AJ440" s="80"/>
      <c r="AK440" s="80"/>
      <c r="AL440" s="80"/>
      <c r="AN440" s="80"/>
      <c r="AO440" s="80"/>
      <c r="AP440" s="80"/>
    </row>
    <row r="441" spans="4:42" s="6" customFormat="1" x14ac:dyDescent="0.2">
      <c r="D441" s="8"/>
      <c r="E441" s="8"/>
      <c r="F441" s="8"/>
      <c r="G441" s="8"/>
      <c r="H441" s="8"/>
      <c r="I441" s="8"/>
      <c r="J441" s="8"/>
      <c r="K441" s="8"/>
      <c r="L441" s="80"/>
      <c r="M441" s="80"/>
      <c r="N441" s="80"/>
      <c r="O441" s="8"/>
      <c r="P441" s="80"/>
      <c r="Q441" s="80"/>
      <c r="R441" s="80"/>
      <c r="S441" s="8"/>
      <c r="T441" s="100"/>
      <c r="U441" s="100"/>
      <c r="V441" s="100"/>
      <c r="X441" s="80"/>
      <c r="Y441" s="80"/>
      <c r="Z441" s="80"/>
      <c r="AA441" s="8"/>
      <c r="AB441" s="80"/>
      <c r="AC441" s="80"/>
      <c r="AD441" s="80"/>
      <c r="AF441" s="80"/>
      <c r="AG441" s="80"/>
      <c r="AH441" s="80"/>
      <c r="AI441" s="8"/>
      <c r="AJ441" s="80"/>
      <c r="AK441" s="80"/>
      <c r="AL441" s="80"/>
      <c r="AN441" s="80"/>
      <c r="AO441" s="80"/>
      <c r="AP441" s="80"/>
    </row>
    <row r="442" spans="4:42" s="6" customFormat="1" x14ac:dyDescent="0.2">
      <c r="D442" s="8"/>
      <c r="E442" s="8"/>
      <c r="F442" s="8"/>
      <c r="G442" s="8"/>
      <c r="H442" s="8"/>
      <c r="I442" s="8"/>
      <c r="J442" s="8"/>
      <c r="K442" s="8"/>
      <c r="L442" s="80"/>
      <c r="M442" s="80"/>
      <c r="N442" s="80"/>
      <c r="O442" s="8"/>
      <c r="P442" s="80"/>
      <c r="Q442" s="80"/>
      <c r="R442" s="80"/>
      <c r="S442" s="8"/>
      <c r="T442" s="100"/>
      <c r="U442" s="100"/>
      <c r="V442" s="100"/>
      <c r="X442" s="80"/>
      <c r="Y442" s="80"/>
      <c r="Z442" s="80"/>
      <c r="AA442" s="8"/>
      <c r="AB442" s="80"/>
      <c r="AC442" s="80"/>
      <c r="AD442" s="80"/>
      <c r="AF442" s="80"/>
      <c r="AG442" s="80"/>
      <c r="AH442" s="80"/>
      <c r="AI442" s="8"/>
      <c r="AJ442" s="80"/>
      <c r="AK442" s="80"/>
      <c r="AL442" s="80"/>
      <c r="AN442" s="80"/>
      <c r="AO442" s="80"/>
      <c r="AP442" s="80"/>
    </row>
    <row r="443" spans="4:42" s="6" customFormat="1" x14ac:dyDescent="0.2">
      <c r="D443" s="8"/>
      <c r="E443" s="8"/>
      <c r="F443" s="8"/>
      <c r="G443" s="8"/>
      <c r="H443" s="8"/>
      <c r="I443" s="8"/>
      <c r="J443" s="8"/>
      <c r="K443" s="8"/>
      <c r="L443" s="80"/>
      <c r="M443" s="80"/>
      <c r="N443" s="80"/>
      <c r="O443" s="8"/>
      <c r="P443" s="80"/>
      <c r="Q443" s="80"/>
      <c r="R443" s="80"/>
      <c r="S443" s="8"/>
      <c r="T443" s="100"/>
      <c r="U443" s="100"/>
      <c r="V443" s="100"/>
      <c r="X443" s="80"/>
      <c r="Y443" s="80"/>
      <c r="Z443" s="80"/>
      <c r="AA443" s="8"/>
      <c r="AB443" s="80"/>
      <c r="AC443" s="80"/>
      <c r="AD443" s="80"/>
      <c r="AF443" s="80"/>
      <c r="AG443" s="80"/>
      <c r="AH443" s="80"/>
      <c r="AI443" s="8"/>
      <c r="AJ443" s="80"/>
      <c r="AK443" s="80"/>
      <c r="AL443" s="80"/>
      <c r="AN443" s="80"/>
      <c r="AO443" s="80"/>
      <c r="AP443" s="80"/>
    </row>
    <row r="444" spans="4:42" s="6" customFormat="1" x14ac:dyDescent="0.2">
      <c r="D444" s="8"/>
      <c r="E444" s="8"/>
      <c r="F444" s="8"/>
      <c r="G444" s="8"/>
      <c r="H444" s="8"/>
      <c r="I444" s="8"/>
      <c r="J444" s="8"/>
      <c r="K444" s="8"/>
      <c r="L444" s="80"/>
      <c r="M444" s="80"/>
      <c r="N444" s="80"/>
      <c r="O444" s="8"/>
      <c r="P444" s="80"/>
      <c r="Q444" s="80"/>
      <c r="R444" s="80"/>
      <c r="S444" s="8"/>
      <c r="T444" s="100"/>
      <c r="U444" s="100"/>
      <c r="V444" s="100"/>
      <c r="X444" s="80"/>
      <c r="Y444" s="80"/>
      <c r="Z444" s="80"/>
      <c r="AA444" s="8"/>
      <c r="AB444" s="80"/>
      <c r="AC444" s="80"/>
      <c r="AD444" s="80"/>
      <c r="AF444" s="80"/>
      <c r="AG444" s="80"/>
      <c r="AH444" s="80"/>
      <c r="AI444" s="8"/>
      <c r="AJ444" s="80"/>
      <c r="AK444" s="80"/>
      <c r="AL444" s="80"/>
      <c r="AN444" s="80"/>
      <c r="AO444" s="80"/>
      <c r="AP444" s="80"/>
    </row>
    <row r="445" spans="4:42" s="6" customFormat="1" x14ac:dyDescent="0.2">
      <c r="D445" s="8"/>
      <c r="E445" s="8"/>
      <c r="F445" s="8"/>
      <c r="G445" s="8"/>
      <c r="H445" s="8"/>
      <c r="I445" s="8"/>
      <c r="J445" s="8"/>
      <c r="K445" s="8"/>
      <c r="L445" s="80"/>
      <c r="M445" s="80"/>
      <c r="N445" s="80"/>
      <c r="O445" s="8"/>
      <c r="P445" s="80"/>
      <c r="Q445" s="80"/>
      <c r="R445" s="80"/>
      <c r="S445" s="8"/>
      <c r="T445" s="100"/>
      <c r="U445" s="100"/>
      <c r="V445" s="100"/>
      <c r="X445" s="80"/>
      <c r="Y445" s="80"/>
      <c r="Z445" s="80"/>
      <c r="AA445" s="8"/>
      <c r="AB445" s="80"/>
      <c r="AC445" s="80"/>
      <c r="AD445" s="80"/>
      <c r="AF445" s="80"/>
      <c r="AG445" s="80"/>
      <c r="AH445" s="80"/>
      <c r="AI445" s="8"/>
      <c r="AJ445" s="80"/>
      <c r="AK445" s="80"/>
      <c r="AL445" s="80"/>
      <c r="AN445" s="80"/>
      <c r="AO445" s="80"/>
      <c r="AP445" s="80"/>
    </row>
    <row r="446" spans="4:42" s="6" customFormat="1" x14ac:dyDescent="0.2">
      <c r="D446" s="8"/>
      <c r="E446" s="8"/>
      <c r="F446" s="8"/>
      <c r="G446" s="8"/>
      <c r="H446" s="8"/>
      <c r="I446" s="8"/>
      <c r="J446" s="8"/>
      <c r="K446" s="8"/>
      <c r="L446" s="80"/>
      <c r="M446" s="80"/>
      <c r="N446" s="80"/>
      <c r="O446" s="8"/>
      <c r="P446" s="80"/>
      <c r="Q446" s="80"/>
      <c r="R446" s="80"/>
      <c r="S446" s="8"/>
      <c r="T446" s="100"/>
      <c r="U446" s="100"/>
      <c r="V446" s="100"/>
      <c r="X446" s="80"/>
      <c r="Y446" s="80"/>
      <c r="Z446" s="80"/>
      <c r="AA446" s="8"/>
      <c r="AB446" s="80"/>
      <c r="AC446" s="80"/>
      <c r="AD446" s="80"/>
      <c r="AF446" s="80"/>
      <c r="AG446" s="80"/>
      <c r="AH446" s="80"/>
      <c r="AI446" s="8"/>
      <c r="AJ446" s="80"/>
      <c r="AK446" s="80"/>
      <c r="AL446" s="80"/>
      <c r="AN446" s="80"/>
      <c r="AO446" s="80"/>
      <c r="AP446" s="80"/>
    </row>
    <row r="447" spans="4:42" s="6" customFormat="1" x14ac:dyDescent="0.2">
      <c r="D447" s="8"/>
      <c r="E447" s="8"/>
      <c r="F447" s="8"/>
      <c r="G447" s="8"/>
      <c r="H447" s="8"/>
      <c r="I447" s="8"/>
      <c r="J447" s="8"/>
      <c r="K447" s="8"/>
      <c r="L447" s="80"/>
      <c r="M447" s="80"/>
      <c r="N447" s="80"/>
      <c r="O447" s="8"/>
      <c r="P447" s="80"/>
      <c r="Q447" s="80"/>
      <c r="R447" s="80"/>
      <c r="S447" s="8"/>
      <c r="T447" s="100"/>
      <c r="U447" s="100"/>
      <c r="V447" s="100"/>
      <c r="X447" s="80"/>
      <c r="Y447" s="80"/>
      <c r="Z447" s="80"/>
      <c r="AA447" s="8"/>
      <c r="AB447" s="80"/>
      <c r="AC447" s="80"/>
      <c r="AD447" s="80"/>
      <c r="AF447" s="80"/>
      <c r="AG447" s="80"/>
      <c r="AH447" s="80"/>
      <c r="AI447" s="8"/>
      <c r="AJ447" s="80"/>
      <c r="AK447" s="80"/>
      <c r="AL447" s="80"/>
      <c r="AN447" s="80"/>
      <c r="AO447" s="80"/>
      <c r="AP447" s="80"/>
    </row>
    <row r="448" spans="4:42" s="6" customFormat="1" x14ac:dyDescent="0.2">
      <c r="D448" s="8"/>
      <c r="E448" s="8"/>
      <c r="F448" s="8"/>
      <c r="G448" s="8"/>
      <c r="H448" s="8"/>
      <c r="I448" s="8"/>
      <c r="J448" s="8"/>
      <c r="K448" s="8"/>
      <c r="L448" s="80"/>
      <c r="M448" s="80"/>
      <c r="N448" s="80"/>
      <c r="O448" s="8"/>
      <c r="P448" s="80"/>
      <c r="Q448" s="80"/>
      <c r="R448" s="80"/>
      <c r="S448" s="8"/>
      <c r="T448" s="100"/>
      <c r="U448" s="100"/>
      <c r="V448" s="100"/>
      <c r="X448" s="80"/>
      <c r="Y448" s="80"/>
      <c r="Z448" s="80"/>
      <c r="AA448" s="8"/>
      <c r="AB448" s="80"/>
      <c r="AC448" s="80"/>
      <c r="AD448" s="80"/>
      <c r="AF448" s="80"/>
      <c r="AG448" s="80"/>
      <c r="AH448" s="80"/>
      <c r="AI448" s="8"/>
      <c r="AJ448" s="80"/>
      <c r="AK448" s="80"/>
      <c r="AL448" s="80"/>
      <c r="AN448" s="80"/>
      <c r="AO448" s="80"/>
      <c r="AP448" s="80"/>
    </row>
    <row r="449" spans="4:42" s="6" customFormat="1" x14ac:dyDescent="0.2">
      <c r="D449" s="8"/>
      <c r="E449" s="8"/>
      <c r="F449" s="8"/>
      <c r="G449" s="8"/>
      <c r="H449" s="8"/>
      <c r="I449" s="8"/>
      <c r="J449" s="8"/>
      <c r="K449" s="8"/>
      <c r="L449" s="80"/>
      <c r="M449" s="80"/>
      <c r="N449" s="80"/>
      <c r="O449" s="8"/>
      <c r="P449" s="80"/>
      <c r="Q449" s="80"/>
      <c r="R449" s="80"/>
      <c r="S449" s="8"/>
      <c r="T449" s="100"/>
      <c r="U449" s="100"/>
      <c r="V449" s="100"/>
      <c r="X449" s="80"/>
      <c r="Y449" s="80"/>
      <c r="Z449" s="80"/>
      <c r="AA449" s="8"/>
      <c r="AB449" s="80"/>
      <c r="AC449" s="80"/>
      <c r="AD449" s="80"/>
      <c r="AF449" s="80"/>
      <c r="AG449" s="80"/>
      <c r="AH449" s="80"/>
      <c r="AI449" s="8"/>
      <c r="AJ449" s="80"/>
      <c r="AK449" s="80"/>
      <c r="AL449" s="80"/>
      <c r="AN449" s="80"/>
      <c r="AO449" s="80"/>
      <c r="AP449" s="80"/>
    </row>
    <row r="450" spans="4:42" s="6" customFormat="1" x14ac:dyDescent="0.2">
      <c r="D450" s="8"/>
      <c r="E450" s="8"/>
      <c r="F450" s="8"/>
      <c r="G450" s="8"/>
      <c r="H450" s="8"/>
      <c r="I450" s="8"/>
      <c r="J450" s="8"/>
      <c r="K450" s="8"/>
      <c r="L450" s="80"/>
      <c r="M450" s="80"/>
      <c r="N450" s="80"/>
      <c r="O450" s="8"/>
      <c r="P450" s="80"/>
      <c r="Q450" s="80"/>
      <c r="R450" s="80"/>
      <c r="S450" s="8"/>
      <c r="T450" s="100"/>
      <c r="U450" s="100"/>
      <c r="V450" s="100"/>
      <c r="X450" s="80"/>
      <c r="Y450" s="80"/>
      <c r="Z450" s="80"/>
      <c r="AA450" s="8"/>
      <c r="AB450" s="80"/>
      <c r="AC450" s="80"/>
      <c r="AD450" s="80"/>
      <c r="AF450" s="80"/>
      <c r="AG450" s="80"/>
      <c r="AH450" s="80"/>
      <c r="AI450" s="8"/>
      <c r="AJ450" s="80"/>
      <c r="AK450" s="80"/>
      <c r="AL450" s="80"/>
      <c r="AN450" s="80"/>
      <c r="AO450" s="80"/>
      <c r="AP450" s="80"/>
    </row>
    <row r="451" spans="4:42" s="6" customFormat="1" x14ac:dyDescent="0.2">
      <c r="D451" s="8"/>
      <c r="E451" s="8"/>
      <c r="F451" s="8"/>
      <c r="G451" s="8"/>
      <c r="H451" s="8"/>
      <c r="I451" s="8"/>
      <c r="J451" s="8"/>
      <c r="K451" s="8"/>
      <c r="L451" s="80"/>
      <c r="M451" s="80"/>
      <c r="N451" s="80"/>
      <c r="O451" s="8"/>
      <c r="P451" s="80"/>
      <c r="Q451" s="80"/>
      <c r="R451" s="80"/>
      <c r="S451" s="8"/>
      <c r="T451" s="100"/>
      <c r="U451" s="100"/>
      <c r="V451" s="100"/>
      <c r="X451" s="80"/>
      <c r="Y451" s="80"/>
      <c r="Z451" s="80"/>
      <c r="AA451" s="8"/>
      <c r="AB451" s="80"/>
      <c r="AC451" s="80"/>
      <c r="AD451" s="80"/>
      <c r="AF451" s="80"/>
      <c r="AG451" s="80"/>
      <c r="AH451" s="80"/>
      <c r="AI451" s="8"/>
      <c r="AJ451" s="80"/>
      <c r="AK451" s="80"/>
      <c r="AL451" s="80"/>
      <c r="AN451" s="80"/>
      <c r="AO451" s="80"/>
      <c r="AP451" s="80"/>
    </row>
    <row r="452" spans="4:42" s="6" customFormat="1" x14ac:dyDescent="0.2">
      <c r="D452" s="8"/>
      <c r="E452" s="8"/>
      <c r="F452" s="8"/>
      <c r="G452" s="8"/>
      <c r="H452" s="8"/>
      <c r="I452" s="8"/>
      <c r="J452" s="8"/>
      <c r="K452" s="8"/>
      <c r="L452" s="80"/>
      <c r="M452" s="80"/>
      <c r="N452" s="80"/>
      <c r="O452" s="8"/>
      <c r="P452" s="80"/>
      <c r="Q452" s="80"/>
      <c r="R452" s="80"/>
      <c r="S452" s="8"/>
      <c r="T452" s="100"/>
      <c r="U452" s="100"/>
      <c r="V452" s="100"/>
      <c r="X452" s="80"/>
      <c r="Y452" s="80"/>
      <c r="Z452" s="80"/>
      <c r="AA452" s="8"/>
      <c r="AB452" s="80"/>
      <c r="AC452" s="80"/>
      <c r="AD452" s="80"/>
      <c r="AF452" s="80"/>
      <c r="AG452" s="80"/>
      <c r="AH452" s="80"/>
      <c r="AI452" s="8"/>
      <c r="AJ452" s="80"/>
      <c r="AK452" s="80"/>
      <c r="AL452" s="80"/>
      <c r="AN452" s="80"/>
      <c r="AO452" s="80"/>
      <c r="AP452" s="80"/>
    </row>
    <row r="453" spans="4:42" s="6" customFormat="1" x14ac:dyDescent="0.2">
      <c r="D453" s="8"/>
      <c r="E453" s="8"/>
      <c r="F453" s="8"/>
      <c r="G453" s="8"/>
      <c r="H453" s="8"/>
      <c r="I453" s="8"/>
      <c r="J453" s="8"/>
      <c r="K453" s="8"/>
      <c r="L453" s="80"/>
      <c r="M453" s="80"/>
      <c r="N453" s="80"/>
      <c r="O453" s="8"/>
      <c r="P453" s="80"/>
      <c r="Q453" s="80"/>
      <c r="R453" s="80"/>
      <c r="S453" s="8"/>
      <c r="T453" s="100"/>
      <c r="U453" s="100"/>
      <c r="V453" s="100"/>
      <c r="X453" s="80"/>
      <c r="Y453" s="80"/>
      <c r="Z453" s="80"/>
      <c r="AA453" s="8"/>
      <c r="AB453" s="80"/>
      <c r="AC453" s="80"/>
      <c r="AD453" s="80"/>
      <c r="AF453" s="80"/>
      <c r="AG453" s="80"/>
      <c r="AH453" s="80"/>
      <c r="AI453" s="8"/>
      <c r="AJ453" s="80"/>
      <c r="AK453" s="80"/>
      <c r="AL453" s="80"/>
      <c r="AN453" s="80"/>
      <c r="AO453" s="80"/>
      <c r="AP453" s="80"/>
    </row>
    <row r="454" spans="4:42" s="6" customFormat="1" x14ac:dyDescent="0.2">
      <c r="D454" s="8"/>
      <c r="E454" s="8"/>
      <c r="F454" s="8"/>
      <c r="G454" s="8"/>
      <c r="H454" s="8"/>
      <c r="I454" s="8"/>
      <c r="J454" s="8"/>
      <c r="K454" s="8"/>
      <c r="L454" s="80"/>
      <c r="M454" s="80"/>
      <c r="N454" s="80"/>
      <c r="O454" s="8"/>
      <c r="P454" s="80"/>
      <c r="Q454" s="80"/>
      <c r="R454" s="80"/>
      <c r="S454" s="8"/>
      <c r="T454" s="100"/>
      <c r="U454" s="100"/>
      <c r="V454" s="100"/>
      <c r="X454" s="80"/>
      <c r="Y454" s="80"/>
      <c r="Z454" s="80"/>
      <c r="AA454" s="8"/>
      <c r="AB454" s="80"/>
      <c r="AC454" s="80"/>
      <c r="AD454" s="80"/>
      <c r="AF454" s="80"/>
      <c r="AG454" s="80"/>
      <c r="AH454" s="80"/>
      <c r="AI454" s="8"/>
      <c r="AJ454" s="80"/>
      <c r="AK454" s="80"/>
      <c r="AL454" s="80"/>
      <c r="AN454" s="80"/>
      <c r="AO454" s="80"/>
      <c r="AP454" s="80"/>
    </row>
    <row r="455" spans="4:42" s="6" customFormat="1" x14ac:dyDescent="0.2">
      <c r="D455" s="8"/>
      <c r="E455" s="8"/>
      <c r="F455" s="8"/>
      <c r="G455" s="8"/>
      <c r="H455" s="8"/>
      <c r="I455" s="8"/>
      <c r="J455" s="8"/>
      <c r="K455" s="8"/>
      <c r="L455" s="80"/>
      <c r="M455" s="80"/>
      <c r="N455" s="80"/>
      <c r="O455" s="8"/>
      <c r="P455" s="80"/>
      <c r="Q455" s="80"/>
      <c r="R455" s="80"/>
      <c r="S455" s="8"/>
      <c r="T455" s="100"/>
      <c r="U455" s="100"/>
      <c r="V455" s="100"/>
      <c r="X455" s="80"/>
      <c r="Y455" s="80"/>
      <c r="Z455" s="80"/>
      <c r="AA455" s="8"/>
      <c r="AB455" s="80"/>
      <c r="AC455" s="80"/>
      <c r="AD455" s="80"/>
      <c r="AF455" s="80"/>
      <c r="AG455" s="80"/>
      <c r="AH455" s="80"/>
      <c r="AI455" s="8"/>
      <c r="AJ455" s="80"/>
      <c r="AK455" s="80"/>
      <c r="AL455" s="80"/>
      <c r="AN455" s="80"/>
      <c r="AO455" s="80"/>
      <c r="AP455" s="80"/>
    </row>
    <row r="456" spans="4:42" s="6" customFormat="1" x14ac:dyDescent="0.2">
      <c r="D456" s="8"/>
      <c r="E456" s="8"/>
      <c r="F456" s="8"/>
      <c r="G456" s="8"/>
      <c r="H456" s="8"/>
      <c r="I456" s="8"/>
      <c r="J456" s="8"/>
      <c r="K456" s="8"/>
      <c r="L456" s="80"/>
      <c r="M456" s="80"/>
      <c r="N456" s="80"/>
      <c r="O456" s="8"/>
      <c r="P456" s="80"/>
      <c r="Q456" s="80"/>
      <c r="R456" s="80"/>
      <c r="S456" s="8"/>
      <c r="T456" s="100"/>
      <c r="U456" s="100"/>
      <c r="V456" s="100"/>
      <c r="X456" s="80"/>
      <c r="Y456" s="80"/>
      <c r="Z456" s="80"/>
      <c r="AA456" s="8"/>
      <c r="AB456" s="80"/>
      <c r="AC456" s="80"/>
      <c r="AD456" s="80"/>
      <c r="AF456" s="80"/>
      <c r="AG456" s="80"/>
      <c r="AH456" s="80"/>
      <c r="AI456" s="8"/>
      <c r="AJ456" s="80"/>
      <c r="AK456" s="80"/>
      <c r="AL456" s="80"/>
      <c r="AN456" s="80"/>
      <c r="AO456" s="80"/>
      <c r="AP456" s="80"/>
    </row>
    <row r="457" spans="4:42" s="6" customFormat="1" x14ac:dyDescent="0.2">
      <c r="D457" s="8"/>
      <c r="E457" s="8"/>
      <c r="F457" s="8"/>
      <c r="G457" s="8"/>
      <c r="H457" s="8"/>
      <c r="I457" s="8"/>
      <c r="J457" s="8"/>
      <c r="K457" s="8"/>
      <c r="L457" s="80"/>
      <c r="M457" s="80"/>
      <c r="N457" s="80"/>
      <c r="O457" s="8"/>
      <c r="P457" s="80"/>
      <c r="Q457" s="80"/>
      <c r="R457" s="80"/>
      <c r="S457" s="8"/>
      <c r="T457" s="100"/>
      <c r="U457" s="100"/>
      <c r="V457" s="100"/>
      <c r="X457" s="80"/>
      <c r="Y457" s="80"/>
      <c r="Z457" s="80"/>
      <c r="AA457" s="8"/>
      <c r="AB457" s="80"/>
      <c r="AC457" s="80"/>
      <c r="AD457" s="80"/>
      <c r="AF457" s="80"/>
      <c r="AG457" s="80"/>
      <c r="AH457" s="80"/>
      <c r="AI457" s="8"/>
      <c r="AJ457" s="80"/>
      <c r="AK457" s="80"/>
      <c r="AL457" s="80"/>
      <c r="AN457" s="80"/>
      <c r="AO457" s="80"/>
      <c r="AP457" s="80"/>
    </row>
    <row r="458" spans="4:42" s="6" customFormat="1" x14ac:dyDescent="0.2">
      <c r="D458" s="8"/>
      <c r="E458" s="8"/>
      <c r="F458" s="8"/>
      <c r="G458" s="8"/>
      <c r="H458" s="8"/>
      <c r="I458" s="8"/>
      <c r="J458" s="8"/>
      <c r="K458" s="8"/>
      <c r="L458" s="80"/>
      <c r="M458" s="80"/>
      <c r="N458" s="80"/>
      <c r="O458" s="8"/>
      <c r="P458" s="80"/>
      <c r="Q458" s="80"/>
      <c r="R458" s="80"/>
      <c r="S458" s="8"/>
      <c r="T458" s="100"/>
      <c r="U458" s="100"/>
      <c r="V458" s="100"/>
      <c r="X458" s="80"/>
      <c r="Y458" s="80"/>
      <c r="Z458" s="80"/>
      <c r="AA458" s="8"/>
      <c r="AB458" s="80"/>
      <c r="AC458" s="80"/>
      <c r="AD458" s="80"/>
      <c r="AF458" s="80"/>
      <c r="AG458" s="80"/>
      <c r="AH458" s="80"/>
      <c r="AI458" s="8"/>
      <c r="AJ458" s="80"/>
      <c r="AK458" s="80"/>
      <c r="AL458" s="80"/>
      <c r="AN458" s="80"/>
      <c r="AO458" s="80"/>
      <c r="AP458" s="80"/>
    </row>
    <row r="459" spans="4:42" s="6" customFormat="1" x14ac:dyDescent="0.2">
      <c r="D459" s="8"/>
      <c r="E459" s="8"/>
      <c r="F459" s="8"/>
      <c r="G459" s="8"/>
      <c r="H459" s="8"/>
      <c r="I459" s="8"/>
      <c r="J459" s="8"/>
      <c r="K459" s="8"/>
      <c r="L459" s="80"/>
      <c r="M459" s="80"/>
      <c r="N459" s="80"/>
      <c r="O459" s="8"/>
      <c r="P459" s="80"/>
      <c r="Q459" s="80"/>
      <c r="R459" s="80"/>
      <c r="S459" s="8"/>
      <c r="T459" s="100"/>
      <c r="U459" s="100"/>
      <c r="V459" s="100"/>
      <c r="X459" s="80"/>
      <c r="Y459" s="80"/>
      <c r="Z459" s="80"/>
      <c r="AA459" s="8"/>
      <c r="AB459" s="80"/>
      <c r="AC459" s="80"/>
      <c r="AD459" s="80"/>
      <c r="AF459" s="80"/>
      <c r="AG459" s="80"/>
      <c r="AH459" s="80"/>
      <c r="AI459" s="8"/>
      <c r="AJ459" s="80"/>
      <c r="AK459" s="80"/>
      <c r="AL459" s="80"/>
      <c r="AN459" s="80"/>
      <c r="AO459" s="80"/>
      <c r="AP459" s="80"/>
    </row>
    <row r="460" spans="4:42" s="6" customFormat="1" x14ac:dyDescent="0.2">
      <c r="D460" s="8"/>
      <c r="E460" s="8"/>
      <c r="F460" s="8"/>
      <c r="G460" s="8"/>
      <c r="H460" s="8"/>
      <c r="I460" s="8"/>
      <c r="J460" s="8"/>
      <c r="K460" s="8"/>
      <c r="L460" s="80"/>
      <c r="M460" s="80"/>
      <c r="N460" s="80"/>
      <c r="O460" s="8"/>
      <c r="P460" s="80"/>
      <c r="Q460" s="80"/>
      <c r="R460" s="80"/>
      <c r="S460" s="8"/>
      <c r="T460" s="100"/>
      <c r="U460" s="100"/>
      <c r="V460" s="100"/>
      <c r="X460" s="80"/>
      <c r="Y460" s="80"/>
      <c r="Z460" s="80"/>
      <c r="AA460" s="8"/>
      <c r="AB460" s="80"/>
      <c r="AC460" s="80"/>
      <c r="AD460" s="80"/>
      <c r="AF460" s="80"/>
      <c r="AG460" s="80"/>
      <c r="AH460" s="80"/>
      <c r="AI460" s="8"/>
      <c r="AJ460" s="80"/>
      <c r="AK460" s="80"/>
      <c r="AL460" s="80"/>
      <c r="AN460" s="80"/>
      <c r="AO460" s="80"/>
      <c r="AP460" s="80"/>
    </row>
    <row r="461" spans="4:42" s="6" customFormat="1" x14ac:dyDescent="0.2">
      <c r="D461" s="8"/>
      <c r="E461" s="8"/>
      <c r="F461" s="8"/>
      <c r="G461" s="8"/>
      <c r="H461" s="8"/>
      <c r="I461" s="8"/>
      <c r="J461" s="8"/>
      <c r="K461" s="8"/>
      <c r="L461" s="80"/>
      <c r="M461" s="80"/>
      <c r="N461" s="80"/>
      <c r="O461" s="8"/>
      <c r="P461" s="80"/>
      <c r="Q461" s="80"/>
      <c r="R461" s="80"/>
      <c r="S461" s="8"/>
      <c r="T461" s="100"/>
      <c r="U461" s="100"/>
      <c r="V461" s="100"/>
      <c r="X461" s="80"/>
      <c r="Y461" s="80"/>
      <c r="Z461" s="80"/>
      <c r="AA461" s="8"/>
      <c r="AB461" s="80"/>
      <c r="AC461" s="80"/>
      <c r="AD461" s="80"/>
      <c r="AF461" s="80"/>
      <c r="AG461" s="80"/>
      <c r="AH461" s="80"/>
      <c r="AI461" s="8"/>
      <c r="AJ461" s="80"/>
      <c r="AK461" s="80"/>
      <c r="AL461" s="80"/>
      <c r="AN461" s="80"/>
      <c r="AO461" s="80"/>
      <c r="AP461" s="80"/>
    </row>
    <row r="462" spans="4:42" s="6" customFormat="1" x14ac:dyDescent="0.2">
      <c r="D462" s="8"/>
      <c r="E462" s="8"/>
      <c r="F462" s="8"/>
      <c r="G462" s="8"/>
      <c r="H462" s="8"/>
      <c r="I462" s="8"/>
      <c r="J462" s="8"/>
      <c r="K462" s="8"/>
      <c r="L462" s="80"/>
      <c r="M462" s="80"/>
      <c r="N462" s="80"/>
      <c r="O462" s="8"/>
      <c r="P462" s="80"/>
      <c r="Q462" s="80"/>
      <c r="R462" s="80"/>
      <c r="S462" s="8"/>
      <c r="T462" s="100"/>
      <c r="U462" s="100"/>
      <c r="V462" s="100"/>
      <c r="X462" s="80"/>
      <c r="Y462" s="80"/>
      <c r="Z462" s="80"/>
      <c r="AA462" s="8"/>
      <c r="AB462" s="80"/>
      <c r="AC462" s="80"/>
      <c r="AD462" s="80"/>
      <c r="AF462" s="80"/>
      <c r="AG462" s="80"/>
      <c r="AH462" s="80"/>
      <c r="AI462" s="8"/>
      <c r="AJ462" s="80"/>
      <c r="AK462" s="80"/>
      <c r="AL462" s="80"/>
      <c r="AN462" s="80"/>
      <c r="AO462" s="80"/>
      <c r="AP462" s="80"/>
    </row>
    <row r="463" spans="4:42" s="6" customFormat="1" x14ac:dyDescent="0.2">
      <c r="D463" s="8"/>
      <c r="E463" s="8"/>
      <c r="F463" s="8"/>
      <c r="G463" s="8"/>
      <c r="H463" s="8"/>
      <c r="I463" s="8"/>
      <c r="J463" s="8"/>
      <c r="K463" s="8"/>
      <c r="L463" s="80"/>
      <c r="M463" s="80"/>
      <c r="N463" s="80"/>
      <c r="O463" s="8"/>
      <c r="P463" s="80"/>
      <c r="Q463" s="80"/>
      <c r="R463" s="80"/>
      <c r="S463" s="8"/>
      <c r="T463" s="100"/>
      <c r="U463" s="100"/>
      <c r="V463" s="100"/>
      <c r="X463" s="80"/>
      <c r="Y463" s="80"/>
      <c r="Z463" s="80"/>
      <c r="AA463" s="8"/>
      <c r="AB463" s="80"/>
      <c r="AC463" s="80"/>
      <c r="AD463" s="80"/>
      <c r="AF463" s="80"/>
      <c r="AG463" s="80"/>
      <c r="AH463" s="80"/>
      <c r="AI463" s="8"/>
      <c r="AJ463" s="80"/>
      <c r="AK463" s="80"/>
      <c r="AL463" s="80"/>
      <c r="AN463" s="80"/>
      <c r="AO463" s="80"/>
      <c r="AP463" s="80"/>
    </row>
    <row r="464" spans="4:42" s="6" customFormat="1" x14ac:dyDescent="0.2">
      <c r="D464" s="8"/>
      <c r="E464" s="8"/>
      <c r="F464" s="8"/>
      <c r="G464" s="8"/>
      <c r="H464" s="8"/>
      <c r="I464" s="8"/>
      <c r="J464" s="8"/>
      <c r="K464" s="8"/>
      <c r="L464" s="80"/>
      <c r="M464" s="80"/>
      <c r="N464" s="80"/>
      <c r="O464" s="8"/>
      <c r="P464" s="80"/>
      <c r="Q464" s="80"/>
      <c r="R464" s="80"/>
      <c r="S464" s="8"/>
      <c r="T464" s="100"/>
      <c r="U464" s="100"/>
      <c r="V464" s="100"/>
      <c r="X464" s="80"/>
      <c r="Y464" s="80"/>
      <c r="Z464" s="80"/>
      <c r="AA464" s="8"/>
      <c r="AB464" s="80"/>
      <c r="AC464" s="80"/>
      <c r="AD464" s="80"/>
      <c r="AF464" s="80"/>
      <c r="AG464" s="80"/>
      <c r="AH464" s="80"/>
      <c r="AI464" s="8"/>
      <c r="AJ464" s="80"/>
      <c r="AK464" s="80"/>
      <c r="AL464" s="80"/>
      <c r="AN464" s="80"/>
      <c r="AO464" s="80"/>
      <c r="AP464" s="80"/>
    </row>
    <row r="465" spans="4:42" s="6" customFormat="1" x14ac:dyDescent="0.2">
      <c r="D465" s="8"/>
      <c r="E465" s="8"/>
      <c r="F465" s="8"/>
      <c r="G465" s="8"/>
      <c r="H465" s="8"/>
      <c r="I465" s="8"/>
      <c r="J465" s="8"/>
      <c r="K465" s="8"/>
      <c r="L465" s="80"/>
      <c r="M465" s="80"/>
      <c r="N465" s="80"/>
      <c r="O465" s="8"/>
      <c r="P465" s="80"/>
      <c r="Q465" s="80"/>
      <c r="R465" s="80"/>
      <c r="S465" s="8"/>
      <c r="T465" s="100"/>
      <c r="U465" s="100"/>
      <c r="V465" s="100"/>
      <c r="X465" s="80"/>
      <c r="Y465" s="80"/>
      <c r="Z465" s="80"/>
      <c r="AA465" s="8"/>
      <c r="AB465" s="80"/>
      <c r="AC465" s="80"/>
      <c r="AD465" s="80"/>
      <c r="AF465" s="80"/>
      <c r="AG465" s="80"/>
      <c r="AH465" s="80"/>
      <c r="AI465" s="8"/>
      <c r="AJ465" s="80"/>
      <c r="AK465" s="80"/>
      <c r="AL465" s="80"/>
      <c r="AN465" s="80"/>
      <c r="AO465" s="80"/>
      <c r="AP465" s="80"/>
    </row>
    <row r="466" spans="4:42" s="6" customFormat="1" x14ac:dyDescent="0.2">
      <c r="D466" s="8"/>
      <c r="E466" s="8"/>
      <c r="F466" s="8"/>
      <c r="G466" s="8"/>
      <c r="H466" s="8"/>
      <c r="I466" s="8"/>
      <c r="J466" s="8"/>
      <c r="K466" s="8"/>
      <c r="L466" s="80"/>
      <c r="M466" s="80"/>
      <c r="N466" s="80"/>
      <c r="O466" s="8"/>
      <c r="P466" s="80"/>
      <c r="Q466" s="80"/>
      <c r="R466" s="80"/>
      <c r="S466" s="8"/>
      <c r="T466" s="100"/>
      <c r="U466" s="100"/>
      <c r="V466" s="100"/>
      <c r="X466" s="80"/>
      <c r="Y466" s="80"/>
      <c r="Z466" s="80"/>
      <c r="AA466" s="8"/>
      <c r="AB466" s="80"/>
      <c r="AC466" s="80"/>
      <c r="AD466" s="80"/>
      <c r="AF466" s="80"/>
      <c r="AG466" s="80"/>
      <c r="AH466" s="80"/>
      <c r="AI466" s="8"/>
      <c r="AJ466" s="80"/>
      <c r="AK466" s="80"/>
      <c r="AL466" s="80"/>
      <c r="AN466" s="80"/>
      <c r="AO466" s="80"/>
      <c r="AP466" s="80"/>
    </row>
    <row r="467" spans="4:42" s="6" customFormat="1" x14ac:dyDescent="0.2">
      <c r="D467" s="8"/>
      <c r="E467" s="8"/>
      <c r="F467" s="8"/>
      <c r="G467" s="8"/>
      <c r="H467" s="8"/>
      <c r="I467" s="8"/>
      <c r="J467" s="8"/>
      <c r="K467" s="8"/>
      <c r="L467" s="80"/>
      <c r="M467" s="80"/>
      <c r="N467" s="80"/>
      <c r="O467" s="8"/>
      <c r="P467" s="80"/>
      <c r="Q467" s="80"/>
      <c r="R467" s="80"/>
      <c r="S467" s="8"/>
      <c r="T467" s="100"/>
      <c r="U467" s="100"/>
      <c r="V467" s="100"/>
      <c r="X467" s="80"/>
      <c r="Y467" s="80"/>
      <c r="Z467" s="80"/>
      <c r="AA467" s="8"/>
      <c r="AB467" s="80"/>
      <c r="AC467" s="80"/>
      <c r="AD467" s="80"/>
      <c r="AF467" s="80"/>
      <c r="AG467" s="80"/>
      <c r="AH467" s="80"/>
      <c r="AI467" s="8"/>
      <c r="AJ467" s="80"/>
      <c r="AK467" s="80"/>
      <c r="AL467" s="80"/>
      <c r="AN467" s="80"/>
      <c r="AO467" s="80"/>
      <c r="AP467" s="80"/>
    </row>
    <row r="468" spans="4:42" s="6" customFormat="1" x14ac:dyDescent="0.2">
      <c r="D468" s="8"/>
      <c r="E468" s="8"/>
      <c r="F468" s="8"/>
      <c r="G468" s="8"/>
      <c r="H468" s="8"/>
      <c r="I468" s="8"/>
      <c r="J468" s="8"/>
      <c r="K468" s="8"/>
      <c r="L468" s="80"/>
      <c r="M468" s="80"/>
      <c r="N468" s="80"/>
      <c r="O468" s="8"/>
      <c r="P468" s="80"/>
      <c r="Q468" s="80"/>
      <c r="R468" s="80"/>
      <c r="S468" s="8"/>
      <c r="T468" s="100"/>
      <c r="U468" s="100"/>
      <c r="V468" s="100"/>
      <c r="X468" s="80"/>
      <c r="Y468" s="80"/>
      <c r="Z468" s="80"/>
      <c r="AA468" s="8"/>
      <c r="AB468" s="80"/>
      <c r="AC468" s="80"/>
      <c r="AD468" s="80"/>
      <c r="AF468" s="80"/>
      <c r="AG468" s="80"/>
      <c r="AH468" s="80"/>
      <c r="AI468" s="8"/>
      <c r="AJ468" s="80"/>
      <c r="AK468" s="80"/>
      <c r="AL468" s="80"/>
      <c r="AN468" s="80"/>
      <c r="AO468" s="80"/>
      <c r="AP468" s="80"/>
    </row>
    <row r="469" spans="4:42" s="6" customFormat="1" x14ac:dyDescent="0.2">
      <c r="D469" s="8"/>
      <c r="E469" s="8"/>
      <c r="F469" s="8"/>
      <c r="G469" s="8"/>
      <c r="H469" s="8"/>
      <c r="I469" s="8"/>
      <c r="J469" s="8"/>
      <c r="K469" s="8"/>
      <c r="L469" s="80"/>
      <c r="M469" s="80"/>
      <c r="N469" s="80"/>
      <c r="O469" s="8"/>
      <c r="P469" s="80"/>
      <c r="Q469" s="80"/>
      <c r="R469" s="80"/>
      <c r="S469" s="8"/>
      <c r="T469" s="100"/>
      <c r="U469" s="100"/>
      <c r="V469" s="100"/>
      <c r="X469" s="80"/>
      <c r="Y469" s="80"/>
      <c r="Z469" s="80"/>
      <c r="AA469" s="8"/>
      <c r="AB469" s="80"/>
      <c r="AC469" s="80"/>
      <c r="AD469" s="80"/>
      <c r="AF469" s="80"/>
      <c r="AG469" s="80"/>
      <c r="AH469" s="80"/>
      <c r="AI469" s="8"/>
      <c r="AJ469" s="80"/>
      <c r="AK469" s="80"/>
      <c r="AL469" s="80"/>
      <c r="AN469" s="80"/>
      <c r="AO469" s="80"/>
      <c r="AP469" s="80"/>
    </row>
    <row r="470" spans="4:42" s="6" customFormat="1" x14ac:dyDescent="0.2">
      <c r="D470" s="8"/>
      <c r="E470" s="8"/>
      <c r="F470" s="8"/>
      <c r="G470" s="8"/>
      <c r="H470" s="8"/>
      <c r="I470" s="8"/>
      <c r="J470" s="8"/>
      <c r="K470" s="8"/>
      <c r="L470" s="80"/>
      <c r="M470" s="80"/>
      <c r="N470" s="80"/>
      <c r="O470" s="8"/>
      <c r="P470" s="80"/>
      <c r="Q470" s="80"/>
      <c r="R470" s="80"/>
      <c r="S470" s="8"/>
      <c r="T470" s="100"/>
      <c r="U470" s="100"/>
      <c r="V470" s="100"/>
      <c r="X470" s="80"/>
      <c r="Y470" s="80"/>
      <c r="Z470" s="80"/>
      <c r="AA470" s="8"/>
      <c r="AB470" s="80"/>
      <c r="AC470" s="80"/>
      <c r="AD470" s="80"/>
      <c r="AF470" s="80"/>
      <c r="AG470" s="80"/>
      <c r="AH470" s="80"/>
      <c r="AI470" s="8"/>
      <c r="AJ470" s="80"/>
      <c r="AK470" s="80"/>
      <c r="AL470" s="80"/>
      <c r="AN470" s="80"/>
      <c r="AO470" s="80"/>
      <c r="AP470" s="80"/>
    </row>
    <row r="471" spans="4:42" s="6" customFormat="1" x14ac:dyDescent="0.2">
      <c r="D471" s="8"/>
      <c r="E471" s="8"/>
      <c r="F471" s="8"/>
      <c r="G471" s="8"/>
      <c r="H471" s="8"/>
      <c r="I471" s="8"/>
      <c r="J471" s="8"/>
      <c r="K471" s="8"/>
      <c r="L471" s="80"/>
      <c r="M471" s="80"/>
      <c r="N471" s="80"/>
      <c r="O471" s="8"/>
      <c r="P471" s="80"/>
      <c r="Q471" s="80"/>
      <c r="R471" s="80"/>
      <c r="S471" s="8"/>
      <c r="T471" s="100"/>
      <c r="U471" s="100"/>
      <c r="V471" s="100"/>
      <c r="X471" s="80"/>
      <c r="Y471" s="80"/>
      <c r="Z471" s="80"/>
      <c r="AA471" s="8"/>
      <c r="AB471" s="80"/>
      <c r="AC471" s="80"/>
      <c r="AD471" s="80"/>
      <c r="AF471" s="80"/>
      <c r="AG471" s="80"/>
      <c r="AH471" s="80"/>
      <c r="AI471" s="8"/>
      <c r="AJ471" s="80"/>
      <c r="AK471" s="80"/>
      <c r="AL471" s="80"/>
      <c r="AN471" s="80"/>
      <c r="AO471" s="80"/>
      <c r="AP471" s="80"/>
    </row>
    <row r="472" spans="4:42" s="6" customFormat="1" x14ac:dyDescent="0.2">
      <c r="D472" s="8"/>
      <c r="E472" s="8"/>
      <c r="F472" s="8"/>
      <c r="G472" s="8"/>
      <c r="H472" s="8"/>
      <c r="I472" s="8"/>
      <c r="J472" s="8"/>
      <c r="K472" s="8"/>
      <c r="L472" s="80"/>
      <c r="M472" s="80"/>
      <c r="N472" s="80"/>
      <c r="O472" s="8"/>
      <c r="P472" s="80"/>
      <c r="Q472" s="80"/>
      <c r="R472" s="80"/>
      <c r="S472" s="8"/>
      <c r="T472" s="100"/>
      <c r="U472" s="100"/>
      <c r="V472" s="100"/>
      <c r="X472" s="80"/>
      <c r="Y472" s="80"/>
      <c r="Z472" s="80"/>
      <c r="AA472" s="8"/>
      <c r="AB472" s="80"/>
      <c r="AC472" s="80"/>
      <c r="AD472" s="80"/>
      <c r="AF472" s="80"/>
      <c r="AG472" s="80"/>
      <c r="AH472" s="80"/>
      <c r="AI472" s="8"/>
      <c r="AJ472" s="80"/>
      <c r="AK472" s="80"/>
      <c r="AL472" s="80"/>
      <c r="AN472" s="80"/>
      <c r="AO472" s="80"/>
      <c r="AP472" s="80"/>
    </row>
    <row r="473" spans="4:42" s="6" customFormat="1" x14ac:dyDescent="0.2">
      <c r="D473" s="8"/>
      <c r="E473" s="8"/>
      <c r="F473" s="8"/>
      <c r="G473" s="8"/>
      <c r="H473" s="8"/>
      <c r="I473" s="8"/>
      <c r="J473" s="8"/>
      <c r="K473" s="8"/>
      <c r="L473" s="80"/>
      <c r="M473" s="80"/>
      <c r="N473" s="80"/>
      <c r="O473" s="8"/>
      <c r="P473" s="80"/>
      <c r="Q473" s="80"/>
      <c r="R473" s="80"/>
      <c r="S473" s="8"/>
      <c r="T473" s="100"/>
      <c r="U473" s="100"/>
      <c r="V473" s="100"/>
      <c r="X473" s="80"/>
      <c r="Y473" s="80"/>
      <c r="Z473" s="80"/>
      <c r="AA473" s="8"/>
      <c r="AB473" s="80"/>
      <c r="AC473" s="80"/>
      <c r="AD473" s="80"/>
      <c r="AF473" s="80"/>
      <c r="AG473" s="80"/>
      <c r="AH473" s="80"/>
      <c r="AI473" s="8"/>
      <c r="AJ473" s="80"/>
      <c r="AK473" s="80"/>
      <c r="AL473" s="80"/>
      <c r="AN473" s="80"/>
      <c r="AO473" s="80"/>
      <c r="AP473" s="80"/>
    </row>
    <row r="474" spans="4:42" s="6" customFormat="1" x14ac:dyDescent="0.2">
      <c r="D474" s="8"/>
      <c r="E474" s="8"/>
      <c r="F474" s="8"/>
      <c r="G474" s="8"/>
      <c r="H474" s="8"/>
      <c r="I474" s="8"/>
      <c r="J474" s="8"/>
      <c r="K474" s="8"/>
      <c r="L474" s="80"/>
      <c r="M474" s="80"/>
      <c r="N474" s="80"/>
      <c r="O474" s="8"/>
      <c r="P474" s="80"/>
      <c r="Q474" s="80"/>
      <c r="R474" s="80"/>
      <c r="S474" s="8"/>
      <c r="T474" s="100"/>
      <c r="U474" s="100"/>
      <c r="V474" s="100"/>
      <c r="X474" s="80"/>
      <c r="Y474" s="80"/>
      <c r="Z474" s="80"/>
      <c r="AA474" s="8"/>
      <c r="AB474" s="80"/>
      <c r="AC474" s="80"/>
      <c r="AD474" s="80"/>
      <c r="AF474" s="80"/>
      <c r="AG474" s="80"/>
      <c r="AH474" s="80"/>
      <c r="AI474" s="8"/>
      <c r="AJ474" s="80"/>
      <c r="AK474" s="80"/>
      <c r="AL474" s="80"/>
      <c r="AN474" s="80"/>
      <c r="AO474" s="80"/>
      <c r="AP474" s="80"/>
    </row>
    <row r="475" spans="4:42" s="6" customFormat="1" x14ac:dyDescent="0.2">
      <c r="D475" s="8"/>
      <c r="E475" s="8"/>
      <c r="F475" s="8"/>
      <c r="G475" s="8"/>
      <c r="H475" s="8"/>
      <c r="I475" s="8"/>
      <c r="J475" s="8"/>
      <c r="K475" s="8"/>
      <c r="L475" s="80"/>
      <c r="M475" s="80"/>
      <c r="N475" s="80"/>
      <c r="O475" s="8"/>
      <c r="P475" s="80"/>
      <c r="Q475" s="80"/>
      <c r="R475" s="80"/>
      <c r="S475" s="8"/>
      <c r="T475" s="100"/>
      <c r="U475" s="100"/>
      <c r="V475" s="100"/>
      <c r="X475" s="80"/>
      <c r="Y475" s="80"/>
      <c r="Z475" s="80"/>
      <c r="AA475" s="8"/>
      <c r="AB475" s="80"/>
      <c r="AC475" s="80"/>
      <c r="AD475" s="80"/>
      <c r="AF475" s="80"/>
      <c r="AG475" s="80"/>
      <c r="AH475" s="80"/>
      <c r="AI475" s="8"/>
      <c r="AJ475" s="80"/>
      <c r="AK475" s="80"/>
      <c r="AL475" s="80"/>
      <c r="AN475" s="80"/>
      <c r="AO475" s="80"/>
      <c r="AP475" s="80"/>
    </row>
    <row r="476" spans="4:42" s="6" customFormat="1" x14ac:dyDescent="0.2">
      <c r="D476" s="8"/>
      <c r="E476" s="8"/>
      <c r="F476" s="8"/>
      <c r="G476" s="8"/>
      <c r="H476" s="8"/>
      <c r="I476" s="8"/>
      <c r="J476" s="8"/>
      <c r="K476" s="8"/>
      <c r="L476" s="80"/>
      <c r="M476" s="80"/>
      <c r="N476" s="80"/>
      <c r="O476" s="8"/>
      <c r="P476" s="80"/>
      <c r="Q476" s="80"/>
      <c r="R476" s="80"/>
      <c r="S476" s="8"/>
      <c r="T476" s="100"/>
      <c r="U476" s="100"/>
      <c r="V476" s="100"/>
      <c r="X476" s="80"/>
      <c r="Y476" s="80"/>
      <c r="Z476" s="80"/>
      <c r="AA476" s="8"/>
      <c r="AB476" s="80"/>
      <c r="AC476" s="80"/>
      <c r="AD476" s="80"/>
      <c r="AF476" s="80"/>
      <c r="AG476" s="80"/>
      <c r="AH476" s="80"/>
      <c r="AI476" s="8"/>
      <c r="AJ476" s="80"/>
      <c r="AK476" s="80"/>
      <c r="AL476" s="80"/>
      <c r="AN476" s="80"/>
      <c r="AO476" s="80"/>
      <c r="AP476" s="80"/>
    </row>
    <row r="477" spans="4:42" s="6" customFormat="1" x14ac:dyDescent="0.2">
      <c r="D477" s="8"/>
      <c r="E477" s="8"/>
      <c r="F477" s="8"/>
      <c r="G477" s="8"/>
      <c r="H477" s="8"/>
      <c r="I477" s="8"/>
      <c r="J477" s="8"/>
      <c r="K477" s="8"/>
      <c r="L477" s="80"/>
      <c r="M477" s="80"/>
      <c r="N477" s="80"/>
      <c r="O477" s="8"/>
      <c r="P477" s="80"/>
      <c r="Q477" s="80"/>
      <c r="R477" s="80"/>
      <c r="S477" s="8"/>
      <c r="T477" s="100"/>
      <c r="U477" s="100"/>
      <c r="V477" s="100"/>
      <c r="X477" s="80"/>
      <c r="Y477" s="80"/>
      <c r="Z477" s="80"/>
      <c r="AA477" s="8"/>
      <c r="AB477" s="80"/>
      <c r="AC477" s="80"/>
      <c r="AD477" s="80"/>
      <c r="AF477" s="80"/>
      <c r="AG477" s="80"/>
      <c r="AH477" s="80"/>
      <c r="AI477" s="8"/>
      <c r="AJ477" s="80"/>
      <c r="AK477" s="80"/>
      <c r="AL477" s="80"/>
      <c r="AN477" s="80"/>
      <c r="AO477" s="80"/>
      <c r="AP477" s="80"/>
    </row>
    <row r="478" spans="4:42" s="6" customFormat="1" x14ac:dyDescent="0.2">
      <c r="D478" s="8"/>
      <c r="E478" s="8"/>
      <c r="F478" s="8"/>
      <c r="G478" s="8"/>
      <c r="H478" s="8"/>
      <c r="I478" s="8"/>
      <c r="J478" s="8"/>
      <c r="K478" s="8"/>
      <c r="L478" s="80"/>
      <c r="M478" s="80"/>
      <c r="N478" s="80"/>
      <c r="O478" s="8"/>
      <c r="P478" s="80"/>
      <c r="Q478" s="80"/>
      <c r="R478" s="80"/>
      <c r="S478" s="8"/>
      <c r="T478" s="100"/>
      <c r="U478" s="100"/>
      <c r="V478" s="100"/>
      <c r="X478" s="80"/>
      <c r="Y478" s="80"/>
      <c r="Z478" s="80"/>
      <c r="AA478" s="8"/>
      <c r="AB478" s="80"/>
      <c r="AC478" s="80"/>
      <c r="AD478" s="80"/>
      <c r="AF478" s="80"/>
      <c r="AG478" s="80"/>
      <c r="AH478" s="80"/>
      <c r="AI478" s="8"/>
      <c r="AJ478" s="80"/>
      <c r="AK478" s="80"/>
      <c r="AL478" s="80"/>
      <c r="AN478" s="80"/>
      <c r="AO478" s="80"/>
      <c r="AP478" s="80"/>
    </row>
    <row r="479" spans="4:42" s="6" customFormat="1" x14ac:dyDescent="0.2">
      <c r="D479" s="8"/>
      <c r="E479" s="8"/>
      <c r="F479" s="8"/>
      <c r="G479" s="8"/>
      <c r="H479" s="8"/>
      <c r="I479" s="8"/>
      <c r="J479" s="8"/>
      <c r="K479" s="8"/>
      <c r="L479" s="80"/>
      <c r="M479" s="80"/>
      <c r="N479" s="80"/>
      <c r="O479" s="8"/>
      <c r="P479" s="80"/>
      <c r="Q479" s="80"/>
      <c r="R479" s="80"/>
      <c r="S479" s="8"/>
      <c r="T479" s="100"/>
      <c r="U479" s="100"/>
      <c r="V479" s="100"/>
      <c r="X479" s="80"/>
      <c r="Y479" s="80"/>
      <c r="Z479" s="80"/>
      <c r="AA479" s="8"/>
      <c r="AB479" s="80"/>
      <c r="AC479" s="80"/>
      <c r="AD479" s="80"/>
      <c r="AF479" s="80"/>
      <c r="AG479" s="80"/>
      <c r="AH479" s="80"/>
      <c r="AI479" s="8"/>
      <c r="AJ479" s="80"/>
      <c r="AK479" s="80"/>
      <c r="AL479" s="80"/>
      <c r="AN479" s="80"/>
      <c r="AO479" s="80"/>
      <c r="AP479" s="80"/>
    </row>
    <row r="480" spans="4:42" s="6" customFormat="1" x14ac:dyDescent="0.2">
      <c r="D480" s="8"/>
      <c r="E480" s="8"/>
      <c r="F480" s="8"/>
      <c r="G480" s="8"/>
      <c r="H480" s="8"/>
      <c r="I480" s="8"/>
      <c r="J480" s="8"/>
      <c r="K480" s="8"/>
      <c r="L480" s="80"/>
      <c r="M480" s="80"/>
      <c r="N480" s="80"/>
      <c r="O480" s="8"/>
      <c r="P480" s="80"/>
      <c r="Q480" s="80"/>
      <c r="R480" s="80"/>
      <c r="S480" s="8"/>
      <c r="T480" s="100"/>
      <c r="U480" s="100"/>
      <c r="V480" s="100"/>
      <c r="X480" s="80"/>
      <c r="Y480" s="80"/>
      <c r="Z480" s="80"/>
      <c r="AA480" s="8"/>
      <c r="AB480" s="80"/>
      <c r="AC480" s="80"/>
      <c r="AD480" s="80"/>
      <c r="AF480" s="80"/>
      <c r="AG480" s="80"/>
      <c r="AH480" s="80"/>
      <c r="AI480" s="8"/>
      <c r="AJ480" s="80"/>
      <c r="AK480" s="80"/>
      <c r="AL480" s="80"/>
      <c r="AN480" s="80"/>
      <c r="AO480" s="80"/>
      <c r="AP480" s="80"/>
    </row>
    <row r="481" spans="4:42" s="6" customFormat="1" x14ac:dyDescent="0.2">
      <c r="D481" s="8"/>
      <c r="E481" s="8"/>
      <c r="F481" s="8"/>
      <c r="G481" s="8"/>
      <c r="H481" s="8"/>
      <c r="I481" s="8"/>
      <c r="J481" s="8"/>
      <c r="K481" s="8"/>
      <c r="L481" s="80"/>
      <c r="M481" s="80"/>
      <c r="N481" s="80"/>
      <c r="O481" s="8"/>
      <c r="P481" s="80"/>
      <c r="Q481" s="80"/>
      <c r="R481" s="80"/>
      <c r="S481" s="8"/>
      <c r="T481" s="100"/>
      <c r="U481" s="100"/>
      <c r="V481" s="100"/>
      <c r="X481" s="80"/>
      <c r="Y481" s="80"/>
      <c r="Z481" s="80"/>
      <c r="AA481" s="8"/>
      <c r="AB481" s="80"/>
      <c r="AC481" s="80"/>
      <c r="AD481" s="80"/>
      <c r="AF481" s="80"/>
      <c r="AG481" s="80"/>
      <c r="AH481" s="80"/>
      <c r="AI481" s="8"/>
      <c r="AJ481" s="80"/>
      <c r="AK481" s="80"/>
      <c r="AL481" s="80"/>
      <c r="AN481" s="80"/>
      <c r="AO481" s="80"/>
      <c r="AP481" s="80"/>
    </row>
    <row r="482" spans="4:42" s="6" customFormat="1" x14ac:dyDescent="0.2">
      <c r="D482" s="8"/>
      <c r="E482" s="8"/>
      <c r="F482" s="8"/>
      <c r="G482" s="8"/>
      <c r="H482" s="8"/>
      <c r="I482" s="8"/>
      <c r="J482" s="8"/>
      <c r="K482" s="8"/>
      <c r="L482" s="80"/>
      <c r="M482" s="80"/>
      <c r="N482" s="80"/>
      <c r="O482" s="8"/>
      <c r="P482" s="80"/>
      <c r="Q482" s="80"/>
      <c r="R482" s="80"/>
      <c r="S482" s="8"/>
      <c r="T482" s="100"/>
      <c r="U482" s="100"/>
      <c r="V482" s="100"/>
      <c r="X482" s="80"/>
      <c r="Y482" s="80"/>
      <c r="Z482" s="80"/>
      <c r="AA482" s="8"/>
      <c r="AB482" s="80"/>
      <c r="AC482" s="80"/>
      <c r="AD482" s="80"/>
      <c r="AF482" s="80"/>
      <c r="AG482" s="80"/>
      <c r="AH482" s="80"/>
      <c r="AI482" s="8"/>
      <c r="AJ482" s="80"/>
      <c r="AK482" s="80"/>
      <c r="AL482" s="80"/>
      <c r="AN482" s="80"/>
      <c r="AO482" s="80"/>
      <c r="AP482" s="80"/>
    </row>
    <row r="483" spans="4:42" s="6" customFormat="1" x14ac:dyDescent="0.2">
      <c r="D483" s="8"/>
      <c r="E483" s="8"/>
      <c r="F483" s="8"/>
      <c r="G483" s="8"/>
      <c r="H483" s="8"/>
      <c r="I483" s="8"/>
      <c r="J483" s="8"/>
      <c r="K483" s="8"/>
      <c r="L483" s="80"/>
      <c r="M483" s="80"/>
      <c r="N483" s="80"/>
      <c r="O483" s="8"/>
      <c r="P483" s="80"/>
      <c r="Q483" s="80"/>
      <c r="R483" s="80"/>
      <c r="S483" s="8"/>
      <c r="T483" s="100"/>
      <c r="U483" s="100"/>
      <c r="V483" s="100"/>
      <c r="X483" s="80"/>
      <c r="Y483" s="80"/>
      <c r="Z483" s="80"/>
      <c r="AA483" s="8"/>
      <c r="AB483" s="80"/>
      <c r="AC483" s="80"/>
      <c r="AD483" s="80"/>
      <c r="AF483" s="80"/>
      <c r="AG483" s="80"/>
      <c r="AH483" s="80"/>
      <c r="AI483" s="8"/>
      <c r="AJ483" s="80"/>
      <c r="AK483" s="80"/>
      <c r="AL483" s="80"/>
      <c r="AN483" s="80"/>
      <c r="AO483" s="80"/>
      <c r="AP483" s="80"/>
    </row>
    <row r="484" spans="4:42" s="6" customFormat="1" x14ac:dyDescent="0.2">
      <c r="D484" s="8"/>
      <c r="E484" s="8"/>
      <c r="F484" s="8"/>
      <c r="G484" s="8"/>
      <c r="H484" s="8"/>
      <c r="I484" s="8"/>
      <c r="J484" s="8"/>
      <c r="K484" s="8"/>
      <c r="L484" s="80"/>
      <c r="M484" s="80"/>
      <c r="N484" s="80"/>
      <c r="O484" s="8"/>
      <c r="P484" s="80"/>
      <c r="Q484" s="80"/>
      <c r="R484" s="80"/>
      <c r="S484" s="8"/>
      <c r="T484" s="100"/>
      <c r="U484" s="100"/>
      <c r="V484" s="100"/>
      <c r="X484" s="80"/>
      <c r="Y484" s="80"/>
      <c r="Z484" s="80"/>
      <c r="AA484" s="8"/>
      <c r="AB484" s="80"/>
      <c r="AC484" s="80"/>
      <c r="AD484" s="80"/>
      <c r="AF484" s="80"/>
      <c r="AG484" s="80"/>
      <c r="AH484" s="80"/>
      <c r="AI484" s="8"/>
      <c r="AJ484" s="80"/>
      <c r="AK484" s="80"/>
      <c r="AL484" s="80"/>
      <c r="AN484" s="80"/>
      <c r="AO484" s="80"/>
      <c r="AP484" s="80"/>
    </row>
    <row r="485" spans="4:42" s="6" customFormat="1" x14ac:dyDescent="0.2">
      <c r="D485" s="8"/>
      <c r="E485" s="8"/>
      <c r="F485" s="8"/>
      <c r="G485" s="8"/>
      <c r="H485" s="8"/>
      <c r="I485" s="8"/>
      <c r="J485" s="8"/>
      <c r="K485" s="8"/>
      <c r="L485" s="80"/>
      <c r="M485" s="80"/>
      <c r="N485" s="80"/>
      <c r="O485" s="8"/>
      <c r="P485" s="80"/>
      <c r="Q485" s="80"/>
      <c r="R485" s="80"/>
      <c r="S485" s="8"/>
      <c r="T485" s="100"/>
      <c r="U485" s="100"/>
      <c r="V485" s="100"/>
      <c r="X485" s="80"/>
      <c r="Y485" s="80"/>
      <c r="Z485" s="80"/>
      <c r="AA485" s="8"/>
      <c r="AB485" s="80"/>
      <c r="AC485" s="80"/>
      <c r="AD485" s="80"/>
      <c r="AF485" s="80"/>
      <c r="AG485" s="80"/>
      <c r="AH485" s="80"/>
      <c r="AI485" s="8"/>
      <c r="AJ485" s="80"/>
      <c r="AK485" s="80"/>
      <c r="AL485" s="80"/>
      <c r="AN485" s="80"/>
      <c r="AO485" s="80"/>
      <c r="AP485" s="80"/>
    </row>
    <row r="486" spans="4:42" s="6" customFormat="1" x14ac:dyDescent="0.2">
      <c r="D486" s="8"/>
      <c r="E486" s="8"/>
      <c r="F486" s="8"/>
      <c r="G486" s="8"/>
      <c r="H486" s="8"/>
      <c r="I486" s="8"/>
      <c r="J486" s="8"/>
      <c r="K486" s="8"/>
      <c r="L486" s="80"/>
      <c r="M486" s="80"/>
      <c r="N486" s="80"/>
      <c r="O486" s="8"/>
      <c r="P486" s="80"/>
      <c r="Q486" s="80"/>
      <c r="R486" s="80"/>
      <c r="S486" s="8"/>
      <c r="T486" s="100"/>
      <c r="U486" s="100"/>
      <c r="V486" s="100"/>
      <c r="X486" s="80"/>
      <c r="Y486" s="80"/>
      <c r="Z486" s="80"/>
      <c r="AA486" s="8"/>
      <c r="AB486" s="80"/>
      <c r="AC486" s="80"/>
      <c r="AD486" s="80"/>
      <c r="AF486" s="80"/>
      <c r="AG486" s="80"/>
      <c r="AH486" s="80"/>
      <c r="AI486" s="8"/>
      <c r="AJ486" s="80"/>
      <c r="AK486" s="80"/>
      <c r="AL486" s="80"/>
      <c r="AN486" s="80"/>
      <c r="AO486" s="80"/>
      <c r="AP486" s="80"/>
    </row>
    <row r="487" spans="4:42" s="6" customFormat="1" x14ac:dyDescent="0.2">
      <c r="D487" s="8"/>
      <c r="E487" s="8"/>
      <c r="F487" s="8"/>
      <c r="G487" s="8"/>
      <c r="H487" s="8"/>
      <c r="I487" s="8"/>
      <c r="J487" s="8"/>
      <c r="K487" s="8"/>
      <c r="L487" s="80"/>
      <c r="M487" s="80"/>
      <c r="N487" s="80"/>
      <c r="O487" s="8"/>
      <c r="P487" s="80"/>
      <c r="Q487" s="80"/>
      <c r="R487" s="80"/>
      <c r="S487" s="8"/>
      <c r="T487" s="100"/>
      <c r="U487" s="100"/>
      <c r="V487" s="100"/>
      <c r="X487" s="80"/>
      <c r="Y487" s="80"/>
      <c r="Z487" s="80"/>
      <c r="AA487" s="8"/>
      <c r="AB487" s="80"/>
      <c r="AC487" s="80"/>
      <c r="AD487" s="80"/>
      <c r="AF487" s="80"/>
      <c r="AG487" s="80"/>
      <c r="AH487" s="80"/>
      <c r="AI487" s="8"/>
      <c r="AJ487" s="80"/>
      <c r="AK487" s="80"/>
      <c r="AL487" s="80"/>
      <c r="AN487" s="80"/>
      <c r="AO487" s="80"/>
      <c r="AP487" s="80"/>
    </row>
    <row r="488" spans="4:42" s="6" customFormat="1" x14ac:dyDescent="0.2">
      <c r="D488" s="8"/>
      <c r="E488" s="8"/>
      <c r="F488" s="8"/>
      <c r="G488" s="8"/>
      <c r="H488" s="8"/>
      <c r="I488" s="8"/>
      <c r="J488" s="8"/>
      <c r="K488" s="8"/>
      <c r="L488" s="80"/>
      <c r="M488" s="80"/>
      <c r="N488" s="80"/>
      <c r="O488" s="8"/>
      <c r="P488" s="80"/>
      <c r="Q488" s="80"/>
      <c r="R488" s="80"/>
      <c r="S488" s="8"/>
      <c r="T488" s="100"/>
      <c r="U488" s="100"/>
      <c r="V488" s="100"/>
      <c r="X488" s="80"/>
      <c r="Y488" s="80"/>
      <c r="Z488" s="80"/>
      <c r="AA488" s="8"/>
      <c r="AB488" s="80"/>
      <c r="AC488" s="80"/>
      <c r="AD488" s="80"/>
      <c r="AF488" s="80"/>
      <c r="AG488" s="80"/>
      <c r="AH488" s="80"/>
      <c r="AI488" s="8"/>
      <c r="AJ488" s="80"/>
      <c r="AK488" s="80"/>
      <c r="AL488" s="80"/>
      <c r="AN488" s="80"/>
      <c r="AO488" s="80"/>
      <c r="AP488" s="80"/>
    </row>
    <row r="489" spans="4:42" s="6" customFormat="1" x14ac:dyDescent="0.2">
      <c r="D489" s="8"/>
      <c r="E489" s="8"/>
      <c r="F489" s="8"/>
      <c r="G489" s="8"/>
      <c r="H489" s="8"/>
      <c r="I489" s="8"/>
      <c r="J489" s="8"/>
      <c r="K489" s="8"/>
      <c r="L489" s="80"/>
      <c r="M489" s="80"/>
      <c r="N489" s="80"/>
      <c r="O489" s="8"/>
      <c r="P489" s="80"/>
      <c r="Q489" s="80"/>
      <c r="R489" s="80"/>
      <c r="S489" s="8"/>
      <c r="T489" s="100"/>
      <c r="U489" s="100"/>
      <c r="V489" s="100"/>
      <c r="X489" s="80"/>
      <c r="Y489" s="80"/>
      <c r="Z489" s="80"/>
      <c r="AA489" s="8"/>
      <c r="AB489" s="80"/>
      <c r="AC489" s="80"/>
      <c r="AD489" s="80"/>
      <c r="AF489" s="80"/>
      <c r="AG489" s="80"/>
      <c r="AH489" s="80"/>
      <c r="AI489" s="8"/>
      <c r="AJ489" s="80"/>
      <c r="AK489" s="80"/>
      <c r="AL489" s="80"/>
      <c r="AN489" s="80"/>
      <c r="AO489" s="80"/>
      <c r="AP489" s="80"/>
    </row>
    <row r="490" spans="4:42" s="6" customFormat="1" x14ac:dyDescent="0.2">
      <c r="D490" s="8"/>
      <c r="E490" s="8"/>
      <c r="F490" s="8"/>
      <c r="G490" s="8"/>
      <c r="H490" s="8"/>
      <c r="I490" s="8"/>
      <c r="J490" s="8"/>
      <c r="K490" s="8"/>
      <c r="L490" s="80"/>
      <c r="M490" s="80"/>
      <c r="N490" s="80"/>
      <c r="O490" s="8"/>
      <c r="P490" s="80"/>
      <c r="Q490" s="80"/>
      <c r="R490" s="80"/>
      <c r="S490" s="8"/>
      <c r="T490" s="100"/>
      <c r="U490" s="100"/>
      <c r="V490" s="100"/>
      <c r="X490" s="80"/>
      <c r="Y490" s="80"/>
      <c r="Z490" s="80"/>
      <c r="AA490" s="8"/>
      <c r="AB490" s="80"/>
      <c r="AC490" s="80"/>
      <c r="AD490" s="80"/>
      <c r="AF490" s="80"/>
      <c r="AG490" s="80"/>
      <c r="AH490" s="80"/>
      <c r="AI490" s="8"/>
      <c r="AJ490" s="80"/>
      <c r="AK490" s="80"/>
      <c r="AL490" s="80"/>
      <c r="AN490" s="80"/>
      <c r="AO490" s="80"/>
      <c r="AP490" s="80"/>
    </row>
  </sheetData>
  <customSheetViews>
    <customSheetView guid="{BC95F714-AAAD-4F20-9850-2AF8F0EB4707}" scale="84" hiddenColumns="1">
      <pane xSplit="3" ySplit="8" topLeftCell="D45" activePane="bottomRight" state="frozen"/>
      <selection pane="bottomRight" activeCell="X37" sqref="X37:Z37"/>
      <pageMargins left="0.7" right="0.7" top="0.75" bottom="0.75" header="0.3" footer="0.3"/>
      <pageSetup orientation="portrait" r:id="rId1"/>
    </customSheetView>
    <customSheetView guid="{CA58EE6B-7804-441E-9D4A-714E97F91D05}" scale="84" hiddenColumns="1" state="hidden">
      <pane xSplit="3" ySplit="8" topLeftCell="D237" activePane="bottomRight" state="frozen"/>
      <selection pane="bottomRight" activeCell="A248" sqref="A248"/>
      <pageMargins left="0.7" right="0.7" top="0.75" bottom="0.75" header="0.3" footer="0.3"/>
      <pageSetup orientation="portrait" r:id="rId2"/>
    </customSheetView>
  </customSheetViews>
  <mergeCells count="59">
    <mergeCell ref="A234:C234"/>
    <mergeCell ref="A237:A246"/>
    <mergeCell ref="A113:A162"/>
    <mergeCell ref="B113:B120"/>
    <mergeCell ref="B121:B139"/>
    <mergeCell ref="B140:B155"/>
    <mergeCell ref="A163:A211"/>
    <mergeCell ref="B163:B166"/>
    <mergeCell ref="B167:B175"/>
    <mergeCell ref="B176:B211"/>
    <mergeCell ref="B157:B162"/>
    <mergeCell ref="A9:A65"/>
    <mergeCell ref="B9:B22"/>
    <mergeCell ref="B31:B40"/>
    <mergeCell ref="A212:A233"/>
    <mergeCell ref="B212:B233"/>
    <mergeCell ref="A66:A112"/>
    <mergeCell ref="B66:B88"/>
    <mergeCell ref="B89:B95"/>
    <mergeCell ref="B96:B99"/>
    <mergeCell ref="B100:B112"/>
    <mergeCell ref="AV5:AX5"/>
    <mergeCell ref="AZ5:BB5"/>
    <mergeCell ref="BD5:BF5"/>
    <mergeCell ref="BH5:BJ5"/>
    <mergeCell ref="BL6:BN7"/>
    <mergeCell ref="AV6:AX7"/>
    <mergeCell ref="AZ6:BB7"/>
    <mergeCell ref="BD6:BF7"/>
    <mergeCell ref="BH6:BJ7"/>
    <mergeCell ref="T6:V7"/>
    <mergeCell ref="X6:Z7"/>
    <mergeCell ref="AR5:AT5"/>
    <mergeCell ref="AB6:AD7"/>
    <mergeCell ref="AF6:AH7"/>
    <mergeCell ref="AJ6:AL7"/>
    <mergeCell ref="AN6:AP7"/>
    <mergeCell ref="AR6:AT7"/>
    <mergeCell ref="C6:C8"/>
    <mergeCell ref="D6:F7"/>
    <mergeCell ref="H6:J7"/>
    <mergeCell ref="L6:N7"/>
    <mergeCell ref="P6:R7"/>
    <mergeCell ref="BP5:BR5"/>
    <mergeCell ref="BP6:BR7"/>
    <mergeCell ref="A1:N2"/>
    <mergeCell ref="T1:T2"/>
    <mergeCell ref="U1:V2"/>
    <mergeCell ref="A3:R3"/>
    <mergeCell ref="L4:N4"/>
    <mergeCell ref="P4:R4"/>
    <mergeCell ref="AB4:AD4"/>
    <mergeCell ref="AF4:AH4"/>
    <mergeCell ref="A5:F5"/>
    <mergeCell ref="AK5:AL5"/>
    <mergeCell ref="AO5:AP5"/>
    <mergeCell ref="BL5:BN5"/>
    <mergeCell ref="A6:A8"/>
    <mergeCell ref="B6:B8"/>
  </mergeCells>
  <pageMargins left="0.7" right="0.7" top="0.75" bottom="0.75" header="0.3" footer="0.3"/>
  <pageSetup orientation="portrait" r:id="rId3"/>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0"/>
  <dimension ref="A1:AT473"/>
  <sheetViews>
    <sheetView workbookViewId="0">
      <pane xSplit="11" ySplit="8" topLeftCell="S9" activePane="bottomRight" state="frozen"/>
      <selection activeCell="X37" sqref="X37:Z37"/>
      <selection pane="topRight" activeCell="X37" sqref="X37:Z37"/>
      <selection pane="bottomLeft" activeCell="X37" sqref="X37:Z37"/>
      <selection pane="bottomRight" activeCell="V14" sqref="V14"/>
    </sheetView>
  </sheetViews>
  <sheetFormatPr defaultColWidth="9.28515625" defaultRowHeight="12" x14ac:dyDescent="0.2"/>
  <cols>
    <col min="1" max="2" width="9.28515625" style="3"/>
    <col min="3" max="3" width="39.42578125" style="3" customWidth="1"/>
    <col min="4" max="6" width="15" style="2" hidden="1" customWidth="1"/>
    <col min="7" max="7" width="1.5703125" style="3" hidden="1" customWidth="1"/>
    <col min="8" max="10" width="15" style="165" hidden="1" customWidth="1"/>
    <col min="11" max="11" width="1.28515625" style="8" customWidth="1"/>
    <col min="12" max="13" width="15" style="165" customWidth="1"/>
    <col min="14" max="14" width="26.5703125" style="165" customWidth="1"/>
    <col min="15" max="15" width="16.85546875" style="165" customWidth="1"/>
    <col min="16" max="16" width="15" style="165" customWidth="1"/>
    <col min="17" max="17" width="25.140625" style="165" customWidth="1"/>
    <col min="18" max="19" width="15" style="165" customWidth="1"/>
    <col min="20" max="20" width="28.28515625" style="165" customWidth="1"/>
    <col min="21" max="21" width="14.42578125" style="3" customWidth="1"/>
    <col min="22" max="22" width="13.7109375" style="3" customWidth="1"/>
    <col min="23" max="23" width="14.7109375" style="3" customWidth="1"/>
    <col min="24" max="24" width="14.28515625" style="3" customWidth="1"/>
    <col min="25" max="25" width="13.28515625" style="3" customWidth="1"/>
    <col min="26" max="26" width="14.28515625" style="3" customWidth="1"/>
    <col min="27" max="28" width="13.5703125" style="3" customWidth="1"/>
    <col min="29" max="29" width="16.28515625" style="3" customWidth="1"/>
    <col min="30" max="32" width="13.5703125" style="3" customWidth="1"/>
    <col min="33" max="33" width="1.5703125" style="3" customWidth="1"/>
    <col min="34" max="34" width="14.28515625" style="3" customWidth="1"/>
    <col min="35" max="35" width="16.5703125" style="3" customWidth="1"/>
    <col min="36" max="36" width="15.7109375" style="3" customWidth="1"/>
    <col min="37" max="37" width="1.28515625" style="3" customWidth="1"/>
    <col min="38" max="38" width="16.42578125" style="3" customWidth="1"/>
    <col min="39" max="39" width="16.7109375" style="3" customWidth="1"/>
    <col min="40" max="40" width="20.42578125" style="3" customWidth="1"/>
    <col min="41" max="41" width="9.28515625" style="3"/>
    <col min="42" max="42" width="14.28515625" style="7" customWidth="1"/>
    <col min="43" max="43" width="16.5703125" style="7" customWidth="1"/>
    <col min="44" max="44" width="16" style="7" customWidth="1"/>
    <col min="45" max="45" width="21.7109375" style="7" customWidth="1"/>
    <col min="46" max="46" width="15" style="7" customWidth="1"/>
    <col min="47" max="16384" width="9.28515625" style="3"/>
  </cols>
  <sheetData>
    <row r="1" spans="1:46" ht="12" customHeight="1" x14ac:dyDescent="0.2">
      <c r="A1" s="178" t="s">
        <v>516</v>
      </c>
      <c r="B1" s="178"/>
      <c r="C1" s="178"/>
      <c r="H1" s="4"/>
      <c r="I1" s="4"/>
      <c r="J1" s="4"/>
      <c r="K1" s="5"/>
      <c r="L1" s="179" t="s">
        <v>299</v>
      </c>
      <c r="M1" s="180" t="s">
        <v>314</v>
      </c>
      <c r="N1" s="180"/>
      <c r="O1" s="4"/>
      <c r="P1" s="4"/>
      <c r="Q1" s="4"/>
      <c r="R1" s="3"/>
      <c r="S1" s="3"/>
      <c r="T1" s="4"/>
      <c r="U1" s="4"/>
    </row>
    <row r="2" spans="1:46" ht="12" customHeight="1" x14ac:dyDescent="0.2">
      <c r="A2" s="178"/>
      <c r="B2" s="178"/>
      <c r="C2" s="178"/>
      <c r="H2" s="4"/>
      <c r="I2" s="4"/>
      <c r="J2" s="4"/>
      <c r="K2" s="5"/>
      <c r="L2" s="179"/>
      <c r="M2" s="180"/>
      <c r="N2" s="180"/>
      <c r="O2" s="4"/>
      <c r="P2" s="4"/>
      <c r="Q2" s="4"/>
      <c r="R2" s="3"/>
      <c r="S2" s="3"/>
      <c r="T2" s="4"/>
      <c r="U2" s="4"/>
    </row>
    <row r="3" spans="1:46" x14ac:dyDescent="0.2">
      <c r="A3" s="214" t="s">
        <v>507</v>
      </c>
      <c r="B3" s="214"/>
      <c r="C3" s="214"/>
      <c r="H3" s="4"/>
      <c r="I3" s="4"/>
      <c r="J3" s="4"/>
      <c r="K3" s="5"/>
      <c r="L3" s="7"/>
      <c r="M3" s="7"/>
      <c r="N3" s="7"/>
      <c r="O3" s="101"/>
      <c r="P3" s="101"/>
      <c r="Q3" s="101"/>
      <c r="R3" s="3"/>
      <c r="S3" s="3"/>
      <c r="T3" s="101"/>
      <c r="U3" s="101"/>
    </row>
    <row r="4" spans="1:46" x14ac:dyDescent="0.2">
      <c r="A4" s="7" t="s">
        <v>513</v>
      </c>
      <c r="B4" s="7"/>
      <c r="C4" s="7" t="s">
        <v>300</v>
      </c>
      <c r="L4" s="102"/>
      <c r="M4" s="102"/>
      <c r="N4" s="102"/>
      <c r="O4" s="102"/>
      <c r="P4" s="102"/>
      <c r="Q4" s="102"/>
      <c r="AH4" s="3" t="s">
        <v>530</v>
      </c>
      <c r="AL4" s="3" t="s">
        <v>530</v>
      </c>
      <c r="AP4" s="3" t="s">
        <v>533</v>
      </c>
    </row>
    <row r="5" spans="1:46" ht="15.75" customHeight="1" x14ac:dyDescent="0.2">
      <c r="A5" s="184" t="s">
        <v>514</v>
      </c>
      <c r="B5" s="184"/>
      <c r="C5" s="184"/>
      <c r="L5" s="199" t="s">
        <v>529</v>
      </c>
      <c r="M5" s="200"/>
      <c r="N5" s="201"/>
      <c r="O5" s="199" t="s">
        <v>529</v>
      </c>
      <c r="P5" s="200"/>
      <c r="Q5" s="201"/>
      <c r="R5" s="199" t="s">
        <v>529</v>
      </c>
      <c r="S5" s="200"/>
      <c r="T5" s="201"/>
      <c r="U5" s="221" t="s">
        <v>532</v>
      </c>
      <c r="V5" s="222"/>
      <c r="W5" s="222"/>
      <c r="X5" s="222"/>
      <c r="Y5" s="222"/>
      <c r="Z5" s="223"/>
      <c r="AA5" s="221" t="s">
        <v>531</v>
      </c>
      <c r="AB5" s="222"/>
      <c r="AC5" s="222"/>
      <c r="AD5" s="222"/>
      <c r="AE5" s="222"/>
      <c r="AF5" s="223"/>
      <c r="AH5" s="246"/>
      <c r="AI5" s="247"/>
      <c r="AJ5" s="248"/>
      <c r="AL5" s="243" t="s">
        <v>534</v>
      </c>
      <c r="AM5" s="244"/>
      <c r="AN5" s="245"/>
      <c r="AP5" s="243" t="s">
        <v>535</v>
      </c>
      <c r="AQ5" s="244"/>
      <c r="AR5" s="245"/>
    </row>
    <row r="6" spans="1:46" ht="15" customHeight="1" x14ac:dyDescent="0.2">
      <c r="A6" s="189" t="s">
        <v>307</v>
      </c>
      <c r="B6" s="189" t="s">
        <v>308</v>
      </c>
      <c r="C6" s="190" t="s">
        <v>309</v>
      </c>
      <c r="D6" s="225" t="s">
        <v>17</v>
      </c>
      <c r="E6" s="226"/>
      <c r="F6" s="227"/>
      <c r="H6" s="231" t="s">
        <v>18</v>
      </c>
      <c r="I6" s="232"/>
      <c r="J6" s="233"/>
      <c r="K6" s="16"/>
      <c r="L6" s="215" t="s">
        <v>537</v>
      </c>
      <c r="M6" s="216"/>
      <c r="N6" s="217"/>
      <c r="O6" s="204" t="s">
        <v>528</v>
      </c>
      <c r="P6" s="204"/>
      <c r="Q6" s="204"/>
      <c r="R6" s="204" t="s">
        <v>540</v>
      </c>
      <c r="S6" s="204"/>
      <c r="T6" s="204"/>
      <c r="U6" s="224" t="s">
        <v>541</v>
      </c>
      <c r="V6" s="224"/>
      <c r="W6" s="224"/>
      <c r="X6" s="224" t="s">
        <v>542</v>
      </c>
      <c r="Y6" s="224"/>
      <c r="Z6" s="224"/>
      <c r="AA6" s="224" t="s">
        <v>543</v>
      </c>
      <c r="AB6" s="224"/>
      <c r="AC6" s="224"/>
      <c r="AD6" s="224" t="s">
        <v>544</v>
      </c>
      <c r="AE6" s="224"/>
      <c r="AF6" s="224"/>
      <c r="AH6" s="194" t="s">
        <v>545</v>
      </c>
      <c r="AI6" s="194"/>
      <c r="AJ6" s="194"/>
      <c r="AL6" s="204" t="s">
        <v>536</v>
      </c>
      <c r="AM6" s="204"/>
      <c r="AN6" s="204"/>
      <c r="AP6" s="204" t="s">
        <v>536</v>
      </c>
      <c r="AQ6" s="204"/>
      <c r="AR6" s="204"/>
    </row>
    <row r="7" spans="1:46" ht="36" customHeight="1" x14ac:dyDescent="0.2">
      <c r="A7" s="189"/>
      <c r="B7" s="189"/>
      <c r="C7" s="191"/>
      <c r="D7" s="228"/>
      <c r="E7" s="229"/>
      <c r="F7" s="230"/>
      <c r="H7" s="234"/>
      <c r="I7" s="235"/>
      <c r="J7" s="236"/>
      <c r="K7" s="16"/>
      <c r="L7" s="218"/>
      <c r="M7" s="219"/>
      <c r="N7" s="220"/>
      <c r="O7" s="204"/>
      <c r="P7" s="204"/>
      <c r="Q7" s="204"/>
      <c r="R7" s="204"/>
      <c r="S7" s="204"/>
      <c r="T7" s="204"/>
      <c r="U7" s="224"/>
      <c r="V7" s="224"/>
      <c r="W7" s="224"/>
      <c r="X7" s="224"/>
      <c r="Y7" s="224"/>
      <c r="Z7" s="224"/>
      <c r="AA7" s="224"/>
      <c r="AB7" s="224"/>
      <c r="AC7" s="224"/>
      <c r="AD7" s="224"/>
      <c r="AE7" s="224"/>
      <c r="AF7" s="224"/>
      <c r="AH7" s="194"/>
      <c r="AI7" s="194"/>
      <c r="AJ7" s="194"/>
      <c r="AL7" s="204"/>
      <c r="AM7" s="204"/>
      <c r="AN7" s="204"/>
      <c r="AP7" s="204"/>
      <c r="AQ7" s="204"/>
      <c r="AR7" s="204"/>
    </row>
    <row r="8" spans="1:46" x14ac:dyDescent="0.2">
      <c r="A8" s="189"/>
      <c r="B8" s="189"/>
      <c r="C8" s="192"/>
      <c r="D8" s="19">
        <v>2011</v>
      </c>
      <c r="E8" s="19">
        <v>2012</v>
      </c>
      <c r="F8" s="19">
        <v>2013</v>
      </c>
      <c r="H8" s="20">
        <v>2011</v>
      </c>
      <c r="I8" s="20">
        <v>2012</v>
      </c>
      <c r="J8" s="20">
        <v>2013</v>
      </c>
      <c r="K8" s="15"/>
      <c r="L8" s="22">
        <v>2011</v>
      </c>
      <c r="M8" s="22">
        <v>2012</v>
      </c>
      <c r="N8" s="22">
        <v>2013</v>
      </c>
      <c r="O8" s="22">
        <v>2011</v>
      </c>
      <c r="P8" s="22">
        <v>2012</v>
      </c>
      <c r="Q8" s="22">
        <v>2013</v>
      </c>
      <c r="R8" s="22">
        <v>2011</v>
      </c>
      <c r="S8" s="22">
        <v>2012</v>
      </c>
      <c r="T8" s="22">
        <v>2013</v>
      </c>
      <c r="U8" s="103">
        <v>2011</v>
      </c>
      <c r="V8" s="103">
        <v>2012</v>
      </c>
      <c r="W8" s="103">
        <v>2013</v>
      </c>
      <c r="X8" s="103">
        <v>2011</v>
      </c>
      <c r="Y8" s="103">
        <v>2012</v>
      </c>
      <c r="Z8" s="103">
        <v>2013</v>
      </c>
      <c r="AA8" s="103">
        <v>2011</v>
      </c>
      <c r="AB8" s="103">
        <v>2012</v>
      </c>
      <c r="AC8" s="103">
        <v>2013</v>
      </c>
      <c r="AD8" s="103">
        <v>2011</v>
      </c>
      <c r="AE8" s="103">
        <v>2012</v>
      </c>
      <c r="AF8" s="103">
        <v>2013</v>
      </c>
      <c r="AH8" s="18">
        <v>2011</v>
      </c>
      <c r="AI8" s="18">
        <v>2012</v>
      </c>
      <c r="AJ8" s="18">
        <v>2013</v>
      </c>
      <c r="AL8" s="22">
        <v>2011</v>
      </c>
      <c r="AM8" s="22">
        <v>2012</v>
      </c>
      <c r="AN8" s="22">
        <v>2013</v>
      </c>
      <c r="AP8" s="22">
        <v>2011</v>
      </c>
      <c r="AQ8" s="22">
        <v>2012</v>
      </c>
      <c r="AR8" s="22">
        <v>2013</v>
      </c>
    </row>
    <row r="9" spans="1:46" x14ac:dyDescent="0.2">
      <c r="A9" s="206" t="s">
        <v>348</v>
      </c>
      <c r="B9" s="206" t="s">
        <v>338</v>
      </c>
      <c r="C9" s="24" t="s">
        <v>33</v>
      </c>
      <c r="D9" s="29">
        <f>'99 Analyses'!T9</f>
        <v>0</v>
      </c>
      <c r="E9" s="29">
        <f>'99 Analyses'!U9</f>
        <v>1</v>
      </c>
      <c r="F9" s="29">
        <f>'99 Analyses'!V9</f>
        <v>4</v>
      </c>
      <c r="G9" s="29"/>
      <c r="H9" s="29">
        <f>'99 Analyses'!X9</f>
        <v>0</v>
      </c>
      <c r="I9" s="29">
        <f>'99 Analyses'!Y9</f>
        <v>66</v>
      </c>
      <c r="J9" s="29">
        <f>'99 Analyses'!Z9</f>
        <v>26</v>
      </c>
      <c r="L9" s="28"/>
      <c r="M9" s="28"/>
      <c r="N9" s="28"/>
      <c r="O9" s="28"/>
      <c r="P9" s="28"/>
      <c r="Q9" s="28"/>
      <c r="R9" s="28"/>
      <c r="S9" s="28"/>
      <c r="T9" s="28"/>
      <c r="U9" s="28"/>
      <c r="V9" s="28"/>
      <c r="W9" s="28"/>
      <c r="X9" s="28"/>
      <c r="Y9" s="28"/>
      <c r="Z9" s="28"/>
      <c r="AA9" s="28"/>
      <c r="AB9" s="28"/>
      <c r="AC9" s="28"/>
      <c r="AD9" s="28"/>
      <c r="AE9" s="28"/>
      <c r="AF9" s="28"/>
      <c r="AH9" s="104">
        <f>-U9+X9-AA9+AD9</f>
        <v>0</v>
      </c>
      <c r="AI9" s="104">
        <f>-V9+Y9-AB9+AE9</f>
        <v>0</v>
      </c>
      <c r="AJ9" s="104">
        <f>-W9+Z9-AC9+AF9</f>
        <v>0</v>
      </c>
      <c r="AL9" s="105">
        <f>-U9+X9</f>
        <v>0</v>
      </c>
      <c r="AM9" s="105">
        <f>-V9+Y9</f>
        <v>0</v>
      </c>
      <c r="AN9" s="105">
        <f>-W9+Z9</f>
        <v>0</v>
      </c>
      <c r="AP9" s="105">
        <f>AA9-AD9</f>
        <v>0</v>
      </c>
      <c r="AQ9" s="105">
        <f>AB9-AE9</f>
        <v>0</v>
      </c>
      <c r="AR9" s="105">
        <f>AC9-AF9</f>
        <v>0</v>
      </c>
      <c r="AS9" s="129"/>
      <c r="AT9" s="130"/>
    </row>
    <row r="10" spans="1:46" x14ac:dyDescent="0.2">
      <c r="A10" s="207"/>
      <c r="B10" s="207"/>
      <c r="C10" s="34" t="s">
        <v>331</v>
      </c>
      <c r="D10" s="29">
        <f>'99 Analyses'!T10</f>
        <v>0</v>
      </c>
      <c r="E10" s="29">
        <f>'99 Analyses'!U10</f>
        <v>0</v>
      </c>
      <c r="F10" s="29">
        <f>'99 Analyses'!V10</f>
        <v>0</v>
      </c>
      <c r="H10" s="29">
        <f>'99 Analyses'!X10</f>
        <v>0</v>
      </c>
      <c r="I10" s="29">
        <f>'99 Analyses'!Y10</f>
        <v>64</v>
      </c>
      <c r="J10" s="29">
        <f>'99 Analyses'!Z10</f>
        <v>0</v>
      </c>
      <c r="L10" s="28"/>
      <c r="M10" s="28"/>
      <c r="N10" s="28"/>
      <c r="O10" s="28"/>
      <c r="P10" s="28"/>
      <c r="Q10" s="28"/>
      <c r="R10" s="28"/>
      <c r="S10" s="28"/>
      <c r="T10" s="28"/>
      <c r="U10" s="28"/>
      <c r="V10" s="28"/>
      <c r="W10" s="28"/>
      <c r="X10" s="28"/>
      <c r="Y10" s="28"/>
      <c r="Z10" s="28"/>
      <c r="AA10" s="28"/>
      <c r="AB10" s="28"/>
      <c r="AC10" s="28"/>
      <c r="AD10" s="28"/>
      <c r="AE10" s="28"/>
      <c r="AF10" s="28"/>
      <c r="AH10" s="104">
        <f t="shared" ref="AH10:AJ73" si="0">-U10+X10-AA10+AD10</f>
        <v>0</v>
      </c>
      <c r="AI10" s="104">
        <f t="shared" si="0"/>
        <v>0</v>
      </c>
      <c r="AJ10" s="104">
        <f t="shared" si="0"/>
        <v>0</v>
      </c>
      <c r="AL10" s="105">
        <f t="shared" ref="AL10:AN25" si="1">-U10+X10</f>
        <v>0</v>
      </c>
      <c r="AM10" s="105">
        <f t="shared" si="1"/>
        <v>0</v>
      </c>
      <c r="AN10" s="105">
        <f t="shared" si="1"/>
        <v>0</v>
      </c>
      <c r="AP10" s="105">
        <f t="shared" ref="AP10:AR73" si="2">AA10-AD10</f>
        <v>0</v>
      </c>
      <c r="AQ10" s="105">
        <f t="shared" si="2"/>
        <v>0</v>
      </c>
      <c r="AR10" s="105">
        <f t="shared" si="2"/>
        <v>0</v>
      </c>
      <c r="AS10" s="129"/>
      <c r="AT10" s="130"/>
    </row>
    <row r="11" spans="1:46" x14ac:dyDescent="0.2">
      <c r="A11" s="207"/>
      <c r="B11" s="207"/>
      <c r="C11" s="34" t="s">
        <v>35</v>
      </c>
      <c r="D11" s="29">
        <f>'99 Analyses'!T11</f>
        <v>0</v>
      </c>
      <c r="E11" s="29">
        <f>'99 Analyses'!U11</f>
        <v>0</v>
      </c>
      <c r="F11" s="29">
        <f>'99 Analyses'!V11</f>
        <v>0</v>
      </c>
      <c r="H11" s="29">
        <f>'99 Analyses'!X11</f>
        <v>0</v>
      </c>
      <c r="I11" s="29">
        <f>'99 Analyses'!Y11</f>
        <v>0</v>
      </c>
      <c r="J11" s="29">
        <f>'99 Analyses'!Z11</f>
        <v>5</v>
      </c>
      <c r="L11" s="28"/>
      <c r="M11" s="28"/>
      <c r="N11" s="28"/>
      <c r="O11" s="28"/>
      <c r="P11" s="28"/>
      <c r="Q11" s="28"/>
      <c r="R11" s="28"/>
      <c r="S11" s="28"/>
      <c r="T11" s="28"/>
      <c r="U11" s="28"/>
      <c r="V11" s="28"/>
      <c r="W11" s="28"/>
      <c r="X11" s="28"/>
      <c r="Y11" s="28"/>
      <c r="Z11" s="28"/>
      <c r="AA11" s="28"/>
      <c r="AB11" s="28"/>
      <c r="AC11" s="28"/>
      <c r="AD11" s="28"/>
      <c r="AE11" s="28"/>
      <c r="AF11" s="28"/>
      <c r="AH11" s="104">
        <f t="shared" si="0"/>
        <v>0</v>
      </c>
      <c r="AI11" s="104">
        <f t="shared" si="0"/>
        <v>0</v>
      </c>
      <c r="AJ11" s="104">
        <f t="shared" si="0"/>
        <v>0</v>
      </c>
      <c r="AL11" s="105">
        <f t="shared" si="1"/>
        <v>0</v>
      </c>
      <c r="AM11" s="105">
        <f t="shared" si="1"/>
        <v>0</v>
      </c>
      <c r="AN11" s="105">
        <f t="shared" si="1"/>
        <v>0</v>
      </c>
      <c r="AP11" s="105">
        <f t="shared" si="2"/>
        <v>0</v>
      </c>
      <c r="AQ11" s="105">
        <f t="shared" si="2"/>
        <v>0</v>
      </c>
      <c r="AR11" s="105">
        <f t="shared" si="2"/>
        <v>0</v>
      </c>
      <c r="AS11" s="129"/>
      <c r="AT11" s="130"/>
    </row>
    <row r="12" spans="1:46" x14ac:dyDescent="0.2">
      <c r="A12" s="207"/>
      <c r="B12" s="207"/>
      <c r="C12" s="34" t="s">
        <v>332</v>
      </c>
      <c r="D12" s="29">
        <f>'99 Analyses'!T12</f>
        <v>0</v>
      </c>
      <c r="E12" s="29">
        <f>'99 Analyses'!U12</f>
        <v>0</v>
      </c>
      <c r="F12" s="29">
        <f>'99 Analyses'!V12</f>
        <v>0</v>
      </c>
      <c r="H12" s="29">
        <f>'99 Analyses'!X12</f>
        <v>0</v>
      </c>
      <c r="I12" s="29">
        <f>'99 Analyses'!Y12</f>
        <v>0</v>
      </c>
      <c r="J12" s="29">
        <f>'99 Analyses'!Z12</f>
        <v>1</v>
      </c>
      <c r="L12" s="28"/>
      <c r="M12" s="28"/>
      <c r="N12" s="28"/>
      <c r="O12" s="28"/>
      <c r="P12" s="28"/>
      <c r="Q12" s="28"/>
      <c r="R12" s="28"/>
      <c r="S12" s="28"/>
      <c r="T12" s="28"/>
      <c r="U12" s="28"/>
      <c r="V12" s="28"/>
      <c r="W12" s="28"/>
      <c r="X12" s="28"/>
      <c r="Y12" s="28"/>
      <c r="Z12" s="28"/>
      <c r="AA12" s="28"/>
      <c r="AB12" s="28"/>
      <c r="AC12" s="28"/>
      <c r="AD12" s="28"/>
      <c r="AE12" s="28"/>
      <c r="AF12" s="28"/>
      <c r="AH12" s="104">
        <f t="shared" si="0"/>
        <v>0</v>
      </c>
      <c r="AI12" s="104">
        <f t="shared" si="0"/>
        <v>0</v>
      </c>
      <c r="AJ12" s="104">
        <f t="shared" si="0"/>
        <v>0</v>
      </c>
      <c r="AL12" s="105">
        <f t="shared" si="1"/>
        <v>0</v>
      </c>
      <c r="AM12" s="105">
        <f t="shared" si="1"/>
        <v>0</v>
      </c>
      <c r="AN12" s="105">
        <f t="shared" si="1"/>
        <v>0</v>
      </c>
      <c r="AP12" s="105">
        <f t="shared" si="2"/>
        <v>0</v>
      </c>
      <c r="AQ12" s="105">
        <f t="shared" si="2"/>
        <v>0</v>
      </c>
      <c r="AR12" s="105">
        <f t="shared" si="2"/>
        <v>0</v>
      </c>
      <c r="AS12" s="129"/>
      <c r="AT12" s="130"/>
    </row>
    <row r="13" spans="1:46" x14ac:dyDescent="0.2">
      <c r="A13" s="207"/>
      <c r="B13" s="207"/>
      <c r="C13" s="34" t="s">
        <v>333</v>
      </c>
      <c r="D13" s="29">
        <f>'99 Analyses'!T13</f>
        <v>424</v>
      </c>
      <c r="E13" s="29">
        <f>'99 Analyses'!U13</f>
        <v>588</v>
      </c>
      <c r="F13" s="29">
        <f>'99 Analyses'!V13</f>
        <v>700</v>
      </c>
      <c r="H13" s="29">
        <f>'99 Analyses'!X13</f>
        <v>0</v>
      </c>
      <c r="I13" s="29">
        <f>'99 Analyses'!Y13</f>
        <v>11</v>
      </c>
      <c r="J13" s="29">
        <f>'99 Analyses'!Z13</f>
        <v>85</v>
      </c>
      <c r="L13" s="28"/>
      <c r="M13" s="28"/>
      <c r="N13" s="28"/>
      <c r="O13" s="28"/>
      <c r="P13" s="28"/>
      <c r="Q13" s="28"/>
      <c r="R13" s="28"/>
      <c r="S13" s="28"/>
      <c r="T13" s="28"/>
      <c r="U13" s="28"/>
      <c r="V13" s="28"/>
      <c r="W13" s="28"/>
      <c r="X13" s="28"/>
      <c r="Y13" s="28"/>
      <c r="Z13" s="28"/>
      <c r="AA13" s="28"/>
      <c r="AB13" s="28"/>
      <c r="AC13" s="28"/>
      <c r="AD13" s="28"/>
      <c r="AE13" s="28"/>
      <c r="AF13" s="28"/>
      <c r="AH13" s="104">
        <f t="shared" si="0"/>
        <v>0</v>
      </c>
      <c r="AI13" s="104">
        <f t="shared" si="0"/>
        <v>0</v>
      </c>
      <c r="AJ13" s="104">
        <f t="shared" si="0"/>
        <v>0</v>
      </c>
      <c r="AL13" s="105">
        <f t="shared" si="1"/>
        <v>0</v>
      </c>
      <c r="AM13" s="105">
        <f t="shared" si="1"/>
        <v>0</v>
      </c>
      <c r="AN13" s="105">
        <f t="shared" si="1"/>
        <v>0</v>
      </c>
      <c r="AP13" s="105">
        <f t="shared" si="2"/>
        <v>0</v>
      </c>
      <c r="AQ13" s="105">
        <f t="shared" si="2"/>
        <v>0</v>
      </c>
      <c r="AR13" s="105">
        <f t="shared" si="2"/>
        <v>0</v>
      </c>
      <c r="AS13" s="129"/>
      <c r="AT13" s="130"/>
    </row>
    <row r="14" spans="1:46" x14ac:dyDescent="0.2">
      <c r="A14" s="207"/>
      <c r="B14" s="207"/>
      <c r="C14" s="34" t="s">
        <v>38</v>
      </c>
      <c r="D14" s="29">
        <f>'99 Analyses'!T14</f>
        <v>1171</v>
      </c>
      <c r="E14" s="29">
        <f>'99 Analyses'!U14</f>
        <v>1191</v>
      </c>
      <c r="F14" s="29">
        <f>'99 Analyses'!V14</f>
        <v>1411</v>
      </c>
      <c r="H14" s="29">
        <f>'99 Analyses'!X14</f>
        <v>0</v>
      </c>
      <c r="I14" s="29">
        <f>'99 Analyses'!Y14</f>
        <v>410</v>
      </c>
      <c r="J14" s="29">
        <f>'99 Analyses'!Z14</f>
        <v>421</v>
      </c>
      <c r="L14" s="28"/>
      <c r="M14" s="28"/>
      <c r="N14" s="28"/>
      <c r="O14" s="28"/>
      <c r="P14" s="28"/>
      <c r="Q14" s="28"/>
      <c r="R14" s="28"/>
      <c r="S14" s="28"/>
      <c r="T14" s="28"/>
      <c r="U14" s="28"/>
      <c r="V14" s="28"/>
      <c r="W14" s="28"/>
      <c r="X14" s="28"/>
      <c r="Y14" s="28"/>
      <c r="Z14" s="28"/>
      <c r="AA14" s="28"/>
      <c r="AB14" s="28"/>
      <c r="AC14" s="28"/>
      <c r="AD14" s="28"/>
      <c r="AE14" s="28"/>
      <c r="AF14" s="28"/>
      <c r="AH14" s="104">
        <f t="shared" si="0"/>
        <v>0</v>
      </c>
      <c r="AI14" s="104">
        <f t="shared" si="0"/>
        <v>0</v>
      </c>
      <c r="AJ14" s="104">
        <f t="shared" si="0"/>
        <v>0</v>
      </c>
      <c r="AL14" s="105">
        <f t="shared" si="1"/>
        <v>0</v>
      </c>
      <c r="AM14" s="105">
        <f t="shared" si="1"/>
        <v>0</v>
      </c>
      <c r="AN14" s="105">
        <f t="shared" si="1"/>
        <v>0</v>
      </c>
      <c r="AP14" s="105">
        <f t="shared" si="2"/>
        <v>0</v>
      </c>
      <c r="AQ14" s="105">
        <f t="shared" si="2"/>
        <v>0</v>
      </c>
      <c r="AR14" s="105">
        <f t="shared" si="2"/>
        <v>0</v>
      </c>
      <c r="AS14" s="129"/>
      <c r="AT14" s="130"/>
    </row>
    <row r="15" spans="1:46" x14ac:dyDescent="0.2">
      <c r="A15" s="207"/>
      <c r="B15" s="207"/>
      <c r="C15" s="34" t="s">
        <v>39</v>
      </c>
      <c r="D15" s="29">
        <f>'99 Analyses'!T15</f>
        <v>3</v>
      </c>
      <c r="E15" s="29">
        <f>'99 Analyses'!U15</f>
        <v>0</v>
      </c>
      <c r="F15" s="29">
        <f>'99 Analyses'!V15</f>
        <v>28</v>
      </c>
      <c r="H15" s="29">
        <f>'99 Analyses'!X15</f>
        <v>0</v>
      </c>
      <c r="I15" s="29">
        <f>'99 Analyses'!Y15</f>
        <v>95</v>
      </c>
      <c r="J15" s="29">
        <f>'99 Analyses'!Z15</f>
        <v>102</v>
      </c>
      <c r="L15" s="28"/>
      <c r="M15" s="28"/>
      <c r="N15" s="28"/>
      <c r="O15" s="28"/>
      <c r="P15" s="28"/>
      <c r="Q15" s="28"/>
      <c r="R15" s="28"/>
      <c r="S15" s="28"/>
      <c r="T15" s="28"/>
      <c r="U15" s="28"/>
      <c r="V15" s="28"/>
      <c r="W15" s="28"/>
      <c r="X15" s="28"/>
      <c r="Y15" s="28"/>
      <c r="Z15" s="28"/>
      <c r="AA15" s="28"/>
      <c r="AB15" s="28"/>
      <c r="AC15" s="28"/>
      <c r="AD15" s="28"/>
      <c r="AE15" s="28"/>
      <c r="AF15" s="28"/>
      <c r="AH15" s="104">
        <f t="shared" si="0"/>
        <v>0</v>
      </c>
      <c r="AI15" s="104">
        <f t="shared" si="0"/>
        <v>0</v>
      </c>
      <c r="AJ15" s="104">
        <f t="shared" si="0"/>
        <v>0</v>
      </c>
      <c r="AL15" s="105">
        <f t="shared" si="1"/>
        <v>0</v>
      </c>
      <c r="AM15" s="105">
        <f t="shared" si="1"/>
        <v>0</v>
      </c>
      <c r="AN15" s="105">
        <f t="shared" si="1"/>
        <v>0</v>
      </c>
      <c r="AP15" s="105">
        <f t="shared" si="2"/>
        <v>0</v>
      </c>
      <c r="AQ15" s="105">
        <f t="shared" si="2"/>
        <v>0</v>
      </c>
      <c r="AR15" s="105">
        <f t="shared" si="2"/>
        <v>0</v>
      </c>
      <c r="AS15" s="129"/>
      <c r="AT15" s="130"/>
    </row>
    <row r="16" spans="1:46" x14ac:dyDescent="0.2">
      <c r="A16" s="207"/>
      <c r="B16" s="207"/>
      <c r="C16" s="34" t="s">
        <v>334</v>
      </c>
      <c r="D16" s="29">
        <f>'99 Analyses'!T16</f>
        <v>1278</v>
      </c>
      <c r="E16" s="29">
        <f>'99 Analyses'!U16</f>
        <v>1261</v>
      </c>
      <c r="F16" s="29">
        <f>'99 Analyses'!V16</f>
        <v>977</v>
      </c>
      <c r="H16" s="29">
        <f>'99 Analyses'!X16</f>
        <v>0</v>
      </c>
      <c r="I16" s="29">
        <f>'99 Analyses'!Y16</f>
        <v>446</v>
      </c>
      <c r="J16" s="29">
        <f>'99 Analyses'!Z16</f>
        <v>409</v>
      </c>
      <c r="L16" s="28"/>
      <c r="M16" s="28"/>
      <c r="N16" s="28"/>
      <c r="O16" s="28"/>
      <c r="P16" s="28"/>
      <c r="Q16" s="28"/>
      <c r="R16" s="28"/>
      <c r="S16" s="28"/>
      <c r="T16" s="28"/>
      <c r="U16" s="28"/>
      <c r="V16" s="28"/>
      <c r="W16" s="28"/>
      <c r="X16" s="28"/>
      <c r="Y16" s="28"/>
      <c r="Z16" s="28"/>
      <c r="AA16" s="28"/>
      <c r="AB16" s="28"/>
      <c r="AC16" s="28"/>
      <c r="AD16" s="28"/>
      <c r="AE16" s="28"/>
      <c r="AF16" s="28"/>
      <c r="AH16" s="104">
        <f t="shared" si="0"/>
        <v>0</v>
      </c>
      <c r="AI16" s="104">
        <f t="shared" si="0"/>
        <v>0</v>
      </c>
      <c r="AJ16" s="104">
        <f t="shared" si="0"/>
        <v>0</v>
      </c>
      <c r="AL16" s="105">
        <f t="shared" si="1"/>
        <v>0</v>
      </c>
      <c r="AM16" s="105">
        <f t="shared" si="1"/>
        <v>0</v>
      </c>
      <c r="AN16" s="105">
        <f t="shared" si="1"/>
        <v>0</v>
      </c>
      <c r="AP16" s="105">
        <f t="shared" si="2"/>
        <v>0</v>
      </c>
      <c r="AQ16" s="105">
        <f t="shared" si="2"/>
        <v>0</v>
      </c>
      <c r="AR16" s="105">
        <f t="shared" si="2"/>
        <v>0</v>
      </c>
      <c r="AS16" s="129"/>
      <c r="AT16" s="130"/>
    </row>
    <row r="17" spans="1:46" x14ac:dyDescent="0.2">
      <c r="A17" s="207"/>
      <c r="B17" s="207"/>
      <c r="C17" s="34" t="s">
        <v>41</v>
      </c>
      <c r="D17" s="29">
        <f>'99 Analyses'!T17</f>
        <v>0</v>
      </c>
      <c r="E17" s="29">
        <f>'99 Analyses'!U17</f>
        <v>0</v>
      </c>
      <c r="F17" s="29">
        <f>'99 Analyses'!V17</f>
        <v>0</v>
      </c>
      <c r="H17" s="29">
        <f>'99 Analyses'!X17</f>
        <v>0</v>
      </c>
      <c r="I17" s="29">
        <f>'99 Analyses'!Y17</f>
        <v>0</v>
      </c>
      <c r="J17" s="29">
        <f>'99 Analyses'!Z17</f>
        <v>0</v>
      </c>
      <c r="K17" s="36"/>
      <c r="L17" s="28"/>
      <c r="M17" s="28"/>
      <c r="N17" s="28"/>
      <c r="O17" s="28"/>
      <c r="P17" s="28"/>
      <c r="Q17" s="28"/>
      <c r="R17" s="28"/>
      <c r="S17" s="28"/>
      <c r="T17" s="28"/>
      <c r="U17" s="28"/>
      <c r="V17" s="28"/>
      <c r="W17" s="28"/>
      <c r="X17" s="28"/>
      <c r="Y17" s="28"/>
      <c r="Z17" s="28"/>
      <c r="AA17" s="28"/>
      <c r="AB17" s="28"/>
      <c r="AC17" s="28"/>
      <c r="AD17" s="28"/>
      <c r="AE17" s="28"/>
      <c r="AF17" s="28"/>
      <c r="AH17" s="104">
        <f t="shared" si="0"/>
        <v>0</v>
      </c>
      <c r="AI17" s="104">
        <f t="shared" si="0"/>
        <v>0</v>
      </c>
      <c r="AJ17" s="104">
        <f t="shared" si="0"/>
        <v>0</v>
      </c>
      <c r="AL17" s="105">
        <f t="shared" si="1"/>
        <v>0</v>
      </c>
      <c r="AM17" s="105">
        <f t="shared" si="1"/>
        <v>0</v>
      </c>
      <c r="AN17" s="105">
        <f t="shared" si="1"/>
        <v>0</v>
      </c>
      <c r="AP17" s="105">
        <f t="shared" si="2"/>
        <v>0</v>
      </c>
      <c r="AQ17" s="105">
        <f t="shared" si="2"/>
        <v>0</v>
      </c>
      <c r="AR17" s="105">
        <f t="shared" si="2"/>
        <v>0</v>
      </c>
      <c r="AS17" s="129"/>
      <c r="AT17" s="130"/>
    </row>
    <row r="18" spans="1:46" x14ac:dyDescent="0.2">
      <c r="A18" s="207"/>
      <c r="B18" s="207"/>
      <c r="C18" s="34" t="s">
        <v>42</v>
      </c>
      <c r="D18" s="29">
        <f>'99 Analyses'!T18</f>
        <v>131</v>
      </c>
      <c r="E18" s="29">
        <f>'99 Analyses'!U18</f>
        <v>335</v>
      </c>
      <c r="F18" s="29">
        <f>'99 Analyses'!V18</f>
        <v>325</v>
      </c>
      <c r="H18" s="29">
        <f>'99 Analyses'!X18</f>
        <v>0</v>
      </c>
      <c r="I18" s="29">
        <f>'99 Analyses'!Y18</f>
        <v>2</v>
      </c>
      <c r="J18" s="29">
        <f>'99 Analyses'!Z18</f>
        <v>55</v>
      </c>
      <c r="L18" s="28"/>
      <c r="M18" s="28"/>
      <c r="N18" s="28"/>
      <c r="O18" s="28"/>
      <c r="P18" s="28"/>
      <c r="Q18" s="28"/>
      <c r="R18" s="28"/>
      <c r="S18" s="28"/>
      <c r="T18" s="28"/>
      <c r="U18" s="28"/>
      <c r="V18" s="28"/>
      <c r="W18" s="28"/>
      <c r="X18" s="28"/>
      <c r="Y18" s="28"/>
      <c r="Z18" s="28"/>
      <c r="AA18" s="28"/>
      <c r="AB18" s="28"/>
      <c r="AC18" s="28"/>
      <c r="AD18" s="28"/>
      <c r="AE18" s="28"/>
      <c r="AF18" s="28"/>
      <c r="AH18" s="104">
        <f t="shared" si="0"/>
        <v>0</v>
      </c>
      <c r="AI18" s="104">
        <f t="shared" si="0"/>
        <v>0</v>
      </c>
      <c r="AJ18" s="104">
        <f t="shared" si="0"/>
        <v>0</v>
      </c>
      <c r="AL18" s="105">
        <f t="shared" si="1"/>
        <v>0</v>
      </c>
      <c r="AM18" s="105">
        <f t="shared" si="1"/>
        <v>0</v>
      </c>
      <c r="AN18" s="105">
        <f t="shared" si="1"/>
        <v>0</v>
      </c>
      <c r="AP18" s="105">
        <f t="shared" si="2"/>
        <v>0</v>
      </c>
      <c r="AQ18" s="105">
        <f t="shared" si="2"/>
        <v>0</v>
      </c>
      <c r="AR18" s="105">
        <f t="shared" si="2"/>
        <v>0</v>
      </c>
      <c r="AS18" s="129"/>
      <c r="AT18" s="130"/>
    </row>
    <row r="19" spans="1:46" x14ac:dyDescent="0.2">
      <c r="A19" s="207"/>
      <c r="B19" s="207"/>
      <c r="C19" s="34" t="s">
        <v>43</v>
      </c>
      <c r="D19" s="29">
        <f>'99 Analyses'!T19</f>
        <v>341</v>
      </c>
      <c r="E19" s="29">
        <f>'99 Analyses'!U19</f>
        <v>208</v>
      </c>
      <c r="F19" s="29">
        <f>'99 Analyses'!V19</f>
        <v>119</v>
      </c>
      <c r="H19" s="29">
        <f>'99 Analyses'!X19</f>
        <v>0</v>
      </c>
      <c r="I19" s="29">
        <f>'99 Analyses'!Y19</f>
        <v>19</v>
      </c>
      <c r="J19" s="29">
        <f>'99 Analyses'!Z19</f>
        <v>38</v>
      </c>
      <c r="L19" s="28"/>
      <c r="M19" s="28"/>
      <c r="N19" s="28"/>
      <c r="O19" s="28"/>
      <c r="P19" s="28"/>
      <c r="Q19" s="28"/>
      <c r="R19" s="28"/>
      <c r="S19" s="28"/>
      <c r="T19" s="28"/>
      <c r="U19" s="28"/>
      <c r="V19" s="28"/>
      <c r="W19" s="28"/>
      <c r="X19" s="28"/>
      <c r="Y19" s="28"/>
      <c r="Z19" s="28"/>
      <c r="AA19" s="28"/>
      <c r="AB19" s="28"/>
      <c r="AC19" s="28"/>
      <c r="AD19" s="28"/>
      <c r="AE19" s="28"/>
      <c r="AF19" s="28"/>
      <c r="AH19" s="104">
        <f t="shared" si="0"/>
        <v>0</v>
      </c>
      <c r="AI19" s="104">
        <f t="shared" si="0"/>
        <v>0</v>
      </c>
      <c r="AJ19" s="104">
        <f t="shared" si="0"/>
        <v>0</v>
      </c>
      <c r="AL19" s="105">
        <f t="shared" si="1"/>
        <v>0</v>
      </c>
      <c r="AM19" s="105">
        <f t="shared" si="1"/>
        <v>0</v>
      </c>
      <c r="AN19" s="105">
        <f t="shared" si="1"/>
        <v>0</v>
      </c>
      <c r="AP19" s="105">
        <f t="shared" si="2"/>
        <v>0</v>
      </c>
      <c r="AQ19" s="105">
        <f t="shared" si="2"/>
        <v>0</v>
      </c>
      <c r="AR19" s="105">
        <f t="shared" si="2"/>
        <v>0</v>
      </c>
      <c r="AS19" s="129"/>
      <c r="AT19" s="130"/>
    </row>
    <row r="20" spans="1:46" x14ac:dyDescent="0.2">
      <c r="A20" s="207"/>
      <c r="B20" s="207"/>
      <c r="C20" s="34" t="s">
        <v>335</v>
      </c>
      <c r="D20" s="29">
        <f>'99 Analyses'!T20</f>
        <v>0</v>
      </c>
      <c r="E20" s="29">
        <f>'99 Analyses'!U20</f>
        <v>0</v>
      </c>
      <c r="F20" s="29">
        <f>'99 Analyses'!V20</f>
        <v>0</v>
      </c>
      <c r="H20" s="29">
        <f>'99 Analyses'!X20</f>
        <v>0</v>
      </c>
      <c r="I20" s="29">
        <f>'99 Analyses'!Y20</f>
        <v>1</v>
      </c>
      <c r="J20" s="29">
        <f>'99 Analyses'!Z20</f>
        <v>5</v>
      </c>
      <c r="L20" s="28"/>
      <c r="M20" s="28"/>
      <c r="N20" s="28"/>
      <c r="O20" s="28"/>
      <c r="P20" s="28"/>
      <c r="Q20" s="28"/>
      <c r="R20" s="28"/>
      <c r="S20" s="28"/>
      <c r="T20" s="28"/>
      <c r="U20" s="28"/>
      <c r="V20" s="28"/>
      <c r="W20" s="28"/>
      <c r="X20" s="28"/>
      <c r="Y20" s="28"/>
      <c r="Z20" s="28"/>
      <c r="AA20" s="28"/>
      <c r="AB20" s="28"/>
      <c r="AC20" s="28"/>
      <c r="AD20" s="28"/>
      <c r="AE20" s="28"/>
      <c r="AF20" s="28"/>
      <c r="AH20" s="104">
        <f t="shared" si="0"/>
        <v>0</v>
      </c>
      <c r="AI20" s="104">
        <f t="shared" si="0"/>
        <v>0</v>
      </c>
      <c r="AJ20" s="104">
        <f t="shared" si="0"/>
        <v>0</v>
      </c>
      <c r="AL20" s="105">
        <f t="shared" si="1"/>
        <v>0</v>
      </c>
      <c r="AM20" s="105">
        <f t="shared" si="1"/>
        <v>0</v>
      </c>
      <c r="AN20" s="105">
        <f t="shared" si="1"/>
        <v>0</v>
      </c>
      <c r="AP20" s="105">
        <f t="shared" si="2"/>
        <v>0</v>
      </c>
      <c r="AQ20" s="105">
        <f t="shared" si="2"/>
        <v>0</v>
      </c>
      <c r="AR20" s="105">
        <f t="shared" si="2"/>
        <v>0</v>
      </c>
      <c r="AS20" s="129"/>
      <c r="AT20" s="130"/>
    </row>
    <row r="21" spans="1:46" x14ac:dyDescent="0.2">
      <c r="A21" s="207"/>
      <c r="B21" s="207"/>
      <c r="C21" s="34" t="s">
        <v>336</v>
      </c>
      <c r="D21" s="29">
        <f>'99 Analyses'!T21</f>
        <v>689</v>
      </c>
      <c r="E21" s="29">
        <f>'99 Analyses'!U21</f>
        <v>669</v>
      </c>
      <c r="F21" s="29">
        <f>'99 Analyses'!V21</f>
        <v>77</v>
      </c>
      <c r="H21" s="29">
        <f>'99 Analyses'!X21</f>
        <v>0</v>
      </c>
      <c r="I21" s="29">
        <f>'99 Analyses'!Y21</f>
        <v>246</v>
      </c>
      <c r="J21" s="29">
        <f>'99 Analyses'!Z21</f>
        <v>311</v>
      </c>
      <c r="L21" s="28"/>
      <c r="M21" s="28"/>
      <c r="N21" s="28"/>
      <c r="O21" s="28"/>
      <c r="P21" s="28"/>
      <c r="Q21" s="28"/>
      <c r="R21" s="28"/>
      <c r="S21" s="28"/>
      <c r="T21" s="28"/>
      <c r="U21" s="28"/>
      <c r="V21" s="28"/>
      <c r="W21" s="28"/>
      <c r="X21" s="28"/>
      <c r="Y21" s="28"/>
      <c r="Z21" s="28"/>
      <c r="AA21" s="28"/>
      <c r="AB21" s="28"/>
      <c r="AC21" s="28"/>
      <c r="AD21" s="28"/>
      <c r="AE21" s="28"/>
      <c r="AF21" s="28"/>
      <c r="AH21" s="104">
        <f t="shared" si="0"/>
        <v>0</v>
      </c>
      <c r="AI21" s="104">
        <f t="shared" si="0"/>
        <v>0</v>
      </c>
      <c r="AJ21" s="104">
        <f t="shared" si="0"/>
        <v>0</v>
      </c>
      <c r="AL21" s="105">
        <f t="shared" si="1"/>
        <v>0</v>
      </c>
      <c r="AM21" s="105">
        <f t="shared" si="1"/>
        <v>0</v>
      </c>
      <c r="AN21" s="105">
        <f t="shared" si="1"/>
        <v>0</v>
      </c>
      <c r="AP21" s="105">
        <f t="shared" si="2"/>
        <v>0</v>
      </c>
      <c r="AQ21" s="105">
        <f t="shared" si="2"/>
        <v>0</v>
      </c>
      <c r="AR21" s="105">
        <f t="shared" si="2"/>
        <v>0</v>
      </c>
      <c r="AS21" s="129"/>
      <c r="AT21" s="130"/>
    </row>
    <row r="22" spans="1:46" x14ac:dyDescent="0.2">
      <c r="A22" s="207"/>
      <c r="B22" s="208"/>
      <c r="C22" s="40" t="s">
        <v>337</v>
      </c>
      <c r="D22" s="29">
        <f>'99 Analyses'!T22</f>
        <v>320</v>
      </c>
      <c r="E22" s="29">
        <f>'99 Analyses'!U22</f>
        <v>291</v>
      </c>
      <c r="F22" s="29">
        <f>'99 Analyses'!V22</f>
        <v>92</v>
      </c>
      <c r="H22" s="29">
        <f>'99 Analyses'!X22</f>
        <v>7</v>
      </c>
      <c r="I22" s="29">
        <f>'99 Analyses'!Y22</f>
        <v>158</v>
      </c>
      <c r="J22" s="29">
        <f>'99 Analyses'!Z22</f>
        <v>64</v>
      </c>
      <c r="L22" s="28"/>
      <c r="M22" s="28"/>
      <c r="N22" s="28"/>
      <c r="O22" s="28"/>
      <c r="P22" s="28"/>
      <c r="Q22" s="28"/>
      <c r="R22" s="28"/>
      <c r="S22" s="28"/>
      <c r="T22" s="28"/>
      <c r="U22" s="28"/>
      <c r="V22" s="28"/>
      <c r="W22" s="28"/>
      <c r="X22" s="28"/>
      <c r="Y22" s="28"/>
      <c r="Z22" s="28"/>
      <c r="AA22" s="28"/>
      <c r="AB22" s="28"/>
      <c r="AC22" s="28"/>
      <c r="AD22" s="28"/>
      <c r="AE22" s="28"/>
      <c r="AF22" s="28"/>
      <c r="AH22" s="104">
        <f t="shared" si="0"/>
        <v>0</v>
      </c>
      <c r="AI22" s="104">
        <f t="shared" si="0"/>
        <v>0</v>
      </c>
      <c r="AJ22" s="104">
        <f t="shared" si="0"/>
        <v>0</v>
      </c>
      <c r="AL22" s="105">
        <f t="shared" si="1"/>
        <v>0</v>
      </c>
      <c r="AM22" s="105">
        <f t="shared" si="1"/>
        <v>0</v>
      </c>
      <c r="AN22" s="105">
        <f t="shared" si="1"/>
        <v>0</v>
      </c>
      <c r="AP22" s="105">
        <f t="shared" si="2"/>
        <v>0</v>
      </c>
      <c r="AQ22" s="105">
        <f t="shared" si="2"/>
        <v>0</v>
      </c>
      <c r="AR22" s="105">
        <f t="shared" si="2"/>
        <v>0</v>
      </c>
      <c r="AS22" s="129"/>
      <c r="AT22" s="130"/>
    </row>
    <row r="23" spans="1:46" ht="12" customHeight="1" x14ac:dyDescent="0.2">
      <c r="A23" s="207"/>
      <c r="B23" s="162" t="s">
        <v>339</v>
      </c>
      <c r="C23" s="24" t="s">
        <v>340</v>
      </c>
      <c r="D23" s="29">
        <f>'99 Analyses'!T23</f>
        <v>0</v>
      </c>
      <c r="E23" s="29">
        <f>'99 Analyses'!U23</f>
        <v>0</v>
      </c>
      <c r="F23" s="29">
        <f>'99 Analyses'!V23</f>
        <v>0</v>
      </c>
      <c r="H23" s="29">
        <f>'99 Analyses'!X23</f>
        <v>0</v>
      </c>
      <c r="I23" s="29">
        <f>'99 Analyses'!Y23</f>
        <v>10</v>
      </c>
      <c r="J23" s="29">
        <f>'99 Analyses'!Z23</f>
        <v>5</v>
      </c>
      <c r="L23" s="28"/>
      <c r="M23" s="28"/>
      <c r="N23" s="28"/>
      <c r="O23" s="28"/>
      <c r="P23" s="28"/>
      <c r="Q23" s="28"/>
      <c r="R23" s="28"/>
      <c r="S23" s="28"/>
      <c r="T23" s="28"/>
      <c r="U23" s="28"/>
      <c r="V23" s="28"/>
      <c r="W23" s="28"/>
      <c r="X23" s="28"/>
      <c r="Y23" s="28"/>
      <c r="Z23" s="28"/>
      <c r="AA23" s="28"/>
      <c r="AB23" s="28"/>
      <c r="AC23" s="28"/>
      <c r="AD23" s="28"/>
      <c r="AE23" s="28"/>
      <c r="AF23" s="28"/>
      <c r="AH23" s="104">
        <f t="shared" si="0"/>
        <v>0</v>
      </c>
      <c r="AI23" s="104">
        <f t="shared" si="0"/>
        <v>0</v>
      </c>
      <c r="AJ23" s="104">
        <f t="shared" si="0"/>
        <v>0</v>
      </c>
      <c r="AL23" s="105">
        <f t="shared" si="1"/>
        <v>0</v>
      </c>
      <c r="AM23" s="105">
        <f t="shared" si="1"/>
        <v>0</v>
      </c>
      <c r="AN23" s="105">
        <f t="shared" si="1"/>
        <v>0</v>
      </c>
      <c r="AP23" s="105">
        <f t="shared" si="2"/>
        <v>0</v>
      </c>
      <c r="AQ23" s="105">
        <f t="shared" si="2"/>
        <v>0</v>
      </c>
      <c r="AR23" s="105">
        <f t="shared" si="2"/>
        <v>0</v>
      </c>
      <c r="AS23" s="129"/>
      <c r="AT23" s="130"/>
    </row>
    <row r="24" spans="1:46" x14ac:dyDescent="0.2">
      <c r="A24" s="207"/>
      <c r="B24" s="163"/>
      <c r="C24" s="34" t="s">
        <v>341</v>
      </c>
      <c r="D24" s="29">
        <f>'99 Analyses'!T24</f>
        <v>489</v>
      </c>
      <c r="E24" s="29">
        <f>'99 Analyses'!U24</f>
        <v>650</v>
      </c>
      <c r="F24" s="29">
        <f>'99 Analyses'!V24</f>
        <v>680</v>
      </c>
      <c r="H24" s="29">
        <f>'99 Analyses'!X24</f>
        <v>679</v>
      </c>
      <c r="I24" s="29">
        <f>'99 Analyses'!Y24</f>
        <v>1899</v>
      </c>
      <c r="J24" s="29">
        <f>'99 Analyses'!Z24</f>
        <v>569</v>
      </c>
      <c r="L24" s="28"/>
      <c r="M24" s="28"/>
      <c r="N24" s="28"/>
      <c r="O24" s="28"/>
      <c r="P24" s="28"/>
      <c r="Q24" s="28"/>
      <c r="R24" s="28"/>
      <c r="S24" s="28"/>
      <c r="T24" s="28"/>
      <c r="U24" s="28"/>
      <c r="V24" s="28"/>
      <c r="W24" s="28"/>
      <c r="X24" s="28"/>
      <c r="Y24" s="28"/>
      <c r="Z24" s="28"/>
      <c r="AA24" s="28"/>
      <c r="AB24" s="28"/>
      <c r="AC24" s="28"/>
      <c r="AD24" s="28"/>
      <c r="AE24" s="28"/>
      <c r="AF24" s="28"/>
      <c r="AH24" s="104">
        <f t="shared" si="0"/>
        <v>0</v>
      </c>
      <c r="AI24" s="104">
        <f t="shared" si="0"/>
        <v>0</v>
      </c>
      <c r="AJ24" s="104">
        <f t="shared" si="0"/>
        <v>0</v>
      </c>
      <c r="AL24" s="105">
        <f t="shared" si="1"/>
        <v>0</v>
      </c>
      <c r="AM24" s="105">
        <f t="shared" si="1"/>
        <v>0</v>
      </c>
      <c r="AN24" s="105">
        <f t="shared" si="1"/>
        <v>0</v>
      </c>
      <c r="AP24" s="105">
        <f t="shared" si="2"/>
        <v>0</v>
      </c>
      <c r="AQ24" s="105">
        <f t="shared" si="2"/>
        <v>0</v>
      </c>
      <c r="AR24" s="105">
        <f t="shared" si="2"/>
        <v>0</v>
      </c>
      <c r="AS24" s="129"/>
      <c r="AT24" s="130"/>
    </row>
    <row r="25" spans="1:46" x14ac:dyDescent="0.2">
      <c r="A25" s="207"/>
      <c r="B25" s="163"/>
      <c r="C25" s="34" t="s">
        <v>342</v>
      </c>
      <c r="D25" s="29">
        <f>'99 Analyses'!T25</f>
        <v>11</v>
      </c>
      <c r="E25" s="29">
        <f>'99 Analyses'!U25</f>
        <v>0</v>
      </c>
      <c r="F25" s="29">
        <f>'99 Analyses'!V25</f>
        <v>0</v>
      </c>
      <c r="H25" s="29">
        <f>'99 Analyses'!X25</f>
        <v>0</v>
      </c>
      <c r="I25" s="29">
        <f>'99 Analyses'!Y25</f>
        <v>101</v>
      </c>
      <c r="J25" s="29">
        <f>'99 Analyses'!Z25</f>
        <v>59</v>
      </c>
      <c r="L25" s="28"/>
      <c r="M25" s="28"/>
      <c r="N25" s="28"/>
      <c r="O25" s="28"/>
      <c r="P25" s="28"/>
      <c r="Q25" s="28"/>
      <c r="R25" s="28"/>
      <c r="S25" s="28"/>
      <c r="T25" s="28"/>
      <c r="U25" s="28"/>
      <c r="V25" s="28"/>
      <c r="W25" s="28"/>
      <c r="X25" s="28"/>
      <c r="Y25" s="28"/>
      <c r="Z25" s="28"/>
      <c r="AA25" s="28"/>
      <c r="AB25" s="28"/>
      <c r="AC25" s="28"/>
      <c r="AD25" s="28"/>
      <c r="AE25" s="28"/>
      <c r="AF25" s="28"/>
      <c r="AH25" s="104">
        <f t="shared" si="0"/>
        <v>0</v>
      </c>
      <c r="AI25" s="104">
        <f t="shared" si="0"/>
        <v>0</v>
      </c>
      <c r="AJ25" s="104">
        <f t="shared" si="0"/>
        <v>0</v>
      </c>
      <c r="AL25" s="105">
        <f t="shared" si="1"/>
        <v>0</v>
      </c>
      <c r="AM25" s="105">
        <f t="shared" si="1"/>
        <v>0</v>
      </c>
      <c r="AN25" s="105">
        <f t="shared" si="1"/>
        <v>0</v>
      </c>
      <c r="AP25" s="105">
        <f t="shared" si="2"/>
        <v>0</v>
      </c>
      <c r="AQ25" s="105">
        <f t="shared" si="2"/>
        <v>0</v>
      </c>
      <c r="AR25" s="105">
        <f t="shared" si="2"/>
        <v>0</v>
      </c>
      <c r="AS25" s="129"/>
      <c r="AT25" s="130"/>
    </row>
    <row r="26" spans="1:46" x14ac:dyDescent="0.2">
      <c r="A26" s="207"/>
      <c r="B26" s="163"/>
      <c r="C26" s="34" t="s">
        <v>343</v>
      </c>
      <c r="D26" s="29">
        <f>'99 Analyses'!T26</f>
        <v>0</v>
      </c>
      <c r="E26" s="29">
        <f>'99 Analyses'!U26</f>
        <v>0</v>
      </c>
      <c r="F26" s="29">
        <f>'99 Analyses'!V26</f>
        <v>0</v>
      </c>
      <c r="H26" s="29">
        <f>'99 Analyses'!X26</f>
        <v>0</v>
      </c>
      <c r="I26" s="29">
        <f>'99 Analyses'!Y26</f>
        <v>568</v>
      </c>
      <c r="J26" s="29">
        <f>'99 Analyses'!Z26</f>
        <v>2307</v>
      </c>
      <c r="L26" s="28"/>
      <c r="M26" s="28"/>
      <c r="N26" s="28"/>
      <c r="O26" s="28"/>
      <c r="P26" s="28"/>
      <c r="Q26" s="28"/>
      <c r="R26" s="28"/>
      <c r="S26" s="28"/>
      <c r="T26" s="28"/>
      <c r="U26" s="28"/>
      <c r="V26" s="28"/>
      <c r="W26" s="28"/>
      <c r="X26" s="28"/>
      <c r="Y26" s="28"/>
      <c r="Z26" s="28"/>
      <c r="AA26" s="28"/>
      <c r="AB26" s="28"/>
      <c r="AC26" s="28"/>
      <c r="AD26" s="28"/>
      <c r="AE26" s="28"/>
      <c r="AF26" s="28"/>
      <c r="AH26" s="104">
        <f t="shared" si="0"/>
        <v>0</v>
      </c>
      <c r="AI26" s="104">
        <f t="shared" si="0"/>
        <v>0</v>
      </c>
      <c r="AJ26" s="104">
        <f t="shared" si="0"/>
        <v>0</v>
      </c>
      <c r="AL26" s="105">
        <f t="shared" ref="AL26:AN44" si="3">-U26+X26</f>
        <v>0</v>
      </c>
      <c r="AM26" s="105">
        <f t="shared" si="3"/>
        <v>0</v>
      </c>
      <c r="AN26" s="105">
        <f t="shared" si="3"/>
        <v>0</v>
      </c>
      <c r="AP26" s="105">
        <f t="shared" si="2"/>
        <v>0</v>
      </c>
      <c r="AQ26" s="105">
        <f t="shared" si="2"/>
        <v>0</v>
      </c>
      <c r="AR26" s="105">
        <f t="shared" si="2"/>
        <v>0</v>
      </c>
      <c r="AS26" s="129"/>
      <c r="AT26" s="130"/>
    </row>
    <row r="27" spans="1:46" x14ac:dyDescent="0.2">
      <c r="A27" s="207"/>
      <c r="B27" s="163"/>
      <c r="C27" s="34" t="s">
        <v>344</v>
      </c>
      <c r="D27" s="29">
        <f>'99 Analyses'!T27</f>
        <v>0</v>
      </c>
      <c r="E27" s="29">
        <f>'99 Analyses'!U27</f>
        <v>195</v>
      </c>
      <c r="F27" s="29">
        <f>'99 Analyses'!V27</f>
        <v>0</v>
      </c>
      <c r="H27" s="29">
        <f>'99 Analyses'!X27</f>
        <v>0</v>
      </c>
      <c r="I27" s="29">
        <f>'99 Analyses'!Y27</f>
        <v>51</v>
      </c>
      <c r="J27" s="29">
        <f>'99 Analyses'!Z27</f>
        <v>24</v>
      </c>
      <c r="L27" s="28"/>
      <c r="M27" s="28"/>
      <c r="N27" s="28"/>
      <c r="O27" s="28"/>
      <c r="P27" s="28"/>
      <c r="Q27" s="28"/>
      <c r="R27" s="28"/>
      <c r="S27" s="28"/>
      <c r="T27" s="28"/>
      <c r="U27" s="28"/>
      <c r="V27" s="28"/>
      <c r="W27" s="28"/>
      <c r="X27" s="28"/>
      <c r="Y27" s="28"/>
      <c r="Z27" s="28"/>
      <c r="AA27" s="28"/>
      <c r="AB27" s="28"/>
      <c r="AC27" s="28"/>
      <c r="AD27" s="28"/>
      <c r="AE27" s="28"/>
      <c r="AF27" s="28"/>
      <c r="AH27" s="104">
        <f t="shared" si="0"/>
        <v>0</v>
      </c>
      <c r="AI27" s="104">
        <f t="shared" si="0"/>
        <v>0</v>
      </c>
      <c r="AJ27" s="104">
        <f t="shared" si="0"/>
        <v>0</v>
      </c>
      <c r="AL27" s="105">
        <f t="shared" si="3"/>
        <v>0</v>
      </c>
      <c r="AM27" s="105">
        <f t="shared" si="3"/>
        <v>0</v>
      </c>
      <c r="AN27" s="105">
        <f t="shared" si="3"/>
        <v>0</v>
      </c>
      <c r="AP27" s="105">
        <f t="shared" si="2"/>
        <v>0</v>
      </c>
      <c r="AQ27" s="105">
        <f t="shared" si="2"/>
        <v>0</v>
      </c>
      <c r="AR27" s="105">
        <f t="shared" si="2"/>
        <v>0</v>
      </c>
      <c r="AS27" s="129"/>
      <c r="AT27" s="130"/>
    </row>
    <row r="28" spans="1:46" x14ac:dyDescent="0.2">
      <c r="A28" s="207"/>
      <c r="B28" s="163"/>
      <c r="C28" s="34" t="s">
        <v>345</v>
      </c>
      <c r="D28" s="29">
        <f>'99 Analyses'!T28</f>
        <v>0</v>
      </c>
      <c r="E28" s="29">
        <f>'99 Analyses'!U28</f>
        <v>0</v>
      </c>
      <c r="F28" s="29">
        <f>'99 Analyses'!V28</f>
        <v>0</v>
      </c>
      <c r="H28" s="29">
        <f>'99 Analyses'!X28</f>
        <v>11</v>
      </c>
      <c r="I28" s="29">
        <f>'99 Analyses'!Y28</f>
        <v>42</v>
      </c>
      <c r="J28" s="29">
        <f>'99 Analyses'!Z28</f>
        <v>34</v>
      </c>
      <c r="L28" s="28"/>
      <c r="M28" s="28"/>
      <c r="N28" s="28"/>
      <c r="O28" s="28"/>
      <c r="P28" s="28"/>
      <c r="Q28" s="28"/>
      <c r="R28" s="28"/>
      <c r="S28" s="28"/>
      <c r="T28" s="28"/>
      <c r="U28" s="28"/>
      <c r="V28" s="28"/>
      <c r="W28" s="28"/>
      <c r="X28" s="28"/>
      <c r="Y28" s="28"/>
      <c r="Z28" s="28"/>
      <c r="AA28" s="28"/>
      <c r="AB28" s="28"/>
      <c r="AC28" s="28"/>
      <c r="AD28" s="28"/>
      <c r="AE28" s="28"/>
      <c r="AF28" s="28"/>
      <c r="AH28" s="104">
        <f t="shared" si="0"/>
        <v>0</v>
      </c>
      <c r="AI28" s="104">
        <f t="shared" si="0"/>
        <v>0</v>
      </c>
      <c r="AJ28" s="104">
        <f t="shared" si="0"/>
        <v>0</v>
      </c>
      <c r="AL28" s="105">
        <f t="shared" si="3"/>
        <v>0</v>
      </c>
      <c r="AM28" s="105">
        <f t="shared" si="3"/>
        <v>0</v>
      </c>
      <c r="AN28" s="105">
        <f t="shared" si="3"/>
        <v>0</v>
      </c>
      <c r="AP28" s="105">
        <f t="shared" si="2"/>
        <v>0</v>
      </c>
      <c r="AQ28" s="105">
        <f t="shared" si="2"/>
        <v>0</v>
      </c>
      <c r="AR28" s="105">
        <f t="shared" si="2"/>
        <v>0</v>
      </c>
      <c r="AS28" s="129"/>
      <c r="AT28" s="130"/>
    </row>
    <row r="29" spans="1:46" x14ac:dyDescent="0.2">
      <c r="A29" s="207"/>
      <c r="B29" s="163"/>
      <c r="C29" s="41" t="s">
        <v>346</v>
      </c>
      <c r="D29" s="29">
        <f>'99 Analyses'!T29</f>
        <v>0</v>
      </c>
      <c r="E29" s="29">
        <f>'99 Analyses'!U29</f>
        <v>0</v>
      </c>
      <c r="F29" s="29">
        <f>'99 Analyses'!V29</f>
        <v>0</v>
      </c>
      <c r="H29" s="29">
        <f>'99 Analyses'!X29</f>
        <v>0</v>
      </c>
      <c r="I29" s="29">
        <f>'99 Analyses'!Y29</f>
        <v>0</v>
      </c>
      <c r="J29" s="29">
        <f>'99 Analyses'!Z29</f>
        <v>0</v>
      </c>
      <c r="L29" s="28"/>
      <c r="M29" s="28"/>
      <c r="N29" s="28"/>
      <c r="O29" s="28"/>
      <c r="P29" s="28"/>
      <c r="Q29" s="28"/>
      <c r="R29" s="28"/>
      <c r="S29" s="28"/>
      <c r="T29" s="28"/>
      <c r="U29" s="28"/>
      <c r="V29" s="28"/>
      <c r="W29" s="28"/>
      <c r="X29" s="28"/>
      <c r="Y29" s="28"/>
      <c r="Z29" s="28"/>
      <c r="AA29" s="28"/>
      <c r="AB29" s="28"/>
      <c r="AC29" s="28"/>
      <c r="AD29" s="28"/>
      <c r="AE29" s="28"/>
      <c r="AF29" s="28"/>
      <c r="AH29" s="104">
        <f t="shared" si="0"/>
        <v>0</v>
      </c>
      <c r="AI29" s="104">
        <f t="shared" si="0"/>
        <v>0</v>
      </c>
      <c r="AJ29" s="104">
        <f t="shared" si="0"/>
        <v>0</v>
      </c>
      <c r="AL29" s="105">
        <f t="shared" si="3"/>
        <v>0</v>
      </c>
      <c r="AM29" s="105">
        <f t="shared" si="3"/>
        <v>0</v>
      </c>
      <c r="AN29" s="105">
        <f t="shared" si="3"/>
        <v>0</v>
      </c>
      <c r="AP29" s="105">
        <f t="shared" si="2"/>
        <v>0</v>
      </c>
      <c r="AQ29" s="105">
        <f t="shared" si="2"/>
        <v>0</v>
      </c>
      <c r="AR29" s="105">
        <f t="shared" si="2"/>
        <v>0</v>
      </c>
      <c r="AS29" s="129"/>
      <c r="AT29" s="130"/>
    </row>
    <row r="30" spans="1:46" x14ac:dyDescent="0.2">
      <c r="A30" s="207"/>
      <c r="B30" s="164"/>
      <c r="C30" s="40" t="s">
        <v>347</v>
      </c>
      <c r="D30" s="29">
        <f>'99 Analyses'!T30</f>
        <v>0</v>
      </c>
      <c r="E30" s="29">
        <f>'99 Analyses'!U30</f>
        <v>0</v>
      </c>
      <c r="F30" s="29">
        <f>'99 Analyses'!V30</f>
        <v>0</v>
      </c>
      <c r="H30" s="29">
        <f>'99 Analyses'!X30</f>
        <v>0</v>
      </c>
      <c r="I30" s="29">
        <f>'99 Analyses'!Y30</f>
        <v>0</v>
      </c>
      <c r="J30" s="29">
        <f>'99 Analyses'!Z30</f>
        <v>0</v>
      </c>
      <c r="L30" s="28"/>
      <c r="M30" s="28"/>
      <c r="N30" s="28"/>
      <c r="O30" s="28"/>
      <c r="P30" s="28"/>
      <c r="Q30" s="28"/>
      <c r="R30" s="28"/>
      <c r="S30" s="28"/>
      <c r="T30" s="28"/>
      <c r="U30" s="28"/>
      <c r="V30" s="28"/>
      <c r="W30" s="28"/>
      <c r="X30" s="28"/>
      <c r="Y30" s="28"/>
      <c r="Z30" s="28"/>
      <c r="AA30" s="28"/>
      <c r="AB30" s="28"/>
      <c r="AC30" s="28"/>
      <c r="AD30" s="28"/>
      <c r="AE30" s="28"/>
      <c r="AF30" s="28"/>
      <c r="AH30" s="104">
        <f t="shared" si="0"/>
        <v>0</v>
      </c>
      <c r="AI30" s="104">
        <f t="shared" si="0"/>
        <v>0</v>
      </c>
      <c r="AJ30" s="104">
        <f t="shared" si="0"/>
        <v>0</v>
      </c>
      <c r="AL30" s="105">
        <f t="shared" si="3"/>
        <v>0</v>
      </c>
      <c r="AM30" s="105">
        <f t="shared" si="3"/>
        <v>0</v>
      </c>
      <c r="AN30" s="105">
        <f t="shared" si="3"/>
        <v>0</v>
      </c>
      <c r="AP30" s="105">
        <f t="shared" si="2"/>
        <v>0</v>
      </c>
      <c r="AQ30" s="105">
        <f t="shared" si="2"/>
        <v>0</v>
      </c>
      <c r="AR30" s="105">
        <f t="shared" si="2"/>
        <v>0</v>
      </c>
      <c r="AS30" s="129"/>
      <c r="AT30" s="130"/>
    </row>
    <row r="31" spans="1:46" ht="12" customHeight="1" x14ac:dyDescent="0.2">
      <c r="A31" s="207"/>
      <c r="B31" s="206" t="s">
        <v>349</v>
      </c>
      <c r="C31" s="24" t="s">
        <v>350</v>
      </c>
      <c r="D31" s="29">
        <f>'99 Analyses'!T31</f>
        <v>4208</v>
      </c>
      <c r="E31" s="29">
        <f>'99 Analyses'!U31</f>
        <v>3121</v>
      </c>
      <c r="F31" s="29">
        <f>'99 Analyses'!V31</f>
        <v>1175</v>
      </c>
      <c r="H31" s="29">
        <f>'99 Analyses'!X31</f>
        <v>13</v>
      </c>
      <c r="I31" s="29">
        <f>'99 Analyses'!Y31</f>
        <v>43</v>
      </c>
      <c r="J31" s="29">
        <f>'99 Analyses'!Z31</f>
        <v>40</v>
      </c>
      <c r="L31" s="28"/>
      <c r="M31" s="28"/>
      <c r="N31" s="28"/>
      <c r="O31" s="28"/>
      <c r="P31" s="28"/>
      <c r="Q31" s="28"/>
      <c r="R31" s="28"/>
      <c r="S31" s="28"/>
      <c r="T31" s="28"/>
      <c r="U31" s="28"/>
      <c r="V31" s="28"/>
      <c r="W31" s="28"/>
      <c r="X31" s="28"/>
      <c r="Y31" s="28"/>
      <c r="Z31" s="28"/>
      <c r="AA31" s="28"/>
      <c r="AB31" s="28"/>
      <c r="AC31" s="28"/>
      <c r="AD31" s="28"/>
      <c r="AE31" s="28"/>
      <c r="AF31" s="28"/>
      <c r="AH31" s="104">
        <f t="shared" si="0"/>
        <v>0</v>
      </c>
      <c r="AI31" s="104">
        <f t="shared" si="0"/>
        <v>0</v>
      </c>
      <c r="AJ31" s="104">
        <f t="shared" si="0"/>
        <v>0</v>
      </c>
      <c r="AL31" s="105">
        <f t="shared" si="3"/>
        <v>0</v>
      </c>
      <c r="AM31" s="105">
        <f t="shared" si="3"/>
        <v>0</v>
      </c>
      <c r="AN31" s="105">
        <f t="shared" si="3"/>
        <v>0</v>
      </c>
      <c r="AP31" s="105">
        <f t="shared" si="2"/>
        <v>0</v>
      </c>
      <c r="AQ31" s="105">
        <f t="shared" si="2"/>
        <v>0</v>
      </c>
      <c r="AR31" s="105">
        <f t="shared" si="2"/>
        <v>0</v>
      </c>
      <c r="AS31" s="129"/>
      <c r="AT31" s="130"/>
    </row>
    <row r="32" spans="1:46" x14ac:dyDescent="0.2">
      <c r="A32" s="207"/>
      <c r="B32" s="207"/>
      <c r="C32" s="34" t="s">
        <v>57</v>
      </c>
      <c r="D32" s="29">
        <f>'99 Analyses'!T32</f>
        <v>4788</v>
      </c>
      <c r="E32" s="29">
        <f>'99 Analyses'!U32</f>
        <v>3364</v>
      </c>
      <c r="F32" s="29">
        <f>'99 Analyses'!V32</f>
        <v>1113</v>
      </c>
      <c r="H32" s="29">
        <f>'99 Analyses'!X32</f>
        <v>1284</v>
      </c>
      <c r="I32" s="29">
        <f>'99 Analyses'!Y32</f>
        <v>2884</v>
      </c>
      <c r="J32" s="29">
        <f>'99 Analyses'!Z32</f>
        <v>1999</v>
      </c>
      <c r="L32" s="28"/>
      <c r="M32" s="28"/>
      <c r="N32" s="28"/>
      <c r="O32" s="28"/>
      <c r="P32" s="28"/>
      <c r="Q32" s="28"/>
      <c r="R32" s="28"/>
      <c r="S32" s="28"/>
      <c r="T32" s="28"/>
      <c r="U32" s="28"/>
      <c r="V32" s="28"/>
      <c r="W32" s="28"/>
      <c r="X32" s="28"/>
      <c r="Y32" s="28"/>
      <c r="Z32" s="28"/>
      <c r="AA32" s="28"/>
      <c r="AB32" s="28"/>
      <c r="AC32" s="28"/>
      <c r="AD32" s="28"/>
      <c r="AE32" s="28"/>
      <c r="AF32" s="28"/>
      <c r="AH32" s="104">
        <f t="shared" si="0"/>
        <v>0</v>
      </c>
      <c r="AI32" s="104">
        <f t="shared" si="0"/>
        <v>0</v>
      </c>
      <c r="AJ32" s="104">
        <f t="shared" si="0"/>
        <v>0</v>
      </c>
      <c r="AL32" s="105">
        <f t="shared" si="3"/>
        <v>0</v>
      </c>
      <c r="AM32" s="105">
        <f t="shared" si="3"/>
        <v>0</v>
      </c>
      <c r="AN32" s="105">
        <f t="shared" si="3"/>
        <v>0</v>
      </c>
      <c r="AP32" s="105">
        <f t="shared" si="2"/>
        <v>0</v>
      </c>
      <c r="AQ32" s="105">
        <f t="shared" si="2"/>
        <v>0</v>
      </c>
      <c r="AR32" s="105">
        <f t="shared" si="2"/>
        <v>0</v>
      </c>
      <c r="AS32" s="129"/>
      <c r="AT32" s="130"/>
    </row>
    <row r="33" spans="1:46" x14ac:dyDescent="0.2">
      <c r="A33" s="207"/>
      <c r="B33" s="207"/>
      <c r="C33" s="34" t="s">
        <v>58</v>
      </c>
      <c r="D33" s="29">
        <f>'99 Analyses'!T33</f>
        <v>562</v>
      </c>
      <c r="E33" s="29">
        <f>'99 Analyses'!U33</f>
        <v>1482</v>
      </c>
      <c r="F33" s="29">
        <f>'99 Analyses'!V33</f>
        <v>303</v>
      </c>
      <c r="H33" s="29">
        <f>'99 Analyses'!X33</f>
        <v>10</v>
      </c>
      <c r="I33" s="29">
        <f>'99 Analyses'!Y33</f>
        <v>96</v>
      </c>
      <c r="J33" s="29">
        <f>'99 Analyses'!Z33</f>
        <v>129</v>
      </c>
      <c r="L33" s="28"/>
      <c r="M33" s="28"/>
      <c r="N33" s="28"/>
      <c r="O33" s="28"/>
      <c r="P33" s="28"/>
      <c r="Q33" s="28"/>
      <c r="R33" s="28"/>
      <c r="S33" s="28"/>
      <c r="T33" s="28"/>
      <c r="U33" s="28"/>
      <c r="V33" s="28"/>
      <c r="W33" s="28"/>
      <c r="X33" s="28"/>
      <c r="Y33" s="28"/>
      <c r="Z33" s="28"/>
      <c r="AA33" s="28"/>
      <c r="AB33" s="28"/>
      <c r="AC33" s="28"/>
      <c r="AD33" s="28"/>
      <c r="AE33" s="28"/>
      <c r="AF33" s="28"/>
      <c r="AH33" s="104">
        <f t="shared" si="0"/>
        <v>0</v>
      </c>
      <c r="AI33" s="104">
        <f t="shared" si="0"/>
        <v>0</v>
      </c>
      <c r="AJ33" s="104">
        <f t="shared" si="0"/>
        <v>0</v>
      </c>
      <c r="AL33" s="105">
        <f t="shared" si="3"/>
        <v>0</v>
      </c>
      <c r="AM33" s="105">
        <f t="shared" si="3"/>
        <v>0</v>
      </c>
      <c r="AN33" s="105">
        <f t="shared" si="3"/>
        <v>0</v>
      </c>
      <c r="AP33" s="105">
        <f t="shared" si="2"/>
        <v>0</v>
      </c>
      <c r="AQ33" s="105">
        <f t="shared" si="2"/>
        <v>0</v>
      </c>
      <c r="AR33" s="105">
        <f t="shared" si="2"/>
        <v>0</v>
      </c>
      <c r="AS33" s="129"/>
      <c r="AT33" s="130"/>
    </row>
    <row r="34" spans="1:46" x14ac:dyDescent="0.2">
      <c r="A34" s="207"/>
      <c r="B34" s="207"/>
      <c r="C34" s="34" t="s">
        <v>59</v>
      </c>
      <c r="D34" s="29">
        <f>'99 Analyses'!T34</f>
        <v>679</v>
      </c>
      <c r="E34" s="29">
        <f>'99 Analyses'!U34</f>
        <v>488</v>
      </c>
      <c r="F34" s="29">
        <f>'99 Analyses'!V34</f>
        <v>84</v>
      </c>
      <c r="H34" s="29">
        <f>'99 Analyses'!X34</f>
        <v>6</v>
      </c>
      <c r="I34" s="29">
        <f>'99 Analyses'!Y34</f>
        <v>568</v>
      </c>
      <c r="J34" s="29">
        <f>'99 Analyses'!Z34</f>
        <v>191</v>
      </c>
      <c r="L34" s="28"/>
      <c r="M34" s="28"/>
      <c r="N34" s="28"/>
      <c r="O34" s="28"/>
      <c r="P34" s="28"/>
      <c r="Q34" s="28"/>
      <c r="R34" s="28"/>
      <c r="S34" s="28"/>
      <c r="T34" s="28"/>
      <c r="U34" s="28"/>
      <c r="V34" s="28"/>
      <c r="W34" s="28"/>
      <c r="X34" s="28"/>
      <c r="Y34" s="28"/>
      <c r="Z34" s="28"/>
      <c r="AA34" s="28"/>
      <c r="AB34" s="28"/>
      <c r="AC34" s="28"/>
      <c r="AD34" s="28"/>
      <c r="AE34" s="28"/>
      <c r="AF34" s="28"/>
      <c r="AH34" s="104">
        <f t="shared" si="0"/>
        <v>0</v>
      </c>
      <c r="AI34" s="104">
        <f t="shared" si="0"/>
        <v>0</v>
      </c>
      <c r="AJ34" s="104">
        <f t="shared" si="0"/>
        <v>0</v>
      </c>
      <c r="AL34" s="105">
        <f t="shared" si="3"/>
        <v>0</v>
      </c>
      <c r="AM34" s="105">
        <f t="shared" si="3"/>
        <v>0</v>
      </c>
      <c r="AN34" s="105">
        <f t="shared" si="3"/>
        <v>0</v>
      </c>
      <c r="AP34" s="105">
        <f t="shared" si="2"/>
        <v>0</v>
      </c>
      <c r="AQ34" s="105">
        <f t="shared" si="2"/>
        <v>0</v>
      </c>
      <c r="AR34" s="105">
        <f t="shared" si="2"/>
        <v>0</v>
      </c>
      <c r="AS34" s="129"/>
      <c r="AT34" s="130"/>
    </row>
    <row r="35" spans="1:46" x14ac:dyDescent="0.2">
      <c r="A35" s="207"/>
      <c r="B35" s="207"/>
      <c r="C35" s="34" t="s">
        <v>60</v>
      </c>
      <c r="D35" s="29">
        <f>'99 Analyses'!T35</f>
        <v>1946</v>
      </c>
      <c r="E35" s="29">
        <f>'99 Analyses'!U35</f>
        <v>1416</v>
      </c>
      <c r="F35" s="29">
        <f>'99 Analyses'!V35</f>
        <v>1727</v>
      </c>
      <c r="H35" s="29">
        <f>'99 Analyses'!X35</f>
        <v>0</v>
      </c>
      <c r="I35" s="29">
        <f>'99 Analyses'!Y35</f>
        <v>131</v>
      </c>
      <c r="J35" s="29">
        <f>'99 Analyses'!Z35</f>
        <v>304</v>
      </c>
      <c r="L35" s="28"/>
      <c r="M35" s="28"/>
      <c r="N35" s="28"/>
      <c r="O35" s="28"/>
      <c r="P35" s="28"/>
      <c r="Q35" s="28"/>
      <c r="R35" s="28"/>
      <c r="S35" s="28"/>
      <c r="T35" s="28"/>
      <c r="U35" s="28"/>
      <c r="V35" s="28"/>
      <c r="W35" s="28"/>
      <c r="X35" s="28"/>
      <c r="Y35" s="28"/>
      <c r="Z35" s="28"/>
      <c r="AA35" s="28"/>
      <c r="AB35" s="28"/>
      <c r="AC35" s="28"/>
      <c r="AD35" s="28"/>
      <c r="AE35" s="28"/>
      <c r="AF35" s="28"/>
      <c r="AH35" s="104">
        <f t="shared" si="0"/>
        <v>0</v>
      </c>
      <c r="AI35" s="104">
        <f t="shared" si="0"/>
        <v>0</v>
      </c>
      <c r="AJ35" s="104">
        <f t="shared" si="0"/>
        <v>0</v>
      </c>
      <c r="AL35" s="105">
        <f t="shared" si="3"/>
        <v>0</v>
      </c>
      <c r="AM35" s="105">
        <f t="shared" si="3"/>
        <v>0</v>
      </c>
      <c r="AN35" s="105">
        <f t="shared" si="3"/>
        <v>0</v>
      </c>
      <c r="AP35" s="105">
        <f t="shared" si="2"/>
        <v>0</v>
      </c>
      <c r="AQ35" s="105">
        <f t="shared" si="2"/>
        <v>0</v>
      </c>
      <c r="AR35" s="105">
        <f t="shared" si="2"/>
        <v>0</v>
      </c>
      <c r="AS35" s="129"/>
      <c r="AT35" s="130"/>
    </row>
    <row r="36" spans="1:46" x14ac:dyDescent="0.2">
      <c r="A36" s="207"/>
      <c r="B36" s="207"/>
      <c r="C36" s="34" t="s">
        <v>61</v>
      </c>
      <c r="D36" s="29">
        <f>'99 Analyses'!T36</f>
        <v>8246</v>
      </c>
      <c r="E36" s="29">
        <f>'99 Analyses'!U36</f>
        <v>4780</v>
      </c>
      <c r="F36" s="29">
        <f>'99 Analyses'!V36</f>
        <v>3940</v>
      </c>
      <c r="H36" s="29">
        <f>'99 Analyses'!X36</f>
        <v>2429</v>
      </c>
      <c r="I36" s="29">
        <f>'99 Analyses'!Y36</f>
        <v>1640</v>
      </c>
      <c r="J36" s="29">
        <f>'99 Analyses'!Z36</f>
        <v>1431</v>
      </c>
      <c r="L36" s="28"/>
      <c r="M36" s="28"/>
      <c r="N36" s="28"/>
      <c r="O36" s="28"/>
      <c r="P36" s="28"/>
      <c r="Q36" s="28"/>
      <c r="R36" s="28"/>
      <c r="S36" s="28"/>
      <c r="T36" s="28"/>
      <c r="U36" s="28"/>
      <c r="V36" s="28"/>
      <c r="W36" s="28"/>
      <c r="X36" s="28"/>
      <c r="Y36" s="28"/>
      <c r="Z36" s="28"/>
      <c r="AA36" s="28"/>
      <c r="AB36" s="28"/>
      <c r="AC36" s="28"/>
      <c r="AD36" s="28"/>
      <c r="AE36" s="28"/>
      <c r="AF36" s="28"/>
      <c r="AH36" s="104">
        <f t="shared" si="0"/>
        <v>0</v>
      </c>
      <c r="AI36" s="104">
        <f t="shared" si="0"/>
        <v>0</v>
      </c>
      <c r="AJ36" s="104">
        <f t="shared" si="0"/>
        <v>0</v>
      </c>
      <c r="AL36" s="105">
        <f t="shared" si="3"/>
        <v>0</v>
      </c>
      <c r="AM36" s="105">
        <f t="shared" si="3"/>
        <v>0</v>
      </c>
      <c r="AN36" s="105">
        <f t="shared" si="3"/>
        <v>0</v>
      </c>
      <c r="AP36" s="105">
        <f t="shared" si="2"/>
        <v>0</v>
      </c>
      <c r="AQ36" s="105">
        <f t="shared" si="2"/>
        <v>0</v>
      </c>
      <c r="AR36" s="105">
        <f t="shared" si="2"/>
        <v>0</v>
      </c>
      <c r="AS36" s="129"/>
      <c r="AT36" s="130"/>
    </row>
    <row r="37" spans="1:46" x14ac:dyDescent="0.2">
      <c r="A37" s="207"/>
      <c r="B37" s="207"/>
      <c r="C37" s="34" t="s">
        <v>62</v>
      </c>
      <c r="D37" s="29">
        <f>'99 Analyses'!T37</f>
        <v>0</v>
      </c>
      <c r="E37" s="29">
        <f>'99 Analyses'!U37</f>
        <v>0</v>
      </c>
      <c r="F37" s="29">
        <f>'99 Analyses'!V37</f>
        <v>0</v>
      </c>
      <c r="H37" s="29">
        <f>'99 Analyses'!X37</f>
        <v>40</v>
      </c>
      <c r="I37" s="29">
        <f>'99 Analyses'!Y37</f>
        <v>1145</v>
      </c>
      <c r="J37" s="29">
        <f>'99 Analyses'!Z37</f>
        <v>935</v>
      </c>
      <c r="L37" s="28"/>
      <c r="M37" s="28"/>
      <c r="N37" s="28"/>
      <c r="O37" s="28"/>
      <c r="P37" s="28"/>
      <c r="Q37" s="28"/>
      <c r="R37" s="28"/>
      <c r="S37" s="28"/>
      <c r="T37" s="28"/>
      <c r="U37" s="28"/>
      <c r="V37" s="28"/>
      <c r="W37" s="28"/>
      <c r="X37" s="28"/>
      <c r="Y37" s="28"/>
      <c r="Z37" s="28"/>
      <c r="AA37" s="28"/>
      <c r="AB37" s="28"/>
      <c r="AC37" s="28"/>
      <c r="AD37" s="28"/>
      <c r="AE37" s="28"/>
      <c r="AF37" s="28"/>
      <c r="AH37" s="104">
        <f t="shared" si="0"/>
        <v>0</v>
      </c>
      <c r="AI37" s="104">
        <f t="shared" si="0"/>
        <v>0</v>
      </c>
      <c r="AJ37" s="104">
        <f t="shared" si="0"/>
        <v>0</v>
      </c>
      <c r="AL37" s="105">
        <f t="shared" si="3"/>
        <v>0</v>
      </c>
      <c r="AM37" s="105">
        <f t="shared" si="3"/>
        <v>0</v>
      </c>
      <c r="AN37" s="105">
        <f t="shared" si="3"/>
        <v>0</v>
      </c>
      <c r="AP37" s="105">
        <f t="shared" si="2"/>
        <v>0</v>
      </c>
      <c r="AQ37" s="105">
        <f t="shared" si="2"/>
        <v>0</v>
      </c>
      <c r="AR37" s="105">
        <f t="shared" si="2"/>
        <v>0</v>
      </c>
      <c r="AS37" s="129"/>
      <c r="AT37" s="130"/>
    </row>
    <row r="38" spans="1:46" x14ac:dyDescent="0.2">
      <c r="A38" s="207"/>
      <c r="B38" s="207"/>
      <c r="C38" s="34" t="s">
        <v>63</v>
      </c>
      <c r="D38" s="29">
        <f>'99 Analyses'!T38</f>
        <v>174</v>
      </c>
      <c r="E38" s="29">
        <f>'99 Analyses'!U38</f>
        <v>190</v>
      </c>
      <c r="F38" s="29">
        <f>'99 Analyses'!V38</f>
        <v>424</v>
      </c>
      <c r="H38" s="29">
        <f>'99 Analyses'!X38</f>
        <v>19</v>
      </c>
      <c r="I38" s="29">
        <f>'99 Analyses'!Y38</f>
        <v>82</v>
      </c>
      <c r="J38" s="29">
        <f>'99 Analyses'!Z38</f>
        <v>59</v>
      </c>
      <c r="L38" s="28"/>
      <c r="M38" s="28"/>
      <c r="N38" s="28"/>
      <c r="O38" s="28"/>
      <c r="P38" s="28"/>
      <c r="Q38" s="28"/>
      <c r="R38" s="28"/>
      <c r="S38" s="28"/>
      <c r="T38" s="28"/>
      <c r="U38" s="28"/>
      <c r="V38" s="28"/>
      <c r="W38" s="28"/>
      <c r="X38" s="28"/>
      <c r="Y38" s="28"/>
      <c r="Z38" s="28"/>
      <c r="AA38" s="28"/>
      <c r="AB38" s="28"/>
      <c r="AC38" s="28"/>
      <c r="AD38" s="28"/>
      <c r="AE38" s="28"/>
      <c r="AF38" s="28"/>
      <c r="AH38" s="104">
        <f t="shared" si="0"/>
        <v>0</v>
      </c>
      <c r="AI38" s="104">
        <f t="shared" si="0"/>
        <v>0</v>
      </c>
      <c r="AJ38" s="104">
        <f t="shared" si="0"/>
        <v>0</v>
      </c>
      <c r="AL38" s="105">
        <f t="shared" si="3"/>
        <v>0</v>
      </c>
      <c r="AM38" s="105">
        <f t="shared" si="3"/>
        <v>0</v>
      </c>
      <c r="AN38" s="105">
        <f t="shared" si="3"/>
        <v>0</v>
      </c>
      <c r="AP38" s="105">
        <f t="shared" si="2"/>
        <v>0</v>
      </c>
      <c r="AQ38" s="105">
        <f t="shared" si="2"/>
        <v>0</v>
      </c>
      <c r="AR38" s="105">
        <f t="shared" si="2"/>
        <v>0</v>
      </c>
      <c r="AS38" s="129"/>
      <c r="AT38" s="130"/>
    </row>
    <row r="39" spans="1:46" x14ac:dyDescent="0.2">
      <c r="A39" s="207"/>
      <c r="B39" s="207"/>
      <c r="C39" s="34" t="s">
        <v>64</v>
      </c>
      <c r="D39" s="29">
        <f>'99 Analyses'!T39</f>
        <v>3015</v>
      </c>
      <c r="E39" s="29">
        <f>'99 Analyses'!U39</f>
        <v>1806</v>
      </c>
      <c r="F39" s="29">
        <f>'99 Analyses'!V39</f>
        <v>338</v>
      </c>
      <c r="G39" s="44"/>
      <c r="H39" s="29">
        <f>'99 Analyses'!X39</f>
        <v>0</v>
      </c>
      <c r="I39" s="29">
        <f>'99 Analyses'!Y39</f>
        <v>606</v>
      </c>
      <c r="J39" s="29">
        <f>'99 Analyses'!Z39</f>
        <v>490</v>
      </c>
      <c r="L39" s="28"/>
      <c r="M39" s="28"/>
      <c r="N39" s="28"/>
      <c r="O39" s="28"/>
      <c r="P39" s="28"/>
      <c r="Q39" s="28"/>
      <c r="R39" s="28"/>
      <c r="S39" s="28"/>
      <c r="T39" s="28"/>
      <c r="U39" s="28"/>
      <c r="V39" s="28"/>
      <c r="W39" s="28"/>
      <c r="X39" s="28"/>
      <c r="Y39" s="28"/>
      <c r="Z39" s="28"/>
      <c r="AA39" s="28"/>
      <c r="AB39" s="28"/>
      <c r="AC39" s="28"/>
      <c r="AD39" s="28"/>
      <c r="AE39" s="28"/>
      <c r="AF39" s="28"/>
      <c r="AH39" s="104">
        <f t="shared" si="0"/>
        <v>0</v>
      </c>
      <c r="AI39" s="104">
        <f t="shared" si="0"/>
        <v>0</v>
      </c>
      <c r="AJ39" s="104">
        <f t="shared" si="0"/>
        <v>0</v>
      </c>
      <c r="AL39" s="105">
        <f t="shared" si="3"/>
        <v>0</v>
      </c>
      <c r="AM39" s="105">
        <f t="shared" si="3"/>
        <v>0</v>
      </c>
      <c r="AN39" s="105">
        <f t="shared" si="3"/>
        <v>0</v>
      </c>
      <c r="AP39" s="105">
        <f t="shared" si="2"/>
        <v>0</v>
      </c>
      <c r="AQ39" s="105">
        <f t="shared" si="2"/>
        <v>0</v>
      </c>
      <c r="AR39" s="105">
        <f t="shared" si="2"/>
        <v>0</v>
      </c>
      <c r="AS39" s="129"/>
      <c r="AT39" s="130"/>
    </row>
    <row r="40" spans="1:46" x14ac:dyDescent="0.2">
      <c r="A40" s="207"/>
      <c r="B40" s="208"/>
      <c r="C40" s="40" t="s">
        <v>65</v>
      </c>
      <c r="D40" s="29">
        <f>'99 Analyses'!T40</f>
        <v>2504</v>
      </c>
      <c r="E40" s="29">
        <f>'99 Analyses'!U40</f>
        <v>1242</v>
      </c>
      <c r="F40" s="29">
        <f>'99 Analyses'!V40</f>
        <v>736</v>
      </c>
      <c r="H40" s="29">
        <f>'99 Analyses'!X40</f>
        <v>8</v>
      </c>
      <c r="I40" s="29">
        <f>'99 Analyses'!Y40</f>
        <v>489</v>
      </c>
      <c r="J40" s="29">
        <f>'99 Analyses'!Z40</f>
        <v>399</v>
      </c>
      <c r="L40" s="28"/>
      <c r="M40" s="28"/>
      <c r="N40" s="28"/>
      <c r="O40" s="28"/>
      <c r="P40" s="28"/>
      <c r="Q40" s="28"/>
      <c r="R40" s="28"/>
      <c r="S40" s="28"/>
      <c r="T40" s="28"/>
      <c r="U40" s="28"/>
      <c r="V40" s="28"/>
      <c r="W40" s="28"/>
      <c r="X40" s="28"/>
      <c r="Y40" s="28"/>
      <c r="Z40" s="28"/>
      <c r="AA40" s="28"/>
      <c r="AB40" s="28"/>
      <c r="AC40" s="28"/>
      <c r="AD40" s="28"/>
      <c r="AE40" s="28"/>
      <c r="AF40" s="28"/>
      <c r="AH40" s="104">
        <f t="shared" si="0"/>
        <v>0</v>
      </c>
      <c r="AI40" s="104">
        <f t="shared" si="0"/>
        <v>0</v>
      </c>
      <c r="AJ40" s="104">
        <f t="shared" si="0"/>
        <v>0</v>
      </c>
      <c r="AL40" s="105">
        <f t="shared" si="3"/>
        <v>0</v>
      </c>
      <c r="AM40" s="105">
        <f t="shared" si="3"/>
        <v>0</v>
      </c>
      <c r="AN40" s="105">
        <f t="shared" si="3"/>
        <v>0</v>
      </c>
      <c r="AP40" s="105">
        <f t="shared" si="2"/>
        <v>0</v>
      </c>
      <c r="AQ40" s="105">
        <f t="shared" si="2"/>
        <v>0</v>
      </c>
      <c r="AR40" s="105">
        <f t="shared" si="2"/>
        <v>0</v>
      </c>
      <c r="AS40" s="129"/>
      <c r="AT40" s="130"/>
    </row>
    <row r="41" spans="1:46" ht="12" customHeight="1" x14ac:dyDescent="0.2">
      <c r="A41" s="207"/>
      <c r="B41" s="166" t="s">
        <v>351</v>
      </c>
      <c r="C41" s="24" t="s">
        <v>352</v>
      </c>
      <c r="D41" s="29">
        <f>'99 Analyses'!T41</f>
        <v>0</v>
      </c>
      <c r="E41" s="29">
        <f>'99 Analyses'!U41</f>
        <v>0</v>
      </c>
      <c r="F41" s="29">
        <f>'99 Analyses'!V41</f>
        <v>6</v>
      </c>
      <c r="H41" s="29">
        <f>'99 Analyses'!X41</f>
        <v>0</v>
      </c>
      <c r="I41" s="29">
        <f>'99 Analyses'!Y41</f>
        <v>7</v>
      </c>
      <c r="J41" s="29">
        <f>'99 Analyses'!Z41</f>
        <v>12</v>
      </c>
      <c r="L41" s="28"/>
      <c r="M41" s="28"/>
      <c r="N41" s="28"/>
      <c r="O41" s="28"/>
      <c r="P41" s="28"/>
      <c r="Q41" s="28"/>
      <c r="R41" s="28"/>
      <c r="S41" s="28"/>
      <c r="T41" s="28"/>
      <c r="U41" s="28"/>
      <c r="V41" s="28"/>
      <c r="W41" s="28"/>
      <c r="X41" s="28"/>
      <c r="Y41" s="28"/>
      <c r="Z41" s="28"/>
      <c r="AA41" s="28"/>
      <c r="AB41" s="28"/>
      <c r="AC41" s="28"/>
      <c r="AD41" s="28"/>
      <c r="AE41" s="28"/>
      <c r="AF41" s="28"/>
      <c r="AH41" s="104">
        <f t="shared" si="0"/>
        <v>0</v>
      </c>
      <c r="AI41" s="104">
        <f t="shared" si="0"/>
        <v>0</v>
      </c>
      <c r="AJ41" s="104">
        <f t="shared" si="0"/>
        <v>0</v>
      </c>
      <c r="AL41" s="105">
        <f t="shared" si="3"/>
        <v>0</v>
      </c>
      <c r="AM41" s="105">
        <f t="shared" si="3"/>
        <v>0</v>
      </c>
      <c r="AN41" s="105">
        <f t="shared" si="3"/>
        <v>0</v>
      </c>
      <c r="AP41" s="105">
        <f t="shared" si="2"/>
        <v>0</v>
      </c>
      <c r="AQ41" s="105">
        <f t="shared" si="2"/>
        <v>0</v>
      </c>
      <c r="AR41" s="105">
        <f t="shared" si="2"/>
        <v>0</v>
      </c>
      <c r="AS41" s="129"/>
      <c r="AT41" s="130"/>
    </row>
    <row r="42" spans="1:46" x14ac:dyDescent="0.2">
      <c r="A42" s="207"/>
      <c r="B42" s="167"/>
      <c r="C42" s="34" t="s">
        <v>68</v>
      </c>
      <c r="D42" s="29">
        <f>'99 Analyses'!T42</f>
        <v>0</v>
      </c>
      <c r="E42" s="29">
        <f>'99 Analyses'!U42</f>
        <v>0</v>
      </c>
      <c r="F42" s="29">
        <f>'99 Analyses'!V42</f>
        <v>0</v>
      </c>
      <c r="H42" s="29">
        <f>'99 Analyses'!X42</f>
        <v>0</v>
      </c>
      <c r="I42" s="29">
        <f>'99 Analyses'!Y42</f>
        <v>12</v>
      </c>
      <c r="J42" s="29">
        <f>'99 Analyses'!Z42</f>
        <v>0</v>
      </c>
      <c r="L42" s="28"/>
      <c r="M42" s="28"/>
      <c r="N42" s="28"/>
      <c r="O42" s="28"/>
      <c r="P42" s="28"/>
      <c r="Q42" s="28"/>
      <c r="R42" s="28"/>
      <c r="S42" s="28"/>
      <c r="T42" s="28"/>
      <c r="U42" s="28"/>
      <c r="V42" s="28"/>
      <c r="W42" s="28"/>
      <c r="X42" s="28"/>
      <c r="Y42" s="28"/>
      <c r="Z42" s="28"/>
      <c r="AA42" s="28"/>
      <c r="AB42" s="28"/>
      <c r="AC42" s="28"/>
      <c r="AD42" s="28"/>
      <c r="AE42" s="28"/>
      <c r="AF42" s="28"/>
      <c r="AH42" s="104">
        <f t="shared" si="0"/>
        <v>0</v>
      </c>
      <c r="AI42" s="104">
        <f t="shared" si="0"/>
        <v>0</v>
      </c>
      <c r="AJ42" s="104">
        <f t="shared" si="0"/>
        <v>0</v>
      </c>
      <c r="AL42" s="105">
        <f t="shared" si="3"/>
        <v>0</v>
      </c>
      <c r="AM42" s="105">
        <f t="shared" si="3"/>
        <v>0</v>
      </c>
      <c r="AN42" s="105">
        <f t="shared" si="3"/>
        <v>0</v>
      </c>
      <c r="AP42" s="105">
        <f t="shared" si="2"/>
        <v>0</v>
      </c>
      <c r="AQ42" s="105">
        <f t="shared" si="2"/>
        <v>0</v>
      </c>
      <c r="AR42" s="105">
        <f t="shared" si="2"/>
        <v>0</v>
      </c>
      <c r="AS42" s="129"/>
      <c r="AT42" s="130"/>
    </row>
    <row r="43" spans="1:46" x14ac:dyDescent="0.2">
      <c r="A43" s="207"/>
      <c r="B43" s="167"/>
      <c r="C43" s="34" t="s">
        <v>353</v>
      </c>
      <c r="D43" s="29">
        <f>'99 Analyses'!T43</f>
        <v>78</v>
      </c>
      <c r="E43" s="29">
        <f>'99 Analyses'!U43</f>
        <v>168</v>
      </c>
      <c r="F43" s="29">
        <f>'99 Analyses'!V43</f>
        <v>35</v>
      </c>
      <c r="H43" s="29">
        <f>'99 Analyses'!X43</f>
        <v>0</v>
      </c>
      <c r="I43" s="29">
        <f>'99 Analyses'!Y43</f>
        <v>11</v>
      </c>
      <c r="J43" s="29">
        <f>'99 Analyses'!Z43</f>
        <v>142</v>
      </c>
      <c r="L43" s="28"/>
      <c r="M43" s="28"/>
      <c r="N43" s="28"/>
      <c r="O43" s="28"/>
      <c r="P43" s="28"/>
      <c r="Q43" s="28"/>
      <c r="R43" s="28"/>
      <c r="S43" s="28"/>
      <c r="T43" s="28"/>
      <c r="U43" s="28"/>
      <c r="V43" s="28"/>
      <c r="W43" s="28"/>
      <c r="X43" s="28"/>
      <c r="Y43" s="28"/>
      <c r="Z43" s="28"/>
      <c r="AA43" s="28"/>
      <c r="AB43" s="28"/>
      <c r="AC43" s="28"/>
      <c r="AD43" s="28"/>
      <c r="AE43" s="28"/>
      <c r="AF43" s="28"/>
      <c r="AH43" s="104">
        <f t="shared" si="0"/>
        <v>0</v>
      </c>
      <c r="AI43" s="104">
        <f t="shared" si="0"/>
        <v>0</v>
      </c>
      <c r="AJ43" s="104">
        <f t="shared" si="0"/>
        <v>0</v>
      </c>
      <c r="AL43" s="105">
        <f t="shared" si="3"/>
        <v>0</v>
      </c>
      <c r="AM43" s="105">
        <f t="shared" si="3"/>
        <v>0</v>
      </c>
      <c r="AN43" s="105">
        <f t="shared" si="3"/>
        <v>0</v>
      </c>
      <c r="AP43" s="105">
        <f t="shared" si="2"/>
        <v>0</v>
      </c>
      <c r="AQ43" s="105">
        <f t="shared" si="2"/>
        <v>0</v>
      </c>
      <c r="AR43" s="105">
        <f t="shared" si="2"/>
        <v>0</v>
      </c>
      <c r="AS43" s="129"/>
      <c r="AT43" s="130"/>
    </row>
    <row r="44" spans="1:46" x14ac:dyDescent="0.2">
      <c r="A44" s="207"/>
      <c r="B44" s="167"/>
      <c r="C44" s="34" t="s">
        <v>354</v>
      </c>
      <c r="D44" s="29">
        <f>'99 Analyses'!T44</f>
        <v>0</v>
      </c>
      <c r="E44" s="29">
        <f>'99 Analyses'!U44</f>
        <v>0</v>
      </c>
      <c r="F44" s="29">
        <f>'99 Analyses'!V44</f>
        <v>0</v>
      </c>
      <c r="H44" s="29">
        <f>'99 Analyses'!X44</f>
        <v>0</v>
      </c>
      <c r="I44" s="29">
        <f>'99 Analyses'!Y44</f>
        <v>0</v>
      </c>
      <c r="J44" s="29">
        <f>'99 Analyses'!Z44</f>
        <v>4</v>
      </c>
      <c r="L44" s="28"/>
      <c r="M44" s="28"/>
      <c r="N44" s="28"/>
      <c r="O44" s="28"/>
      <c r="P44" s="28"/>
      <c r="Q44" s="28"/>
      <c r="R44" s="28"/>
      <c r="S44" s="28"/>
      <c r="T44" s="28"/>
      <c r="U44" s="28"/>
      <c r="V44" s="28"/>
      <c r="W44" s="28"/>
      <c r="X44" s="28"/>
      <c r="Y44" s="28"/>
      <c r="Z44" s="28"/>
      <c r="AA44" s="28"/>
      <c r="AB44" s="28"/>
      <c r="AC44" s="28"/>
      <c r="AD44" s="28"/>
      <c r="AE44" s="28"/>
      <c r="AF44" s="28"/>
      <c r="AH44" s="104">
        <f t="shared" si="0"/>
        <v>0</v>
      </c>
      <c r="AI44" s="104">
        <f t="shared" si="0"/>
        <v>0</v>
      </c>
      <c r="AJ44" s="104">
        <f t="shared" si="0"/>
        <v>0</v>
      </c>
      <c r="AL44" s="105">
        <f t="shared" si="3"/>
        <v>0</v>
      </c>
      <c r="AM44" s="105">
        <f t="shared" si="3"/>
        <v>0</v>
      </c>
      <c r="AN44" s="105">
        <f t="shared" si="3"/>
        <v>0</v>
      </c>
      <c r="AP44" s="105">
        <f t="shared" si="2"/>
        <v>0</v>
      </c>
      <c r="AQ44" s="105">
        <f t="shared" si="2"/>
        <v>0</v>
      </c>
      <c r="AR44" s="105">
        <f t="shared" si="2"/>
        <v>0</v>
      </c>
      <c r="AS44" s="129"/>
      <c r="AT44" s="130"/>
    </row>
    <row r="45" spans="1:46" x14ac:dyDescent="0.2">
      <c r="A45" s="207"/>
      <c r="B45" s="167"/>
      <c r="C45" s="34" t="s">
        <v>355</v>
      </c>
      <c r="D45" s="29">
        <f>'99 Analyses'!T45</f>
        <v>0</v>
      </c>
      <c r="E45" s="29">
        <f>'99 Analyses'!U45</f>
        <v>0</v>
      </c>
      <c r="F45" s="29">
        <f>'99 Analyses'!V45</f>
        <v>0</v>
      </c>
      <c r="H45" s="29">
        <f>'99 Analyses'!X45</f>
        <v>0</v>
      </c>
      <c r="I45" s="29">
        <f>'99 Analyses'!Y45</f>
        <v>0</v>
      </c>
      <c r="J45" s="29">
        <f>'99 Analyses'!Z45</f>
        <v>0</v>
      </c>
      <c r="L45" s="28"/>
      <c r="M45" s="28"/>
      <c r="N45" s="28"/>
      <c r="O45" s="28"/>
      <c r="P45" s="28"/>
      <c r="Q45" s="28"/>
      <c r="R45" s="28"/>
      <c r="S45" s="28"/>
      <c r="T45" s="28"/>
      <c r="U45" s="28"/>
      <c r="V45" s="28"/>
      <c r="W45" s="28"/>
      <c r="X45" s="28"/>
      <c r="Y45" s="28"/>
      <c r="Z45" s="28"/>
      <c r="AA45" s="28"/>
      <c r="AB45" s="28"/>
      <c r="AC45" s="28"/>
      <c r="AD45" s="28"/>
      <c r="AE45" s="28"/>
      <c r="AF45" s="28"/>
      <c r="AH45" s="104">
        <f t="shared" si="0"/>
        <v>0</v>
      </c>
      <c r="AI45" s="104">
        <f t="shared" si="0"/>
        <v>0</v>
      </c>
      <c r="AJ45" s="104">
        <f t="shared" si="0"/>
        <v>0</v>
      </c>
      <c r="AL45" s="105">
        <f t="shared" ref="AL45:AN108" si="4">-U45+X45</f>
        <v>0</v>
      </c>
      <c r="AM45" s="105">
        <f t="shared" si="4"/>
        <v>0</v>
      </c>
      <c r="AN45" s="105">
        <f t="shared" si="4"/>
        <v>0</v>
      </c>
      <c r="AP45" s="105">
        <f t="shared" si="2"/>
        <v>0</v>
      </c>
      <c r="AQ45" s="105">
        <f t="shared" si="2"/>
        <v>0</v>
      </c>
      <c r="AR45" s="105">
        <f t="shared" si="2"/>
        <v>0</v>
      </c>
      <c r="AS45" s="129"/>
      <c r="AT45" s="130"/>
    </row>
    <row r="46" spans="1:46" x14ac:dyDescent="0.2">
      <c r="A46" s="207"/>
      <c r="B46" s="167"/>
      <c r="C46" s="34" t="s">
        <v>356</v>
      </c>
      <c r="D46" s="29">
        <f>'99 Analyses'!T46</f>
        <v>0</v>
      </c>
      <c r="E46" s="29">
        <f>'99 Analyses'!U46</f>
        <v>0</v>
      </c>
      <c r="F46" s="29">
        <f>'99 Analyses'!V46</f>
        <v>0</v>
      </c>
      <c r="H46" s="29">
        <f>'99 Analyses'!X46</f>
        <v>0</v>
      </c>
      <c r="I46" s="29">
        <f>'99 Analyses'!Y46</f>
        <v>17</v>
      </c>
      <c r="J46" s="29">
        <f>'99 Analyses'!Z46</f>
        <v>10</v>
      </c>
      <c r="L46" s="28"/>
      <c r="M46" s="28"/>
      <c r="N46" s="28"/>
      <c r="O46" s="28"/>
      <c r="P46" s="28"/>
      <c r="Q46" s="28"/>
      <c r="R46" s="28"/>
      <c r="S46" s="28"/>
      <c r="T46" s="28"/>
      <c r="U46" s="28"/>
      <c r="V46" s="28"/>
      <c r="W46" s="28"/>
      <c r="X46" s="28"/>
      <c r="Y46" s="28"/>
      <c r="Z46" s="28"/>
      <c r="AA46" s="28"/>
      <c r="AB46" s="28"/>
      <c r="AC46" s="28"/>
      <c r="AD46" s="28"/>
      <c r="AE46" s="28"/>
      <c r="AF46" s="28"/>
      <c r="AH46" s="104">
        <f t="shared" si="0"/>
        <v>0</v>
      </c>
      <c r="AI46" s="104">
        <f t="shared" si="0"/>
        <v>0</v>
      </c>
      <c r="AJ46" s="104">
        <f t="shared" si="0"/>
        <v>0</v>
      </c>
      <c r="AL46" s="105">
        <f t="shared" si="4"/>
        <v>0</v>
      </c>
      <c r="AM46" s="105">
        <f t="shared" si="4"/>
        <v>0</v>
      </c>
      <c r="AN46" s="105">
        <f t="shared" si="4"/>
        <v>0</v>
      </c>
      <c r="AP46" s="105">
        <f t="shared" si="2"/>
        <v>0</v>
      </c>
      <c r="AQ46" s="105">
        <f t="shared" si="2"/>
        <v>0</v>
      </c>
      <c r="AR46" s="105">
        <f t="shared" si="2"/>
        <v>0</v>
      </c>
      <c r="AS46" s="129"/>
      <c r="AT46" s="130"/>
    </row>
    <row r="47" spans="1:46" x14ac:dyDescent="0.2">
      <c r="A47" s="207"/>
      <c r="B47" s="167"/>
      <c r="C47" s="34" t="s">
        <v>73</v>
      </c>
      <c r="D47" s="29">
        <f>'99 Analyses'!T47</f>
        <v>832</v>
      </c>
      <c r="E47" s="29">
        <f>'99 Analyses'!U47</f>
        <v>724</v>
      </c>
      <c r="F47" s="29">
        <f>'99 Analyses'!V47</f>
        <v>604</v>
      </c>
      <c r="H47" s="29">
        <f>'99 Analyses'!X47</f>
        <v>3</v>
      </c>
      <c r="I47" s="29">
        <f>'99 Analyses'!Y47</f>
        <v>67</v>
      </c>
      <c r="J47" s="29">
        <f>'99 Analyses'!Z47</f>
        <v>50</v>
      </c>
      <c r="L47" s="28"/>
      <c r="M47" s="28"/>
      <c r="N47" s="28"/>
      <c r="O47" s="28"/>
      <c r="P47" s="28"/>
      <c r="Q47" s="28"/>
      <c r="R47" s="28"/>
      <c r="S47" s="28"/>
      <c r="T47" s="28"/>
      <c r="U47" s="28"/>
      <c r="V47" s="28"/>
      <c r="W47" s="28"/>
      <c r="X47" s="28"/>
      <c r="Y47" s="28"/>
      <c r="Z47" s="28"/>
      <c r="AA47" s="28"/>
      <c r="AB47" s="28"/>
      <c r="AC47" s="28"/>
      <c r="AD47" s="28"/>
      <c r="AE47" s="28"/>
      <c r="AF47" s="28"/>
      <c r="AH47" s="104">
        <f t="shared" si="0"/>
        <v>0</v>
      </c>
      <c r="AI47" s="104">
        <f t="shared" si="0"/>
        <v>0</v>
      </c>
      <c r="AJ47" s="104">
        <f t="shared" si="0"/>
        <v>0</v>
      </c>
      <c r="AL47" s="105">
        <f t="shared" si="4"/>
        <v>0</v>
      </c>
      <c r="AM47" s="105">
        <f t="shared" si="4"/>
        <v>0</v>
      </c>
      <c r="AN47" s="105">
        <f t="shared" si="4"/>
        <v>0</v>
      </c>
      <c r="AP47" s="105">
        <f t="shared" si="2"/>
        <v>0</v>
      </c>
      <c r="AQ47" s="105">
        <f t="shared" si="2"/>
        <v>0</v>
      </c>
      <c r="AR47" s="105">
        <f t="shared" si="2"/>
        <v>0</v>
      </c>
      <c r="AS47" s="129"/>
      <c r="AT47" s="130"/>
    </row>
    <row r="48" spans="1:46" x14ac:dyDescent="0.2">
      <c r="A48" s="207"/>
      <c r="B48" s="167"/>
      <c r="C48" s="34" t="s">
        <v>74</v>
      </c>
      <c r="D48" s="29">
        <f>'99 Analyses'!T48</f>
        <v>252</v>
      </c>
      <c r="E48" s="29">
        <f>'99 Analyses'!U48</f>
        <v>126</v>
      </c>
      <c r="F48" s="29">
        <f>'99 Analyses'!V48</f>
        <v>49</v>
      </c>
      <c r="H48" s="29">
        <f>'99 Analyses'!X48</f>
        <v>0</v>
      </c>
      <c r="I48" s="29">
        <f>'99 Analyses'!Y48</f>
        <v>30</v>
      </c>
      <c r="J48" s="29">
        <f>'99 Analyses'!Z48</f>
        <v>15</v>
      </c>
      <c r="L48" s="28"/>
      <c r="M48" s="28"/>
      <c r="N48" s="28"/>
      <c r="O48" s="28"/>
      <c r="P48" s="28"/>
      <c r="Q48" s="28"/>
      <c r="R48" s="28"/>
      <c r="S48" s="28"/>
      <c r="T48" s="28"/>
      <c r="U48" s="28"/>
      <c r="V48" s="28"/>
      <c r="W48" s="28"/>
      <c r="X48" s="28"/>
      <c r="Y48" s="28"/>
      <c r="Z48" s="28"/>
      <c r="AA48" s="28"/>
      <c r="AB48" s="28"/>
      <c r="AC48" s="28"/>
      <c r="AD48" s="28"/>
      <c r="AE48" s="28"/>
      <c r="AF48" s="28"/>
      <c r="AH48" s="104">
        <f t="shared" si="0"/>
        <v>0</v>
      </c>
      <c r="AI48" s="104">
        <f t="shared" si="0"/>
        <v>0</v>
      </c>
      <c r="AJ48" s="104">
        <f t="shared" si="0"/>
        <v>0</v>
      </c>
      <c r="AL48" s="105">
        <f t="shared" si="4"/>
        <v>0</v>
      </c>
      <c r="AM48" s="105">
        <f t="shared" si="4"/>
        <v>0</v>
      </c>
      <c r="AN48" s="105">
        <f t="shared" si="4"/>
        <v>0</v>
      </c>
      <c r="AP48" s="105">
        <f t="shared" si="2"/>
        <v>0</v>
      </c>
      <c r="AQ48" s="105">
        <f t="shared" si="2"/>
        <v>0</v>
      </c>
      <c r="AR48" s="105">
        <f t="shared" si="2"/>
        <v>0</v>
      </c>
      <c r="AS48" s="129"/>
      <c r="AT48" s="130"/>
    </row>
    <row r="49" spans="1:46" x14ac:dyDescent="0.2">
      <c r="A49" s="207"/>
      <c r="B49" s="167"/>
      <c r="C49" s="34" t="s">
        <v>357</v>
      </c>
      <c r="D49" s="29">
        <f>'99 Analyses'!T49</f>
        <v>0</v>
      </c>
      <c r="E49" s="29">
        <f>'99 Analyses'!U49</f>
        <v>95</v>
      </c>
      <c r="F49" s="29">
        <f>'99 Analyses'!V49</f>
        <v>1</v>
      </c>
      <c r="H49" s="29">
        <f>'99 Analyses'!X49</f>
        <v>0</v>
      </c>
      <c r="I49" s="29">
        <f>'99 Analyses'!Y49</f>
        <v>46</v>
      </c>
      <c r="J49" s="29">
        <f>'99 Analyses'!Z49</f>
        <v>26</v>
      </c>
      <c r="L49" s="28"/>
      <c r="M49" s="28"/>
      <c r="N49" s="28"/>
      <c r="O49" s="28"/>
      <c r="P49" s="28"/>
      <c r="Q49" s="28"/>
      <c r="R49" s="28"/>
      <c r="S49" s="28"/>
      <c r="T49" s="28"/>
      <c r="U49" s="28"/>
      <c r="V49" s="28"/>
      <c r="W49" s="28"/>
      <c r="X49" s="28"/>
      <c r="Y49" s="28"/>
      <c r="Z49" s="28"/>
      <c r="AA49" s="28"/>
      <c r="AB49" s="28"/>
      <c r="AC49" s="28"/>
      <c r="AD49" s="28"/>
      <c r="AE49" s="28"/>
      <c r="AF49" s="28"/>
      <c r="AH49" s="104">
        <f t="shared" si="0"/>
        <v>0</v>
      </c>
      <c r="AI49" s="104">
        <f t="shared" si="0"/>
        <v>0</v>
      </c>
      <c r="AJ49" s="104">
        <f t="shared" si="0"/>
        <v>0</v>
      </c>
      <c r="AL49" s="105">
        <f t="shared" si="4"/>
        <v>0</v>
      </c>
      <c r="AM49" s="105">
        <f t="shared" si="4"/>
        <v>0</v>
      </c>
      <c r="AN49" s="105">
        <f t="shared" si="4"/>
        <v>0</v>
      </c>
      <c r="AP49" s="105">
        <f t="shared" si="2"/>
        <v>0</v>
      </c>
      <c r="AQ49" s="105">
        <f t="shared" si="2"/>
        <v>0</v>
      </c>
      <c r="AR49" s="105">
        <f t="shared" si="2"/>
        <v>0</v>
      </c>
      <c r="AS49" s="129"/>
      <c r="AT49" s="130"/>
    </row>
    <row r="50" spans="1:46" x14ac:dyDescent="0.2">
      <c r="A50" s="207"/>
      <c r="B50" s="167"/>
      <c r="C50" s="34" t="s">
        <v>358</v>
      </c>
      <c r="D50" s="29">
        <f>'99 Analyses'!T50</f>
        <v>35</v>
      </c>
      <c r="E50" s="29">
        <f>'99 Analyses'!U50</f>
        <v>1</v>
      </c>
      <c r="F50" s="29">
        <f>'99 Analyses'!V50</f>
        <v>0</v>
      </c>
      <c r="H50" s="29">
        <f>'99 Analyses'!X50</f>
        <v>0</v>
      </c>
      <c r="I50" s="29">
        <f>'99 Analyses'!Y50</f>
        <v>0</v>
      </c>
      <c r="J50" s="29">
        <f>'99 Analyses'!Z50</f>
        <v>2</v>
      </c>
      <c r="L50" s="28"/>
      <c r="M50" s="28"/>
      <c r="N50" s="28"/>
      <c r="O50" s="28"/>
      <c r="P50" s="28"/>
      <c r="Q50" s="28"/>
      <c r="R50" s="28"/>
      <c r="S50" s="28"/>
      <c r="T50" s="28"/>
      <c r="U50" s="28"/>
      <c r="V50" s="28"/>
      <c r="W50" s="28"/>
      <c r="X50" s="28"/>
      <c r="Y50" s="28"/>
      <c r="Z50" s="28"/>
      <c r="AA50" s="28"/>
      <c r="AB50" s="28"/>
      <c r="AC50" s="28"/>
      <c r="AD50" s="28"/>
      <c r="AE50" s="28"/>
      <c r="AF50" s="28"/>
      <c r="AH50" s="104">
        <f t="shared" si="0"/>
        <v>0</v>
      </c>
      <c r="AI50" s="104">
        <f t="shared" si="0"/>
        <v>0</v>
      </c>
      <c r="AJ50" s="104">
        <f t="shared" si="0"/>
        <v>0</v>
      </c>
      <c r="AL50" s="105">
        <f t="shared" si="4"/>
        <v>0</v>
      </c>
      <c r="AM50" s="105">
        <f t="shared" si="4"/>
        <v>0</v>
      </c>
      <c r="AN50" s="105">
        <f t="shared" si="4"/>
        <v>0</v>
      </c>
      <c r="AP50" s="105">
        <f t="shared" si="2"/>
        <v>0</v>
      </c>
      <c r="AQ50" s="105">
        <f t="shared" si="2"/>
        <v>0</v>
      </c>
      <c r="AR50" s="105">
        <f t="shared" si="2"/>
        <v>0</v>
      </c>
      <c r="AS50" s="129"/>
      <c r="AT50" s="130"/>
    </row>
    <row r="51" spans="1:46" x14ac:dyDescent="0.2">
      <c r="A51" s="207"/>
      <c r="B51" s="167"/>
      <c r="C51" s="34" t="s">
        <v>77</v>
      </c>
      <c r="D51" s="29">
        <f>'99 Analyses'!T51</f>
        <v>438</v>
      </c>
      <c r="E51" s="29">
        <f>'99 Analyses'!U51</f>
        <v>220</v>
      </c>
      <c r="F51" s="29">
        <f>'99 Analyses'!V51</f>
        <v>22</v>
      </c>
      <c r="H51" s="29">
        <f>'99 Analyses'!X51</f>
        <v>0</v>
      </c>
      <c r="I51" s="29">
        <f>'99 Analyses'!Y51</f>
        <v>120</v>
      </c>
      <c r="J51" s="29">
        <f>'99 Analyses'!Z51</f>
        <v>13</v>
      </c>
      <c r="L51" s="28"/>
      <c r="M51" s="28"/>
      <c r="N51" s="28"/>
      <c r="O51" s="28"/>
      <c r="P51" s="28"/>
      <c r="Q51" s="28"/>
      <c r="R51" s="28"/>
      <c r="S51" s="28"/>
      <c r="T51" s="28"/>
      <c r="U51" s="28"/>
      <c r="V51" s="28"/>
      <c r="W51" s="28"/>
      <c r="X51" s="28"/>
      <c r="Y51" s="28"/>
      <c r="Z51" s="28"/>
      <c r="AA51" s="28"/>
      <c r="AB51" s="28"/>
      <c r="AC51" s="28"/>
      <c r="AD51" s="28"/>
      <c r="AE51" s="28"/>
      <c r="AF51" s="28"/>
      <c r="AH51" s="104">
        <f t="shared" si="0"/>
        <v>0</v>
      </c>
      <c r="AI51" s="104">
        <f t="shared" si="0"/>
        <v>0</v>
      </c>
      <c r="AJ51" s="104">
        <f t="shared" si="0"/>
        <v>0</v>
      </c>
      <c r="AL51" s="105">
        <f t="shared" si="4"/>
        <v>0</v>
      </c>
      <c r="AM51" s="105">
        <f t="shared" si="4"/>
        <v>0</v>
      </c>
      <c r="AN51" s="105">
        <f t="shared" si="4"/>
        <v>0</v>
      </c>
      <c r="AP51" s="105">
        <f t="shared" si="2"/>
        <v>0</v>
      </c>
      <c r="AQ51" s="105">
        <f t="shared" si="2"/>
        <v>0</v>
      </c>
      <c r="AR51" s="105">
        <f t="shared" si="2"/>
        <v>0</v>
      </c>
      <c r="AS51" s="129"/>
      <c r="AT51" s="130"/>
    </row>
    <row r="52" spans="1:46" x14ac:dyDescent="0.2">
      <c r="A52" s="207"/>
      <c r="B52" s="167"/>
      <c r="C52" s="34" t="s">
        <v>359</v>
      </c>
      <c r="D52" s="29">
        <f>'99 Analyses'!T52</f>
        <v>0</v>
      </c>
      <c r="E52" s="29">
        <f>'99 Analyses'!U52</f>
        <v>0</v>
      </c>
      <c r="F52" s="29">
        <f>'99 Analyses'!V52</f>
        <v>0</v>
      </c>
      <c r="H52" s="29">
        <f>'99 Analyses'!X52</f>
        <v>0</v>
      </c>
      <c r="I52" s="29">
        <f>'99 Analyses'!Y52</f>
        <v>0</v>
      </c>
      <c r="J52" s="29">
        <f>'99 Analyses'!Z52</f>
        <v>3</v>
      </c>
      <c r="L52" s="28"/>
      <c r="M52" s="28"/>
      <c r="N52" s="28"/>
      <c r="O52" s="28"/>
      <c r="P52" s="28"/>
      <c r="Q52" s="28"/>
      <c r="R52" s="28"/>
      <c r="S52" s="28"/>
      <c r="T52" s="28"/>
      <c r="U52" s="28"/>
      <c r="V52" s="28"/>
      <c r="W52" s="28"/>
      <c r="X52" s="28"/>
      <c r="Y52" s="28"/>
      <c r="Z52" s="28"/>
      <c r="AA52" s="28"/>
      <c r="AB52" s="28"/>
      <c r="AC52" s="28"/>
      <c r="AD52" s="28"/>
      <c r="AE52" s="28"/>
      <c r="AF52" s="28"/>
      <c r="AH52" s="104">
        <f t="shared" si="0"/>
        <v>0</v>
      </c>
      <c r="AI52" s="104">
        <f t="shared" si="0"/>
        <v>0</v>
      </c>
      <c r="AJ52" s="104">
        <f t="shared" si="0"/>
        <v>0</v>
      </c>
      <c r="AL52" s="105">
        <f t="shared" si="4"/>
        <v>0</v>
      </c>
      <c r="AM52" s="105">
        <f t="shared" si="4"/>
        <v>0</v>
      </c>
      <c r="AN52" s="105">
        <f t="shared" si="4"/>
        <v>0</v>
      </c>
      <c r="AP52" s="105">
        <f t="shared" si="2"/>
        <v>0</v>
      </c>
      <c r="AQ52" s="105">
        <f t="shared" si="2"/>
        <v>0</v>
      </c>
      <c r="AR52" s="105">
        <f t="shared" si="2"/>
        <v>0</v>
      </c>
      <c r="AS52" s="129"/>
      <c r="AT52" s="130"/>
    </row>
    <row r="53" spans="1:46" x14ac:dyDescent="0.2">
      <c r="A53" s="207"/>
      <c r="B53" s="167"/>
      <c r="C53" s="34" t="s">
        <v>79</v>
      </c>
      <c r="D53" s="29">
        <f>'99 Analyses'!T53</f>
        <v>581</v>
      </c>
      <c r="E53" s="29">
        <f>'99 Analyses'!U53</f>
        <v>436</v>
      </c>
      <c r="F53" s="29">
        <f>'99 Analyses'!V53</f>
        <v>88</v>
      </c>
      <c r="H53" s="29">
        <f>'99 Analyses'!X53</f>
        <v>7</v>
      </c>
      <c r="I53" s="29">
        <f>'99 Analyses'!Y53</f>
        <v>379</v>
      </c>
      <c r="J53" s="29">
        <f>'99 Analyses'!Z53</f>
        <v>122</v>
      </c>
      <c r="L53" s="28"/>
      <c r="M53" s="28"/>
      <c r="N53" s="28"/>
      <c r="O53" s="28"/>
      <c r="P53" s="28"/>
      <c r="Q53" s="28"/>
      <c r="R53" s="28"/>
      <c r="S53" s="28"/>
      <c r="T53" s="28"/>
      <c r="U53" s="28"/>
      <c r="V53" s="28"/>
      <c r="W53" s="28"/>
      <c r="X53" s="28"/>
      <c r="Y53" s="28"/>
      <c r="Z53" s="28"/>
      <c r="AA53" s="28"/>
      <c r="AB53" s="28"/>
      <c r="AC53" s="28"/>
      <c r="AD53" s="28"/>
      <c r="AE53" s="28"/>
      <c r="AF53" s="28"/>
      <c r="AH53" s="104">
        <f t="shared" si="0"/>
        <v>0</v>
      </c>
      <c r="AI53" s="104">
        <f t="shared" si="0"/>
        <v>0</v>
      </c>
      <c r="AJ53" s="104">
        <f t="shared" si="0"/>
        <v>0</v>
      </c>
      <c r="AL53" s="105">
        <f t="shared" si="4"/>
        <v>0</v>
      </c>
      <c r="AM53" s="105">
        <f t="shared" si="4"/>
        <v>0</v>
      </c>
      <c r="AN53" s="105">
        <f t="shared" si="4"/>
        <v>0</v>
      </c>
      <c r="AP53" s="105">
        <f t="shared" si="2"/>
        <v>0</v>
      </c>
      <c r="AQ53" s="105">
        <f t="shared" si="2"/>
        <v>0</v>
      </c>
      <c r="AR53" s="105">
        <f t="shared" si="2"/>
        <v>0</v>
      </c>
      <c r="AS53" s="129"/>
      <c r="AT53" s="130"/>
    </row>
    <row r="54" spans="1:46" x14ac:dyDescent="0.2">
      <c r="A54" s="207"/>
      <c r="B54" s="167"/>
      <c r="C54" s="34" t="s">
        <v>360</v>
      </c>
      <c r="D54" s="29">
        <f>'99 Analyses'!T54</f>
        <v>255</v>
      </c>
      <c r="E54" s="29">
        <f>'99 Analyses'!U54</f>
        <v>0</v>
      </c>
      <c r="F54" s="29">
        <f>'99 Analyses'!V54</f>
        <v>0</v>
      </c>
      <c r="H54" s="29">
        <f>'99 Analyses'!X54</f>
        <v>0</v>
      </c>
      <c r="I54" s="29">
        <f>'99 Analyses'!Y54</f>
        <v>10</v>
      </c>
      <c r="J54" s="29">
        <f>'99 Analyses'!Z54</f>
        <v>26</v>
      </c>
      <c r="L54" s="28"/>
      <c r="M54" s="28"/>
      <c r="N54" s="28"/>
      <c r="O54" s="28"/>
      <c r="P54" s="28"/>
      <c r="Q54" s="28"/>
      <c r="R54" s="28"/>
      <c r="S54" s="28"/>
      <c r="T54" s="28"/>
      <c r="U54" s="28"/>
      <c r="V54" s="28"/>
      <c r="W54" s="28"/>
      <c r="X54" s="28"/>
      <c r="Y54" s="28"/>
      <c r="Z54" s="28"/>
      <c r="AA54" s="28"/>
      <c r="AB54" s="28"/>
      <c r="AC54" s="28"/>
      <c r="AD54" s="28"/>
      <c r="AE54" s="28"/>
      <c r="AF54" s="28"/>
      <c r="AH54" s="104">
        <f t="shared" si="0"/>
        <v>0</v>
      </c>
      <c r="AI54" s="104">
        <f t="shared" si="0"/>
        <v>0</v>
      </c>
      <c r="AJ54" s="104">
        <f t="shared" si="0"/>
        <v>0</v>
      </c>
      <c r="AL54" s="105">
        <f t="shared" si="4"/>
        <v>0</v>
      </c>
      <c r="AM54" s="105">
        <f t="shared" si="4"/>
        <v>0</v>
      </c>
      <c r="AN54" s="105">
        <f t="shared" si="4"/>
        <v>0</v>
      </c>
      <c r="AP54" s="105">
        <f t="shared" si="2"/>
        <v>0</v>
      </c>
      <c r="AQ54" s="105">
        <f t="shared" si="2"/>
        <v>0</v>
      </c>
      <c r="AR54" s="105">
        <f t="shared" si="2"/>
        <v>0</v>
      </c>
      <c r="AS54" s="129"/>
      <c r="AT54" s="130"/>
    </row>
    <row r="55" spans="1:46" x14ac:dyDescent="0.2">
      <c r="A55" s="207"/>
      <c r="B55" s="167"/>
      <c r="C55" s="34" t="s">
        <v>361</v>
      </c>
      <c r="D55" s="29">
        <f>'99 Analyses'!T55</f>
        <v>0</v>
      </c>
      <c r="E55" s="29">
        <f>'99 Analyses'!U55</f>
        <v>0</v>
      </c>
      <c r="F55" s="29">
        <f>'99 Analyses'!V55</f>
        <v>0</v>
      </c>
      <c r="H55" s="29">
        <f>'99 Analyses'!X55</f>
        <v>0</v>
      </c>
      <c r="I55" s="29">
        <f>'99 Analyses'!Y55</f>
        <v>5</v>
      </c>
      <c r="J55" s="29">
        <f>'99 Analyses'!Z55</f>
        <v>0</v>
      </c>
      <c r="L55" s="28"/>
      <c r="M55" s="28"/>
      <c r="N55" s="28"/>
      <c r="O55" s="28"/>
      <c r="P55" s="28"/>
      <c r="Q55" s="28"/>
      <c r="R55" s="28"/>
      <c r="S55" s="28"/>
      <c r="T55" s="28"/>
      <c r="U55" s="28"/>
      <c r="V55" s="28"/>
      <c r="W55" s="28"/>
      <c r="X55" s="28"/>
      <c r="Y55" s="28"/>
      <c r="Z55" s="28"/>
      <c r="AA55" s="28"/>
      <c r="AB55" s="28"/>
      <c r="AC55" s="28"/>
      <c r="AD55" s="28"/>
      <c r="AE55" s="28"/>
      <c r="AF55" s="28"/>
      <c r="AH55" s="104">
        <f t="shared" si="0"/>
        <v>0</v>
      </c>
      <c r="AI55" s="104">
        <f t="shared" si="0"/>
        <v>0</v>
      </c>
      <c r="AJ55" s="104">
        <f t="shared" si="0"/>
        <v>0</v>
      </c>
      <c r="AL55" s="105">
        <f t="shared" si="4"/>
        <v>0</v>
      </c>
      <c r="AM55" s="105">
        <f t="shared" si="4"/>
        <v>0</v>
      </c>
      <c r="AN55" s="105">
        <f t="shared" si="4"/>
        <v>0</v>
      </c>
      <c r="AP55" s="105">
        <f t="shared" si="2"/>
        <v>0</v>
      </c>
      <c r="AQ55" s="105">
        <f t="shared" si="2"/>
        <v>0</v>
      </c>
      <c r="AR55" s="105">
        <f t="shared" si="2"/>
        <v>0</v>
      </c>
      <c r="AS55" s="129"/>
      <c r="AT55" s="130"/>
    </row>
    <row r="56" spans="1:46" x14ac:dyDescent="0.2">
      <c r="A56" s="207"/>
      <c r="B56" s="167"/>
      <c r="C56" s="34" t="s">
        <v>82</v>
      </c>
      <c r="D56" s="29">
        <f>'99 Analyses'!T56</f>
        <v>0</v>
      </c>
      <c r="E56" s="29">
        <f>'99 Analyses'!U56</f>
        <v>0</v>
      </c>
      <c r="F56" s="29">
        <f>'99 Analyses'!V56</f>
        <v>1</v>
      </c>
      <c r="H56" s="29">
        <f>'99 Analyses'!X56</f>
        <v>0</v>
      </c>
      <c r="I56" s="29">
        <f>'99 Analyses'!Y56</f>
        <v>0</v>
      </c>
      <c r="J56" s="29">
        <f>'99 Analyses'!Z56</f>
        <v>8</v>
      </c>
      <c r="L56" s="28"/>
      <c r="M56" s="28"/>
      <c r="N56" s="28"/>
      <c r="O56" s="28"/>
      <c r="P56" s="28"/>
      <c r="Q56" s="28"/>
      <c r="R56" s="28"/>
      <c r="S56" s="28"/>
      <c r="T56" s="28"/>
      <c r="U56" s="28"/>
      <c r="V56" s="28"/>
      <c r="W56" s="28"/>
      <c r="X56" s="28"/>
      <c r="Y56" s="28"/>
      <c r="Z56" s="28"/>
      <c r="AA56" s="28"/>
      <c r="AB56" s="28"/>
      <c r="AC56" s="28"/>
      <c r="AD56" s="28"/>
      <c r="AE56" s="28"/>
      <c r="AF56" s="28"/>
      <c r="AH56" s="104">
        <f t="shared" si="0"/>
        <v>0</v>
      </c>
      <c r="AI56" s="104">
        <f t="shared" si="0"/>
        <v>0</v>
      </c>
      <c r="AJ56" s="104">
        <f t="shared" si="0"/>
        <v>0</v>
      </c>
      <c r="AL56" s="105">
        <f t="shared" si="4"/>
        <v>0</v>
      </c>
      <c r="AM56" s="105">
        <f t="shared" si="4"/>
        <v>0</v>
      </c>
      <c r="AN56" s="105">
        <f t="shared" si="4"/>
        <v>0</v>
      </c>
      <c r="AP56" s="105">
        <f t="shared" si="2"/>
        <v>0</v>
      </c>
      <c r="AQ56" s="105">
        <f t="shared" si="2"/>
        <v>0</v>
      </c>
      <c r="AR56" s="105">
        <f t="shared" si="2"/>
        <v>0</v>
      </c>
      <c r="AS56" s="129"/>
      <c r="AT56" s="130"/>
    </row>
    <row r="57" spans="1:46" x14ac:dyDescent="0.2">
      <c r="A57" s="207"/>
      <c r="B57" s="167"/>
      <c r="C57" s="34" t="s">
        <v>83</v>
      </c>
      <c r="D57" s="29">
        <f>'99 Analyses'!T57</f>
        <v>0</v>
      </c>
      <c r="E57" s="29">
        <f>'99 Analyses'!U57</f>
        <v>0</v>
      </c>
      <c r="F57" s="29">
        <f>'99 Analyses'!V57</f>
        <v>0</v>
      </c>
      <c r="H57" s="29">
        <f>'99 Analyses'!X57</f>
        <v>0</v>
      </c>
      <c r="I57" s="29">
        <f>'99 Analyses'!Y57</f>
        <v>11</v>
      </c>
      <c r="J57" s="29">
        <f>'99 Analyses'!Z57</f>
        <v>46</v>
      </c>
      <c r="L57" s="28"/>
      <c r="M57" s="28"/>
      <c r="N57" s="28"/>
      <c r="O57" s="28"/>
      <c r="P57" s="28"/>
      <c r="Q57" s="28"/>
      <c r="R57" s="28"/>
      <c r="S57" s="28"/>
      <c r="T57" s="28"/>
      <c r="U57" s="28"/>
      <c r="V57" s="28"/>
      <c r="W57" s="28"/>
      <c r="X57" s="28"/>
      <c r="Y57" s="28"/>
      <c r="Z57" s="28"/>
      <c r="AA57" s="28"/>
      <c r="AB57" s="28"/>
      <c r="AC57" s="28"/>
      <c r="AD57" s="28"/>
      <c r="AE57" s="28"/>
      <c r="AF57" s="28"/>
      <c r="AH57" s="104">
        <f t="shared" si="0"/>
        <v>0</v>
      </c>
      <c r="AI57" s="104">
        <f t="shared" si="0"/>
        <v>0</v>
      </c>
      <c r="AJ57" s="104">
        <f t="shared" si="0"/>
        <v>0</v>
      </c>
      <c r="AL57" s="105">
        <f t="shared" si="4"/>
        <v>0</v>
      </c>
      <c r="AM57" s="105">
        <f t="shared" si="4"/>
        <v>0</v>
      </c>
      <c r="AN57" s="105">
        <f t="shared" si="4"/>
        <v>0</v>
      </c>
      <c r="AP57" s="105">
        <f t="shared" si="2"/>
        <v>0</v>
      </c>
      <c r="AQ57" s="105">
        <f t="shared" si="2"/>
        <v>0</v>
      </c>
      <c r="AR57" s="105">
        <f t="shared" si="2"/>
        <v>0</v>
      </c>
      <c r="AS57" s="129"/>
      <c r="AT57" s="130"/>
    </row>
    <row r="58" spans="1:46" x14ac:dyDescent="0.2">
      <c r="A58" s="207"/>
      <c r="B58" s="167"/>
      <c r="C58" s="34" t="s">
        <v>362</v>
      </c>
      <c r="D58" s="29">
        <f>'99 Analyses'!T58</f>
        <v>0</v>
      </c>
      <c r="E58" s="29">
        <f>'99 Analyses'!U58</f>
        <v>2</v>
      </c>
      <c r="F58" s="29">
        <f>'99 Analyses'!V58</f>
        <v>0</v>
      </c>
      <c r="H58" s="29">
        <f>'99 Analyses'!X58</f>
        <v>0</v>
      </c>
      <c r="I58" s="29">
        <f>'99 Analyses'!Y58</f>
        <v>2</v>
      </c>
      <c r="J58" s="29">
        <f>'99 Analyses'!Z58</f>
        <v>2</v>
      </c>
      <c r="L58" s="28"/>
      <c r="M58" s="28"/>
      <c r="N58" s="28"/>
      <c r="O58" s="28"/>
      <c r="P58" s="28"/>
      <c r="Q58" s="28"/>
      <c r="R58" s="28"/>
      <c r="S58" s="28"/>
      <c r="T58" s="28"/>
      <c r="U58" s="28"/>
      <c r="V58" s="28"/>
      <c r="W58" s="28"/>
      <c r="X58" s="28"/>
      <c r="Y58" s="28"/>
      <c r="Z58" s="28"/>
      <c r="AA58" s="28"/>
      <c r="AB58" s="28"/>
      <c r="AC58" s="28"/>
      <c r="AD58" s="28"/>
      <c r="AE58" s="28"/>
      <c r="AF58" s="28"/>
      <c r="AH58" s="104">
        <f t="shared" si="0"/>
        <v>0</v>
      </c>
      <c r="AI58" s="104">
        <f t="shared" si="0"/>
        <v>0</v>
      </c>
      <c r="AJ58" s="104">
        <f t="shared" si="0"/>
        <v>0</v>
      </c>
      <c r="AL58" s="105">
        <f t="shared" si="4"/>
        <v>0</v>
      </c>
      <c r="AM58" s="105">
        <f t="shared" si="4"/>
        <v>0</v>
      </c>
      <c r="AN58" s="105">
        <f t="shared" si="4"/>
        <v>0</v>
      </c>
      <c r="AP58" s="105">
        <f t="shared" si="2"/>
        <v>0</v>
      </c>
      <c r="AQ58" s="105">
        <f t="shared" si="2"/>
        <v>0</v>
      </c>
      <c r="AR58" s="105">
        <f t="shared" si="2"/>
        <v>0</v>
      </c>
      <c r="AS58" s="129"/>
      <c r="AT58" s="130"/>
    </row>
    <row r="59" spans="1:46" x14ac:dyDescent="0.2">
      <c r="A59" s="207"/>
      <c r="B59" s="167"/>
      <c r="C59" s="34" t="s">
        <v>85</v>
      </c>
      <c r="D59" s="29">
        <f>'99 Analyses'!T59</f>
        <v>3</v>
      </c>
      <c r="E59" s="29">
        <f>'99 Analyses'!U59</f>
        <v>0</v>
      </c>
      <c r="F59" s="29">
        <f>'99 Analyses'!V59</f>
        <v>0</v>
      </c>
      <c r="H59" s="29">
        <f>'99 Analyses'!X59</f>
        <v>0</v>
      </c>
      <c r="I59" s="29">
        <f>'99 Analyses'!Y59</f>
        <v>0</v>
      </c>
      <c r="J59" s="29">
        <f>'99 Analyses'!Z59</f>
        <v>0</v>
      </c>
      <c r="L59" s="28"/>
      <c r="M59" s="28"/>
      <c r="N59" s="28"/>
      <c r="O59" s="28"/>
      <c r="P59" s="28"/>
      <c r="Q59" s="28"/>
      <c r="R59" s="28"/>
      <c r="S59" s="28"/>
      <c r="T59" s="28"/>
      <c r="U59" s="28"/>
      <c r="V59" s="28"/>
      <c r="W59" s="28"/>
      <c r="X59" s="28"/>
      <c r="Y59" s="28"/>
      <c r="Z59" s="28"/>
      <c r="AA59" s="28"/>
      <c r="AB59" s="28"/>
      <c r="AC59" s="28"/>
      <c r="AD59" s="28"/>
      <c r="AE59" s="28"/>
      <c r="AF59" s="28"/>
      <c r="AH59" s="104">
        <f t="shared" si="0"/>
        <v>0</v>
      </c>
      <c r="AI59" s="104">
        <f t="shared" si="0"/>
        <v>0</v>
      </c>
      <c r="AJ59" s="104">
        <f t="shared" si="0"/>
        <v>0</v>
      </c>
      <c r="AL59" s="105">
        <f t="shared" si="4"/>
        <v>0</v>
      </c>
      <c r="AM59" s="105">
        <f t="shared" si="4"/>
        <v>0</v>
      </c>
      <c r="AN59" s="105">
        <f t="shared" si="4"/>
        <v>0</v>
      </c>
      <c r="AP59" s="105">
        <f t="shared" si="2"/>
        <v>0</v>
      </c>
      <c r="AQ59" s="105">
        <f t="shared" si="2"/>
        <v>0</v>
      </c>
      <c r="AR59" s="105">
        <f t="shared" si="2"/>
        <v>0</v>
      </c>
      <c r="AS59" s="129"/>
      <c r="AT59" s="130"/>
    </row>
    <row r="60" spans="1:46" x14ac:dyDescent="0.2">
      <c r="A60" s="207"/>
      <c r="B60" s="167"/>
      <c r="C60" s="34" t="s">
        <v>86</v>
      </c>
      <c r="D60" s="29">
        <f>'99 Analyses'!T60</f>
        <v>1236</v>
      </c>
      <c r="E60" s="29">
        <f>'99 Analyses'!U60</f>
        <v>1076</v>
      </c>
      <c r="F60" s="29">
        <f>'99 Analyses'!V60</f>
        <v>638</v>
      </c>
      <c r="H60" s="29">
        <f>'99 Analyses'!X60</f>
        <v>2</v>
      </c>
      <c r="I60" s="29">
        <f>'99 Analyses'!Y60</f>
        <v>299</v>
      </c>
      <c r="J60" s="29">
        <f>'99 Analyses'!Z60</f>
        <v>222</v>
      </c>
      <c r="L60" s="28"/>
      <c r="M60" s="28"/>
      <c r="N60" s="28"/>
      <c r="O60" s="28"/>
      <c r="P60" s="28"/>
      <c r="Q60" s="28"/>
      <c r="R60" s="28"/>
      <c r="S60" s="28"/>
      <c r="T60" s="28"/>
      <c r="U60" s="28"/>
      <c r="V60" s="28"/>
      <c r="W60" s="28"/>
      <c r="X60" s="28"/>
      <c r="Y60" s="28"/>
      <c r="Z60" s="28"/>
      <c r="AA60" s="28"/>
      <c r="AB60" s="28"/>
      <c r="AC60" s="28"/>
      <c r="AD60" s="28"/>
      <c r="AE60" s="28"/>
      <c r="AF60" s="28"/>
      <c r="AH60" s="104">
        <f t="shared" si="0"/>
        <v>0</v>
      </c>
      <c r="AI60" s="104">
        <f t="shared" si="0"/>
        <v>0</v>
      </c>
      <c r="AJ60" s="104">
        <f t="shared" si="0"/>
        <v>0</v>
      </c>
      <c r="AL60" s="105">
        <f t="shared" si="4"/>
        <v>0</v>
      </c>
      <c r="AM60" s="105">
        <f t="shared" si="4"/>
        <v>0</v>
      </c>
      <c r="AN60" s="105">
        <f t="shared" si="4"/>
        <v>0</v>
      </c>
      <c r="AP60" s="105">
        <f t="shared" si="2"/>
        <v>0</v>
      </c>
      <c r="AQ60" s="105">
        <f t="shared" si="2"/>
        <v>0</v>
      </c>
      <c r="AR60" s="105">
        <f t="shared" si="2"/>
        <v>0</v>
      </c>
      <c r="AS60" s="129"/>
      <c r="AT60" s="130"/>
    </row>
    <row r="61" spans="1:46" x14ac:dyDescent="0.2">
      <c r="A61" s="207"/>
      <c r="B61" s="167"/>
      <c r="C61" s="34" t="s">
        <v>363</v>
      </c>
      <c r="D61" s="29">
        <f>'99 Analyses'!T61</f>
        <v>1</v>
      </c>
      <c r="E61" s="29">
        <f>'99 Analyses'!U61</f>
        <v>0</v>
      </c>
      <c r="F61" s="29">
        <f>'99 Analyses'!V61</f>
        <v>3</v>
      </c>
      <c r="H61" s="29">
        <f>'99 Analyses'!X61</f>
        <v>0</v>
      </c>
      <c r="I61" s="29">
        <f>'99 Analyses'!Y61</f>
        <v>0</v>
      </c>
      <c r="J61" s="29">
        <f>'99 Analyses'!Z61</f>
        <v>15</v>
      </c>
      <c r="L61" s="28"/>
      <c r="M61" s="28"/>
      <c r="N61" s="28"/>
      <c r="O61" s="28"/>
      <c r="P61" s="28"/>
      <c r="Q61" s="28"/>
      <c r="R61" s="28"/>
      <c r="S61" s="28"/>
      <c r="T61" s="28"/>
      <c r="U61" s="28"/>
      <c r="V61" s="28"/>
      <c r="W61" s="28"/>
      <c r="X61" s="28"/>
      <c r="Y61" s="28"/>
      <c r="Z61" s="28"/>
      <c r="AA61" s="28"/>
      <c r="AB61" s="28"/>
      <c r="AC61" s="28"/>
      <c r="AD61" s="28"/>
      <c r="AE61" s="28"/>
      <c r="AF61" s="28"/>
      <c r="AH61" s="104">
        <f t="shared" si="0"/>
        <v>0</v>
      </c>
      <c r="AI61" s="104">
        <f t="shared" si="0"/>
        <v>0</v>
      </c>
      <c r="AJ61" s="104">
        <f t="shared" si="0"/>
        <v>0</v>
      </c>
      <c r="AL61" s="105">
        <f t="shared" si="4"/>
        <v>0</v>
      </c>
      <c r="AM61" s="105">
        <f t="shared" si="4"/>
        <v>0</v>
      </c>
      <c r="AN61" s="105">
        <f t="shared" si="4"/>
        <v>0</v>
      </c>
      <c r="AP61" s="105">
        <f t="shared" si="2"/>
        <v>0</v>
      </c>
      <c r="AQ61" s="105">
        <f t="shared" si="2"/>
        <v>0</v>
      </c>
      <c r="AR61" s="105">
        <f t="shared" si="2"/>
        <v>0</v>
      </c>
      <c r="AS61" s="129"/>
      <c r="AT61" s="130"/>
    </row>
    <row r="62" spans="1:46" x14ac:dyDescent="0.2">
      <c r="A62" s="207"/>
      <c r="B62" s="167"/>
      <c r="C62" s="34" t="s">
        <v>364</v>
      </c>
      <c r="D62" s="29">
        <f>'99 Analyses'!T62</f>
        <v>0</v>
      </c>
      <c r="E62" s="29">
        <f>'99 Analyses'!U62</f>
        <v>0</v>
      </c>
      <c r="F62" s="29">
        <f>'99 Analyses'!V62</f>
        <v>0</v>
      </c>
      <c r="H62" s="29">
        <f>'99 Analyses'!X62</f>
        <v>0</v>
      </c>
      <c r="I62" s="29">
        <f>'99 Analyses'!Y62</f>
        <v>0</v>
      </c>
      <c r="J62" s="29">
        <f>'99 Analyses'!Z62</f>
        <v>0</v>
      </c>
      <c r="L62" s="28"/>
      <c r="M62" s="28"/>
      <c r="N62" s="28"/>
      <c r="O62" s="28"/>
      <c r="P62" s="28"/>
      <c r="Q62" s="28"/>
      <c r="R62" s="28"/>
      <c r="S62" s="28"/>
      <c r="T62" s="28"/>
      <c r="U62" s="28"/>
      <c r="V62" s="28"/>
      <c r="W62" s="28"/>
      <c r="X62" s="28"/>
      <c r="Y62" s="28"/>
      <c r="Z62" s="28"/>
      <c r="AA62" s="28"/>
      <c r="AB62" s="28"/>
      <c r="AC62" s="28"/>
      <c r="AD62" s="28"/>
      <c r="AE62" s="28"/>
      <c r="AF62" s="28"/>
      <c r="AH62" s="104">
        <f t="shared" si="0"/>
        <v>0</v>
      </c>
      <c r="AI62" s="104">
        <f t="shared" si="0"/>
        <v>0</v>
      </c>
      <c r="AJ62" s="104">
        <f t="shared" si="0"/>
        <v>0</v>
      </c>
      <c r="AL62" s="105">
        <f t="shared" si="4"/>
        <v>0</v>
      </c>
      <c r="AM62" s="105">
        <f t="shared" si="4"/>
        <v>0</v>
      </c>
      <c r="AN62" s="105">
        <f t="shared" si="4"/>
        <v>0</v>
      </c>
      <c r="AP62" s="105">
        <f t="shared" si="2"/>
        <v>0</v>
      </c>
      <c r="AQ62" s="105">
        <f t="shared" si="2"/>
        <v>0</v>
      </c>
      <c r="AR62" s="105">
        <f t="shared" si="2"/>
        <v>0</v>
      </c>
      <c r="AS62" s="129"/>
      <c r="AT62" s="130"/>
    </row>
    <row r="63" spans="1:46" x14ac:dyDescent="0.2">
      <c r="A63" s="207"/>
      <c r="B63" s="167"/>
      <c r="C63" s="34" t="s">
        <v>365</v>
      </c>
      <c r="D63" s="29">
        <f>'99 Analyses'!T63</f>
        <v>0</v>
      </c>
      <c r="E63" s="29">
        <f>'99 Analyses'!U63</f>
        <v>0</v>
      </c>
      <c r="F63" s="29">
        <f>'99 Analyses'!V63</f>
        <v>0</v>
      </c>
      <c r="H63" s="29">
        <f>'99 Analyses'!X63</f>
        <v>4</v>
      </c>
      <c r="I63" s="29">
        <f>'99 Analyses'!Y63</f>
        <v>8</v>
      </c>
      <c r="J63" s="29">
        <f>'99 Analyses'!Z63</f>
        <v>95</v>
      </c>
      <c r="L63" s="28"/>
      <c r="M63" s="28"/>
      <c r="N63" s="28"/>
      <c r="O63" s="28"/>
      <c r="P63" s="28"/>
      <c r="Q63" s="28"/>
      <c r="R63" s="28"/>
      <c r="S63" s="28"/>
      <c r="T63" s="28"/>
      <c r="U63" s="28"/>
      <c r="V63" s="28"/>
      <c r="W63" s="28"/>
      <c r="X63" s="28"/>
      <c r="Y63" s="28"/>
      <c r="Z63" s="28"/>
      <c r="AA63" s="28"/>
      <c r="AB63" s="28"/>
      <c r="AC63" s="28"/>
      <c r="AD63" s="28"/>
      <c r="AE63" s="28"/>
      <c r="AF63" s="28"/>
      <c r="AH63" s="104">
        <f t="shared" si="0"/>
        <v>0</v>
      </c>
      <c r="AI63" s="104">
        <f t="shared" si="0"/>
        <v>0</v>
      </c>
      <c r="AJ63" s="104">
        <f t="shared" si="0"/>
        <v>0</v>
      </c>
      <c r="AL63" s="105">
        <f t="shared" si="4"/>
        <v>0</v>
      </c>
      <c r="AM63" s="105">
        <f t="shared" si="4"/>
        <v>0</v>
      </c>
      <c r="AN63" s="105">
        <f t="shared" si="4"/>
        <v>0</v>
      </c>
      <c r="AP63" s="105">
        <f t="shared" si="2"/>
        <v>0</v>
      </c>
      <c r="AQ63" s="105">
        <f t="shared" si="2"/>
        <v>0</v>
      </c>
      <c r="AR63" s="105">
        <f t="shared" si="2"/>
        <v>0</v>
      </c>
      <c r="AS63" s="129"/>
      <c r="AT63" s="130"/>
    </row>
    <row r="64" spans="1:46" x14ac:dyDescent="0.2">
      <c r="A64" s="207"/>
      <c r="B64" s="167"/>
      <c r="C64" s="34" t="s">
        <v>90</v>
      </c>
      <c r="D64" s="29">
        <f>'99 Analyses'!T64</f>
        <v>0</v>
      </c>
      <c r="E64" s="29">
        <f>'99 Analyses'!U64</f>
        <v>0</v>
      </c>
      <c r="F64" s="29">
        <f>'99 Analyses'!V64</f>
        <v>0</v>
      </c>
      <c r="H64" s="29">
        <f>'99 Analyses'!X64</f>
        <v>0</v>
      </c>
      <c r="I64" s="29">
        <f>'99 Analyses'!Y64</f>
        <v>5</v>
      </c>
      <c r="J64" s="29">
        <f>'99 Analyses'!Z64</f>
        <v>4</v>
      </c>
      <c r="L64" s="28"/>
      <c r="M64" s="28"/>
      <c r="N64" s="28"/>
      <c r="O64" s="28"/>
      <c r="P64" s="28"/>
      <c r="Q64" s="28"/>
      <c r="R64" s="28"/>
      <c r="S64" s="28"/>
      <c r="T64" s="28"/>
      <c r="U64" s="28"/>
      <c r="V64" s="28"/>
      <c r="W64" s="28"/>
      <c r="X64" s="28"/>
      <c r="Y64" s="28"/>
      <c r="Z64" s="28"/>
      <c r="AA64" s="28"/>
      <c r="AB64" s="28"/>
      <c r="AC64" s="28"/>
      <c r="AD64" s="28"/>
      <c r="AE64" s="28"/>
      <c r="AF64" s="28"/>
      <c r="AH64" s="104">
        <f t="shared" si="0"/>
        <v>0</v>
      </c>
      <c r="AI64" s="104">
        <f t="shared" si="0"/>
        <v>0</v>
      </c>
      <c r="AJ64" s="104">
        <f t="shared" si="0"/>
        <v>0</v>
      </c>
      <c r="AL64" s="105">
        <f t="shared" si="4"/>
        <v>0</v>
      </c>
      <c r="AM64" s="105">
        <f t="shared" si="4"/>
        <v>0</v>
      </c>
      <c r="AN64" s="105">
        <f t="shared" si="4"/>
        <v>0</v>
      </c>
      <c r="AP64" s="105">
        <f t="shared" si="2"/>
        <v>0</v>
      </c>
      <c r="AQ64" s="105">
        <f t="shared" si="2"/>
        <v>0</v>
      </c>
      <c r="AR64" s="105">
        <f t="shared" si="2"/>
        <v>0</v>
      </c>
      <c r="AS64" s="129"/>
      <c r="AT64" s="130"/>
    </row>
    <row r="65" spans="1:46" x14ac:dyDescent="0.2">
      <c r="A65" s="208"/>
      <c r="B65" s="168"/>
      <c r="C65" s="40" t="s">
        <v>91</v>
      </c>
      <c r="D65" s="29">
        <f>'99 Analyses'!T65</f>
        <v>0</v>
      </c>
      <c r="E65" s="29">
        <f>'99 Analyses'!U65</f>
        <v>0</v>
      </c>
      <c r="F65" s="29">
        <f>'99 Analyses'!V65</f>
        <v>0</v>
      </c>
      <c r="H65" s="29">
        <f>'99 Analyses'!X65</f>
        <v>0</v>
      </c>
      <c r="I65" s="29">
        <f>'99 Analyses'!Y65</f>
        <v>4</v>
      </c>
      <c r="J65" s="29">
        <f>'99 Analyses'!Z65</f>
        <v>0</v>
      </c>
      <c r="L65" s="28"/>
      <c r="M65" s="28"/>
      <c r="N65" s="28"/>
      <c r="O65" s="28"/>
      <c r="P65" s="28"/>
      <c r="Q65" s="28"/>
      <c r="R65" s="28"/>
      <c r="S65" s="28"/>
      <c r="T65" s="28"/>
      <c r="U65" s="28"/>
      <c r="V65" s="28"/>
      <c r="W65" s="28"/>
      <c r="X65" s="28"/>
      <c r="Y65" s="28"/>
      <c r="Z65" s="28"/>
      <c r="AA65" s="28"/>
      <c r="AB65" s="28"/>
      <c r="AC65" s="28"/>
      <c r="AD65" s="28"/>
      <c r="AE65" s="28"/>
      <c r="AF65" s="28"/>
      <c r="AH65" s="104">
        <f t="shared" si="0"/>
        <v>0</v>
      </c>
      <c r="AI65" s="104">
        <f t="shared" si="0"/>
        <v>0</v>
      </c>
      <c r="AJ65" s="104">
        <f t="shared" si="0"/>
        <v>0</v>
      </c>
      <c r="AL65" s="105">
        <f t="shared" si="4"/>
        <v>0</v>
      </c>
      <c r="AM65" s="105">
        <f t="shared" si="4"/>
        <v>0</v>
      </c>
      <c r="AN65" s="105">
        <f t="shared" si="4"/>
        <v>0</v>
      </c>
      <c r="AP65" s="105">
        <f t="shared" si="2"/>
        <v>0</v>
      </c>
      <c r="AQ65" s="105">
        <f t="shared" si="2"/>
        <v>0</v>
      </c>
      <c r="AR65" s="105">
        <f t="shared" si="2"/>
        <v>0</v>
      </c>
      <c r="AS65" s="129"/>
      <c r="AT65" s="130"/>
    </row>
    <row r="66" spans="1:46" x14ac:dyDescent="0.2">
      <c r="A66" s="206" t="s">
        <v>92</v>
      </c>
      <c r="B66" s="206" t="s">
        <v>366</v>
      </c>
      <c r="C66" s="24" t="s">
        <v>94</v>
      </c>
      <c r="D66" s="29">
        <f>'99 Analyses'!T66</f>
        <v>0</v>
      </c>
      <c r="E66" s="29">
        <f>'99 Analyses'!U66</f>
        <v>0</v>
      </c>
      <c r="F66" s="29">
        <f>'99 Analyses'!V66</f>
        <v>0</v>
      </c>
      <c r="H66" s="29">
        <f>'99 Analyses'!X66</f>
        <v>0</v>
      </c>
      <c r="I66" s="29">
        <f>'99 Analyses'!Y66</f>
        <v>0</v>
      </c>
      <c r="J66" s="29">
        <f>'99 Analyses'!Z66</f>
        <v>0</v>
      </c>
      <c r="L66" s="28"/>
      <c r="M66" s="28"/>
      <c r="N66" s="28"/>
      <c r="O66" s="28"/>
      <c r="P66" s="28"/>
      <c r="Q66" s="28"/>
      <c r="R66" s="28"/>
      <c r="S66" s="28"/>
      <c r="T66" s="28"/>
      <c r="U66" s="28"/>
      <c r="V66" s="28"/>
      <c r="W66" s="28"/>
      <c r="X66" s="28"/>
      <c r="Y66" s="28"/>
      <c r="Z66" s="28"/>
      <c r="AA66" s="28"/>
      <c r="AB66" s="28"/>
      <c r="AC66" s="28"/>
      <c r="AD66" s="28"/>
      <c r="AE66" s="28"/>
      <c r="AF66" s="28"/>
      <c r="AH66" s="104">
        <f t="shared" si="0"/>
        <v>0</v>
      </c>
      <c r="AI66" s="104">
        <f t="shared" si="0"/>
        <v>0</v>
      </c>
      <c r="AJ66" s="104">
        <f t="shared" si="0"/>
        <v>0</v>
      </c>
      <c r="AL66" s="105">
        <f t="shared" si="4"/>
        <v>0</v>
      </c>
      <c r="AM66" s="105">
        <f t="shared" si="4"/>
        <v>0</v>
      </c>
      <c r="AN66" s="105">
        <f t="shared" si="4"/>
        <v>0</v>
      </c>
      <c r="AP66" s="105">
        <f t="shared" si="2"/>
        <v>0</v>
      </c>
      <c r="AQ66" s="105">
        <f t="shared" si="2"/>
        <v>0</v>
      </c>
      <c r="AR66" s="105">
        <f t="shared" si="2"/>
        <v>0</v>
      </c>
      <c r="AS66" s="129"/>
      <c r="AT66" s="130"/>
    </row>
    <row r="67" spans="1:46" x14ac:dyDescent="0.2">
      <c r="A67" s="207"/>
      <c r="B67" s="207"/>
      <c r="C67" s="34" t="s">
        <v>367</v>
      </c>
      <c r="D67" s="29">
        <f>'99 Analyses'!T67</f>
        <v>0</v>
      </c>
      <c r="E67" s="29">
        <f>'99 Analyses'!U67</f>
        <v>0</v>
      </c>
      <c r="F67" s="29">
        <f>'99 Analyses'!V67</f>
        <v>0</v>
      </c>
      <c r="H67" s="29">
        <f>'99 Analyses'!X67</f>
        <v>0</v>
      </c>
      <c r="I67" s="29">
        <f>'99 Analyses'!Y67</f>
        <v>0</v>
      </c>
      <c r="J67" s="29">
        <f>'99 Analyses'!Z67</f>
        <v>0</v>
      </c>
      <c r="L67" s="28"/>
      <c r="M67" s="28"/>
      <c r="N67" s="28"/>
      <c r="O67" s="28"/>
      <c r="P67" s="28"/>
      <c r="Q67" s="28"/>
      <c r="R67" s="28"/>
      <c r="S67" s="28"/>
      <c r="T67" s="28"/>
      <c r="U67" s="28"/>
      <c r="V67" s="28"/>
      <c r="W67" s="28"/>
      <c r="X67" s="28"/>
      <c r="Y67" s="28"/>
      <c r="Z67" s="28"/>
      <c r="AA67" s="28"/>
      <c r="AB67" s="28"/>
      <c r="AC67" s="28"/>
      <c r="AD67" s="28"/>
      <c r="AE67" s="28"/>
      <c r="AF67" s="28"/>
      <c r="AH67" s="104">
        <f t="shared" si="0"/>
        <v>0</v>
      </c>
      <c r="AI67" s="104">
        <f t="shared" si="0"/>
        <v>0</v>
      </c>
      <c r="AJ67" s="104">
        <f t="shared" si="0"/>
        <v>0</v>
      </c>
      <c r="AL67" s="105">
        <f t="shared" si="4"/>
        <v>0</v>
      </c>
      <c r="AM67" s="105">
        <f t="shared" si="4"/>
        <v>0</v>
      </c>
      <c r="AN67" s="105">
        <f t="shared" si="4"/>
        <v>0</v>
      </c>
      <c r="AP67" s="105">
        <f t="shared" si="2"/>
        <v>0</v>
      </c>
      <c r="AQ67" s="105">
        <f t="shared" si="2"/>
        <v>0</v>
      </c>
      <c r="AR67" s="105">
        <f t="shared" si="2"/>
        <v>0</v>
      </c>
      <c r="AS67" s="129"/>
      <c r="AT67" s="130"/>
    </row>
    <row r="68" spans="1:46" x14ac:dyDescent="0.2">
      <c r="A68" s="207"/>
      <c r="B68" s="207"/>
      <c r="C68" s="34" t="s">
        <v>368</v>
      </c>
      <c r="D68" s="29">
        <f>'99 Analyses'!T68</f>
        <v>0</v>
      </c>
      <c r="E68" s="29">
        <f>'99 Analyses'!U68</f>
        <v>0</v>
      </c>
      <c r="F68" s="29">
        <f>'99 Analyses'!V68</f>
        <v>0</v>
      </c>
      <c r="G68" s="44"/>
      <c r="H68" s="29">
        <f>'99 Analyses'!X68</f>
        <v>0</v>
      </c>
      <c r="I68" s="29">
        <f>'99 Analyses'!Y68</f>
        <v>0</v>
      </c>
      <c r="J68" s="29">
        <f>'99 Analyses'!Z68</f>
        <v>19</v>
      </c>
      <c r="L68" s="28"/>
      <c r="M68" s="28"/>
      <c r="N68" s="28"/>
      <c r="O68" s="28"/>
      <c r="P68" s="28"/>
      <c r="Q68" s="28"/>
      <c r="R68" s="28"/>
      <c r="S68" s="28"/>
      <c r="T68" s="28"/>
      <c r="U68" s="28"/>
      <c r="V68" s="28"/>
      <c r="W68" s="28"/>
      <c r="X68" s="28"/>
      <c r="Y68" s="28"/>
      <c r="Z68" s="28"/>
      <c r="AA68" s="28"/>
      <c r="AB68" s="28"/>
      <c r="AC68" s="28"/>
      <c r="AD68" s="28"/>
      <c r="AE68" s="28"/>
      <c r="AF68" s="28"/>
      <c r="AH68" s="104">
        <f t="shared" si="0"/>
        <v>0</v>
      </c>
      <c r="AI68" s="104">
        <f t="shared" si="0"/>
        <v>0</v>
      </c>
      <c r="AJ68" s="104">
        <f t="shared" si="0"/>
        <v>0</v>
      </c>
      <c r="AL68" s="105">
        <f t="shared" si="4"/>
        <v>0</v>
      </c>
      <c r="AM68" s="105">
        <f t="shared" si="4"/>
        <v>0</v>
      </c>
      <c r="AN68" s="105">
        <f t="shared" si="4"/>
        <v>0</v>
      </c>
      <c r="AP68" s="105">
        <f t="shared" si="2"/>
        <v>0</v>
      </c>
      <c r="AQ68" s="105">
        <f t="shared" si="2"/>
        <v>0</v>
      </c>
      <c r="AR68" s="105">
        <f t="shared" si="2"/>
        <v>0</v>
      </c>
      <c r="AS68" s="129"/>
      <c r="AT68" s="130"/>
    </row>
    <row r="69" spans="1:46" x14ac:dyDescent="0.2">
      <c r="A69" s="207"/>
      <c r="B69" s="207"/>
      <c r="C69" s="34" t="s">
        <v>97</v>
      </c>
      <c r="D69" s="29">
        <f>'99 Analyses'!T69</f>
        <v>36</v>
      </c>
      <c r="E69" s="29">
        <f>'99 Analyses'!U69</f>
        <v>1</v>
      </c>
      <c r="F69" s="29">
        <f>'99 Analyses'!V69</f>
        <v>12</v>
      </c>
      <c r="H69" s="29">
        <f>'99 Analyses'!X69</f>
        <v>0</v>
      </c>
      <c r="I69" s="29">
        <f>'99 Analyses'!Y69</f>
        <v>41</v>
      </c>
      <c r="J69" s="29">
        <f>'99 Analyses'!Z69</f>
        <v>2</v>
      </c>
      <c r="L69" s="28"/>
      <c r="M69" s="28"/>
      <c r="N69" s="28"/>
      <c r="O69" s="28"/>
      <c r="P69" s="28"/>
      <c r="Q69" s="28"/>
      <c r="R69" s="28"/>
      <c r="S69" s="28"/>
      <c r="T69" s="28"/>
      <c r="U69" s="28"/>
      <c r="V69" s="28"/>
      <c r="W69" s="28"/>
      <c r="X69" s="28"/>
      <c r="Y69" s="28"/>
      <c r="Z69" s="28"/>
      <c r="AA69" s="28"/>
      <c r="AB69" s="28"/>
      <c r="AC69" s="28"/>
      <c r="AD69" s="28"/>
      <c r="AE69" s="28"/>
      <c r="AF69" s="28"/>
      <c r="AH69" s="104">
        <f t="shared" si="0"/>
        <v>0</v>
      </c>
      <c r="AI69" s="104">
        <f t="shared" si="0"/>
        <v>0</v>
      </c>
      <c r="AJ69" s="104">
        <f t="shared" si="0"/>
        <v>0</v>
      </c>
      <c r="AL69" s="105">
        <f t="shared" si="4"/>
        <v>0</v>
      </c>
      <c r="AM69" s="105">
        <f t="shared" si="4"/>
        <v>0</v>
      </c>
      <c r="AN69" s="105">
        <f t="shared" si="4"/>
        <v>0</v>
      </c>
      <c r="AP69" s="105">
        <f t="shared" si="2"/>
        <v>0</v>
      </c>
      <c r="AQ69" s="105">
        <f t="shared" si="2"/>
        <v>0</v>
      </c>
      <c r="AR69" s="105">
        <f t="shared" si="2"/>
        <v>0</v>
      </c>
      <c r="AS69" s="129"/>
      <c r="AT69" s="130"/>
    </row>
    <row r="70" spans="1:46" x14ac:dyDescent="0.2">
      <c r="A70" s="207"/>
      <c r="B70" s="207"/>
      <c r="C70" s="34" t="s">
        <v>369</v>
      </c>
      <c r="D70" s="29">
        <f>'99 Analyses'!T70</f>
        <v>41</v>
      </c>
      <c r="E70" s="29">
        <f>'99 Analyses'!U70</f>
        <v>0</v>
      </c>
      <c r="F70" s="29">
        <f>'99 Analyses'!V70</f>
        <v>0</v>
      </c>
      <c r="H70" s="29">
        <f>'99 Analyses'!X70</f>
        <v>0</v>
      </c>
      <c r="I70" s="29">
        <f>'99 Analyses'!Y70</f>
        <v>2</v>
      </c>
      <c r="J70" s="29">
        <f>'99 Analyses'!Z70</f>
        <v>6</v>
      </c>
      <c r="L70" s="28"/>
      <c r="M70" s="28"/>
      <c r="N70" s="28"/>
      <c r="O70" s="28"/>
      <c r="P70" s="28"/>
      <c r="Q70" s="28"/>
      <c r="R70" s="28"/>
      <c r="S70" s="28"/>
      <c r="T70" s="28"/>
      <c r="U70" s="28"/>
      <c r="V70" s="28"/>
      <c r="W70" s="28"/>
      <c r="X70" s="28"/>
      <c r="Y70" s="28"/>
      <c r="Z70" s="28"/>
      <c r="AA70" s="28"/>
      <c r="AB70" s="28"/>
      <c r="AC70" s="28"/>
      <c r="AD70" s="28"/>
      <c r="AE70" s="28"/>
      <c r="AF70" s="28"/>
      <c r="AH70" s="104">
        <f t="shared" si="0"/>
        <v>0</v>
      </c>
      <c r="AI70" s="104">
        <f t="shared" si="0"/>
        <v>0</v>
      </c>
      <c r="AJ70" s="104">
        <f t="shared" si="0"/>
        <v>0</v>
      </c>
      <c r="AL70" s="105">
        <f t="shared" si="4"/>
        <v>0</v>
      </c>
      <c r="AM70" s="105">
        <f t="shared" si="4"/>
        <v>0</v>
      </c>
      <c r="AN70" s="105">
        <f t="shared" si="4"/>
        <v>0</v>
      </c>
      <c r="AP70" s="105">
        <f t="shared" si="2"/>
        <v>0</v>
      </c>
      <c r="AQ70" s="105">
        <f t="shared" si="2"/>
        <v>0</v>
      </c>
      <c r="AR70" s="105">
        <f t="shared" si="2"/>
        <v>0</v>
      </c>
      <c r="AS70" s="129"/>
      <c r="AT70" s="130"/>
    </row>
    <row r="71" spans="1:46" x14ac:dyDescent="0.2">
      <c r="A71" s="207"/>
      <c r="B71" s="207"/>
      <c r="C71" s="34" t="s">
        <v>370</v>
      </c>
      <c r="D71" s="29">
        <f>'99 Analyses'!T71</f>
        <v>0</v>
      </c>
      <c r="E71" s="29">
        <f>'99 Analyses'!U71</f>
        <v>0</v>
      </c>
      <c r="F71" s="29">
        <f>'99 Analyses'!V71</f>
        <v>0</v>
      </c>
      <c r="H71" s="29">
        <f>'99 Analyses'!X71</f>
        <v>0</v>
      </c>
      <c r="I71" s="29">
        <f>'99 Analyses'!Y71</f>
        <v>0</v>
      </c>
      <c r="J71" s="29">
        <f>'99 Analyses'!Z71</f>
        <v>0</v>
      </c>
      <c r="L71" s="28"/>
      <c r="M71" s="28"/>
      <c r="N71" s="28"/>
      <c r="O71" s="28"/>
      <c r="P71" s="28"/>
      <c r="Q71" s="28"/>
      <c r="R71" s="28"/>
      <c r="S71" s="28"/>
      <c r="T71" s="28"/>
      <c r="U71" s="28"/>
      <c r="V71" s="28"/>
      <c r="W71" s="28"/>
      <c r="X71" s="28"/>
      <c r="Y71" s="28"/>
      <c r="Z71" s="28"/>
      <c r="AA71" s="28"/>
      <c r="AB71" s="28"/>
      <c r="AC71" s="28"/>
      <c r="AD71" s="28"/>
      <c r="AE71" s="28"/>
      <c r="AF71" s="28"/>
      <c r="AH71" s="104">
        <f t="shared" si="0"/>
        <v>0</v>
      </c>
      <c r="AI71" s="104">
        <f t="shared" si="0"/>
        <v>0</v>
      </c>
      <c r="AJ71" s="104">
        <f t="shared" si="0"/>
        <v>0</v>
      </c>
      <c r="AL71" s="105">
        <f t="shared" si="4"/>
        <v>0</v>
      </c>
      <c r="AM71" s="105">
        <f t="shared" si="4"/>
        <v>0</v>
      </c>
      <c r="AN71" s="105">
        <f t="shared" si="4"/>
        <v>0</v>
      </c>
      <c r="AP71" s="105">
        <f t="shared" si="2"/>
        <v>0</v>
      </c>
      <c r="AQ71" s="105">
        <f t="shared" si="2"/>
        <v>0</v>
      </c>
      <c r="AR71" s="105">
        <f t="shared" si="2"/>
        <v>0</v>
      </c>
      <c r="AS71" s="129"/>
      <c r="AT71" s="130"/>
    </row>
    <row r="72" spans="1:46" x14ac:dyDescent="0.2">
      <c r="A72" s="207"/>
      <c r="B72" s="207"/>
      <c r="C72" s="34" t="s">
        <v>371</v>
      </c>
      <c r="D72" s="29">
        <f>'99 Analyses'!T72</f>
        <v>0</v>
      </c>
      <c r="E72" s="29">
        <f>'99 Analyses'!U72</f>
        <v>0</v>
      </c>
      <c r="F72" s="29">
        <f>'99 Analyses'!V72</f>
        <v>0</v>
      </c>
      <c r="H72" s="29">
        <f>'99 Analyses'!X72</f>
        <v>0</v>
      </c>
      <c r="I72" s="29">
        <f>'99 Analyses'!Y72</f>
        <v>0</v>
      </c>
      <c r="J72" s="29">
        <f>'99 Analyses'!Z72</f>
        <v>0</v>
      </c>
      <c r="L72" s="28"/>
      <c r="M72" s="28"/>
      <c r="N72" s="28"/>
      <c r="O72" s="28"/>
      <c r="P72" s="28"/>
      <c r="Q72" s="28"/>
      <c r="R72" s="28"/>
      <c r="S72" s="28"/>
      <c r="T72" s="28"/>
      <c r="U72" s="28"/>
      <c r="V72" s="28"/>
      <c r="W72" s="28"/>
      <c r="X72" s="28"/>
      <c r="Y72" s="28"/>
      <c r="Z72" s="28"/>
      <c r="AA72" s="28"/>
      <c r="AB72" s="28"/>
      <c r="AC72" s="28"/>
      <c r="AD72" s="28"/>
      <c r="AE72" s="28"/>
      <c r="AF72" s="28"/>
      <c r="AH72" s="104">
        <f t="shared" si="0"/>
        <v>0</v>
      </c>
      <c r="AI72" s="104">
        <f t="shared" si="0"/>
        <v>0</v>
      </c>
      <c r="AJ72" s="104">
        <f t="shared" si="0"/>
        <v>0</v>
      </c>
      <c r="AL72" s="105">
        <f t="shared" si="4"/>
        <v>0</v>
      </c>
      <c r="AM72" s="105">
        <f t="shared" si="4"/>
        <v>0</v>
      </c>
      <c r="AN72" s="105">
        <f t="shared" si="4"/>
        <v>0</v>
      </c>
      <c r="AP72" s="105">
        <f t="shared" si="2"/>
        <v>0</v>
      </c>
      <c r="AQ72" s="105">
        <f t="shared" si="2"/>
        <v>0</v>
      </c>
      <c r="AR72" s="105">
        <f t="shared" si="2"/>
        <v>0</v>
      </c>
      <c r="AS72" s="129"/>
      <c r="AT72" s="130"/>
    </row>
    <row r="73" spans="1:46" x14ac:dyDescent="0.2">
      <c r="A73" s="207"/>
      <c r="B73" s="207"/>
      <c r="C73" s="34" t="s">
        <v>372</v>
      </c>
      <c r="D73" s="29">
        <f>'99 Analyses'!T73</f>
        <v>0</v>
      </c>
      <c r="E73" s="29">
        <f>'99 Analyses'!U73</f>
        <v>0</v>
      </c>
      <c r="F73" s="29">
        <f>'99 Analyses'!V73</f>
        <v>0</v>
      </c>
      <c r="H73" s="29">
        <f>'99 Analyses'!X73</f>
        <v>0</v>
      </c>
      <c r="I73" s="29">
        <f>'99 Analyses'!Y73</f>
        <v>1</v>
      </c>
      <c r="J73" s="29">
        <f>'99 Analyses'!Z73</f>
        <v>28</v>
      </c>
      <c r="L73" s="28"/>
      <c r="M73" s="28"/>
      <c r="N73" s="28"/>
      <c r="O73" s="28"/>
      <c r="P73" s="28"/>
      <c r="Q73" s="28"/>
      <c r="R73" s="28"/>
      <c r="S73" s="28"/>
      <c r="T73" s="28"/>
      <c r="U73" s="28"/>
      <c r="V73" s="28"/>
      <c r="W73" s="28"/>
      <c r="X73" s="28"/>
      <c r="Y73" s="28"/>
      <c r="Z73" s="28"/>
      <c r="AA73" s="28"/>
      <c r="AB73" s="28"/>
      <c r="AC73" s="28"/>
      <c r="AD73" s="28"/>
      <c r="AE73" s="28"/>
      <c r="AF73" s="28"/>
      <c r="AH73" s="104">
        <f t="shared" si="0"/>
        <v>0</v>
      </c>
      <c r="AI73" s="104">
        <f t="shared" si="0"/>
        <v>0</v>
      </c>
      <c r="AJ73" s="104">
        <f t="shared" si="0"/>
        <v>0</v>
      </c>
      <c r="AL73" s="105">
        <f t="shared" si="4"/>
        <v>0</v>
      </c>
      <c r="AM73" s="105">
        <f t="shared" si="4"/>
        <v>0</v>
      </c>
      <c r="AN73" s="105">
        <f t="shared" si="4"/>
        <v>0</v>
      </c>
      <c r="AP73" s="105">
        <f t="shared" si="2"/>
        <v>0</v>
      </c>
      <c r="AQ73" s="105">
        <f t="shared" si="2"/>
        <v>0</v>
      </c>
      <c r="AR73" s="105">
        <f t="shared" si="2"/>
        <v>0</v>
      </c>
      <c r="AS73" s="129"/>
      <c r="AT73" s="130"/>
    </row>
    <row r="74" spans="1:46" x14ac:dyDescent="0.2">
      <c r="A74" s="207"/>
      <c r="B74" s="207"/>
      <c r="C74" s="34" t="s">
        <v>100</v>
      </c>
      <c r="D74" s="29">
        <f>'99 Analyses'!T74</f>
        <v>0</v>
      </c>
      <c r="E74" s="29">
        <f>'99 Analyses'!U74</f>
        <v>0</v>
      </c>
      <c r="F74" s="29">
        <f>'99 Analyses'!V74</f>
        <v>0</v>
      </c>
      <c r="H74" s="29">
        <f>'99 Analyses'!X74</f>
        <v>0</v>
      </c>
      <c r="I74" s="29">
        <f>'99 Analyses'!Y74</f>
        <v>0</v>
      </c>
      <c r="J74" s="29">
        <f>'99 Analyses'!Z74</f>
        <v>14</v>
      </c>
      <c r="L74" s="28"/>
      <c r="M74" s="28"/>
      <c r="N74" s="28"/>
      <c r="O74" s="28"/>
      <c r="P74" s="28"/>
      <c r="Q74" s="28"/>
      <c r="R74" s="28"/>
      <c r="S74" s="28"/>
      <c r="T74" s="28"/>
      <c r="U74" s="28"/>
      <c r="V74" s="28"/>
      <c r="W74" s="28"/>
      <c r="X74" s="28"/>
      <c r="Y74" s="28"/>
      <c r="Z74" s="28"/>
      <c r="AA74" s="28"/>
      <c r="AB74" s="28"/>
      <c r="AC74" s="28"/>
      <c r="AD74" s="28"/>
      <c r="AE74" s="28"/>
      <c r="AF74" s="28"/>
      <c r="AH74" s="104">
        <f t="shared" ref="AH74:AJ137" si="5">-U74+X74-AA74+AD74</f>
        <v>0</v>
      </c>
      <c r="AI74" s="104">
        <f t="shared" si="5"/>
        <v>0</v>
      </c>
      <c r="AJ74" s="104">
        <f t="shared" si="5"/>
        <v>0</v>
      </c>
      <c r="AL74" s="105">
        <f t="shared" si="4"/>
        <v>0</v>
      </c>
      <c r="AM74" s="105">
        <f t="shared" si="4"/>
        <v>0</v>
      </c>
      <c r="AN74" s="105">
        <f t="shared" si="4"/>
        <v>0</v>
      </c>
      <c r="AP74" s="105">
        <f t="shared" ref="AP74:AR137" si="6">AA74-AD74</f>
        <v>0</v>
      </c>
      <c r="AQ74" s="105">
        <f t="shared" si="6"/>
        <v>0</v>
      </c>
      <c r="AR74" s="105">
        <f t="shared" si="6"/>
        <v>0</v>
      </c>
      <c r="AS74" s="129"/>
      <c r="AT74" s="130"/>
    </row>
    <row r="75" spans="1:46" x14ac:dyDescent="0.2">
      <c r="A75" s="207"/>
      <c r="B75" s="207"/>
      <c r="C75" s="34" t="s">
        <v>373</v>
      </c>
      <c r="D75" s="29">
        <f>'99 Analyses'!T75</f>
        <v>0</v>
      </c>
      <c r="E75" s="29">
        <f>'99 Analyses'!U75</f>
        <v>0</v>
      </c>
      <c r="F75" s="29">
        <f>'99 Analyses'!V75</f>
        <v>0</v>
      </c>
      <c r="H75" s="29">
        <f>'99 Analyses'!X75</f>
        <v>0</v>
      </c>
      <c r="I75" s="29">
        <f>'99 Analyses'!Y75</f>
        <v>0</v>
      </c>
      <c r="J75" s="29">
        <f>'99 Analyses'!Z75</f>
        <v>0</v>
      </c>
      <c r="L75" s="28"/>
      <c r="M75" s="28"/>
      <c r="N75" s="28"/>
      <c r="O75" s="28"/>
      <c r="P75" s="28"/>
      <c r="Q75" s="28"/>
      <c r="R75" s="28"/>
      <c r="S75" s="28"/>
      <c r="T75" s="28"/>
      <c r="U75" s="28"/>
      <c r="V75" s="28"/>
      <c r="W75" s="28"/>
      <c r="X75" s="28"/>
      <c r="Y75" s="28"/>
      <c r="Z75" s="28"/>
      <c r="AA75" s="28"/>
      <c r="AB75" s="28"/>
      <c r="AC75" s="28"/>
      <c r="AD75" s="28"/>
      <c r="AE75" s="28"/>
      <c r="AF75" s="28"/>
      <c r="AH75" s="104">
        <f t="shared" si="5"/>
        <v>0</v>
      </c>
      <c r="AI75" s="104">
        <f t="shared" si="5"/>
        <v>0</v>
      </c>
      <c r="AJ75" s="104">
        <f t="shared" si="5"/>
        <v>0</v>
      </c>
      <c r="AL75" s="105">
        <f t="shared" si="4"/>
        <v>0</v>
      </c>
      <c r="AM75" s="105">
        <f t="shared" si="4"/>
        <v>0</v>
      </c>
      <c r="AN75" s="105">
        <f t="shared" si="4"/>
        <v>0</v>
      </c>
      <c r="AP75" s="105">
        <f t="shared" si="6"/>
        <v>0</v>
      </c>
      <c r="AQ75" s="105">
        <f t="shared" si="6"/>
        <v>0</v>
      </c>
      <c r="AR75" s="105">
        <f t="shared" si="6"/>
        <v>0</v>
      </c>
      <c r="AS75" s="129"/>
      <c r="AT75" s="130"/>
    </row>
    <row r="76" spans="1:46" x14ac:dyDescent="0.2">
      <c r="A76" s="207"/>
      <c r="B76" s="207"/>
      <c r="C76" s="34" t="s">
        <v>374</v>
      </c>
      <c r="D76" s="29">
        <f>'99 Analyses'!T76</f>
        <v>0</v>
      </c>
      <c r="E76" s="29">
        <f>'99 Analyses'!U76</f>
        <v>0</v>
      </c>
      <c r="F76" s="29">
        <f>'99 Analyses'!V76</f>
        <v>0</v>
      </c>
      <c r="H76" s="29">
        <f>'99 Analyses'!X76</f>
        <v>0</v>
      </c>
      <c r="I76" s="29">
        <f>'99 Analyses'!Y76</f>
        <v>0</v>
      </c>
      <c r="J76" s="29">
        <f>'99 Analyses'!Z76</f>
        <v>0</v>
      </c>
      <c r="L76" s="28"/>
      <c r="M76" s="28"/>
      <c r="N76" s="28"/>
      <c r="O76" s="28"/>
      <c r="P76" s="28"/>
      <c r="Q76" s="28"/>
      <c r="R76" s="28"/>
      <c r="S76" s="28"/>
      <c r="T76" s="28"/>
      <c r="U76" s="28"/>
      <c r="V76" s="28"/>
      <c r="W76" s="28"/>
      <c r="X76" s="28"/>
      <c r="Y76" s="28"/>
      <c r="Z76" s="28"/>
      <c r="AA76" s="28"/>
      <c r="AB76" s="28"/>
      <c r="AC76" s="28"/>
      <c r="AD76" s="28"/>
      <c r="AE76" s="28"/>
      <c r="AF76" s="28"/>
      <c r="AH76" s="104">
        <f t="shared" si="5"/>
        <v>0</v>
      </c>
      <c r="AI76" s="104">
        <f t="shared" si="5"/>
        <v>0</v>
      </c>
      <c r="AJ76" s="104">
        <f t="shared" si="5"/>
        <v>0</v>
      </c>
      <c r="AL76" s="105">
        <f t="shared" si="4"/>
        <v>0</v>
      </c>
      <c r="AM76" s="105">
        <f t="shared" si="4"/>
        <v>0</v>
      </c>
      <c r="AN76" s="105">
        <f t="shared" si="4"/>
        <v>0</v>
      </c>
      <c r="AP76" s="105">
        <f t="shared" si="6"/>
        <v>0</v>
      </c>
      <c r="AQ76" s="105">
        <f t="shared" si="6"/>
        <v>0</v>
      </c>
      <c r="AR76" s="105">
        <f t="shared" si="6"/>
        <v>0</v>
      </c>
      <c r="AS76" s="129"/>
      <c r="AT76" s="130"/>
    </row>
    <row r="77" spans="1:46" x14ac:dyDescent="0.2">
      <c r="A77" s="207"/>
      <c r="B77" s="207"/>
      <c r="C77" s="34" t="s">
        <v>375</v>
      </c>
      <c r="D77" s="29">
        <f>'99 Analyses'!T77</f>
        <v>0</v>
      </c>
      <c r="E77" s="29">
        <f>'99 Analyses'!U77</f>
        <v>0</v>
      </c>
      <c r="F77" s="29">
        <f>'99 Analyses'!V77</f>
        <v>0</v>
      </c>
      <c r="H77" s="29">
        <f>'99 Analyses'!X77</f>
        <v>0</v>
      </c>
      <c r="I77" s="29">
        <f>'99 Analyses'!Y77</f>
        <v>10</v>
      </c>
      <c r="J77" s="29">
        <f>'99 Analyses'!Z77</f>
        <v>0</v>
      </c>
      <c r="L77" s="28"/>
      <c r="M77" s="28"/>
      <c r="N77" s="28"/>
      <c r="O77" s="28"/>
      <c r="P77" s="28"/>
      <c r="Q77" s="28"/>
      <c r="R77" s="28"/>
      <c r="S77" s="28"/>
      <c r="T77" s="28"/>
      <c r="U77" s="28"/>
      <c r="V77" s="28"/>
      <c r="W77" s="28"/>
      <c r="X77" s="28"/>
      <c r="Y77" s="28"/>
      <c r="Z77" s="28"/>
      <c r="AA77" s="28"/>
      <c r="AB77" s="28"/>
      <c r="AC77" s="28"/>
      <c r="AD77" s="28"/>
      <c r="AE77" s="28"/>
      <c r="AF77" s="28"/>
      <c r="AH77" s="104">
        <f t="shared" si="5"/>
        <v>0</v>
      </c>
      <c r="AI77" s="104">
        <f t="shared" si="5"/>
        <v>0</v>
      </c>
      <c r="AJ77" s="104">
        <f t="shared" si="5"/>
        <v>0</v>
      </c>
      <c r="AL77" s="105">
        <f t="shared" si="4"/>
        <v>0</v>
      </c>
      <c r="AM77" s="105">
        <f t="shared" si="4"/>
        <v>0</v>
      </c>
      <c r="AN77" s="105">
        <f t="shared" si="4"/>
        <v>0</v>
      </c>
      <c r="AP77" s="105">
        <f t="shared" si="6"/>
        <v>0</v>
      </c>
      <c r="AQ77" s="105">
        <f t="shared" si="6"/>
        <v>0</v>
      </c>
      <c r="AR77" s="105">
        <f t="shared" si="6"/>
        <v>0</v>
      </c>
      <c r="AS77" s="129"/>
      <c r="AT77" s="130"/>
    </row>
    <row r="78" spans="1:46" x14ac:dyDescent="0.2">
      <c r="A78" s="207"/>
      <c r="B78" s="207"/>
      <c r="C78" s="34" t="s">
        <v>376</v>
      </c>
      <c r="D78" s="29">
        <f>'99 Analyses'!T78</f>
        <v>0</v>
      </c>
      <c r="E78" s="29">
        <f>'99 Analyses'!U78</f>
        <v>0</v>
      </c>
      <c r="F78" s="29">
        <f>'99 Analyses'!V78</f>
        <v>0</v>
      </c>
      <c r="H78" s="29">
        <f>'99 Analyses'!X78</f>
        <v>0</v>
      </c>
      <c r="I78" s="29">
        <f>'99 Analyses'!Y78</f>
        <v>0</v>
      </c>
      <c r="J78" s="29">
        <f>'99 Analyses'!Z78</f>
        <v>0</v>
      </c>
      <c r="L78" s="28"/>
      <c r="M78" s="28"/>
      <c r="N78" s="28"/>
      <c r="O78" s="28"/>
      <c r="P78" s="28"/>
      <c r="Q78" s="28"/>
      <c r="R78" s="28"/>
      <c r="S78" s="28"/>
      <c r="T78" s="28"/>
      <c r="U78" s="28"/>
      <c r="V78" s="28"/>
      <c r="W78" s="28"/>
      <c r="X78" s="28"/>
      <c r="Y78" s="28"/>
      <c r="Z78" s="28"/>
      <c r="AA78" s="28"/>
      <c r="AB78" s="28"/>
      <c r="AC78" s="28"/>
      <c r="AD78" s="28"/>
      <c r="AE78" s="28"/>
      <c r="AF78" s="28"/>
      <c r="AH78" s="104">
        <f t="shared" si="5"/>
        <v>0</v>
      </c>
      <c r="AI78" s="104">
        <f t="shared" si="5"/>
        <v>0</v>
      </c>
      <c r="AJ78" s="104">
        <f t="shared" si="5"/>
        <v>0</v>
      </c>
      <c r="AL78" s="105">
        <f t="shared" si="4"/>
        <v>0</v>
      </c>
      <c r="AM78" s="105">
        <f t="shared" si="4"/>
        <v>0</v>
      </c>
      <c r="AN78" s="105">
        <f t="shared" si="4"/>
        <v>0</v>
      </c>
      <c r="AP78" s="105">
        <f t="shared" si="6"/>
        <v>0</v>
      </c>
      <c r="AQ78" s="105">
        <f t="shared" si="6"/>
        <v>0</v>
      </c>
      <c r="AR78" s="105">
        <f t="shared" si="6"/>
        <v>0</v>
      </c>
      <c r="AS78" s="129"/>
      <c r="AT78" s="130"/>
    </row>
    <row r="79" spans="1:46" x14ac:dyDescent="0.2">
      <c r="A79" s="207"/>
      <c r="B79" s="207"/>
      <c r="C79" s="34" t="s">
        <v>377</v>
      </c>
      <c r="D79" s="29">
        <f>'99 Analyses'!T79</f>
        <v>0</v>
      </c>
      <c r="E79" s="29">
        <f>'99 Analyses'!U79</f>
        <v>0</v>
      </c>
      <c r="F79" s="29">
        <f>'99 Analyses'!V79</f>
        <v>0</v>
      </c>
      <c r="H79" s="29">
        <f>'99 Analyses'!X79</f>
        <v>0</v>
      </c>
      <c r="I79" s="29">
        <f>'99 Analyses'!Y79</f>
        <v>9</v>
      </c>
      <c r="J79" s="29">
        <f>'99 Analyses'!Z79</f>
        <v>11</v>
      </c>
      <c r="L79" s="28"/>
      <c r="M79" s="28"/>
      <c r="N79" s="28"/>
      <c r="O79" s="28"/>
      <c r="P79" s="28"/>
      <c r="Q79" s="28"/>
      <c r="R79" s="28"/>
      <c r="S79" s="28"/>
      <c r="T79" s="28"/>
      <c r="U79" s="28"/>
      <c r="V79" s="28"/>
      <c r="W79" s="28"/>
      <c r="X79" s="28"/>
      <c r="Y79" s="28"/>
      <c r="Z79" s="28"/>
      <c r="AA79" s="28"/>
      <c r="AB79" s="28"/>
      <c r="AC79" s="28"/>
      <c r="AD79" s="28"/>
      <c r="AE79" s="28"/>
      <c r="AF79" s="28"/>
      <c r="AH79" s="104">
        <f t="shared" si="5"/>
        <v>0</v>
      </c>
      <c r="AI79" s="104">
        <f t="shared" si="5"/>
        <v>0</v>
      </c>
      <c r="AJ79" s="104">
        <f t="shared" si="5"/>
        <v>0</v>
      </c>
      <c r="AL79" s="105">
        <f t="shared" si="4"/>
        <v>0</v>
      </c>
      <c r="AM79" s="105">
        <f t="shared" si="4"/>
        <v>0</v>
      </c>
      <c r="AN79" s="105">
        <f t="shared" si="4"/>
        <v>0</v>
      </c>
      <c r="AP79" s="105">
        <f t="shared" si="6"/>
        <v>0</v>
      </c>
      <c r="AQ79" s="105">
        <f t="shared" si="6"/>
        <v>0</v>
      </c>
      <c r="AR79" s="105">
        <f t="shared" si="6"/>
        <v>0</v>
      </c>
      <c r="AS79" s="129"/>
      <c r="AT79" s="130"/>
    </row>
    <row r="80" spans="1:46" x14ac:dyDescent="0.2">
      <c r="A80" s="207"/>
      <c r="B80" s="207"/>
      <c r="C80" s="34" t="s">
        <v>106</v>
      </c>
      <c r="D80" s="29">
        <f>'99 Analyses'!T80</f>
        <v>0</v>
      </c>
      <c r="E80" s="29">
        <f>'99 Analyses'!U80</f>
        <v>3</v>
      </c>
      <c r="F80" s="29">
        <f>'99 Analyses'!V80</f>
        <v>0</v>
      </c>
      <c r="H80" s="29">
        <f>'99 Analyses'!X80</f>
        <v>0</v>
      </c>
      <c r="I80" s="29">
        <f>'99 Analyses'!Y80</f>
        <v>0</v>
      </c>
      <c r="J80" s="29">
        <f>'99 Analyses'!Z80</f>
        <v>0</v>
      </c>
      <c r="L80" s="28"/>
      <c r="M80" s="28"/>
      <c r="N80" s="28"/>
      <c r="O80" s="28"/>
      <c r="P80" s="28"/>
      <c r="Q80" s="28"/>
      <c r="R80" s="28"/>
      <c r="S80" s="28"/>
      <c r="T80" s="28"/>
      <c r="U80" s="28"/>
      <c r="V80" s="28"/>
      <c r="W80" s="28"/>
      <c r="X80" s="28"/>
      <c r="Y80" s="28"/>
      <c r="Z80" s="28"/>
      <c r="AA80" s="28"/>
      <c r="AB80" s="28"/>
      <c r="AC80" s="28"/>
      <c r="AD80" s="28"/>
      <c r="AE80" s="28"/>
      <c r="AF80" s="28"/>
      <c r="AH80" s="104">
        <f t="shared" si="5"/>
        <v>0</v>
      </c>
      <c r="AI80" s="104">
        <f t="shared" si="5"/>
        <v>0</v>
      </c>
      <c r="AJ80" s="104">
        <f t="shared" si="5"/>
        <v>0</v>
      </c>
      <c r="AL80" s="105">
        <f t="shared" si="4"/>
        <v>0</v>
      </c>
      <c r="AM80" s="105">
        <f t="shared" si="4"/>
        <v>0</v>
      </c>
      <c r="AN80" s="105">
        <f t="shared" si="4"/>
        <v>0</v>
      </c>
      <c r="AP80" s="105">
        <f t="shared" si="6"/>
        <v>0</v>
      </c>
      <c r="AQ80" s="105">
        <f t="shared" si="6"/>
        <v>0</v>
      </c>
      <c r="AR80" s="105">
        <f t="shared" si="6"/>
        <v>0</v>
      </c>
      <c r="AS80" s="129"/>
      <c r="AT80" s="130"/>
    </row>
    <row r="81" spans="1:46" x14ac:dyDescent="0.2">
      <c r="A81" s="207"/>
      <c r="B81" s="207"/>
      <c r="C81" s="34" t="s">
        <v>378</v>
      </c>
      <c r="D81" s="29">
        <f>'99 Analyses'!T81</f>
        <v>0</v>
      </c>
      <c r="E81" s="29">
        <f>'99 Analyses'!U81</f>
        <v>0</v>
      </c>
      <c r="F81" s="29">
        <f>'99 Analyses'!V81</f>
        <v>2</v>
      </c>
      <c r="G81" s="44"/>
      <c r="H81" s="29">
        <f>'99 Analyses'!X81</f>
        <v>0</v>
      </c>
      <c r="I81" s="29">
        <f>'99 Analyses'!Y81</f>
        <v>0</v>
      </c>
      <c r="J81" s="29">
        <f>'99 Analyses'!Z81</f>
        <v>15</v>
      </c>
      <c r="L81" s="28"/>
      <c r="M81" s="28"/>
      <c r="N81" s="28"/>
      <c r="O81" s="28"/>
      <c r="P81" s="28"/>
      <c r="Q81" s="28"/>
      <c r="R81" s="28"/>
      <c r="S81" s="28"/>
      <c r="T81" s="28"/>
      <c r="U81" s="28"/>
      <c r="V81" s="28"/>
      <c r="W81" s="28"/>
      <c r="X81" s="28"/>
      <c r="Y81" s="28"/>
      <c r="Z81" s="28"/>
      <c r="AA81" s="28"/>
      <c r="AB81" s="28"/>
      <c r="AC81" s="28"/>
      <c r="AD81" s="28"/>
      <c r="AE81" s="28"/>
      <c r="AF81" s="28"/>
      <c r="AH81" s="104">
        <f t="shared" si="5"/>
        <v>0</v>
      </c>
      <c r="AI81" s="104">
        <f t="shared" si="5"/>
        <v>0</v>
      </c>
      <c r="AJ81" s="104">
        <f t="shared" si="5"/>
        <v>0</v>
      </c>
      <c r="AL81" s="105">
        <f t="shared" si="4"/>
        <v>0</v>
      </c>
      <c r="AM81" s="105">
        <f t="shared" si="4"/>
        <v>0</v>
      </c>
      <c r="AN81" s="105">
        <f t="shared" si="4"/>
        <v>0</v>
      </c>
      <c r="AP81" s="105">
        <f t="shared" si="6"/>
        <v>0</v>
      </c>
      <c r="AQ81" s="105">
        <f t="shared" si="6"/>
        <v>0</v>
      </c>
      <c r="AR81" s="105">
        <f t="shared" si="6"/>
        <v>0</v>
      </c>
      <c r="AS81" s="129"/>
      <c r="AT81" s="130"/>
    </row>
    <row r="82" spans="1:46" x14ac:dyDescent="0.2">
      <c r="A82" s="207"/>
      <c r="B82" s="207"/>
      <c r="C82" s="41" t="s">
        <v>379</v>
      </c>
      <c r="D82" s="29">
        <f>'99 Analyses'!T82</f>
        <v>0</v>
      </c>
      <c r="E82" s="29">
        <f>'99 Analyses'!U82</f>
        <v>0</v>
      </c>
      <c r="F82" s="29">
        <f>'99 Analyses'!V82</f>
        <v>0</v>
      </c>
      <c r="H82" s="29">
        <f>'99 Analyses'!X82</f>
        <v>0</v>
      </c>
      <c r="I82" s="29">
        <f>'99 Analyses'!Y82</f>
        <v>0</v>
      </c>
      <c r="J82" s="29">
        <f>'99 Analyses'!Z82</f>
        <v>0</v>
      </c>
      <c r="L82" s="28"/>
      <c r="M82" s="28"/>
      <c r="N82" s="28"/>
      <c r="O82" s="28"/>
      <c r="P82" s="28"/>
      <c r="Q82" s="28"/>
      <c r="R82" s="28"/>
      <c r="S82" s="28"/>
      <c r="T82" s="28"/>
      <c r="U82" s="28"/>
      <c r="V82" s="28"/>
      <c r="W82" s="28"/>
      <c r="X82" s="28"/>
      <c r="Y82" s="28"/>
      <c r="Z82" s="28"/>
      <c r="AA82" s="28"/>
      <c r="AB82" s="28"/>
      <c r="AC82" s="28"/>
      <c r="AD82" s="28"/>
      <c r="AE82" s="28"/>
      <c r="AF82" s="28"/>
      <c r="AH82" s="104">
        <f t="shared" si="5"/>
        <v>0</v>
      </c>
      <c r="AI82" s="104">
        <f t="shared" si="5"/>
        <v>0</v>
      </c>
      <c r="AJ82" s="104">
        <f t="shared" si="5"/>
        <v>0</v>
      </c>
      <c r="AL82" s="105">
        <f t="shared" si="4"/>
        <v>0</v>
      </c>
      <c r="AM82" s="105">
        <f t="shared" si="4"/>
        <v>0</v>
      </c>
      <c r="AN82" s="105">
        <f t="shared" si="4"/>
        <v>0</v>
      </c>
      <c r="AP82" s="105">
        <f t="shared" si="6"/>
        <v>0</v>
      </c>
      <c r="AQ82" s="105">
        <f t="shared" si="6"/>
        <v>0</v>
      </c>
      <c r="AR82" s="105">
        <f t="shared" si="6"/>
        <v>0</v>
      </c>
      <c r="AS82" s="129"/>
      <c r="AT82" s="130"/>
    </row>
    <row r="83" spans="1:46" x14ac:dyDescent="0.2">
      <c r="A83" s="207"/>
      <c r="B83" s="207"/>
      <c r="C83" s="34" t="s">
        <v>109</v>
      </c>
      <c r="D83" s="29">
        <f>'99 Analyses'!T83</f>
        <v>0</v>
      </c>
      <c r="E83" s="29">
        <f>'99 Analyses'!U83</f>
        <v>0</v>
      </c>
      <c r="F83" s="29">
        <f>'99 Analyses'!V83</f>
        <v>0</v>
      </c>
      <c r="H83" s="29">
        <f>'99 Analyses'!X83</f>
        <v>0</v>
      </c>
      <c r="I83" s="29">
        <f>'99 Analyses'!Y83</f>
        <v>0</v>
      </c>
      <c r="J83" s="29">
        <f>'99 Analyses'!Z83</f>
        <v>0</v>
      </c>
      <c r="L83" s="28"/>
      <c r="M83" s="28"/>
      <c r="N83" s="28"/>
      <c r="O83" s="28"/>
      <c r="P83" s="28"/>
      <c r="Q83" s="28"/>
      <c r="R83" s="28"/>
      <c r="S83" s="28"/>
      <c r="T83" s="28"/>
      <c r="U83" s="28"/>
      <c r="V83" s="28"/>
      <c r="W83" s="28"/>
      <c r="X83" s="28"/>
      <c r="Y83" s="28"/>
      <c r="Z83" s="28"/>
      <c r="AA83" s="28"/>
      <c r="AB83" s="28"/>
      <c r="AC83" s="28"/>
      <c r="AD83" s="28"/>
      <c r="AE83" s="28"/>
      <c r="AF83" s="28"/>
      <c r="AH83" s="104">
        <f t="shared" si="5"/>
        <v>0</v>
      </c>
      <c r="AI83" s="104">
        <f t="shared" si="5"/>
        <v>0</v>
      </c>
      <c r="AJ83" s="104">
        <f t="shared" si="5"/>
        <v>0</v>
      </c>
      <c r="AL83" s="105">
        <f t="shared" si="4"/>
        <v>0</v>
      </c>
      <c r="AM83" s="105">
        <f t="shared" si="4"/>
        <v>0</v>
      </c>
      <c r="AN83" s="105">
        <f t="shared" si="4"/>
        <v>0</v>
      </c>
      <c r="AP83" s="105">
        <f t="shared" si="6"/>
        <v>0</v>
      </c>
      <c r="AQ83" s="105">
        <f t="shared" si="6"/>
        <v>0</v>
      </c>
      <c r="AR83" s="105">
        <f t="shared" si="6"/>
        <v>0</v>
      </c>
      <c r="AS83" s="129"/>
      <c r="AT83" s="130"/>
    </row>
    <row r="84" spans="1:46" x14ac:dyDescent="0.2">
      <c r="A84" s="207"/>
      <c r="B84" s="207"/>
      <c r="C84" s="34" t="s">
        <v>380</v>
      </c>
      <c r="D84" s="29">
        <f>'99 Analyses'!T84</f>
        <v>0</v>
      </c>
      <c r="E84" s="29">
        <f>'99 Analyses'!U84</f>
        <v>0</v>
      </c>
      <c r="F84" s="29">
        <f>'99 Analyses'!V84</f>
        <v>0</v>
      </c>
      <c r="H84" s="29">
        <f>'99 Analyses'!X84</f>
        <v>0</v>
      </c>
      <c r="I84" s="29">
        <f>'99 Analyses'!Y84</f>
        <v>0</v>
      </c>
      <c r="J84" s="29">
        <f>'99 Analyses'!Z84</f>
        <v>0</v>
      </c>
      <c r="L84" s="28"/>
      <c r="M84" s="28"/>
      <c r="N84" s="28"/>
      <c r="O84" s="28"/>
      <c r="P84" s="28"/>
      <c r="Q84" s="28"/>
      <c r="R84" s="28"/>
      <c r="S84" s="28"/>
      <c r="T84" s="28"/>
      <c r="U84" s="28"/>
      <c r="V84" s="28"/>
      <c r="W84" s="28"/>
      <c r="X84" s="28"/>
      <c r="Y84" s="28"/>
      <c r="Z84" s="28"/>
      <c r="AA84" s="28"/>
      <c r="AB84" s="28"/>
      <c r="AC84" s="28"/>
      <c r="AD84" s="28"/>
      <c r="AE84" s="28"/>
      <c r="AF84" s="28"/>
      <c r="AH84" s="104">
        <f t="shared" si="5"/>
        <v>0</v>
      </c>
      <c r="AI84" s="104">
        <f t="shared" si="5"/>
        <v>0</v>
      </c>
      <c r="AJ84" s="104">
        <f t="shared" si="5"/>
        <v>0</v>
      </c>
      <c r="AL84" s="105">
        <f t="shared" si="4"/>
        <v>0</v>
      </c>
      <c r="AM84" s="105">
        <f t="shared" si="4"/>
        <v>0</v>
      </c>
      <c r="AN84" s="105">
        <f t="shared" si="4"/>
        <v>0</v>
      </c>
      <c r="AP84" s="105">
        <f t="shared" si="6"/>
        <v>0</v>
      </c>
      <c r="AQ84" s="105">
        <f t="shared" si="6"/>
        <v>0</v>
      </c>
      <c r="AR84" s="105">
        <f t="shared" si="6"/>
        <v>0</v>
      </c>
      <c r="AS84" s="129"/>
      <c r="AT84" s="130"/>
    </row>
    <row r="85" spans="1:46" x14ac:dyDescent="0.2">
      <c r="A85" s="207"/>
      <c r="B85" s="207"/>
      <c r="C85" s="34" t="s">
        <v>381</v>
      </c>
      <c r="D85" s="29">
        <f>'99 Analyses'!T85</f>
        <v>0</v>
      </c>
      <c r="E85" s="29">
        <f>'99 Analyses'!U85</f>
        <v>0</v>
      </c>
      <c r="F85" s="29">
        <f>'99 Analyses'!V85</f>
        <v>0</v>
      </c>
      <c r="H85" s="29">
        <f>'99 Analyses'!X85</f>
        <v>0</v>
      </c>
      <c r="I85" s="29">
        <f>'99 Analyses'!Y85</f>
        <v>0</v>
      </c>
      <c r="J85" s="29">
        <f>'99 Analyses'!Z85</f>
        <v>0</v>
      </c>
      <c r="L85" s="28"/>
      <c r="M85" s="28"/>
      <c r="N85" s="28"/>
      <c r="O85" s="28"/>
      <c r="P85" s="28"/>
      <c r="Q85" s="28"/>
      <c r="R85" s="28"/>
      <c r="S85" s="28"/>
      <c r="T85" s="28"/>
      <c r="U85" s="28"/>
      <c r="V85" s="28"/>
      <c r="W85" s="28"/>
      <c r="X85" s="28"/>
      <c r="Y85" s="28"/>
      <c r="Z85" s="28"/>
      <c r="AA85" s="28"/>
      <c r="AB85" s="28"/>
      <c r="AC85" s="28"/>
      <c r="AD85" s="28"/>
      <c r="AE85" s="28"/>
      <c r="AF85" s="28"/>
      <c r="AH85" s="104">
        <f t="shared" si="5"/>
        <v>0</v>
      </c>
      <c r="AI85" s="104">
        <f t="shared" si="5"/>
        <v>0</v>
      </c>
      <c r="AJ85" s="104">
        <f t="shared" si="5"/>
        <v>0</v>
      </c>
      <c r="AL85" s="105">
        <f t="shared" si="4"/>
        <v>0</v>
      </c>
      <c r="AM85" s="105">
        <f t="shared" si="4"/>
        <v>0</v>
      </c>
      <c r="AN85" s="105">
        <f t="shared" si="4"/>
        <v>0</v>
      </c>
      <c r="AP85" s="105">
        <f t="shared" si="6"/>
        <v>0</v>
      </c>
      <c r="AQ85" s="105">
        <f t="shared" si="6"/>
        <v>0</v>
      </c>
      <c r="AR85" s="105">
        <f t="shared" si="6"/>
        <v>0</v>
      </c>
      <c r="AS85" s="129"/>
      <c r="AT85" s="130"/>
    </row>
    <row r="86" spans="1:46" x14ac:dyDescent="0.2">
      <c r="A86" s="207"/>
      <c r="B86" s="207"/>
      <c r="C86" s="34" t="s">
        <v>382</v>
      </c>
      <c r="D86" s="29">
        <f>'99 Analyses'!T86</f>
        <v>0</v>
      </c>
      <c r="E86" s="29">
        <f>'99 Analyses'!U86</f>
        <v>0</v>
      </c>
      <c r="F86" s="29">
        <f>'99 Analyses'!V86</f>
        <v>0</v>
      </c>
      <c r="H86" s="29">
        <f>'99 Analyses'!X86</f>
        <v>3</v>
      </c>
      <c r="I86" s="29">
        <f>'99 Analyses'!Y86</f>
        <v>0</v>
      </c>
      <c r="J86" s="29">
        <f>'99 Analyses'!Z86</f>
        <v>3</v>
      </c>
      <c r="L86" s="28"/>
      <c r="M86" s="28"/>
      <c r="N86" s="28"/>
      <c r="O86" s="28"/>
      <c r="P86" s="28"/>
      <c r="Q86" s="28"/>
      <c r="R86" s="28"/>
      <c r="S86" s="28"/>
      <c r="T86" s="28"/>
      <c r="U86" s="28"/>
      <c r="V86" s="28"/>
      <c r="W86" s="28"/>
      <c r="X86" s="28"/>
      <c r="Y86" s="28"/>
      <c r="Z86" s="28"/>
      <c r="AA86" s="28"/>
      <c r="AB86" s="28"/>
      <c r="AC86" s="28"/>
      <c r="AD86" s="28"/>
      <c r="AE86" s="28"/>
      <c r="AF86" s="28"/>
      <c r="AH86" s="104">
        <f t="shared" si="5"/>
        <v>0</v>
      </c>
      <c r="AI86" s="104">
        <f t="shared" si="5"/>
        <v>0</v>
      </c>
      <c r="AJ86" s="104">
        <f t="shared" si="5"/>
        <v>0</v>
      </c>
      <c r="AL86" s="105">
        <f t="shared" si="4"/>
        <v>0</v>
      </c>
      <c r="AM86" s="105">
        <f t="shared" si="4"/>
        <v>0</v>
      </c>
      <c r="AN86" s="105">
        <f t="shared" si="4"/>
        <v>0</v>
      </c>
      <c r="AP86" s="105">
        <f t="shared" si="6"/>
        <v>0</v>
      </c>
      <c r="AQ86" s="105">
        <f t="shared" si="6"/>
        <v>0</v>
      </c>
      <c r="AR86" s="105">
        <f t="shared" si="6"/>
        <v>0</v>
      </c>
      <c r="AS86" s="129"/>
      <c r="AT86" s="130"/>
    </row>
    <row r="87" spans="1:46" x14ac:dyDescent="0.2">
      <c r="A87" s="207"/>
      <c r="B87" s="207"/>
      <c r="C87" s="34" t="s">
        <v>383</v>
      </c>
      <c r="D87" s="29">
        <f>'99 Analyses'!T87</f>
        <v>0</v>
      </c>
      <c r="E87" s="29">
        <f>'99 Analyses'!U87</f>
        <v>0</v>
      </c>
      <c r="F87" s="29">
        <f>'99 Analyses'!V87</f>
        <v>0</v>
      </c>
      <c r="H87" s="29">
        <f>'99 Analyses'!X87</f>
        <v>0</v>
      </c>
      <c r="I87" s="29">
        <f>'99 Analyses'!Y87</f>
        <v>0</v>
      </c>
      <c r="J87" s="29">
        <f>'99 Analyses'!Z87</f>
        <v>0</v>
      </c>
      <c r="L87" s="28"/>
      <c r="M87" s="28"/>
      <c r="N87" s="28"/>
      <c r="O87" s="28"/>
      <c r="P87" s="28"/>
      <c r="Q87" s="28"/>
      <c r="R87" s="28"/>
      <c r="S87" s="28"/>
      <c r="T87" s="28"/>
      <c r="U87" s="28"/>
      <c r="V87" s="28"/>
      <c r="W87" s="28"/>
      <c r="X87" s="28"/>
      <c r="Y87" s="28"/>
      <c r="Z87" s="28"/>
      <c r="AA87" s="28"/>
      <c r="AB87" s="28"/>
      <c r="AC87" s="28"/>
      <c r="AD87" s="28"/>
      <c r="AE87" s="28"/>
      <c r="AF87" s="28"/>
      <c r="AH87" s="104">
        <f t="shared" si="5"/>
        <v>0</v>
      </c>
      <c r="AI87" s="104">
        <f t="shared" si="5"/>
        <v>0</v>
      </c>
      <c r="AJ87" s="104">
        <f t="shared" si="5"/>
        <v>0</v>
      </c>
      <c r="AL87" s="105">
        <f t="shared" si="4"/>
        <v>0</v>
      </c>
      <c r="AM87" s="105">
        <f t="shared" si="4"/>
        <v>0</v>
      </c>
      <c r="AN87" s="105">
        <f t="shared" si="4"/>
        <v>0</v>
      </c>
      <c r="AP87" s="105">
        <f t="shared" si="6"/>
        <v>0</v>
      </c>
      <c r="AQ87" s="105">
        <f t="shared" si="6"/>
        <v>0</v>
      </c>
      <c r="AR87" s="105">
        <f t="shared" si="6"/>
        <v>0</v>
      </c>
      <c r="AS87" s="129"/>
      <c r="AT87" s="130"/>
    </row>
    <row r="88" spans="1:46" x14ac:dyDescent="0.2">
      <c r="A88" s="207"/>
      <c r="B88" s="208"/>
      <c r="C88" s="34" t="s">
        <v>384</v>
      </c>
      <c r="D88" s="29">
        <f>'99 Analyses'!T88</f>
        <v>0</v>
      </c>
      <c r="E88" s="29">
        <f>'99 Analyses'!U88</f>
        <v>0</v>
      </c>
      <c r="F88" s="29">
        <f>'99 Analyses'!V88</f>
        <v>1</v>
      </c>
      <c r="H88" s="29">
        <f>'99 Analyses'!X88</f>
        <v>57</v>
      </c>
      <c r="I88" s="29">
        <f>'99 Analyses'!Y88</f>
        <v>0</v>
      </c>
      <c r="J88" s="29">
        <f>'99 Analyses'!Z88</f>
        <v>0</v>
      </c>
      <c r="L88" s="28"/>
      <c r="M88" s="28"/>
      <c r="N88" s="28"/>
      <c r="O88" s="28"/>
      <c r="P88" s="28"/>
      <c r="Q88" s="28"/>
      <c r="R88" s="28"/>
      <c r="S88" s="28"/>
      <c r="T88" s="28"/>
      <c r="U88" s="28"/>
      <c r="V88" s="28"/>
      <c r="W88" s="28"/>
      <c r="X88" s="28"/>
      <c r="Y88" s="28"/>
      <c r="Z88" s="28"/>
      <c r="AA88" s="28"/>
      <c r="AB88" s="28"/>
      <c r="AC88" s="28"/>
      <c r="AD88" s="28"/>
      <c r="AE88" s="28"/>
      <c r="AF88" s="28"/>
      <c r="AH88" s="104">
        <f t="shared" si="5"/>
        <v>0</v>
      </c>
      <c r="AI88" s="104">
        <f t="shared" si="5"/>
        <v>0</v>
      </c>
      <c r="AJ88" s="104">
        <f t="shared" si="5"/>
        <v>0</v>
      </c>
      <c r="AL88" s="105">
        <f t="shared" si="4"/>
        <v>0</v>
      </c>
      <c r="AM88" s="105">
        <f t="shared" si="4"/>
        <v>0</v>
      </c>
      <c r="AN88" s="105">
        <f t="shared" si="4"/>
        <v>0</v>
      </c>
      <c r="AP88" s="105">
        <f t="shared" si="6"/>
        <v>0</v>
      </c>
      <c r="AQ88" s="105">
        <f t="shared" si="6"/>
        <v>0</v>
      </c>
      <c r="AR88" s="105">
        <f t="shared" si="6"/>
        <v>0</v>
      </c>
      <c r="AS88" s="129"/>
      <c r="AT88" s="130"/>
    </row>
    <row r="89" spans="1:46" ht="12" customHeight="1" x14ac:dyDescent="0.2">
      <c r="A89" s="207"/>
      <c r="B89" s="206" t="s">
        <v>385</v>
      </c>
      <c r="C89" s="24" t="s">
        <v>115</v>
      </c>
      <c r="D89" s="29">
        <f>'99 Analyses'!T89</f>
        <v>0</v>
      </c>
      <c r="E89" s="29">
        <f>'99 Analyses'!U89</f>
        <v>0</v>
      </c>
      <c r="F89" s="29">
        <f>'99 Analyses'!V89</f>
        <v>0</v>
      </c>
      <c r="H89" s="29">
        <f>'99 Analyses'!X89</f>
        <v>0</v>
      </c>
      <c r="I89" s="29">
        <f>'99 Analyses'!Y89</f>
        <v>0</v>
      </c>
      <c r="J89" s="29">
        <f>'99 Analyses'!Z89</f>
        <v>19</v>
      </c>
      <c r="L89" s="28"/>
      <c r="M89" s="28"/>
      <c r="N89" s="28"/>
      <c r="O89" s="28"/>
      <c r="P89" s="28"/>
      <c r="Q89" s="28"/>
      <c r="R89" s="28"/>
      <c r="S89" s="28"/>
      <c r="T89" s="28"/>
      <c r="U89" s="28"/>
      <c r="V89" s="28"/>
      <c r="W89" s="28"/>
      <c r="X89" s="28"/>
      <c r="Y89" s="28"/>
      <c r="Z89" s="28"/>
      <c r="AA89" s="28"/>
      <c r="AB89" s="28"/>
      <c r="AC89" s="28"/>
      <c r="AD89" s="28"/>
      <c r="AE89" s="28"/>
      <c r="AF89" s="28"/>
      <c r="AH89" s="104">
        <f t="shared" si="5"/>
        <v>0</v>
      </c>
      <c r="AI89" s="104">
        <f t="shared" si="5"/>
        <v>0</v>
      </c>
      <c r="AJ89" s="104">
        <f t="shared" si="5"/>
        <v>0</v>
      </c>
      <c r="AL89" s="105">
        <f t="shared" si="4"/>
        <v>0</v>
      </c>
      <c r="AM89" s="105">
        <f t="shared" si="4"/>
        <v>0</v>
      </c>
      <c r="AN89" s="105">
        <f t="shared" si="4"/>
        <v>0</v>
      </c>
      <c r="AP89" s="105">
        <f t="shared" si="6"/>
        <v>0</v>
      </c>
      <c r="AQ89" s="105">
        <f t="shared" si="6"/>
        <v>0</v>
      </c>
      <c r="AR89" s="105">
        <f t="shared" si="6"/>
        <v>0</v>
      </c>
      <c r="AS89" s="129"/>
      <c r="AT89" s="130"/>
    </row>
    <row r="90" spans="1:46" x14ac:dyDescent="0.2">
      <c r="A90" s="207"/>
      <c r="B90" s="207"/>
      <c r="C90" s="34" t="s">
        <v>116</v>
      </c>
      <c r="D90" s="29">
        <f>'99 Analyses'!T90</f>
        <v>0</v>
      </c>
      <c r="E90" s="29">
        <f>'99 Analyses'!U90</f>
        <v>0</v>
      </c>
      <c r="F90" s="29">
        <f>'99 Analyses'!V90</f>
        <v>0</v>
      </c>
      <c r="H90" s="29">
        <f>'99 Analyses'!X90</f>
        <v>0</v>
      </c>
      <c r="I90" s="29">
        <f>'99 Analyses'!Y90</f>
        <v>22</v>
      </c>
      <c r="J90" s="29">
        <f>'99 Analyses'!Z90</f>
        <v>0</v>
      </c>
      <c r="L90" s="28"/>
      <c r="M90" s="28"/>
      <c r="N90" s="28"/>
      <c r="O90" s="28"/>
      <c r="P90" s="28"/>
      <c r="Q90" s="28"/>
      <c r="R90" s="28"/>
      <c r="S90" s="28"/>
      <c r="T90" s="28"/>
      <c r="U90" s="28"/>
      <c r="V90" s="28"/>
      <c r="W90" s="28"/>
      <c r="X90" s="28"/>
      <c r="Y90" s="28"/>
      <c r="Z90" s="28"/>
      <c r="AA90" s="28"/>
      <c r="AB90" s="28"/>
      <c r="AC90" s="28"/>
      <c r="AD90" s="28"/>
      <c r="AE90" s="28"/>
      <c r="AF90" s="28"/>
      <c r="AH90" s="104">
        <f t="shared" si="5"/>
        <v>0</v>
      </c>
      <c r="AI90" s="104">
        <f t="shared" si="5"/>
        <v>0</v>
      </c>
      <c r="AJ90" s="104">
        <f t="shared" si="5"/>
        <v>0</v>
      </c>
      <c r="AL90" s="105">
        <f t="shared" si="4"/>
        <v>0</v>
      </c>
      <c r="AM90" s="105">
        <f t="shared" si="4"/>
        <v>0</v>
      </c>
      <c r="AN90" s="105">
        <f t="shared" si="4"/>
        <v>0</v>
      </c>
      <c r="AP90" s="105">
        <f t="shared" si="6"/>
        <v>0</v>
      </c>
      <c r="AQ90" s="105">
        <f t="shared" si="6"/>
        <v>0</v>
      </c>
      <c r="AR90" s="105">
        <f t="shared" si="6"/>
        <v>0</v>
      </c>
      <c r="AS90" s="129"/>
      <c r="AT90" s="130"/>
    </row>
    <row r="91" spans="1:46" x14ac:dyDescent="0.2">
      <c r="A91" s="207"/>
      <c r="B91" s="207"/>
      <c r="C91" s="34" t="s">
        <v>387</v>
      </c>
      <c r="D91" s="29">
        <f>'99 Analyses'!T91</f>
        <v>0</v>
      </c>
      <c r="E91" s="29">
        <f>'99 Analyses'!U91</f>
        <v>0</v>
      </c>
      <c r="F91" s="29">
        <f>'99 Analyses'!V91</f>
        <v>0</v>
      </c>
      <c r="H91" s="29">
        <f>'99 Analyses'!X91</f>
        <v>0</v>
      </c>
      <c r="I91" s="29">
        <f>'99 Analyses'!Y91</f>
        <v>0</v>
      </c>
      <c r="J91" s="29">
        <f>'99 Analyses'!Z91</f>
        <v>0</v>
      </c>
      <c r="L91" s="28"/>
      <c r="M91" s="28"/>
      <c r="N91" s="28"/>
      <c r="O91" s="28"/>
      <c r="P91" s="28"/>
      <c r="Q91" s="28"/>
      <c r="R91" s="28"/>
      <c r="S91" s="28"/>
      <c r="T91" s="28"/>
      <c r="U91" s="28"/>
      <c r="V91" s="28"/>
      <c r="W91" s="28"/>
      <c r="X91" s="28"/>
      <c r="Y91" s="28"/>
      <c r="Z91" s="28"/>
      <c r="AA91" s="28"/>
      <c r="AB91" s="28"/>
      <c r="AC91" s="28"/>
      <c r="AD91" s="28"/>
      <c r="AE91" s="28"/>
      <c r="AF91" s="28"/>
      <c r="AH91" s="104">
        <f t="shared" si="5"/>
        <v>0</v>
      </c>
      <c r="AI91" s="104">
        <f t="shared" si="5"/>
        <v>0</v>
      </c>
      <c r="AJ91" s="104">
        <f t="shared" si="5"/>
        <v>0</v>
      </c>
      <c r="AL91" s="105">
        <f t="shared" si="4"/>
        <v>0</v>
      </c>
      <c r="AM91" s="105">
        <f t="shared" si="4"/>
        <v>0</v>
      </c>
      <c r="AN91" s="105">
        <f t="shared" si="4"/>
        <v>0</v>
      </c>
      <c r="AP91" s="105">
        <f t="shared" si="6"/>
        <v>0</v>
      </c>
      <c r="AQ91" s="105">
        <f t="shared" si="6"/>
        <v>0</v>
      </c>
      <c r="AR91" s="105">
        <f t="shared" si="6"/>
        <v>0</v>
      </c>
      <c r="AS91" s="129"/>
      <c r="AT91" s="130"/>
    </row>
    <row r="92" spans="1:46" x14ac:dyDescent="0.2">
      <c r="A92" s="207"/>
      <c r="B92" s="207"/>
      <c r="C92" s="34" t="s">
        <v>118</v>
      </c>
      <c r="D92" s="29">
        <f>'99 Analyses'!T92</f>
        <v>0</v>
      </c>
      <c r="E92" s="29">
        <f>'99 Analyses'!U92</f>
        <v>0</v>
      </c>
      <c r="F92" s="29">
        <f>'99 Analyses'!V92</f>
        <v>0</v>
      </c>
      <c r="H92" s="29">
        <f>'99 Analyses'!X92</f>
        <v>0</v>
      </c>
      <c r="I92" s="29">
        <f>'99 Analyses'!Y92</f>
        <v>0</v>
      </c>
      <c r="J92" s="29">
        <f>'99 Analyses'!Z92</f>
        <v>0</v>
      </c>
      <c r="L92" s="28"/>
      <c r="M92" s="28"/>
      <c r="N92" s="28"/>
      <c r="O92" s="28"/>
      <c r="P92" s="28"/>
      <c r="Q92" s="28"/>
      <c r="R92" s="28"/>
      <c r="S92" s="28"/>
      <c r="T92" s="28"/>
      <c r="U92" s="28"/>
      <c r="V92" s="28"/>
      <c r="W92" s="28"/>
      <c r="X92" s="28"/>
      <c r="Y92" s="28"/>
      <c r="Z92" s="28"/>
      <c r="AA92" s="28"/>
      <c r="AB92" s="28"/>
      <c r="AC92" s="28"/>
      <c r="AD92" s="28"/>
      <c r="AE92" s="28"/>
      <c r="AF92" s="28"/>
      <c r="AH92" s="104">
        <f t="shared" si="5"/>
        <v>0</v>
      </c>
      <c r="AI92" s="104">
        <f t="shared" si="5"/>
        <v>0</v>
      </c>
      <c r="AJ92" s="104">
        <f t="shared" si="5"/>
        <v>0</v>
      </c>
      <c r="AL92" s="105">
        <f t="shared" si="4"/>
        <v>0</v>
      </c>
      <c r="AM92" s="105">
        <f t="shared" si="4"/>
        <v>0</v>
      </c>
      <c r="AN92" s="105">
        <f t="shared" si="4"/>
        <v>0</v>
      </c>
      <c r="AP92" s="105">
        <f t="shared" si="6"/>
        <v>0</v>
      </c>
      <c r="AQ92" s="105">
        <f t="shared" si="6"/>
        <v>0</v>
      </c>
      <c r="AR92" s="105">
        <f t="shared" si="6"/>
        <v>0</v>
      </c>
      <c r="AS92" s="129"/>
      <c r="AT92" s="130"/>
    </row>
    <row r="93" spans="1:46" x14ac:dyDescent="0.2">
      <c r="A93" s="207"/>
      <c r="B93" s="207"/>
      <c r="C93" s="34" t="s">
        <v>119</v>
      </c>
      <c r="D93" s="29">
        <f>'99 Analyses'!T93</f>
        <v>0</v>
      </c>
      <c r="E93" s="29">
        <f>'99 Analyses'!U93</f>
        <v>0</v>
      </c>
      <c r="F93" s="29">
        <f>'99 Analyses'!V93</f>
        <v>0</v>
      </c>
      <c r="H93" s="29">
        <f>'99 Analyses'!X93</f>
        <v>0</v>
      </c>
      <c r="I93" s="29">
        <f>'99 Analyses'!Y93</f>
        <v>2</v>
      </c>
      <c r="J93" s="29">
        <f>'99 Analyses'!Z93</f>
        <v>0</v>
      </c>
      <c r="L93" s="28"/>
      <c r="M93" s="28"/>
      <c r="N93" s="28"/>
      <c r="O93" s="28"/>
      <c r="P93" s="28"/>
      <c r="Q93" s="28"/>
      <c r="R93" s="28"/>
      <c r="S93" s="28"/>
      <c r="T93" s="28"/>
      <c r="U93" s="28"/>
      <c r="V93" s="28"/>
      <c r="W93" s="28"/>
      <c r="X93" s="28"/>
      <c r="Y93" s="28"/>
      <c r="Z93" s="28"/>
      <c r="AA93" s="28"/>
      <c r="AB93" s="28"/>
      <c r="AC93" s="28"/>
      <c r="AD93" s="28"/>
      <c r="AE93" s="28"/>
      <c r="AF93" s="28"/>
      <c r="AH93" s="104">
        <f t="shared" si="5"/>
        <v>0</v>
      </c>
      <c r="AI93" s="104">
        <f t="shared" si="5"/>
        <v>0</v>
      </c>
      <c r="AJ93" s="104">
        <f t="shared" si="5"/>
        <v>0</v>
      </c>
      <c r="AL93" s="105">
        <f t="shared" si="4"/>
        <v>0</v>
      </c>
      <c r="AM93" s="105">
        <f t="shared" si="4"/>
        <v>0</v>
      </c>
      <c r="AN93" s="105">
        <f t="shared" si="4"/>
        <v>0</v>
      </c>
      <c r="AP93" s="105">
        <f t="shared" si="6"/>
        <v>0</v>
      </c>
      <c r="AQ93" s="105">
        <f t="shared" si="6"/>
        <v>0</v>
      </c>
      <c r="AR93" s="105">
        <f t="shared" si="6"/>
        <v>0</v>
      </c>
      <c r="AS93" s="129"/>
      <c r="AT93" s="130"/>
    </row>
    <row r="94" spans="1:46" x14ac:dyDescent="0.2">
      <c r="A94" s="207"/>
      <c r="B94" s="207"/>
      <c r="C94" s="34" t="s">
        <v>120</v>
      </c>
      <c r="D94" s="29">
        <f>'99 Analyses'!T94</f>
        <v>0</v>
      </c>
      <c r="E94" s="29">
        <f>'99 Analyses'!U94</f>
        <v>0</v>
      </c>
      <c r="F94" s="29">
        <f>'99 Analyses'!V94</f>
        <v>0</v>
      </c>
      <c r="H94" s="29">
        <f>'99 Analyses'!X94</f>
        <v>0</v>
      </c>
      <c r="I94" s="29">
        <f>'99 Analyses'!Y94</f>
        <v>0</v>
      </c>
      <c r="J94" s="29">
        <f>'99 Analyses'!Z94</f>
        <v>0</v>
      </c>
      <c r="K94" s="53"/>
      <c r="L94" s="28"/>
      <c r="M94" s="28"/>
      <c r="N94" s="28"/>
      <c r="O94" s="28"/>
      <c r="P94" s="28"/>
      <c r="Q94" s="28"/>
      <c r="R94" s="28"/>
      <c r="S94" s="28"/>
      <c r="T94" s="28"/>
      <c r="U94" s="28"/>
      <c r="V94" s="28"/>
      <c r="W94" s="28"/>
      <c r="X94" s="28"/>
      <c r="Y94" s="28"/>
      <c r="Z94" s="28"/>
      <c r="AA94" s="28"/>
      <c r="AB94" s="28"/>
      <c r="AC94" s="28"/>
      <c r="AD94" s="28"/>
      <c r="AE94" s="28"/>
      <c r="AF94" s="28"/>
      <c r="AH94" s="104">
        <f t="shared" si="5"/>
        <v>0</v>
      </c>
      <c r="AI94" s="104">
        <f t="shared" si="5"/>
        <v>0</v>
      </c>
      <c r="AJ94" s="104">
        <f t="shared" si="5"/>
        <v>0</v>
      </c>
      <c r="AL94" s="105">
        <f t="shared" si="4"/>
        <v>0</v>
      </c>
      <c r="AM94" s="105">
        <f t="shared" si="4"/>
        <v>0</v>
      </c>
      <c r="AN94" s="105">
        <f t="shared" si="4"/>
        <v>0</v>
      </c>
      <c r="AP94" s="105">
        <f t="shared" si="6"/>
        <v>0</v>
      </c>
      <c r="AQ94" s="105">
        <f t="shared" si="6"/>
        <v>0</v>
      </c>
      <c r="AR94" s="105">
        <f t="shared" si="6"/>
        <v>0</v>
      </c>
      <c r="AS94" s="129"/>
      <c r="AT94" s="130"/>
    </row>
    <row r="95" spans="1:46" x14ac:dyDescent="0.2">
      <c r="A95" s="207"/>
      <c r="B95" s="208"/>
      <c r="C95" s="40" t="s">
        <v>121</v>
      </c>
      <c r="D95" s="29">
        <f>'99 Analyses'!T95</f>
        <v>0</v>
      </c>
      <c r="E95" s="29">
        <f>'99 Analyses'!U95</f>
        <v>4</v>
      </c>
      <c r="F95" s="29">
        <f>'99 Analyses'!V95</f>
        <v>0</v>
      </c>
      <c r="H95" s="29">
        <f>'99 Analyses'!X95</f>
        <v>0</v>
      </c>
      <c r="I95" s="29">
        <f>'99 Analyses'!Y95</f>
        <v>4</v>
      </c>
      <c r="J95" s="29">
        <f>'99 Analyses'!Z95</f>
        <v>16</v>
      </c>
      <c r="L95" s="28"/>
      <c r="M95" s="28"/>
      <c r="N95" s="28"/>
      <c r="O95" s="28"/>
      <c r="P95" s="28"/>
      <c r="Q95" s="28"/>
      <c r="R95" s="28"/>
      <c r="S95" s="28"/>
      <c r="T95" s="28"/>
      <c r="U95" s="28"/>
      <c r="V95" s="28"/>
      <c r="W95" s="28"/>
      <c r="X95" s="28"/>
      <c r="Y95" s="28"/>
      <c r="Z95" s="28"/>
      <c r="AA95" s="28"/>
      <c r="AB95" s="28"/>
      <c r="AC95" s="28"/>
      <c r="AD95" s="28"/>
      <c r="AE95" s="28"/>
      <c r="AF95" s="28"/>
      <c r="AH95" s="104">
        <f t="shared" si="5"/>
        <v>0</v>
      </c>
      <c r="AI95" s="104">
        <f t="shared" si="5"/>
        <v>0</v>
      </c>
      <c r="AJ95" s="104">
        <f t="shared" si="5"/>
        <v>0</v>
      </c>
      <c r="AL95" s="105">
        <f t="shared" si="4"/>
        <v>0</v>
      </c>
      <c r="AM95" s="105">
        <f t="shared" si="4"/>
        <v>0</v>
      </c>
      <c r="AN95" s="105">
        <f t="shared" si="4"/>
        <v>0</v>
      </c>
      <c r="AP95" s="105">
        <f t="shared" si="6"/>
        <v>0</v>
      </c>
      <c r="AQ95" s="105">
        <f t="shared" si="6"/>
        <v>0</v>
      </c>
      <c r="AR95" s="105">
        <f t="shared" si="6"/>
        <v>0</v>
      </c>
      <c r="AS95" s="129"/>
      <c r="AT95" s="130"/>
    </row>
    <row r="96" spans="1:46" ht="12" customHeight="1" x14ac:dyDescent="0.2">
      <c r="A96" s="207"/>
      <c r="B96" s="206" t="s">
        <v>388</v>
      </c>
      <c r="C96" s="34" t="s">
        <v>123</v>
      </c>
      <c r="D96" s="29">
        <f>'99 Analyses'!T96</f>
        <v>8</v>
      </c>
      <c r="E96" s="29">
        <f>'99 Analyses'!U96</f>
        <v>1</v>
      </c>
      <c r="F96" s="29">
        <f>'99 Analyses'!V96</f>
        <v>1</v>
      </c>
      <c r="H96" s="29">
        <f>'99 Analyses'!X96</f>
        <v>136</v>
      </c>
      <c r="I96" s="29">
        <f>'99 Analyses'!Y96</f>
        <v>1131</v>
      </c>
      <c r="J96" s="29">
        <f>'99 Analyses'!Z96</f>
        <v>874</v>
      </c>
      <c r="L96" s="28"/>
      <c r="M96" s="28"/>
      <c r="N96" s="28"/>
      <c r="O96" s="28"/>
      <c r="P96" s="28"/>
      <c r="Q96" s="28"/>
      <c r="R96" s="28"/>
      <c r="S96" s="28"/>
      <c r="T96" s="28"/>
      <c r="U96" s="28"/>
      <c r="V96" s="28"/>
      <c r="W96" s="28"/>
      <c r="X96" s="28"/>
      <c r="Y96" s="28"/>
      <c r="Z96" s="28"/>
      <c r="AA96" s="28"/>
      <c r="AB96" s="28"/>
      <c r="AC96" s="28"/>
      <c r="AD96" s="28"/>
      <c r="AE96" s="28"/>
      <c r="AF96" s="28"/>
      <c r="AH96" s="104">
        <f t="shared" si="5"/>
        <v>0</v>
      </c>
      <c r="AI96" s="104">
        <f t="shared" si="5"/>
        <v>0</v>
      </c>
      <c r="AJ96" s="104">
        <f t="shared" si="5"/>
        <v>0</v>
      </c>
      <c r="AL96" s="105">
        <f t="shared" si="4"/>
        <v>0</v>
      </c>
      <c r="AM96" s="105">
        <f t="shared" si="4"/>
        <v>0</v>
      </c>
      <c r="AN96" s="105">
        <f t="shared" si="4"/>
        <v>0</v>
      </c>
      <c r="AP96" s="105">
        <f t="shared" si="6"/>
        <v>0</v>
      </c>
      <c r="AQ96" s="105">
        <f t="shared" si="6"/>
        <v>0</v>
      </c>
      <c r="AR96" s="105">
        <f t="shared" si="6"/>
        <v>0</v>
      </c>
      <c r="AS96" s="129"/>
      <c r="AT96" s="130"/>
    </row>
    <row r="97" spans="1:46" x14ac:dyDescent="0.2">
      <c r="A97" s="207"/>
      <c r="B97" s="207"/>
      <c r="C97" s="34" t="s">
        <v>389</v>
      </c>
      <c r="D97" s="29">
        <f>'99 Analyses'!T97</f>
        <v>0</v>
      </c>
      <c r="E97" s="29">
        <f>'99 Analyses'!U97</f>
        <v>0</v>
      </c>
      <c r="F97" s="29">
        <f>'99 Analyses'!V97</f>
        <v>0</v>
      </c>
      <c r="H97" s="29">
        <f>'99 Analyses'!X97</f>
        <v>0</v>
      </c>
      <c r="I97" s="29">
        <f>'99 Analyses'!Y97</f>
        <v>0</v>
      </c>
      <c r="J97" s="29">
        <f>'99 Analyses'!Z97</f>
        <v>0</v>
      </c>
      <c r="L97" s="28"/>
      <c r="M97" s="28"/>
      <c r="N97" s="28"/>
      <c r="O97" s="28"/>
      <c r="P97" s="28"/>
      <c r="Q97" s="28"/>
      <c r="R97" s="28"/>
      <c r="S97" s="28"/>
      <c r="T97" s="28"/>
      <c r="U97" s="28"/>
      <c r="V97" s="28"/>
      <c r="W97" s="28"/>
      <c r="X97" s="28"/>
      <c r="Y97" s="28"/>
      <c r="Z97" s="28"/>
      <c r="AA97" s="28"/>
      <c r="AB97" s="28"/>
      <c r="AC97" s="28"/>
      <c r="AD97" s="28"/>
      <c r="AE97" s="28"/>
      <c r="AF97" s="28"/>
      <c r="AH97" s="104">
        <f t="shared" si="5"/>
        <v>0</v>
      </c>
      <c r="AI97" s="104">
        <f t="shared" si="5"/>
        <v>0</v>
      </c>
      <c r="AJ97" s="104">
        <f t="shared" si="5"/>
        <v>0</v>
      </c>
      <c r="AL97" s="105">
        <f t="shared" si="4"/>
        <v>0</v>
      </c>
      <c r="AM97" s="105">
        <f t="shared" si="4"/>
        <v>0</v>
      </c>
      <c r="AN97" s="105">
        <f t="shared" si="4"/>
        <v>0</v>
      </c>
      <c r="AP97" s="105">
        <f t="shared" si="6"/>
        <v>0</v>
      </c>
      <c r="AQ97" s="105">
        <f t="shared" si="6"/>
        <v>0</v>
      </c>
      <c r="AR97" s="105">
        <f t="shared" si="6"/>
        <v>0</v>
      </c>
      <c r="AS97" s="129"/>
      <c r="AT97" s="130"/>
    </row>
    <row r="98" spans="1:46" x14ac:dyDescent="0.2">
      <c r="A98" s="207"/>
      <c r="B98" s="207"/>
      <c r="C98" s="34" t="s">
        <v>390</v>
      </c>
      <c r="D98" s="29">
        <f>'99 Analyses'!T98</f>
        <v>0</v>
      </c>
      <c r="E98" s="29">
        <f>'99 Analyses'!U98</f>
        <v>0</v>
      </c>
      <c r="F98" s="29">
        <f>'99 Analyses'!V98</f>
        <v>0</v>
      </c>
      <c r="H98" s="29">
        <f>'99 Analyses'!X98</f>
        <v>2825</v>
      </c>
      <c r="I98" s="29">
        <f>'99 Analyses'!Y98</f>
        <v>5339</v>
      </c>
      <c r="J98" s="29">
        <f>'99 Analyses'!Z98</f>
        <v>14715</v>
      </c>
      <c r="L98" s="28"/>
      <c r="M98" s="28"/>
      <c r="N98" s="28"/>
      <c r="O98" s="28"/>
      <c r="P98" s="28"/>
      <c r="Q98" s="28"/>
      <c r="R98" s="28"/>
      <c r="S98" s="28"/>
      <c r="T98" s="28"/>
      <c r="U98" s="28"/>
      <c r="V98" s="28"/>
      <c r="W98" s="28"/>
      <c r="X98" s="28"/>
      <c r="Y98" s="28"/>
      <c r="Z98" s="28"/>
      <c r="AA98" s="28"/>
      <c r="AB98" s="28"/>
      <c r="AC98" s="28"/>
      <c r="AD98" s="28"/>
      <c r="AE98" s="28"/>
      <c r="AF98" s="28"/>
      <c r="AH98" s="104">
        <f t="shared" si="5"/>
        <v>0</v>
      </c>
      <c r="AI98" s="104">
        <f t="shared" si="5"/>
        <v>0</v>
      </c>
      <c r="AJ98" s="104">
        <f t="shared" si="5"/>
        <v>0</v>
      </c>
      <c r="AL98" s="105">
        <f t="shared" si="4"/>
        <v>0</v>
      </c>
      <c r="AM98" s="105">
        <f t="shared" si="4"/>
        <v>0</v>
      </c>
      <c r="AN98" s="105">
        <f t="shared" si="4"/>
        <v>0</v>
      </c>
      <c r="AP98" s="105">
        <f t="shared" si="6"/>
        <v>0</v>
      </c>
      <c r="AQ98" s="105">
        <f t="shared" si="6"/>
        <v>0</v>
      </c>
      <c r="AR98" s="105">
        <f t="shared" si="6"/>
        <v>0</v>
      </c>
      <c r="AS98" s="129"/>
      <c r="AT98" s="130"/>
    </row>
    <row r="99" spans="1:46" x14ac:dyDescent="0.2">
      <c r="A99" s="207"/>
      <c r="B99" s="208"/>
      <c r="C99" s="34" t="s">
        <v>391</v>
      </c>
      <c r="D99" s="29">
        <f>'99 Analyses'!T99</f>
        <v>4782</v>
      </c>
      <c r="E99" s="29">
        <f>'99 Analyses'!U99</f>
        <v>4109</v>
      </c>
      <c r="F99" s="29">
        <f>'99 Analyses'!V99</f>
        <v>2966</v>
      </c>
      <c r="H99" s="29">
        <f>'99 Analyses'!X99</f>
        <v>224284</v>
      </c>
      <c r="I99" s="29">
        <f>'99 Analyses'!Y99</f>
        <v>213292</v>
      </c>
      <c r="J99" s="29">
        <f>'99 Analyses'!Z99</f>
        <v>172990</v>
      </c>
      <c r="L99" s="28"/>
      <c r="M99" s="28"/>
      <c r="N99" s="28"/>
      <c r="O99" s="28"/>
      <c r="P99" s="28"/>
      <c r="Q99" s="28"/>
      <c r="R99" s="28"/>
      <c r="S99" s="28"/>
      <c r="T99" s="28"/>
      <c r="U99" s="28"/>
      <c r="V99" s="28"/>
      <c r="W99" s="28"/>
      <c r="X99" s="28"/>
      <c r="Y99" s="28"/>
      <c r="Z99" s="28"/>
      <c r="AA99" s="28"/>
      <c r="AB99" s="28"/>
      <c r="AC99" s="28"/>
      <c r="AD99" s="28"/>
      <c r="AE99" s="28"/>
      <c r="AF99" s="28"/>
      <c r="AH99" s="104">
        <f t="shared" si="5"/>
        <v>0</v>
      </c>
      <c r="AI99" s="104">
        <f t="shared" si="5"/>
        <v>0</v>
      </c>
      <c r="AJ99" s="104">
        <f t="shared" si="5"/>
        <v>0</v>
      </c>
      <c r="AL99" s="105">
        <f t="shared" si="4"/>
        <v>0</v>
      </c>
      <c r="AM99" s="105">
        <f t="shared" si="4"/>
        <v>0</v>
      </c>
      <c r="AN99" s="105">
        <f t="shared" si="4"/>
        <v>0</v>
      </c>
      <c r="AP99" s="105">
        <f t="shared" si="6"/>
        <v>0</v>
      </c>
      <c r="AQ99" s="105">
        <f t="shared" si="6"/>
        <v>0</v>
      </c>
      <c r="AR99" s="105">
        <f t="shared" si="6"/>
        <v>0</v>
      </c>
      <c r="AS99" s="129"/>
      <c r="AT99" s="130"/>
    </row>
    <row r="100" spans="1:46" ht="12" customHeight="1" x14ac:dyDescent="0.2">
      <c r="A100" s="207"/>
      <c r="B100" s="206" t="s">
        <v>392</v>
      </c>
      <c r="C100" s="24" t="s">
        <v>393</v>
      </c>
      <c r="D100" s="29">
        <f>'99 Analyses'!T100</f>
        <v>743</v>
      </c>
      <c r="E100" s="29">
        <f>'99 Analyses'!U100</f>
        <v>457</v>
      </c>
      <c r="F100" s="29">
        <f>'99 Analyses'!V100</f>
        <v>117</v>
      </c>
      <c r="H100" s="29">
        <f>'99 Analyses'!X100</f>
        <v>10146</v>
      </c>
      <c r="I100" s="29">
        <f>'99 Analyses'!Y100</f>
        <v>14272</v>
      </c>
      <c r="J100" s="29">
        <f>'99 Analyses'!Z100</f>
        <v>15574</v>
      </c>
      <c r="L100" s="28"/>
      <c r="M100" s="28"/>
      <c r="N100" s="28"/>
      <c r="O100" s="28"/>
      <c r="P100" s="28"/>
      <c r="Q100" s="28"/>
      <c r="R100" s="28"/>
      <c r="S100" s="28"/>
      <c r="T100" s="28"/>
      <c r="U100" s="28"/>
      <c r="V100" s="28"/>
      <c r="W100" s="28"/>
      <c r="X100" s="28"/>
      <c r="Y100" s="28"/>
      <c r="Z100" s="28"/>
      <c r="AA100" s="28"/>
      <c r="AB100" s="28"/>
      <c r="AC100" s="28"/>
      <c r="AD100" s="28"/>
      <c r="AE100" s="28"/>
      <c r="AF100" s="28"/>
      <c r="AH100" s="104">
        <f t="shared" si="5"/>
        <v>0</v>
      </c>
      <c r="AI100" s="104">
        <f t="shared" si="5"/>
        <v>0</v>
      </c>
      <c r="AJ100" s="104">
        <f t="shared" si="5"/>
        <v>0</v>
      </c>
      <c r="AL100" s="105">
        <f t="shared" si="4"/>
        <v>0</v>
      </c>
      <c r="AM100" s="105">
        <f t="shared" si="4"/>
        <v>0</v>
      </c>
      <c r="AN100" s="105">
        <f t="shared" si="4"/>
        <v>0</v>
      </c>
      <c r="AP100" s="105">
        <f t="shared" si="6"/>
        <v>0</v>
      </c>
      <c r="AQ100" s="105">
        <f t="shared" si="6"/>
        <v>0</v>
      </c>
      <c r="AR100" s="105">
        <f t="shared" si="6"/>
        <v>0</v>
      </c>
      <c r="AS100" s="129"/>
      <c r="AT100" s="130"/>
    </row>
    <row r="101" spans="1:46" x14ac:dyDescent="0.2">
      <c r="A101" s="207"/>
      <c r="B101" s="207"/>
      <c r="C101" s="34" t="s">
        <v>394</v>
      </c>
      <c r="D101" s="29">
        <f>'99 Analyses'!T101</f>
        <v>0</v>
      </c>
      <c r="E101" s="29">
        <f>'99 Analyses'!U101</f>
        <v>0</v>
      </c>
      <c r="F101" s="29">
        <f>'99 Analyses'!V101</f>
        <v>0</v>
      </c>
      <c r="H101" s="29">
        <f>'99 Analyses'!X101</f>
        <v>0</v>
      </c>
      <c r="I101" s="29">
        <f>'99 Analyses'!Y101</f>
        <v>5</v>
      </c>
      <c r="J101" s="29">
        <f>'99 Analyses'!Z101</f>
        <v>0</v>
      </c>
      <c r="L101" s="28"/>
      <c r="M101" s="28"/>
      <c r="N101" s="28"/>
      <c r="O101" s="28"/>
      <c r="P101" s="28"/>
      <c r="Q101" s="28"/>
      <c r="R101" s="28"/>
      <c r="S101" s="28"/>
      <c r="T101" s="28"/>
      <c r="U101" s="28"/>
      <c r="V101" s="28"/>
      <c r="W101" s="28"/>
      <c r="X101" s="28"/>
      <c r="Y101" s="28"/>
      <c r="Z101" s="28"/>
      <c r="AA101" s="28"/>
      <c r="AB101" s="28"/>
      <c r="AC101" s="28"/>
      <c r="AD101" s="28"/>
      <c r="AE101" s="28"/>
      <c r="AF101" s="28"/>
      <c r="AH101" s="104">
        <f t="shared" si="5"/>
        <v>0</v>
      </c>
      <c r="AI101" s="104">
        <f t="shared" si="5"/>
        <v>0</v>
      </c>
      <c r="AJ101" s="104">
        <f t="shared" si="5"/>
        <v>0</v>
      </c>
      <c r="AL101" s="105">
        <f t="shared" si="4"/>
        <v>0</v>
      </c>
      <c r="AM101" s="105">
        <f t="shared" si="4"/>
        <v>0</v>
      </c>
      <c r="AN101" s="105">
        <f t="shared" si="4"/>
        <v>0</v>
      </c>
      <c r="AP101" s="105">
        <f t="shared" si="6"/>
        <v>0</v>
      </c>
      <c r="AQ101" s="105">
        <f t="shared" si="6"/>
        <v>0</v>
      </c>
      <c r="AR101" s="105">
        <f t="shared" si="6"/>
        <v>0</v>
      </c>
      <c r="AS101" s="129"/>
      <c r="AT101" s="130"/>
    </row>
    <row r="102" spans="1:46" x14ac:dyDescent="0.2">
      <c r="A102" s="207"/>
      <c r="B102" s="207"/>
      <c r="C102" s="34" t="s">
        <v>395</v>
      </c>
      <c r="D102" s="29">
        <f>'99 Analyses'!T102</f>
        <v>1680</v>
      </c>
      <c r="E102" s="29">
        <f>'99 Analyses'!U102</f>
        <v>1250</v>
      </c>
      <c r="F102" s="29">
        <f>'99 Analyses'!V102</f>
        <v>208</v>
      </c>
      <c r="H102" s="29">
        <f>'99 Analyses'!X102</f>
        <v>360663</v>
      </c>
      <c r="I102" s="29">
        <f>'99 Analyses'!Y102</f>
        <v>350794</v>
      </c>
      <c r="J102" s="29">
        <f>'99 Analyses'!Z102</f>
        <v>311838</v>
      </c>
      <c r="L102" s="28"/>
      <c r="M102" s="28"/>
      <c r="N102" s="28"/>
      <c r="O102" s="28"/>
      <c r="P102" s="28"/>
      <c r="Q102" s="28"/>
      <c r="R102" s="28"/>
      <c r="S102" s="28"/>
      <c r="T102" s="28"/>
      <c r="U102" s="28"/>
      <c r="V102" s="28"/>
      <c r="W102" s="28"/>
      <c r="X102" s="28"/>
      <c r="Y102" s="28"/>
      <c r="Z102" s="28"/>
      <c r="AA102" s="28"/>
      <c r="AB102" s="28"/>
      <c r="AC102" s="28"/>
      <c r="AD102" s="28"/>
      <c r="AE102" s="28"/>
      <c r="AF102" s="28"/>
      <c r="AH102" s="104">
        <f t="shared" si="5"/>
        <v>0</v>
      </c>
      <c r="AI102" s="104">
        <f t="shared" si="5"/>
        <v>0</v>
      </c>
      <c r="AJ102" s="104">
        <f t="shared" si="5"/>
        <v>0</v>
      </c>
      <c r="AL102" s="105">
        <f t="shared" si="4"/>
        <v>0</v>
      </c>
      <c r="AM102" s="105">
        <f t="shared" si="4"/>
        <v>0</v>
      </c>
      <c r="AN102" s="105">
        <f t="shared" si="4"/>
        <v>0</v>
      </c>
      <c r="AP102" s="105">
        <f t="shared" si="6"/>
        <v>0</v>
      </c>
      <c r="AQ102" s="105">
        <f t="shared" si="6"/>
        <v>0</v>
      </c>
      <c r="AR102" s="105">
        <f t="shared" si="6"/>
        <v>0</v>
      </c>
      <c r="AS102" s="129"/>
      <c r="AT102" s="130"/>
    </row>
    <row r="103" spans="1:46" x14ac:dyDescent="0.2">
      <c r="A103" s="207"/>
      <c r="B103" s="207"/>
      <c r="C103" s="34" t="s">
        <v>396</v>
      </c>
      <c r="D103" s="29">
        <f>'99 Analyses'!T103</f>
        <v>0</v>
      </c>
      <c r="E103" s="29">
        <f>'99 Analyses'!U103</f>
        <v>0</v>
      </c>
      <c r="F103" s="29">
        <f>'99 Analyses'!V103</f>
        <v>0</v>
      </c>
      <c r="H103" s="29">
        <f>'99 Analyses'!X103</f>
        <v>788</v>
      </c>
      <c r="I103" s="29">
        <f>'99 Analyses'!Y103</f>
        <v>175</v>
      </c>
      <c r="J103" s="29">
        <f>'99 Analyses'!Z103</f>
        <v>91</v>
      </c>
      <c r="L103" s="28"/>
      <c r="M103" s="28"/>
      <c r="N103" s="28"/>
      <c r="O103" s="28"/>
      <c r="P103" s="28"/>
      <c r="Q103" s="28"/>
      <c r="R103" s="28"/>
      <c r="S103" s="28"/>
      <c r="T103" s="28"/>
      <c r="U103" s="28"/>
      <c r="V103" s="28"/>
      <c r="W103" s="28"/>
      <c r="X103" s="28"/>
      <c r="Y103" s="28"/>
      <c r="Z103" s="28"/>
      <c r="AA103" s="28"/>
      <c r="AB103" s="28"/>
      <c r="AC103" s="28"/>
      <c r="AD103" s="28"/>
      <c r="AE103" s="28"/>
      <c r="AF103" s="28"/>
      <c r="AH103" s="104">
        <f t="shared" si="5"/>
        <v>0</v>
      </c>
      <c r="AI103" s="104">
        <f t="shared" si="5"/>
        <v>0</v>
      </c>
      <c r="AJ103" s="104">
        <f t="shared" si="5"/>
        <v>0</v>
      </c>
      <c r="AL103" s="105">
        <f t="shared" si="4"/>
        <v>0</v>
      </c>
      <c r="AM103" s="105">
        <f t="shared" si="4"/>
        <v>0</v>
      </c>
      <c r="AN103" s="105">
        <f t="shared" si="4"/>
        <v>0</v>
      </c>
      <c r="AP103" s="105">
        <f t="shared" si="6"/>
        <v>0</v>
      </c>
      <c r="AQ103" s="105">
        <f t="shared" si="6"/>
        <v>0</v>
      </c>
      <c r="AR103" s="105">
        <f t="shared" si="6"/>
        <v>0</v>
      </c>
      <c r="AS103" s="129"/>
      <c r="AT103" s="130"/>
    </row>
    <row r="104" spans="1:46" x14ac:dyDescent="0.2">
      <c r="A104" s="207"/>
      <c r="B104" s="207"/>
      <c r="C104" s="34" t="s">
        <v>397</v>
      </c>
      <c r="D104" s="29">
        <f>'99 Analyses'!T104</f>
        <v>0</v>
      </c>
      <c r="E104" s="29">
        <f>'99 Analyses'!U104</f>
        <v>0</v>
      </c>
      <c r="F104" s="29">
        <f>'99 Analyses'!V104</f>
        <v>0</v>
      </c>
      <c r="H104" s="29">
        <f>'99 Analyses'!X104</f>
        <v>0</v>
      </c>
      <c r="I104" s="29">
        <f>'99 Analyses'!Y104</f>
        <v>18</v>
      </c>
      <c r="J104" s="29">
        <f>'99 Analyses'!Z104</f>
        <v>64</v>
      </c>
      <c r="L104" s="28"/>
      <c r="M104" s="28"/>
      <c r="N104" s="28"/>
      <c r="O104" s="28"/>
      <c r="P104" s="28"/>
      <c r="Q104" s="28"/>
      <c r="R104" s="28"/>
      <c r="S104" s="28"/>
      <c r="T104" s="28"/>
      <c r="U104" s="28"/>
      <c r="V104" s="28"/>
      <c r="W104" s="28"/>
      <c r="X104" s="28"/>
      <c r="Y104" s="28"/>
      <c r="Z104" s="28"/>
      <c r="AA104" s="28"/>
      <c r="AB104" s="28"/>
      <c r="AC104" s="28"/>
      <c r="AD104" s="28"/>
      <c r="AE104" s="28"/>
      <c r="AF104" s="28"/>
      <c r="AH104" s="104">
        <f t="shared" si="5"/>
        <v>0</v>
      </c>
      <c r="AI104" s="104">
        <f t="shared" si="5"/>
        <v>0</v>
      </c>
      <c r="AJ104" s="104">
        <f t="shared" si="5"/>
        <v>0</v>
      </c>
      <c r="AL104" s="105">
        <f t="shared" si="4"/>
        <v>0</v>
      </c>
      <c r="AM104" s="105">
        <f t="shared" si="4"/>
        <v>0</v>
      </c>
      <c r="AN104" s="105">
        <f t="shared" si="4"/>
        <v>0</v>
      </c>
      <c r="AP104" s="105">
        <f t="shared" si="6"/>
        <v>0</v>
      </c>
      <c r="AQ104" s="105">
        <f t="shared" si="6"/>
        <v>0</v>
      </c>
      <c r="AR104" s="105">
        <f t="shared" si="6"/>
        <v>0</v>
      </c>
      <c r="AS104" s="129"/>
      <c r="AT104" s="130"/>
    </row>
    <row r="105" spans="1:46" x14ac:dyDescent="0.2">
      <c r="A105" s="207"/>
      <c r="B105" s="207"/>
      <c r="C105" s="34" t="s">
        <v>398</v>
      </c>
      <c r="D105" s="29">
        <f>'99 Analyses'!T105</f>
        <v>0</v>
      </c>
      <c r="E105" s="29">
        <f>'99 Analyses'!U105</f>
        <v>0</v>
      </c>
      <c r="F105" s="29">
        <f>'99 Analyses'!V105</f>
        <v>0</v>
      </c>
      <c r="H105" s="29">
        <f>'99 Analyses'!X105</f>
        <v>0</v>
      </c>
      <c r="I105" s="29">
        <f>'99 Analyses'!Y105</f>
        <v>0</v>
      </c>
      <c r="J105" s="29">
        <f>'99 Analyses'!Z105</f>
        <v>6</v>
      </c>
      <c r="K105" s="36"/>
      <c r="L105" s="28"/>
      <c r="M105" s="28"/>
      <c r="N105" s="28"/>
      <c r="O105" s="28"/>
      <c r="P105" s="28"/>
      <c r="Q105" s="28"/>
      <c r="R105" s="28"/>
      <c r="S105" s="28"/>
      <c r="T105" s="28"/>
      <c r="U105" s="28"/>
      <c r="V105" s="28"/>
      <c r="W105" s="28"/>
      <c r="X105" s="28"/>
      <c r="Y105" s="28"/>
      <c r="Z105" s="28"/>
      <c r="AA105" s="28"/>
      <c r="AB105" s="28"/>
      <c r="AC105" s="28"/>
      <c r="AD105" s="28"/>
      <c r="AE105" s="28"/>
      <c r="AF105" s="28"/>
      <c r="AH105" s="104">
        <f t="shared" si="5"/>
        <v>0</v>
      </c>
      <c r="AI105" s="104">
        <f t="shared" si="5"/>
        <v>0</v>
      </c>
      <c r="AJ105" s="104">
        <f t="shared" si="5"/>
        <v>0</v>
      </c>
      <c r="AL105" s="105">
        <f t="shared" si="4"/>
        <v>0</v>
      </c>
      <c r="AM105" s="105">
        <f t="shared" si="4"/>
        <v>0</v>
      </c>
      <c r="AN105" s="105">
        <f t="shared" si="4"/>
        <v>0</v>
      </c>
      <c r="AP105" s="105">
        <f t="shared" si="6"/>
        <v>0</v>
      </c>
      <c r="AQ105" s="105">
        <f t="shared" si="6"/>
        <v>0</v>
      </c>
      <c r="AR105" s="105">
        <f t="shared" si="6"/>
        <v>0</v>
      </c>
      <c r="AS105" s="129"/>
      <c r="AT105" s="130"/>
    </row>
    <row r="106" spans="1:46" x14ac:dyDescent="0.2">
      <c r="A106" s="207"/>
      <c r="B106" s="207"/>
      <c r="C106" s="34" t="s">
        <v>399</v>
      </c>
      <c r="D106" s="29">
        <f>'99 Analyses'!T106</f>
        <v>0</v>
      </c>
      <c r="E106" s="29">
        <f>'99 Analyses'!U106</f>
        <v>0</v>
      </c>
      <c r="F106" s="29">
        <f>'99 Analyses'!V106</f>
        <v>0</v>
      </c>
      <c r="H106" s="29">
        <f>'99 Analyses'!X106</f>
        <v>0</v>
      </c>
      <c r="I106" s="29">
        <f>'99 Analyses'!Y106</f>
        <v>0</v>
      </c>
      <c r="J106" s="29">
        <f>'99 Analyses'!Z106</f>
        <v>0</v>
      </c>
      <c r="L106" s="28"/>
      <c r="M106" s="28"/>
      <c r="N106" s="28"/>
      <c r="O106" s="28"/>
      <c r="P106" s="28"/>
      <c r="Q106" s="28"/>
      <c r="R106" s="28"/>
      <c r="S106" s="28"/>
      <c r="T106" s="28"/>
      <c r="U106" s="28"/>
      <c r="V106" s="28"/>
      <c r="W106" s="28"/>
      <c r="X106" s="28"/>
      <c r="Y106" s="28"/>
      <c r="Z106" s="28"/>
      <c r="AA106" s="28"/>
      <c r="AB106" s="28"/>
      <c r="AC106" s="28"/>
      <c r="AD106" s="28"/>
      <c r="AE106" s="28"/>
      <c r="AF106" s="28"/>
      <c r="AH106" s="104">
        <f t="shared" si="5"/>
        <v>0</v>
      </c>
      <c r="AI106" s="104">
        <f t="shared" si="5"/>
        <v>0</v>
      </c>
      <c r="AJ106" s="104">
        <f t="shared" si="5"/>
        <v>0</v>
      </c>
      <c r="AL106" s="105">
        <f t="shared" si="4"/>
        <v>0</v>
      </c>
      <c r="AM106" s="105">
        <f t="shared" si="4"/>
        <v>0</v>
      </c>
      <c r="AN106" s="105">
        <f t="shared" si="4"/>
        <v>0</v>
      </c>
      <c r="AP106" s="105">
        <f t="shared" si="6"/>
        <v>0</v>
      </c>
      <c r="AQ106" s="105">
        <f t="shared" si="6"/>
        <v>0</v>
      </c>
      <c r="AR106" s="105">
        <f t="shared" si="6"/>
        <v>0</v>
      </c>
      <c r="AS106" s="129"/>
      <c r="AT106" s="130"/>
    </row>
    <row r="107" spans="1:46" x14ac:dyDescent="0.2">
      <c r="A107" s="207"/>
      <c r="B107" s="207"/>
      <c r="C107" s="34" t="s">
        <v>400</v>
      </c>
      <c r="D107" s="29">
        <f>'99 Analyses'!T107</f>
        <v>0</v>
      </c>
      <c r="E107" s="29">
        <f>'99 Analyses'!U107</f>
        <v>0</v>
      </c>
      <c r="F107" s="29">
        <f>'99 Analyses'!V107</f>
        <v>0</v>
      </c>
      <c r="H107" s="29">
        <f>'99 Analyses'!X107</f>
        <v>0</v>
      </c>
      <c r="I107" s="29">
        <f>'99 Analyses'!Y107</f>
        <v>0</v>
      </c>
      <c r="J107" s="29">
        <f>'99 Analyses'!Z107</f>
        <v>0</v>
      </c>
      <c r="L107" s="28"/>
      <c r="M107" s="28"/>
      <c r="N107" s="28"/>
      <c r="O107" s="28"/>
      <c r="P107" s="28"/>
      <c r="Q107" s="28"/>
      <c r="R107" s="28"/>
      <c r="S107" s="28"/>
      <c r="T107" s="28"/>
      <c r="U107" s="28"/>
      <c r="V107" s="28"/>
      <c r="W107" s="28"/>
      <c r="X107" s="28"/>
      <c r="Y107" s="28"/>
      <c r="Z107" s="28"/>
      <c r="AA107" s="28"/>
      <c r="AB107" s="28"/>
      <c r="AC107" s="28"/>
      <c r="AD107" s="28"/>
      <c r="AE107" s="28"/>
      <c r="AF107" s="28"/>
      <c r="AH107" s="104">
        <f t="shared" si="5"/>
        <v>0</v>
      </c>
      <c r="AI107" s="104">
        <f t="shared" si="5"/>
        <v>0</v>
      </c>
      <c r="AJ107" s="104">
        <f t="shared" si="5"/>
        <v>0</v>
      </c>
      <c r="AL107" s="105">
        <f t="shared" si="4"/>
        <v>0</v>
      </c>
      <c r="AM107" s="105">
        <f t="shared" si="4"/>
        <v>0</v>
      </c>
      <c r="AN107" s="105">
        <f t="shared" si="4"/>
        <v>0</v>
      </c>
      <c r="AP107" s="105">
        <f t="shared" si="6"/>
        <v>0</v>
      </c>
      <c r="AQ107" s="105">
        <f t="shared" si="6"/>
        <v>0</v>
      </c>
      <c r="AR107" s="105">
        <f t="shared" si="6"/>
        <v>0</v>
      </c>
      <c r="AS107" s="129"/>
      <c r="AT107" s="130"/>
    </row>
    <row r="108" spans="1:46" x14ac:dyDescent="0.2">
      <c r="A108" s="207"/>
      <c r="B108" s="207"/>
      <c r="C108" s="34" t="s">
        <v>136</v>
      </c>
      <c r="D108" s="29">
        <f>'99 Analyses'!T108</f>
        <v>0</v>
      </c>
      <c r="E108" s="29">
        <f>'99 Analyses'!U108</f>
        <v>0</v>
      </c>
      <c r="F108" s="29">
        <f>'99 Analyses'!V108</f>
        <v>0</v>
      </c>
      <c r="H108" s="29">
        <f>'99 Analyses'!X108</f>
        <v>0</v>
      </c>
      <c r="I108" s="29">
        <f>'99 Analyses'!Y108</f>
        <v>0</v>
      </c>
      <c r="J108" s="29">
        <f>'99 Analyses'!Z108</f>
        <v>0</v>
      </c>
      <c r="L108" s="28"/>
      <c r="M108" s="28"/>
      <c r="N108" s="28"/>
      <c r="O108" s="28"/>
      <c r="P108" s="28"/>
      <c r="Q108" s="28"/>
      <c r="R108" s="28"/>
      <c r="S108" s="28"/>
      <c r="T108" s="28"/>
      <c r="U108" s="28"/>
      <c r="V108" s="28"/>
      <c r="W108" s="28"/>
      <c r="X108" s="28"/>
      <c r="Y108" s="28"/>
      <c r="Z108" s="28"/>
      <c r="AA108" s="28"/>
      <c r="AB108" s="28"/>
      <c r="AC108" s="28"/>
      <c r="AD108" s="28"/>
      <c r="AE108" s="28"/>
      <c r="AF108" s="28"/>
      <c r="AH108" s="104">
        <f t="shared" si="5"/>
        <v>0</v>
      </c>
      <c r="AI108" s="104">
        <f t="shared" si="5"/>
        <v>0</v>
      </c>
      <c r="AJ108" s="104">
        <f t="shared" si="5"/>
        <v>0</v>
      </c>
      <c r="AL108" s="105">
        <f t="shared" si="4"/>
        <v>0</v>
      </c>
      <c r="AM108" s="105">
        <f t="shared" si="4"/>
        <v>0</v>
      </c>
      <c r="AN108" s="105">
        <f t="shared" si="4"/>
        <v>0</v>
      </c>
      <c r="AP108" s="105">
        <f t="shared" si="6"/>
        <v>0</v>
      </c>
      <c r="AQ108" s="105">
        <f t="shared" si="6"/>
        <v>0</v>
      </c>
      <c r="AR108" s="105">
        <f t="shared" si="6"/>
        <v>0</v>
      </c>
      <c r="AS108" s="129"/>
      <c r="AT108" s="130"/>
    </row>
    <row r="109" spans="1:46" x14ac:dyDescent="0.2">
      <c r="A109" s="207"/>
      <c r="B109" s="207"/>
      <c r="C109" s="34" t="s">
        <v>401</v>
      </c>
      <c r="D109" s="29">
        <f>'99 Analyses'!T109</f>
        <v>0</v>
      </c>
      <c r="E109" s="29">
        <f>'99 Analyses'!U109</f>
        <v>0</v>
      </c>
      <c r="F109" s="29">
        <f>'99 Analyses'!V109</f>
        <v>0</v>
      </c>
      <c r="H109" s="29">
        <f>'99 Analyses'!X109</f>
        <v>0</v>
      </c>
      <c r="I109" s="29">
        <f>'99 Analyses'!Y109</f>
        <v>20</v>
      </c>
      <c r="J109" s="29">
        <f>'99 Analyses'!Z109</f>
        <v>291</v>
      </c>
      <c r="L109" s="28"/>
      <c r="M109" s="28"/>
      <c r="N109" s="28"/>
      <c r="O109" s="28"/>
      <c r="P109" s="28"/>
      <c r="Q109" s="28"/>
      <c r="R109" s="28"/>
      <c r="S109" s="28"/>
      <c r="T109" s="28"/>
      <c r="U109" s="28"/>
      <c r="V109" s="28"/>
      <c r="W109" s="28"/>
      <c r="X109" s="28"/>
      <c r="Y109" s="28"/>
      <c r="Z109" s="28"/>
      <c r="AA109" s="28"/>
      <c r="AB109" s="28"/>
      <c r="AC109" s="28"/>
      <c r="AD109" s="28"/>
      <c r="AE109" s="28"/>
      <c r="AF109" s="28"/>
      <c r="AH109" s="104">
        <f t="shared" si="5"/>
        <v>0</v>
      </c>
      <c r="AI109" s="104">
        <f t="shared" si="5"/>
        <v>0</v>
      </c>
      <c r="AJ109" s="104">
        <f t="shared" si="5"/>
        <v>0</v>
      </c>
      <c r="AL109" s="105">
        <f t="shared" ref="AL109:AN172" si="7">-U109+X109</f>
        <v>0</v>
      </c>
      <c r="AM109" s="105">
        <f t="shared" si="7"/>
        <v>0</v>
      </c>
      <c r="AN109" s="105">
        <f t="shared" si="7"/>
        <v>0</v>
      </c>
      <c r="AP109" s="105">
        <f t="shared" si="6"/>
        <v>0</v>
      </c>
      <c r="AQ109" s="105">
        <f t="shared" si="6"/>
        <v>0</v>
      </c>
      <c r="AR109" s="105">
        <f t="shared" si="6"/>
        <v>0</v>
      </c>
      <c r="AS109" s="129"/>
      <c r="AT109" s="130"/>
    </row>
    <row r="110" spans="1:46" x14ac:dyDescent="0.2">
      <c r="A110" s="207"/>
      <c r="B110" s="207"/>
      <c r="C110" s="34" t="s">
        <v>138</v>
      </c>
      <c r="D110" s="29">
        <f>'99 Analyses'!T110</f>
        <v>0</v>
      </c>
      <c r="E110" s="29">
        <f>'99 Analyses'!U110</f>
        <v>0</v>
      </c>
      <c r="F110" s="29">
        <f>'99 Analyses'!V110</f>
        <v>0</v>
      </c>
      <c r="H110" s="29">
        <f>'99 Analyses'!X110</f>
        <v>0</v>
      </c>
      <c r="I110" s="29">
        <f>'99 Analyses'!Y110</f>
        <v>0</v>
      </c>
      <c r="J110" s="29">
        <f>'99 Analyses'!Z110</f>
        <v>0</v>
      </c>
      <c r="L110" s="28"/>
      <c r="M110" s="28"/>
      <c r="N110" s="28"/>
      <c r="O110" s="28"/>
      <c r="P110" s="28"/>
      <c r="Q110" s="28"/>
      <c r="R110" s="28"/>
      <c r="S110" s="28"/>
      <c r="T110" s="28"/>
      <c r="U110" s="28"/>
      <c r="V110" s="28"/>
      <c r="W110" s="28"/>
      <c r="X110" s="28"/>
      <c r="Y110" s="28"/>
      <c r="Z110" s="28"/>
      <c r="AA110" s="28"/>
      <c r="AB110" s="28"/>
      <c r="AC110" s="28"/>
      <c r="AD110" s="28"/>
      <c r="AE110" s="28"/>
      <c r="AF110" s="28"/>
      <c r="AH110" s="104">
        <f t="shared" si="5"/>
        <v>0</v>
      </c>
      <c r="AI110" s="104">
        <f t="shared" si="5"/>
        <v>0</v>
      </c>
      <c r="AJ110" s="104">
        <f t="shared" si="5"/>
        <v>0</v>
      </c>
      <c r="AL110" s="105">
        <f t="shared" si="7"/>
        <v>0</v>
      </c>
      <c r="AM110" s="105">
        <f t="shared" si="7"/>
        <v>0</v>
      </c>
      <c r="AN110" s="105">
        <f t="shared" si="7"/>
        <v>0</v>
      </c>
      <c r="AP110" s="105">
        <f t="shared" si="6"/>
        <v>0</v>
      </c>
      <c r="AQ110" s="105">
        <f t="shared" si="6"/>
        <v>0</v>
      </c>
      <c r="AR110" s="105">
        <f t="shared" si="6"/>
        <v>0</v>
      </c>
      <c r="AS110" s="129"/>
      <c r="AT110" s="130"/>
    </row>
    <row r="111" spans="1:46" x14ac:dyDescent="0.2">
      <c r="A111" s="207"/>
      <c r="B111" s="207"/>
      <c r="C111" s="34" t="s">
        <v>139</v>
      </c>
      <c r="D111" s="29">
        <f>'99 Analyses'!T111</f>
        <v>0</v>
      </c>
      <c r="E111" s="29">
        <f>'99 Analyses'!U111</f>
        <v>0</v>
      </c>
      <c r="F111" s="29">
        <f>'99 Analyses'!V111</f>
        <v>0</v>
      </c>
      <c r="H111" s="29">
        <f>'99 Analyses'!X111</f>
        <v>0</v>
      </c>
      <c r="I111" s="29">
        <f>'99 Analyses'!Y111</f>
        <v>19</v>
      </c>
      <c r="J111" s="29">
        <f>'99 Analyses'!Z111</f>
        <v>0</v>
      </c>
      <c r="L111" s="28"/>
      <c r="M111" s="28"/>
      <c r="N111" s="28"/>
      <c r="O111" s="28"/>
      <c r="P111" s="28"/>
      <c r="Q111" s="28"/>
      <c r="R111" s="28"/>
      <c r="S111" s="28"/>
      <c r="T111" s="28"/>
      <c r="U111" s="28"/>
      <c r="V111" s="28"/>
      <c r="W111" s="28"/>
      <c r="X111" s="28"/>
      <c r="Y111" s="28"/>
      <c r="Z111" s="28"/>
      <c r="AA111" s="28"/>
      <c r="AB111" s="28"/>
      <c r="AC111" s="28"/>
      <c r="AD111" s="28"/>
      <c r="AE111" s="28"/>
      <c r="AF111" s="28"/>
      <c r="AH111" s="104">
        <f t="shared" si="5"/>
        <v>0</v>
      </c>
      <c r="AI111" s="104">
        <f t="shared" si="5"/>
        <v>0</v>
      </c>
      <c r="AJ111" s="104">
        <f t="shared" si="5"/>
        <v>0</v>
      </c>
      <c r="AL111" s="105">
        <f t="shared" si="7"/>
        <v>0</v>
      </c>
      <c r="AM111" s="105">
        <f t="shared" si="7"/>
        <v>0</v>
      </c>
      <c r="AN111" s="105">
        <f t="shared" si="7"/>
        <v>0</v>
      </c>
      <c r="AP111" s="105">
        <f t="shared" si="6"/>
        <v>0</v>
      </c>
      <c r="AQ111" s="105">
        <f t="shared" si="6"/>
        <v>0</v>
      </c>
      <c r="AR111" s="105">
        <f t="shared" si="6"/>
        <v>0</v>
      </c>
      <c r="AS111" s="129"/>
      <c r="AT111" s="130"/>
    </row>
    <row r="112" spans="1:46" x14ac:dyDescent="0.2">
      <c r="A112" s="208"/>
      <c r="B112" s="208"/>
      <c r="C112" s="40" t="s">
        <v>140</v>
      </c>
      <c r="D112" s="29">
        <f>'99 Analyses'!T112</f>
        <v>0</v>
      </c>
      <c r="E112" s="29">
        <f>'99 Analyses'!U112</f>
        <v>5</v>
      </c>
      <c r="F112" s="29">
        <f>'99 Analyses'!V112</f>
        <v>34</v>
      </c>
      <c r="H112" s="29">
        <f>'99 Analyses'!X112</f>
        <v>0</v>
      </c>
      <c r="I112" s="29">
        <f>'99 Analyses'!Y112</f>
        <v>18</v>
      </c>
      <c r="J112" s="29">
        <f>'99 Analyses'!Z112</f>
        <v>28</v>
      </c>
      <c r="L112" s="28"/>
      <c r="M112" s="28"/>
      <c r="N112" s="28"/>
      <c r="O112" s="28"/>
      <c r="P112" s="28"/>
      <c r="Q112" s="28"/>
      <c r="R112" s="28"/>
      <c r="S112" s="28"/>
      <c r="T112" s="28"/>
      <c r="U112" s="28"/>
      <c r="V112" s="28"/>
      <c r="W112" s="28"/>
      <c r="X112" s="28"/>
      <c r="Y112" s="28"/>
      <c r="Z112" s="28"/>
      <c r="AA112" s="28"/>
      <c r="AB112" s="28"/>
      <c r="AC112" s="28"/>
      <c r="AD112" s="28"/>
      <c r="AE112" s="28"/>
      <c r="AF112" s="28"/>
      <c r="AH112" s="104">
        <f t="shared" si="5"/>
        <v>0</v>
      </c>
      <c r="AI112" s="104">
        <f t="shared" si="5"/>
        <v>0</v>
      </c>
      <c r="AJ112" s="104">
        <f t="shared" si="5"/>
        <v>0</v>
      </c>
      <c r="AL112" s="105">
        <f t="shared" si="7"/>
        <v>0</v>
      </c>
      <c r="AM112" s="105">
        <f t="shared" si="7"/>
        <v>0</v>
      </c>
      <c r="AN112" s="105">
        <f t="shared" si="7"/>
        <v>0</v>
      </c>
      <c r="AP112" s="105">
        <f t="shared" si="6"/>
        <v>0</v>
      </c>
      <c r="AQ112" s="105">
        <f t="shared" si="6"/>
        <v>0</v>
      </c>
      <c r="AR112" s="105">
        <f t="shared" si="6"/>
        <v>0</v>
      </c>
      <c r="AS112" s="129"/>
      <c r="AT112" s="130"/>
    </row>
    <row r="113" spans="1:46" ht="12" customHeight="1" x14ac:dyDescent="0.2">
      <c r="A113" s="206" t="s">
        <v>410</v>
      </c>
      <c r="B113" s="206" t="s">
        <v>402</v>
      </c>
      <c r="C113" s="24" t="s">
        <v>403</v>
      </c>
      <c r="D113" s="29">
        <f>'99 Analyses'!T113</f>
        <v>0</v>
      </c>
      <c r="E113" s="29">
        <f>'99 Analyses'!U113</f>
        <v>0</v>
      </c>
      <c r="F113" s="29">
        <f>'99 Analyses'!V113</f>
        <v>0</v>
      </c>
      <c r="H113" s="29">
        <f>'99 Analyses'!X113</f>
        <v>0</v>
      </c>
      <c r="I113" s="29">
        <f>'99 Analyses'!Y113</f>
        <v>0</v>
      </c>
      <c r="J113" s="29">
        <f>'99 Analyses'!Z113</f>
        <v>0</v>
      </c>
      <c r="L113" s="28"/>
      <c r="M113" s="28"/>
      <c r="N113" s="28"/>
      <c r="O113" s="28"/>
      <c r="P113" s="28"/>
      <c r="Q113" s="28"/>
      <c r="R113" s="28"/>
      <c r="S113" s="28"/>
      <c r="T113" s="28"/>
      <c r="U113" s="28"/>
      <c r="V113" s="28"/>
      <c r="W113" s="28"/>
      <c r="X113" s="28"/>
      <c r="Y113" s="28"/>
      <c r="Z113" s="28"/>
      <c r="AA113" s="28"/>
      <c r="AB113" s="28"/>
      <c r="AC113" s="28"/>
      <c r="AD113" s="28"/>
      <c r="AE113" s="28"/>
      <c r="AF113" s="28"/>
      <c r="AH113" s="104">
        <f t="shared" si="5"/>
        <v>0</v>
      </c>
      <c r="AI113" s="104">
        <f t="shared" si="5"/>
        <v>0</v>
      </c>
      <c r="AJ113" s="104">
        <f t="shared" si="5"/>
        <v>0</v>
      </c>
      <c r="AL113" s="105">
        <f t="shared" si="7"/>
        <v>0</v>
      </c>
      <c r="AM113" s="105">
        <f t="shared" si="7"/>
        <v>0</v>
      </c>
      <c r="AN113" s="105">
        <f t="shared" si="7"/>
        <v>0</v>
      </c>
      <c r="AP113" s="105">
        <f t="shared" si="6"/>
        <v>0</v>
      </c>
      <c r="AQ113" s="105">
        <f t="shared" si="6"/>
        <v>0</v>
      </c>
      <c r="AR113" s="105">
        <f t="shared" si="6"/>
        <v>0</v>
      </c>
      <c r="AS113" s="129"/>
      <c r="AT113" s="130"/>
    </row>
    <row r="114" spans="1:46" x14ac:dyDescent="0.2">
      <c r="A114" s="207"/>
      <c r="B114" s="207"/>
      <c r="C114" s="34" t="s">
        <v>404</v>
      </c>
      <c r="D114" s="29">
        <f>'99 Analyses'!T114</f>
        <v>0</v>
      </c>
      <c r="E114" s="29">
        <f>'99 Analyses'!U114</f>
        <v>3</v>
      </c>
      <c r="F114" s="29">
        <f>'99 Analyses'!V114</f>
        <v>0</v>
      </c>
      <c r="H114" s="29">
        <f>'99 Analyses'!X114</f>
        <v>0</v>
      </c>
      <c r="I114" s="29">
        <f>'99 Analyses'!Y114</f>
        <v>7</v>
      </c>
      <c r="J114" s="29">
        <f>'99 Analyses'!Z114</f>
        <v>0</v>
      </c>
      <c r="L114" s="28"/>
      <c r="M114" s="28"/>
      <c r="N114" s="28"/>
      <c r="O114" s="28"/>
      <c r="P114" s="28"/>
      <c r="Q114" s="28"/>
      <c r="R114" s="28"/>
      <c r="S114" s="28"/>
      <c r="T114" s="28"/>
      <c r="U114" s="28"/>
      <c r="V114" s="28"/>
      <c r="W114" s="28"/>
      <c r="X114" s="28"/>
      <c r="Y114" s="28"/>
      <c r="Z114" s="28"/>
      <c r="AA114" s="28"/>
      <c r="AB114" s="28"/>
      <c r="AC114" s="28"/>
      <c r="AD114" s="28"/>
      <c r="AE114" s="28"/>
      <c r="AF114" s="28"/>
      <c r="AH114" s="104">
        <f t="shared" si="5"/>
        <v>0</v>
      </c>
      <c r="AI114" s="104">
        <f t="shared" si="5"/>
        <v>0</v>
      </c>
      <c r="AJ114" s="104">
        <f t="shared" si="5"/>
        <v>0</v>
      </c>
      <c r="AL114" s="105">
        <f t="shared" si="7"/>
        <v>0</v>
      </c>
      <c r="AM114" s="105">
        <f t="shared" si="7"/>
        <v>0</v>
      </c>
      <c r="AN114" s="105">
        <f t="shared" si="7"/>
        <v>0</v>
      </c>
      <c r="AP114" s="105">
        <f t="shared" si="6"/>
        <v>0</v>
      </c>
      <c r="AQ114" s="105">
        <f t="shared" si="6"/>
        <v>0</v>
      </c>
      <c r="AR114" s="105">
        <f t="shared" si="6"/>
        <v>0</v>
      </c>
      <c r="AS114" s="129"/>
      <c r="AT114" s="130"/>
    </row>
    <row r="115" spans="1:46" x14ac:dyDescent="0.2">
      <c r="A115" s="207"/>
      <c r="B115" s="207"/>
      <c r="C115" s="34" t="s">
        <v>405</v>
      </c>
      <c r="D115" s="29">
        <f>'99 Analyses'!T115</f>
        <v>0</v>
      </c>
      <c r="E115" s="29">
        <f>'99 Analyses'!U115</f>
        <v>0</v>
      </c>
      <c r="F115" s="29">
        <f>'99 Analyses'!V115</f>
        <v>0</v>
      </c>
      <c r="H115" s="29">
        <f>'99 Analyses'!X115</f>
        <v>0</v>
      </c>
      <c r="I115" s="29">
        <f>'99 Analyses'!Y115</f>
        <v>2</v>
      </c>
      <c r="J115" s="29">
        <f>'99 Analyses'!Z115</f>
        <v>3</v>
      </c>
      <c r="L115" s="28"/>
      <c r="M115" s="28"/>
      <c r="N115" s="28"/>
      <c r="O115" s="28"/>
      <c r="P115" s="28"/>
      <c r="Q115" s="28"/>
      <c r="R115" s="28"/>
      <c r="S115" s="28"/>
      <c r="T115" s="28"/>
      <c r="U115" s="28"/>
      <c r="V115" s="28"/>
      <c r="W115" s="28"/>
      <c r="X115" s="28"/>
      <c r="Y115" s="28"/>
      <c r="Z115" s="28"/>
      <c r="AA115" s="28"/>
      <c r="AB115" s="28"/>
      <c r="AC115" s="28"/>
      <c r="AD115" s="28"/>
      <c r="AE115" s="28"/>
      <c r="AF115" s="28"/>
      <c r="AH115" s="104">
        <f t="shared" si="5"/>
        <v>0</v>
      </c>
      <c r="AI115" s="104">
        <f t="shared" si="5"/>
        <v>0</v>
      </c>
      <c r="AJ115" s="104">
        <f t="shared" si="5"/>
        <v>0</v>
      </c>
      <c r="AL115" s="105">
        <f t="shared" si="7"/>
        <v>0</v>
      </c>
      <c r="AM115" s="105">
        <f t="shared" si="7"/>
        <v>0</v>
      </c>
      <c r="AN115" s="105">
        <f t="shared" si="7"/>
        <v>0</v>
      </c>
      <c r="AP115" s="105">
        <f t="shared" si="6"/>
        <v>0</v>
      </c>
      <c r="AQ115" s="105">
        <f t="shared" si="6"/>
        <v>0</v>
      </c>
      <c r="AR115" s="105">
        <f t="shared" si="6"/>
        <v>0</v>
      </c>
      <c r="AS115" s="129"/>
      <c r="AT115" s="130"/>
    </row>
    <row r="116" spans="1:46" x14ac:dyDescent="0.2">
      <c r="A116" s="207"/>
      <c r="B116" s="207"/>
      <c r="C116" s="34" t="s">
        <v>146</v>
      </c>
      <c r="D116" s="29">
        <f>'99 Analyses'!T116</f>
        <v>0</v>
      </c>
      <c r="E116" s="29">
        <f>'99 Analyses'!U116</f>
        <v>0</v>
      </c>
      <c r="F116" s="29">
        <f>'99 Analyses'!V116</f>
        <v>0</v>
      </c>
      <c r="H116" s="29">
        <f>'99 Analyses'!X116</f>
        <v>0</v>
      </c>
      <c r="I116" s="29">
        <f>'99 Analyses'!Y116</f>
        <v>103</v>
      </c>
      <c r="J116" s="29">
        <f>'99 Analyses'!Z116</f>
        <v>1</v>
      </c>
      <c r="L116" s="28"/>
      <c r="M116" s="28"/>
      <c r="N116" s="28"/>
      <c r="O116" s="28"/>
      <c r="P116" s="28"/>
      <c r="Q116" s="28"/>
      <c r="R116" s="28"/>
      <c r="S116" s="28"/>
      <c r="T116" s="28"/>
      <c r="U116" s="28"/>
      <c r="V116" s="28"/>
      <c r="W116" s="28"/>
      <c r="X116" s="28"/>
      <c r="Y116" s="28"/>
      <c r="Z116" s="28"/>
      <c r="AA116" s="28"/>
      <c r="AB116" s="28"/>
      <c r="AC116" s="28"/>
      <c r="AD116" s="28"/>
      <c r="AE116" s="28"/>
      <c r="AF116" s="28"/>
      <c r="AH116" s="104">
        <f t="shared" si="5"/>
        <v>0</v>
      </c>
      <c r="AI116" s="104">
        <f t="shared" si="5"/>
        <v>0</v>
      </c>
      <c r="AJ116" s="104">
        <f t="shared" si="5"/>
        <v>0</v>
      </c>
      <c r="AL116" s="105">
        <f t="shared" si="7"/>
        <v>0</v>
      </c>
      <c r="AM116" s="105">
        <f t="shared" si="7"/>
        <v>0</v>
      </c>
      <c r="AN116" s="105">
        <f t="shared" si="7"/>
        <v>0</v>
      </c>
      <c r="AP116" s="105">
        <f t="shared" si="6"/>
        <v>0</v>
      </c>
      <c r="AQ116" s="105">
        <f t="shared" si="6"/>
        <v>0</v>
      </c>
      <c r="AR116" s="105">
        <f t="shared" si="6"/>
        <v>0</v>
      </c>
      <c r="AS116" s="129"/>
      <c r="AT116" s="130"/>
    </row>
    <row r="117" spans="1:46" x14ac:dyDescent="0.2">
      <c r="A117" s="207"/>
      <c r="B117" s="207"/>
      <c r="C117" s="34" t="s">
        <v>406</v>
      </c>
      <c r="D117" s="29">
        <f>'99 Analyses'!T117</f>
        <v>0</v>
      </c>
      <c r="E117" s="29">
        <f>'99 Analyses'!U117</f>
        <v>0</v>
      </c>
      <c r="F117" s="29">
        <f>'99 Analyses'!V117</f>
        <v>0</v>
      </c>
      <c r="G117" s="44"/>
      <c r="H117" s="29">
        <f>'99 Analyses'!X117</f>
        <v>0</v>
      </c>
      <c r="I117" s="29">
        <f>'99 Analyses'!Y117</f>
        <v>0</v>
      </c>
      <c r="J117" s="29">
        <f>'99 Analyses'!Z117</f>
        <v>0</v>
      </c>
      <c r="L117" s="28"/>
      <c r="M117" s="28"/>
      <c r="N117" s="28"/>
      <c r="O117" s="28"/>
      <c r="P117" s="28"/>
      <c r="Q117" s="28"/>
      <c r="R117" s="28"/>
      <c r="S117" s="28"/>
      <c r="T117" s="28"/>
      <c r="U117" s="28"/>
      <c r="V117" s="28"/>
      <c r="W117" s="28"/>
      <c r="X117" s="28"/>
      <c r="Y117" s="28"/>
      <c r="Z117" s="28"/>
      <c r="AA117" s="28"/>
      <c r="AB117" s="28"/>
      <c r="AC117" s="28"/>
      <c r="AD117" s="28"/>
      <c r="AE117" s="28"/>
      <c r="AF117" s="28"/>
      <c r="AH117" s="104">
        <f t="shared" si="5"/>
        <v>0</v>
      </c>
      <c r="AI117" s="104">
        <f t="shared" si="5"/>
        <v>0</v>
      </c>
      <c r="AJ117" s="104">
        <f t="shared" si="5"/>
        <v>0</v>
      </c>
      <c r="AL117" s="105">
        <f t="shared" si="7"/>
        <v>0</v>
      </c>
      <c r="AM117" s="105">
        <f t="shared" si="7"/>
        <v>0</v>
      </c>
      <c r="AN117" s="105">
        <f t="shared" si="7"/>
        <v>0</v>
      </c>
      <c r="AP117" s="105">
        <f t="shared" si="6"/>
        <v>0</v>
      </c>
      <c r="AQ117" s="105">
        <f t="shared" si="6"/>
        <v>0</v>
      </c>
      <c r="AR117" s="105">
        <f t="shared" si="6"/>
        <v>0</v>
      </c>
      <c r="AS117" s="129"/>
      <c r="AT117" s="130"/>
    </row>
    <row r="118" spans="1:46" x14ac:dyDescent="0.2">
      <c r="A118" s="207"/>
      <c r="B118" s="207"/>
      <c r="C118" s="34" t="s">
        <v>407</v>
      </c>
      <c r="D118" s="29">
        <f>'99 Analyses'!T118</f>
        <v>0</v>
      </c>
      <c r="E118" s="29">
        <f>'99 Analyses'!U118</f>
        <v>0</v>
      </c>
      <c r="F118" s="29">
        <f>'99 Analyses'!V118</f>
        <v>0</v>
      </c>
      <c r="H118" s="29">
        <f>'99 Analyses'!X118</f>
        <v>0</v>
      </c>
      <c r="I118" s="29">
        <f>'99 Analyses'!Y118</f>
        <v>0</v>
      </c>
      <c r="J118" s="29">
        <f>'99 Analyses'!Z118</f>
        <v>0</v>
      </c>
      <c r="L118" s="28"/>
      <c r="M118" s="28"/>
      <c r="N118" s="28"/>
      <c r="O118" s="28"/>
      <c r="P118" s="28"/>
      <c r="Q118" s="28"/>
      <c r="R118" s="28"/>
      <c r="S118" s="28"/>
      <c r="T118" s="28"/>
      <c r="U118" s="28"/>
      <c r="V118" s="28"/>
      <c r="W118" s="28"/>
      <c r="X118" s="28"/>
      <c r="Y118" s="28"/>
      <c r="Z118" s="28"/>
      <c r="AA118" s="28"/>
      <c r="AB118" s="28"/>
      <c r="AC118" s="28"/>
      <c r="AD118" s="28"/>
      <c r="AE118" s="28"/>
      <c r="AF118" s="28"/>
      <c r="AH118" s="104">
        <f t="shared" si="5"/>
        <v>0</v>
      </c>
      <c r="AI118" s="104">
        <f t="shared" si="5"/>
        <v>0</v>
      </c>
      <c r="AJ118" s="104">
        <f t="shared" si="5"/>
        <v>0</v>
      </c>
      <c r="AL118" s="105">
        <f t="shared" si="7"/>
        <v>0</v>
      </c>
      <c r="AM118" s="105">
        <f t="shared" si="7"/>
        <v>0</v>
      </c>
      <c r="AN118" s="105">
        <f t="shared" si="7"/>
        <v>0</v>
      </c>
      <c r="AP118" s="105">
        <f t="shared" si="6"/>
        <v>0</v>
      </c>
      <c r="AQ118" s="105">
        <f t="shared" si="6"/>
        <v>0</v>
      </c>
      <c r="AR118" s="105">
        <f t="shared" si="6"/>
        <v>0</v>
      </c>
      <c r="AS118" s="129"/>
      <c r="AT118" s="130"/>
    </row>
    <row r="119" spans="1:46" x14ac:dyDescent="0.2">
      <c r="A119" s="207"/>
      <c r="B119" s="207"/>
      <c r="C119" s="34" t="s">
        <v>408</v>
      </c>
      <c r="D119" s="29">
        <f>'99 Analyses'!T119</f>
        <v>0</v>
      </c>
      <c r="E119" s="29">
        <f>'99 Analyses'!U119</f>
        <v>0</v>
      </c>
      <c r="F119" s="29">
        <f>'99 Analyses'!V119</f>
        <v>0</v>
      </c>
      <c r="H119" s="29">
        <f>'99 Analyses'!X119</f>
        <v>0</v>
      </c>
      <c r="I119" s="29">
        <f>'99 Analyses'!Y119</f>
        <v>0</v>
      </c>
      <c r="J119" s="29">
        <f>'99 Analyses'!Z119</f>
        <v>0</v>
      </c>
      <c r="L119" s="28"/>
      <c r="M119" s="28"/>
      <c r="N119" s="28"/>
      <c r="O119" s="28"/>
      <c r="P119" s="28"/>
      <c r="Q119" s="28"/>
      <c r="R119" s="28"/>
      <c r="S119" s="28"/>
      <c r="T119" s="28"/>
      <c r="U119" s="28"/>
      <c r="V119" s="28"/>
      <c r="W119" s="28"/>
      <c r="X119" s="28"/>
      <c r="Y119" s="28"/>
      <c r="Z119" s="28"/>
      <c r="AA119" s="28"/>
      <c r="AB119" s="28"/>
      <c r="AC119" s="28"/>
      <c r="AD119" s="28"/>
      <c r="AE119" s="28"/>
      <c r="AF119" s="28"/>
      <c r="AH119" s="104">
        <f t="shared" si="5"/>
        <v>0</v>
      </c>
      <c r="AI119" s="104">
        <f t="shared" si="5"/>
        <v>0</v>
      </c>
      <c r="AJ119" s="104">
        <f t="shared" si="5"/>
        <v>0</v>
      </c>
      <c r="AL119" s="105">
        <f t="shared" si="7"/>
        <v>0</v>
      </c>
      <c r="AM119" s="105">
        <f t="shared" si="7"/>
        <v>0</v>
      </c>
      <c r="AN119" s="105">
        <f t="shared" si="7"/>
        <v>0</v>
      </c>
      <c r="AP119" s="105">
        <f t="shared" si="6"/>
        <v>0</v>
      </c>
      <c r="AQ119" s="105">
        <f t="shared" si="6"/>
        <v>0</v>
      </c>
      <c r="AR119" s="105">
        <f t="shared" si="6"/>
        <v>0</v>
      </c>
      <c r="AS119" s="129"/>
      <c r="AT119" s="130"/>
    </row>
    <row r="120" spans="1:46" x14ac:dyDescent="0.2">
      <c r="A120" s="207"/>
      <c r="B120" s="208"/>
      <c r="C120" s="34" t="s">
        <v>409</v>
      </c>
      <c r="D120" s="29">
        <f>'99 Analyses'!T120</f>
        <v>0</v>
      </c>
      <c r="E120" s="29">
        <f>'99 Analyses'!U120</f>
        <v>0</v>
      </c>
      <c r="F120" s="29">
        <f>'99 Analyses'!V120</f>
        <v>0</v>
      </c>
      <c r="H120" s="29">
        <f>'99 Analyses'!X120</f>
        <v>0</v>
      </c>
      <c r="I120" s="29">
        <f>'99 Analyses'!Y120</f>
        <v>2</v>
      </c>
      <c r="J120" s="29">
        <f>'99 Analyses'!Z120</f>
        <v>1</v>
      </c>
      <c r="L120" s="28"/>
      <c r="M120" s="28"/>
      <c r="N120" s="28"/>
      <c r="O120" s="28"/>
      <c r="P120" s="28"/>
      <c r="Q120" s="28"/>
      <c r="R120" s="28"/>
      <c r="S120" s="28"/>
      <c r="T120" s="28"/>
      <c r="U120" s="28"/>
      <c r="V120" s="28"/>
      <c r="W120" s="28"/>
      <c r="X120" s="28"/>
      <c r="Y120" s="28"/>
      <c r="Z120" s="28"/>
      <c r="AA120" s="28"/>
      <c r="AB120" s="28"/>
      <c r="AC120" s="28"/>
      <c r="AD120" s="28"/>
      <c r="AE120" s="28"/>
      <c r="AF120" s="28"/>
      <c r="AH120" s="104">
        <f t="shared" si="5"/>
        <v>0</v>
      </c>
      <c r="AI120" s="104">
        <f t="shared" si="5"/>
        <v>0</v>
      </c>
      <c r="AJ120" s="104">
        <f t="shared" si="5"/>
        <v>0</v>
      </c>
      <c r="AL120" s="105">
        <f t="shared" si="7"/>
        <v>0</v>
      </c>
      <c r="AM120" s="105">
        <f t="shared" si="7"/>
        <v>0</v>
      </c>
      <c r="AN120" s="105">
        <f t="shared" si="7"/>
        <v>0</v>
      </c>
      <c r="AP120" s="105">
        <f t="shared" si="6"/>
        <v>0</v>
      </c>
      <c r="AQ120" s="105">
        <f t="shared" si="6"/>
        <v>0</v>
      </c>
      <c r="AR120" s="105">
        <f t="shared" si="6"/>
        <v>0</v>
      </c>
      <c r="AS120" s="129"/>
      <c r="AT120" s="130"/>
    </row>
    <row r="121" spans="1:46" ht="12" customHeight="1" x14ac:dyDescent="0.2">
      <c r="A121" s="207"/>
      <c r="B121" s="206" t="s">
        <v>411</v>
      </c>
      <c r="C121" s="24" t="s">
        <v>152</v>
      </c>
      <c r="D121" s="29">
        <f>'99 Analyses'!T121</f>
        <v>0</v>
      </c>
      <c r="E121" s="29">
        <f>'99 Analyses'!U121</f>
        <v>0</v>
      </c>
      <c r="F121" s="29">
        <f>'99 Analyses'!V121</f>
        <v>0</v>
      </c>
      <c r="H121" s="29">
        <f>'99 Analyses'!X121</f>
        <v>0</v>
      </c>
      <c r="I121" s="29">
        <f>'99 Analyses'!Y121</f>
        <v>2</v>
      </c>
      <c r="J121" s="29">
        <f>'99 Analyses'!Z121</f>
        <v>16</v>
      </c>
      <c r="L121" s="28"/>
      <c r="M121" s="28"/>
      <c r="N121" s="28"/>
      <c r="O121" s="28"/>
      <c r="P121" s="28"/>
      <c r="Q121" s="28"/>
      <c r="R121" s="28"/>
      <c r="S121" s="28"/>
      <c r="T121" s="28"/>
      <c r="U121" s="28"/>
      <c r="V121" s="28"/>
      <c r="W121" s="28"/>
      <c r="X121" s="28"/>
      <c r="Y121" s="28"/>
      <c r="Z121" s="28"/>
      <c r="AA121" s="28"/>
      <c r="AB121" s="28"/>
      <c r="AC121" s="28"/>
      <c r="AD121" s="28"/>
      <c r="AE121" s="28"/>
      <c r="AF121" s="28"/>
      <c r="AH121" s="104">
        <f t="shared" si="5"/>
        <v>0</v>
      </c>
      <c r="AI121" s="104">
        <f t="shared" si="5"/>
        <v>0</v>
      </c>
      <c r="AJ121" s="104">
        <f t="shared" si="5"/>
        <v>0</v>
      </c>
      <c r="AL121" s="105">
        <f t="shared" si="7"/>
        <v>0</v>
      </c>
      <c r="AM121" s="105">
        <f t="shared" si="7"/>
        <v>0</v>
      </c>
      <c r="AN121" s="105">
        <f t="shared" si="7"/>
        <v>0</v>
      </c>
      <c r="AP121" s="105">
        <f t="shared" si="6"/>
        <v>0</v>
      </c>
      <c r="AQ121" s="105">
        <f t="shared" si="6"/>
        <v>0</v>
      </c>
      <c r="AR121" s="105">
        <f t="shared" si="6"/>
        <v>0</v>
      </c>
      <c r="AS121" s="129"/>
      <c r="AT121" s="130"/>
    </row>
    <row r="122" spans="1:46" x14ac:dyDescent="0.2">
      <c r="A122" s="207"/>
      <c r="B122" s="207"/>
      <c r="C122" s="41" t="s">
        <v>412</v>
      </c>
      <c r="D122" s="29">
        <f>'99 Analyses'!T122</f>
        <v>0</v>
      </c>
      <c r="E122" s="29">
        <f>'99 Analyses'!U122</f>
        <v>0</v>
      </c>
      <c r="F122" s="29">
        <f>'99 Analyses'!V122</f>
        <v>0</v>
      </c>
      <c r="G122" s="6"/>
      <c r="H122" s="29">
        <f>'99 Analyses'!X122</f>
        <v>0</v>
      </c>
      <c r="I122" s="29">
        <f>'99 Analyses'!Y122</f>
        <v>0</v>
      </c>
      <c r="J122" s="29">
        <f>'99 Analyses'!Z122</f>
        <v>0</v>
      </c>
      <c r="L122" s="28"/>
      <c r="M122" s="28"/>
      <c r="N122" s="28"/>
      <c r="O122" s="28"/>
      <c r="P122" s="28"/>
      <c r="Q122" s="28"/>
      <c r="R122" s="28"/>
      <c r="S122" s="28"/>
      <c r="T122" s="28"/>
      <c r="U122" s="28"/>
      <c r="V122" s="28"/>
      <c r="W122" s="28"/>
      <c r="X122" s="28"/>
      <c r="Y122" s="28"/>
      <c r="Z122" s="28"/>
      <c r="AA122" s="28"/>
      <c r="AB122" s="28"/>
      <c r="AC122" s="28"/>
      <c r="AD122" s="28"/>
      <c r="AE122" s="28"/>
      <c r="AF122" s="28"/>
      <c r="AH122" s="104">
        <f t="shared" si="5"/>
        <v>0</v>
      </c>
      <c r="AI122" s="104">
        <f t="shared" si="5"/>
        <v>0</v>
      </c>
      <c r="AJ122" s="104">
        <f t="shared" si="5"/>
        <v>0</v>
      </c>
      <c r="AL122" s="105">
        <f t="shared" si="7"/>
        <v>0</v>
      </c>
      <c r="AM122" s="105">
        <f t="shared" si="7"/>
        <v>0</v>
      </c>
      <c r="AN122" s="105">
        <f t="shared" si="7"/>
        <v>0</v>
      </c>
      <c r="AP122" s="105">
        <f t="shared" si="6"/>
        <v>0</v>
      </c>
      <c r="AQ122" s="105">
        <f t="shared" si="6"/>
        <v>0</v>
      </c>
      <c r="AR122" s="105">
        <f t="shared" si="6"/>
        <v>0</v>
      </c>
      <c r="AS122" s="129"/>
      <c r="AT122" s="130"/>
    </row>
    <row r="123" spans="1:46" x14ac:dyDescent="0.2">
      <c r="A123" s="207"/>
      <c r="B123" s="207"/>
      <c r="C123" s="34" t="s">
        <v>413</v>
      </c>
      <c r="D123" s="29">
        <f>'99 Analyses'!T123</f>
        <v>0</v>
      </c>
      <c r="E123" s="29">
        <f>'99 Analyses'!U123</f>
        <v>0</v>
      </c>
      <c r="F123" s="29">
        <f>'99 Analyses'!V123</f>
        <v>0</v>
      </c>
      <c r="H123" s="29">
        <f>'99 Analyses'!X123</f>
        <v>0</v>
      </c>
      <c r="I123" s="29">
        <f>'99 Analyses'!Y123</f>
        <v>2</v>
      </c>
      <c r="J123" s="29">
        <f>'99 Analyses'!Z123</f>
        <v>1</v>
      </c>
      <c r="K123" s="26"/>
      <c r="L123" s="28"/>
      <c r="M123" s="28"/>
      <c r="N123" s="28"/>
      <c r="O123" s="28"/>
      <c r="P123" s="28"/>
      <c r="Q123" s="28"/>
      <c r="R123" s="28"/>
      <c r="S123" s="28"/>
      <c r="T123" s="28"/>
      <c r="U123" s="28"/>
      <c r="V123" s="28"/>
      <c r="W123" s="28"/>
      <c r="X123" s="28"/>
      <c r="Y123" s="28"/>
      <c r="Z123" s="28"/>
      <c r="AA123" s="28"/>
      <c r="AB123" s="28"/>
      <c r="AC123" s="28"/>
      <c r="AD123" s="28"/>
      <c r="AE123" s="28"/>
      <c r="AF123" s="28"/>
      <c r="AH123" s="104">
        <f t="shared" si="5"/>
        <v>0</v>
      </c>
      <c r="AI123" s="104">
        <f t="shared" si="5"/>
        <v>0</v>
      </c>
      <c r="AJ123" s="104">
        <f t="shared" si="5"/>
        <v>0</v>
      </c>
      <c r="AL123" s="105">
        <f t="shared" si="7"/>
        <v>0</v>
      </c>
      <c r="AM123" s="105">
        <f t="shared" si="7"/>
        <v>0</v>
      </c>
      <c r="AN123" s="105">
        <f t="shared" si="7"/>
        <v>0</v>
      </c>
      <c r="AP123" s="105">
        <f t="shared" si="6"/>
        <v>0</v>
      </c>
      <c r="AQ123" s="105">
        <f t="shared" si="6"/>
        <v>0</v>
      </c>
      <c r="AR123" s="105">
        <f t="shared" si="6"/>
        <v>0</v>
      </c>
      <c r="AS123" s="129"/>
      <c r="AT123" s="130"/>
    </row>
    <row r="124" spans="1:46" x14ac:dyDescent="0.2">
      <c r="A124" s="207"/>
      <c r="B124" s="207"/>
      <c r="C124" s="34" t="s">
        <v>414</v>
      </c>
      <c r="D124" s="29">
        <f>'99 Analyses'!T124</f>
        <v>7</v>
      </c>
      <c r="E124" s="29">
        <f>'99 Analyses'!U124</f>
        <v>355</v>
      </c>
      <c r="F124" s="29">
        <f>'99 Analyses'!V124</f>
        <v>945</v>
      </c>
      <c r="H124" s="29">
        <f>'99 Analyses'!X124</f>
        <v>58967</v>
      </c>
      <c r="I124" s="29">
        <f>'99 Analyses'!Y124</f>
        <v>138016</v>
      </c>
      <c r="J124" s="29">
        <f>'99 Analyses'!Z124</f>
        <v>201816</v>
      </c>
      <c r="K124" s="26"/>
      <c r="L124" s="28"/>
      <c r="M124" s="28"/>
      <c r="N124" s="28"/>
      <c r="O124" s="28"/>
      <c r="P124" s="28"/>
      <c r="Q124" s="28"/>
      <c r="R124" s="28"/>
      <c r="S124" s="28"/>
      <c r="T124" s="28"/>
      <c r="U124" s="28"/>
      <c r="V124" s="28"/>
      <c r="W124" s="28"/>
      <c r="X124" s="28"/>
      <c r="Y124" s="28"/>
      <c r="Z124" s="28"/>
      <c r="AA124" s="28"/>
      <c r="AB124" s="28"/>
      <c r="AC124" s="28"/>
      <c r="AD124" s="28"/>
      <c r="AE124" s="28"/>
      <c r="AF124" s="28"/>
      <c r="AH124" s="104">
        <f t="shared" si="5"/>
        <v>0</v>
      </c>
      <c r="AI124" s="104">
        <f t="shared" si="5"/>
        <v>0</v>
      </c>
      <c r="AJ124" s="104">
        <f t="shared" si="5"/>
        <v>0</v>
      </c>
      <c r="AL124" s="105">
        <f t="shared" si="7"/>
        <v>0</v>
      </c>
      <c r="AM124" s="105">
        <f t="shared" si="7"/>
        <v>0</v>
      </c>
      <c r="AN124" s="105">
        <f t="shared" si="7"/>
        <v>0</v>
      </c>
      <c r="AP124" s="105">
        <f t="shared" si="6"/>
        <v>0</v>
      </c>
      <c r="AQ124" s="105">
        <f t="shared" si="6"/>
        <v>0</v>
      </c>
      <c r="AR124" s="105">
        <f t="shared" si="6"/>
        <v>0</v>
      </c>
      <c r="AS124" s="129"/>
      <c r="AT124" s="130"/>
    </row>
    <row r="125" spans="1:46" x14ac:dyDescent="0.2">
      <c r="A125" s="207"/>
      <c r="B125" s="207"/>
      <c r="C125" s="34" t="s">
        <v>415</v>
      </c>
      <c r="D125" s="29">
        <f>'99 Analyses'!T125</f>
        <v>0</v>
      </c>
      <c r="E125" s="29">
        <f>'99 Analyses'!U125</f>
        <v>0</v>
      </c>
      <c r="F125" s="29">
        <f>'99 Analyses'!V125</f>
        <v>0</v>
      </c>
      <c r="H125" s="29">
        <f>'99 Analyses'!X125</f>
        <v>0</v>
      </c>
      <c r="I125" s="29">
        <f>'99 Analyses'!Y125</f>
        <v>0</v>
      </c>
      <c r="J125" s="29">
        <f>'99 Analyses'!Z125</f>
        <v>0</v>
      </c>
      <c r="K125" s="26"/>
      <c r="L125" s="28"/>
      <c r="M125" s="28"/>
      <c r="N125" s="28"/>
      <c r="O125" s="28"/>
      <c r="P125" s="28"/>
      <c r="Q125" s="28"/>
      <c r="R125" s="28"/>
      <c r="S125" s="28"/>
      <c r="T125" s="28"/>
      <c r="U125" s="28"/>
      <c r="V125" s="28"/>
      <c r="W125" s="28"/>
      <c r="X125" s="28"/>
      <c r="Y125" s="28"/>
      <c r="Z125" s="28"/>
      <c r="AA125" s="28"/>
      <c r="AB125" s="28"/>
      <c r="AC125" s="28"/>
      <c r="AD125" s="28"/>
      <c r="AE125" s="28"/>
      <c r="AF125" s="28"/>
      <c r="AH125" s="104">
        <f t="shared" si="5"/>
        <v>0</v>
      </c>
      <c r="AI125" s="104">
        <f t="shared" si="5"/>
        <v>0</v>
      </c>
      <c r="AJ125" s="104">
        <f t="shared" si="5"/>
        <v>0</v>
      </c>
      <c r="AL125" s="105">
        <f t="shared" si="7"/>
        <v>0</v>
      </c>
      <c r="AM125" s="105">
        <f t="shared" si="7"/>
        <v>0</v>
      </c>
      <c r="AN125" s="105">
        <f t="shared" si="7"/>
        <v>0</v>
      </c>
      <c r="AP125" s="105">
        <f t="shared" si="6"/>
        <v>0</v>
      </c>
      <c r="AQ125" s="105">
        <f t="shared" si="6"/>
        <v>0</v>
      </c>
      <c r="AR125" s="105">
        <f t="shared" si="6"/>
        <v>0</v>
      </c>
      <c r="AS125" s="129"/>
      <c r="AT125" s="130"/>
    </row>
    <row r="126" spans="1:46" x14ac:dyDescent="0.2">
      <c r="A126" s="207"/>
      <c r="B126" s="207"/>
      <c r="C126" s="34" t="s">
        <v>157</v>
      </c>
      <c r="D126" s="29">
        <f>'99 Analyses'!T126</f>
        <v>1844</v>
      </c>
      <c r="E126" s="29">
        <f>'99 Analyses'!U126</f>
        <v>1800</v>
      </c>
      <c r="F126" s="29">
        <f>'99 Analyses'!V126</f>
        <v>1037</v>
      </c>
      <c r="H126" s="29">
        <f>'99 Analyses'!X126</f>
        <v>32</v>
      </c>
      <c r="I126" s="29">
        <f>'99 Analyses'!Y126</f>
        <v>2455</v>
      </c>
      <c r="J126" s="29">
        <f>'99 Analyses'!Z126</f>
        <v>1191</v>
      </c>
      <c r="K126" s="26"/>
      <c r="L126" s="28"/>
      <c r="M126" s="28"/>
      <c r="N126" s="28"/>
      <c r="O126" s="28"/>
      <c r="P126" s="28"/>
      <c r="Q126" s="28"/>
      <c r="R126" s="28"/>
      <c r="S126" s="28"/>
      <c r="T126" s="28"/>
      <c r="U126" s="28"/>
      <c r="V126" s="28"/>
      <c r="W126" s="28"/>
      <c r="X126" s="28"/>
      <c r="Y126" s="28"/>
      <c r="Z126" s="28"/>
      <c r="AA126" s="28"/>
      <c r="AB126" s="28"/>
      <c r="AC126" s="28"/>
      <c r="AD126" s="28"/>
      <c r="AE126" s="28"/>
      <c r="AF126" s="28"/>
      <c r="AH126" s="104">
        <f t="shared" si="5"/>
        <v>0</v>
      </c>
      <c r="AI126" s="104">
        <f t="shared" si="5"/>
        <v>0</v>
      </c>
      <c r="AJ126" s="104">
        <f t="shared" si="5"/>
        <v>0</v>
      </c>
      <c r="AL126" s="105">
        <f t="shared" si="7"/>
        <v>0</v>
      </c>
      <c r="AM126" s="105">
        <f t="shared" si="7"/>
        <v>0</v>
      </c>
      <c r="AN126" s="105">
        <f t="shared" si="7"/>
        <v>0</v>
      </c>
      <c r="AP126" s="105">
        <f t="shared" si="6"/>
        <v>0</v>
      </c>
      <c r="AQ126" s="105">
        <f t="shared" si="6"/>
        <v>0</v>
      </c>
      <c r="AR126" s="105">
        <f t="shared" si="6"/>
        <v>0</v>
      </c>
      <c r="AS126" s="129"/>
      <c r="AT126" s="130"/>
    </row>
    <row r="127" spans="1:46" x14ac:dyDescent="0.2">
      <c r="A127" s="207"/>
      <c r="B127" s="207"/>
      <c r="C127" s="34" t="s">
        <v>416</v>
      </c>
      <c r="D127" s="29">
        <f>'99 Analyses'!T127</f>
        <v>0</v>
      </c>
      <c r="E127" s="29">
        <f>'99 Analyses'!U127</f>
        <v>0</v>
      </c>
      <c r="F127" s="29">
        <f>'99 Analyses'!V127</f>
        <v>82</v>
      </c>
      <c r="H127" s="29">
        <f>'99 Analyses'!X127</f>
        <v>40997</v>
      </c>
      <c r="I127" s="29">
        <f>'99 Analyses'!Y127</f>
        <v>52238</v>
      </c>
      <c r="J127" s="29">
        <f>'99 Analyses'!Z127</f>
        <v>43057</v>
      </c>
      <c r="L127" s="28"/>
      <c r="M127" s="28"/>
      <c r="N127" s="28"/>
      <c r="O127" s="28"/>
      <c r="P127" s="28"/>
      <c r="Q127" s="28"/>
      <c r="R127" s="28"/>
      <c r="S127" s="28"/>
      <c r="T127" s="28"/>
      <c r="U127" s="28"/>
      <c r="V127" s="28"/>
      <c r="W127" s="28"/>
      <c r="X127" s="28"/>
      <c r="Y127" s="28"/>
      <c r="Z127" s="28"/>
      <c r="AA127" s="28"/>
      <c r="AB127" s="28"/>
      <c r="AC127" s="28"/>
      <c r="AD127" s="28"/>
      <c r="AE127" s="28"/>
      <c r="AF127" s="28"/>
      <c r="AH127" s="104">
        <f t="shared" si="5"/>
        <v>0</v>
      </c>
      <c r="AI127" s="104">
        <f t="shared" si="5"/>
        <v>0</v>
      </c>
      <c r="AJ127" s="104">
        <f t="shared" si="5"/>
        <v>0</v>
      </c>
      <c r="AL127" s="105">
        <f t="shared" si="7"/>
        <v>0</v>
      </c>
      <c r="AM127" s="105">
        <f t="shared" si="7"/>
        <v>0</v>
      </c>
      <c r="AN127" s="105">
        <f t="shared" si="7"/>
        <v>0</v>
      </c>
      <c r="AP127" s="105">
        <f t="shared" si="6"/>
        <v>0</v>
      </c>
      <c r="AQ127" s="105">
        <f t="shared" si="6"/>
        <v>0</v>
      </c>
      <c r="AR127" s="105">
        <f t="shared" si="6"/>
        <v>0</v>
      </c>
      <c r="AS127" s="129"/>
      <c r="AT127" s="130"/>
    </row>
    <row r="128" spans="1:46" x14ac:dyDescent="0.2">
      <c r="A128" s="207"/>
      <c r="B128" s="207"/>
      <c r="C128" s="34" t="s">
        <v>417</v>
      </c>
      <c r="D128" s="29">
        <f>'99 Analyses'!T128</f>
        <v>0</v>
      </c>
      <c r="E128" s="29">
        <f>'99 Analyses'!U128</f>
        <v>8</v>
      </c>
      <c r="F128" s="29">
        <f>'99 Analyses'!V128</f>
        <v>0</v>
      </c>
      <c r="H128" s="29">
        <f>'99 Analyses'!X128</f>
        <v>1408642</v>
      </c>
      <c r="I128" s="29">
        <f>'99 Analyses'!Y128</f>
        <v>1578762</v>
      </c>
      <c r="J128" s="29">
        <f>'99 Analyses'!Z128</f>
        <v>1329326</v>
      </c>
      <c r="L128" s="28"/>
      <c r="M128" s="28"/>
      <c r="N128" s="28"/>
      <c r="O128" s="28"/>
      <c r="P128" s="28"/>
      <c r="Q128" s="28"/>
      <c r="R128" s="28"/>
      <c r="S128" s="28"/>
      <c r="T128" s="28"/>
      <c r="U128" s="28"/>
      <c r="V128" s="28"/>
      <c r="W128" s="28"/>
      <c r="X128" s="28"/>
      <c r="Y128" s="28"/>
      <c r="Z128" s="28"/>
      <c r="AA128" s="28"/>
      <c r="AB128" s="28"/>
      <c r="AC128" s="28"/>
      <c r="AD128" s="28"/>
      <c r="AE128" s="28"/>
      <c r="AF128" s="28"/>
      <c r="AH128" s="104">
        <f t="shared" si="5"/>
        <v>0</v>
      </c>
      <c r="AI128" s="104">
        <f t="shared" si="5"/>
        <v>0</v>
      </c>
      <c r="AJ128" s="104">
        <f t="shared" si="5"/>
        <v>0</v>
      </c>
      <c r="AL128" s="105">
        <f t="shared" si="7"/>
        <v>0</v>
      </c>
      <c r="AM128" s="105">
        <f t="shared" si="7"/>
        <v>0</v>
      </c>
      <c r="AN128" s="105">
        <f t="shared" si="7"/>
        <v>0</v>
      </c>
      <c r="AP128" s="105">
        <f t="shared" si="6"/>
        <v>0</v>
      </c>
      <c r="AQ128" s="105">
        <f t="shared" si="6"/>
        <v>0</v>
      </c>
      <c r="AR128" s="105">
        <f t="shared" si="6"/>
        <v>0</v>
      </c>
      <c r="AS128" s="129"/>
      <c r="AT128" s="130"/>
    </row>
    <row r="129" spans="1:46" x14ac:dyDescent="0.2">
      <c r="A129" s="207"/>
      <c r="B129" s="207"/>
      <c r="C129" s="34" t="s">
        <v>160</v>
      </c>
      <c r="D129" s="29">
        <f>'99 Analyses'!T129</f>
        <v>0</v>
      </c>
      <c r="E129" s="29">
        <f>'99 Analyses'!U129</f>
        <v>0</v>
      </c>
      <c r="F129" s="29">
        <f>'99 Analyses'!V129</f>
        <v>0</v>
      </c>
      <c r="H129" s="29">
        <f>'99 Analyses'!X129</f>
        <v>0</v>
      </c>
      <c r="I129" s="29">
        <f>'99 Analyses'!Y129</f>
        <v>0</v>
      </c>
      <c r="J129" s="29">
        <f>'99 Analyses'!Z129</f>
        <v>0</v>
      </c>
      <c r="L129" s="28"/>
      <c r="M129" s="28"/>
      <c r="N129" s="28"/>
      <c r="O129" s="28"/>
      <c r="P129" s="28"/>
      <c r="Q129" s="28"/>
      <c r="R129" s="28"/>
      <c r="S129" s="28"/>
      <c r="T129" s="28"/>
      <c r="U129" s="28"/>
      <c r="V129" s="28"/>
      <c r="W129" s="28"/>
      <c r="X129" s="28"/>
      <c r="Y129" s="28"/>
      <c r="Z129" s="28"/>
      <c r="AA129" s="28"/>
      <c r="AB129" s="28"/>
      <c r="AC129" s="28"/>
      <c r="AD129" s="28"/>
      <c r="AE129" s="28"/>
      <c r="AF129" s="28"/>
      <c r="AH129" s="104">
        <f t="shared" si="5"/>
        <v>0</v>
      </c>
      <c r="AI129" s="104">
        <f t="shared" si="5"/>
        <v>0</v>
      </c>
      <c r="AJ129" s="104">
        <f t="shared" si="5"/>
        <v>0</v>
      </c>
      <c r="AL129" s="105">
        <f t="shared" si="7"/>
        <v>0</v>
      </c>
      <c r="AM129" s="105">
        <f t="shared" si="7"/>
        <v>0</v>
      </c>
      <c r="AN129" s="105">
        <f t="shared" si="7"/>
        <v>0</v>
      </c>
      <c r="AP129" s="105">
        <f t="shared" si="6"/>
        <v>0</v>
      </c>
      <c r="AQ129" s="105">
        <f t="shared" si="6"/>
        <v>0</v>
      </c>
      <c r="AR129" s="105">
        <f t="shared" si="6"/>
        <v>0</v>
      </c>
      <c r="AS129" s="129"/>
      <c r="AT129" s="130"/>
    </row>
    <row r="130" spans="1:46" x14ac:dyDescent="0.2">
      <c r="A130" s="207"/>
      <c r="B130" s="207"/>
      <c r="C130" s="34" t="s">
        <v>418</v>
      </c>
      <c r="D130" s="29">
        <f>'99 Analyses'!T130</f>
        <v>0</v>
      </c>
      <c r="E130" s="29">
        <f>'99 Analyses'!U130</f>
        <v>0</v>
      </c>
      <c r="F130" s="29">
        <f>'99 Analyses'!V130</f>
        <v>0</v>
      </c>
      <c r="H130" s="29">
        <f>'99 Analyses'!X130</f>
        <v>0</v>
      </c>
      <c r="I130" s="29">
        <f>'99 Analyses'!Y130</f>
        <v>0</v>
      </c>
      <c r="J130" s="29">
        <f>'99 Analyses'!Z130</f>
        <v>28</v>
      </c>
      <c r="L130" s="28"/>
      <c r="M130" s="28"/>
      <c r="N130" s="28"/>
      <c r="O130" s="28"/>
      <c r="P130" s="28"/>
      <c r="Q130" s="28"/>
      <c r="R130" s="28"/>
      <c r="S130" s="28"/>
      <c r="T130" s="28"/>
      <c r="U130" s="28"/>
      <c r="V130" s="28"/>
      <c r="W130" s="28"/>
      <c r="X130" s="28"/>
      <c r="Y130" s="28"/>
      <c r="Z130" s="28"/>
      <c r="AA130" s="28"/>
      <c r="AB130" s="28"/>
      <c r="AC130" s="28"/>
      <c r="AD130" s="28"/>
      <c r="AE130" s="28"/>
      <c r="AF130" s="28"/>
      <c r="AH130" s="104">
        <f t="shared" si="5"/>
        <v>0</v>
      </c>
      <c r="AI130" s="104">
        <f t="shared" si="5"/>
        <v>0</v>
      </c>
      <c r="AJ130" s="104">
        <f t="shared" si="5"/>
        <v>0</v>
      </c>
      <c r="AL130" s="105">
        <f t="shared" si="7"/>
        <v>0</v>
      </c>
      <c r="AM130" s="105">
        <f t="shared" si="7"/>
        <v>0</v>
      </c>
      <c r="AN130" s="105">
        <f t="shared" si="7"/>
        <v>0</v>
      </c>
      <c r="AP130" s="105">
        <f t="shared" si="6"/>
        <v>0</v>
      </c>
      <c r="AQ130" s="105">
        <f t="shared" si="6"/>
        <v>0</v>
      </c>
      <c r="AR130" s="105">
        <f t="shared" si="6"/>
        <v>0</v>
      </c>
      <c r="AS130" s="129"/>
      <c r="AT130" s="130"/>
    </row>
    <row r="131" spans="1:46" x14ac:dyDescent="0.2">
      <c r="A131" s="207"/>
      <c r="B131" s="207"/>
      <c r="C131" s="34" t="s">
        <v>419</v>
      </c>
      <c r="D131" s="29">
        <f>'99 Analyses'!T131</f>
        <v>811</v>
      </c>
      <c r="E131" s="29">
        <f>'99 Analyses'!U131</f>
        <v>128</v>
      </c>
      <c r="F131" s="29">
        <f>'99 Analyses'!V131</f>
        <v>0</v>
      </c>
      <c r="H131" s="29">
        <f>'99 Analyses'!X131</f>
        <v>24872</v>
      </c>
      <c r="I131" s="29">
        <f>'99 Analyses'!Y131</f>
        <v>22185</v>
      </c>
      <c r="J131" s="29">
        <f>'99 Analyses'!Z131</f>
        <v>17784</v>
      </c>
      <c r="L131" s="28"/>
      <c r="M131" s="28"/>
      <c r="N131" s="28"/>
      <c r="O131" s="28"/>
      <c r="P131" s="28"/>
      <c r="Q131" s="28"/>
      <c r="R131" s="28"/>
      <c r="S131" s="28"/>
      <c r="T131" s="28"/>
      <c r="U131" s="28"/>
      <c r="V131" s="28"/>
      <c r="W131" s="28"/>
      <c r="X131" s="28"/>
      <c r="Y131" s="28"/>
      <c r="Z131" s="28"/>
      <c r="AA131" s="28"/>
      <c r="AB131" s="28"/>
      <c r="AC131" s="28"/>
      <c r="AD131" s="28"/>
      <c r="AE131" s="28"/>
      <c r="AF131" s="28"/>
      <c r="AH131" s="104">
        <f t="shared" si="5"/>
        <v>0</v>
      </c>
      <c r="AI131" s="104">
        <f t="shared" si="5"/>
        <v>0</v>
      </c>
      <c r="AJ131" s="104">
        <f t="shared" si="5"/>
        <v>0</v>
      </c>
      <c r="AL131" s="105">
        <f t="shared" si="7"/>
        <v>0</v>
      </c>
      <c r="AM131" s="105">
        <f t="shared" si="7"/>
        <v>0</v>
      </c>
      <c r="AN131" s="105">
        <f t="shared" si="7"/>
        <v>0</v>
      </c>
      <c r="AP131" s="105">
        <f t="shared" si="6"/>
        <v>0</v>
      </c>
      <c r="AQ131" s="105">
        <f t="shared" si="6"/>
        <v>0</v>
      </c>
      <c r="AR131" s="105">
        <f t="shared" si="6"/>
        <v>0</v>
      </c>
      <c r="AS131" s="129"/>
      <c r="AT131" s="130"/>
    </row>
    <row r="132" spans="1:46" x14ac:dyDescent="0.2">
      <c r="A132" s="207"/>
      <c r="B132" s="207"/>
      <c r="C132" s="34" t="s">
        <v>420</v>
      </c>
      <c r="D132" s="29">
        <f>'99 Analyses'!T132</f>
        <v>0</v>
      </c>
      <c r="E132" s="29">
        <f>'99 Analyses'!U132</f>
        <v>0</v>
      </c>
      <c r="F132" s="29">
        <f>'99 Analyses'!V132</f>
        <v>0</v>
      </c>
      <c r="H132" s="29">
        <f>'99 Analyses'!X132</f>
        <v>0</v>
      </c>
      <c r="I132" s="29">
        <f>'99 Analyses'!Y132</f>
        <v>8</v>
      </c>
      <c r="J132" s="29">
        <f>'99 Analyses'!Z132</f>
        <v>5</v>
      </c>
      <c r="L132" s="28"/>
      <c r="M132" s="28"/>
      <c r="N132" s="28"/>
      <c r="O132" s="28"/>
      <c r="P132" s="28"/>
      <c r="Q132" s="28"/>
      <c r="R132" s="28"/>
      <c r="S132" s="28"/>
      <c r="T132" s="28"/>
      <c r="U132" s="28"/>
      <c r="V132" s="28"/>
      <c r="W132" s="28"/>
      <c r="X132" s="28"/>
      <c r="Y132" s="28"/>
      <c r="Z132" s="28"/>
      <c r="AA132" s="28"/>
      <c r="AB132" s="28"/>
      <c r="AC132" s="28"/>
      <c r="AD132" s="28"/>
      <c r="AE132" s="28"/>
      <c r="AF132" s="28"/>
      <c r="AH132" s="104">
        <f t="shared" si="5"/>
        <v>0</v>
      </c>
      <c r="AI132" s="104">
        <f t="shared" si="5"/>
        <v>0</v>
      </c>
      <c r="AJ132" s="104">
        <f t="shared" si="5"/>
        <v>0</v>
      </c>
      <c r="AL132" s="105">
        <f t="shared" si="7"/>
        <v>0</v>
      </c>
      <c r="AM132" s="105">
        <f t="shared" si="7"/>
        <v>0</v>
      </c>
      <c r="AN132" s="105">
        <f t="shared" si="7"/>
        <v>0</v>
      </c>
      <c r="AP132" s="105">
        <f t="shared" si="6"/>
        <v>0</v>
      </c>
      <c r="AQ132" s="105">
        <f t="shared" si="6"/>
        <v>0</v>
      </c>
      <c r="AR132" s="105">
        <f t="shared" si="6"/>
        <v>0</v>
      </c>
      <c r="AS132" s="129"/>
      <c r="AT132" s="130"/>
    </row>
    <row r="133" spans="1:46" x14ac:dyDescent="0.2">
      <c r="A133" s="207"/>
      <c r="B133" s="207"/>
      <c r="C133" s="34" t="s">
        <v>421</v>
      </c>
      <c r="D133" s="29">
        <f>'99 Analyses'!T133</f>
        <v>0</v>
      </c>
      <c r="E133" s="29">
        <f>'99 Analyses'!U133</f>
        <v>0</v>
      </c>
      <c r="F133" s="29">
        <f>'99 Analyses'!V133</f>
        <v>0</v>
      </c>
      <c r="H133" s="29">
        <f>'99 Analyses'!X133</f>
        <v>0</v>
      </c>
      <c r="I133" s="29">
        <f>'99 Analyses'!Y133</f>
        <v>0</v>
      </c>
      <c r="J133" s="29">
        <f>'99 Analyses'!Z133</f>
        <v>3</v>
      </c>
      <c r="L133" s="28"/>
      <c r="M133" s="28"/>
      <c r="N133" s="28"/>
      <c r="O133" s="28"/>
      <c r="P133" s="28"/>
      <c r="Q133" s="28"/>
      <c r="R133" s="28"/>
      <c r="S133" s="28"/>
      <c r="T133" s="28"/>
      <c r="U133" s="28"/>
      <c r="V133" s="28"/>
      <c r="W133" s="28"/>
      <c r="X133" s="28"/>
      <c r="Y133" s="28"/>
      <c r="Z133" s="28"/>
      <c r="AA133" s="28"/>
      <c r="AB133" s="28"/>
      <c r="AC133" s="28"/>
      <c r="AD133" s="28"/>
      <c r="AE133" s="28"/>
      <c r="AF133" s="28"/>
      <c r="AH133" s="104">
        <f t="shared" si="5"/>
        <v>0</v>
      </c>
      <c r="AI133" s="104">
        <f t="shared" si="5"/>
        <v>0</v>
      </c>
      <c r="AJ133" s="104">
        <f t="shared" si="5"/>
        <v>0</v>
      </c>
      <c r="AL133" s="105">
        <f t="shared" si="7"/>
        <v>0</v>
      </c>
      <c r="AM133" s="105">
        <f t="shared" si="7"/>
        <v>0</v>
      </c>
      <c r="AN133" s="105">
        <f t="shared" si="7"/>
        <v>0</v>
      </c>
      <c r="AP133" s="105">
        <f t="shared" si="6"/>
        <v>0</v>
      </c>
      <c r="AQ133" s="105">
        <f t="shared" si="6"/>
        <v>0</v>
      </c>
      <c r="AR133" s="105">
        <f t="shared" si="6"/>
        <v>0</v>
      </c>
      <c r="AS133" s="129"/>
      <c r="AT133" s="130"/>
    </row>
    <row r="134" spans="1:46" x14ac:dyDescent="0.2">
      <c r="A134" s="207"/>
      <c r="B134" s="207"/>
      <c r="C134" s="34" t="s">
        <v>165</v>
      </c>
      <c r="D134" s="29">
        <f>'99 Analyses'!T134</f>
        <v>0</v>
      </c>
      <c r="E134" s="29">
        <f>'99 Analyses'!U134</f>
        <v>0</v>
      </c>
      <c r="F134" s="29">
        <f>'99 Analyses'!V134</f>
        <v>0</v>
      </c>
      <c r="H134" s="29">
        <f>'99 Analyses'!X134</f>
        <v>54663</v>
      </c>
      <c r="I134" s="29">
        <f>'99 Analyses'!Y134</f>
        <v>67751</v>
      </c>
      <c r="J134" s="29">
        <f>'99 Analyses'!Z134</f>
        <v>59420</v>
      </c>
      <c r="L134" s="28"/>
      <c r="M134" s="28"/>
      <c r="N134" s="28"/>
      <c r="O134" s="28"/>
      <c r="P134" s="28"/>
      <c r="Q134" s="28"/>
      <c r="R134" s="28"/>
      <c r="S134" s="28"/>
      <c r="T134" s="28"/>
      <c r="U134" s="28"/>
      <c r="V134" s="28"/>
      <c r="W134" s="28"/>
      <c r="X134" s="28"/>
      <c r="Y134" s="28"/>
      <c r="Z134" s="28"/>
      <c r="AA134" s="28"/>
      <c r="AB134" s="28"/>
      <c r="AC134" s="28"/>
      <c r="AD134" s="28"/>
      <c r="AE134" s="28"/>
      <c r="AF134" s="28"/>
      <c r="AH134" s="104">
        <f t="shared" si="5"/>
        <v>0</v>
      </c>
      <c r="AI134" s="104">
        <f t="shared" si="5"/>
        <v>0</v>
      </c>
      <c r="AJ134" s="104">
        <f t="shared" si="5"/>
        <v>0</v>
      </c>
      <c r="AL134" s="105">
        <f t="shared" si="7"/>
        <v>0</v>
      </c>
      <c r="AM134" s="105">
        <f t="shared" si="7"/>
        <v>0</v>
      </c>
      <c r="AN134" s="105">
        <f t="shared" si="7"/>
        <v>0</v>
      </c>
      <c r="AP134" s="105">
        <f t="shared" si="6"/>
        <v>0</v>
      </c>
      <c r="AQ134" s="105">
        <f t="shared" si="6"/>
        <v>0</v>
      </c>
      <c r="AR134" s="105">
        <f t="shared" si="6"/>
        <v>0</v>
      </c>
      <c r="AS134" s="129"/>
      <c r="AT134" s="130"/>
    </row>
    <row r="135" spans="1:46" x14ac:dyDescent="0.2">
      <c r="A135" s="207"/>
      <c r="B135" s="207"/>
      <c r="C135" s="34" t="s">
        <v>422</v>
      </c>
      <c r="D135" s="29">
        <f>'99 Analyses'!T135</f>
        <v>923</v>
      </c>
      <c r="E135" s="29">
        <f>'99 Analyses'!U135</f>
        <v>555</v>
      </c>
      <c r="F135" s="29">
        <f>'99 Analyses'!V135</f>
        <v>797</v>
      </c>
      <c r="H135" s="29">
        <f>'99 Analyses'!X135</f>
        <v>2330</v>
      </c>
      <c r="I135" s="29">
        <f>'99 Analyses'!Y135</f>
        <v>2230</v>
      </c>
      <c r="J135" s="29">
        <f>'99 Analyses'!Z135</f>
        <v>938</v>
      </c>
      <c r="L135" s="28"/>
      <c r="M135" s="28"/>
      <c r="N135" s="28"/>
      <c r="O135" s="28"/>
      <c r="P135" s="28"/>
      <c r="Q135" s="28"/>
      <c r="R135" s="28"/>
      <c r="S135" s="28"/>
      <c r="T135" s="28"/>
      <c r="U135" s="28"/>
      <c r="V135" s="28"/>
      <c r="W135" s="28"/>
      <c r="X135" s="28"/>
      <c r="Y135" s="28"/>
      <c r="Z135" s="28"/>
      <c r="AA135" s="28"/>
      <c r="AB135" s="28"/>
      <c r="AC135" s="28"/>
      <c r="AD135" s="28"/>
      <c r="AE135" s="28"/>
      <c r="AF135" s="28"/>
      <c r="AH135" s="104">
        <f t="shared" si="5"/>
        <v>0</v>
      </c>
      <c r="AI135" s="104">
        <f t="shared" si="5"/>
        <v>0</v>
      </c>
      <c r="AJ135" s="104">
        <f t="shared" si="5"/>
        <v>0</v>
      </c>
      <c r="AL135" s="105">
        <f t="shared" si="7"/>
        <v>0</v>
      </c>
      <c r="AM135" s="105">
        <f t="shared" si="7"/>
        <v>0</v>
      </c>
      <c r="AN135" s="105">
        <f t="shared" si="7"/>
        <v>0</v>
      </c>
      <c r="AP135" s="105">
        <f t="shared" si="6"/>
        <v>0</v>
      </c>
      <c r="AQ135" s="105">
        <f t="shared" si="6"/>
        <v>0</v>
      </c>
      <c r="AR135" s="105">
        <f t="shared" si="6"/>
        <v>0</v>
      </c>
      <c r="AS135" s="129"/>
      <c r="AT135" s="130"/>
    </row>
    <row r="136" spans="1:46" x14ac:dyDescent="0.2">
      <c r="A136" s="207"/>
      <c r="B136" s="207"/>
      <c r="C136" s="34" t="s">
        <v>423</v>
      </c>
      <c r="D136" s="29">
        <f>'99 Analyses'!T136</f>
        <v>0</v>
      </c>
      <c r="E136" s="29">
        <f>'99 Analyses'!U136</f>
        <v>0</v>
      </c>
      <c r="F136" s="29">
        <f>'99 Analyses'!V136</f>
        <v>25</v>
      </c>
      <c r="H136" s="29">
        <f>'99 Analyses'!X136</f>
        <v>1650</v>
      </c>
      <c r="I136" s="29">
        <f>'99 Analyses'!Y136</f>
        <v>33603</v>
      </c>
      <c r="J136" s="29">
        <f>'99 Analyses'!Z136</f>
        <v>53339</v>
      </c>
      <c r="L136" s="28"/>
      <c r="M136" s="28"/>
      <c r="N136" s="28"/>
      <c r="O136" s="28"/>
      <c r="P136" s="28"/>
      <c r="Q136" s="28"/>
      <c r="R136" s="28"/>
      <c r="S136" s="28"/>
      <c r="T136" s="28"/>
      <c r="U136" s="28"/>
      <c r="V136" s="28"/>
      <c r="W136" s="28"/>
      <c r="X136" s="28"/>
      <c r="Y136" s="28"/>
      <c r="Z136" s="28"/>
      <c r="AA136" s="28"/>
      <c r="AB136" s="28"/>
      <c r="AC136" s="28"/>
      <c r="AD136" s="28"/>
      <c r="AE136" s="28"/>
      <c r="AF136" s="28"/>
      <c r="AH136" s="104">
        <f t="shared" si="5"/>
        <v>0</v>
      </c>
      <c r="AI136" s="104">
        <f t="shared" si="5"/>
        <v>0</v>
      </c>
      <c r="AJ136" s="104">
        <f t="shared" si="5"/>
        <v>0</v>
      </c>
      <c r="AL136" s="105">
        <f t="shared" si="7"/>
        <v>0</v>
      </c>
      <c r="AM136" s="105">
        <f t="shared" si="7"/>
        <v>0</v>
      </c>
      <c r="AN136" s="105">
        <f t="shared" si="7"/>
        <v>0</v>
      </c>
      <c r="AP136" s="105">
        <f t="shared" si="6"/>
        <v>0</v>
      </c>
      <c r="AQ136" s="105">
        <f t="shared" si="6"/>
        <v>0</v>
      </c>
      <c r="AR136" s="105">
        <f t="shared" si="6"/>
        <v>0</v>
      </c>
      <c r="AS136" s="129"/>
      <c r="AT136" s="130"/>
    </row>
    <row r="137" spans="1:46" x14ac:dyDescent="0.2">
      <c r="A137" s="207"/>
      <c r="B137" s="207"/>
      <c r="C137" s="34" t="s">
        <v>424</v>
      </c>
      <c r="D137" s="29">
        <f>'99 Analyses'!T137</f>
        <v>0</v>
      </c>
      <c r="E137" s="29">
        <f>'99 Analyses'!U137</f>
        <v>151</v>
      </c>
      <c r="F137" s="29">
        <f>'99 Analyses'!V137</f>
        <v>15</v>
      </c>
      <c r="H137" s="29">
        <f>'99 Analyses'!X137</f>
        <v>5818</v>
      </c>
      <c r="I137" s="29">
        <f>'99 Analyses'!Y137</f>
        <v>5148</v>
      </c>
      <c r="J137" s="29">
        <f>'99 Analyses'!Z137</f>
        <v>7458</v>
      </c>
      <c r="L137" s="28"/>
      <c r="M137" s="28"/>
      <c r="N137" s="28"/>
      <c r="O137" s="28"/>
      <c r="P137" s="28"/>
      <c r="Q137" s="28"/>
      <c r="R137" s="28"/>
      <c r="S137" s="28"/>
      <c r="T137" s="28"/>
      <c r="U137" s="28"/>
      <c r="V137" s="28"/>
      <c r="W137" s="28"/>
      <c r="X137" s="28"/>
      <c r="Y137" s="28"/>
      <c r="Z137" s="28"/>
      <c r="AA137" s="28"/>
      <c r="AB137" s="28"/>
      <c r="AC137" s="28"/>
      <c r="AD137" s="28"/>
      <c r="AE137" s="28"/>
      <c r="AF137" s="28"/>
      <c r="AH137" s="104">
        <f t="shared" si="5"/>
        <v>0</v>
      </c>
      <c r="AI137" s="104">
        <f t="shared" si="5"/>
        <v>0</v>
      </c>
      <c r="AJ137" s="104">
        <f t="shared" si="5"/>
        <v>0</v>
      </c>
      <c r="AL137" s="105">
        <f t="shared" si="7"/>
        <v>0</v>
      </c>
      <c r="AM137" s="105">
        <f t="shared" si="7"/>
        <v>0</v>
      </c>
      <c r="AN137" s="105">
        <f t="shared" si="7"/>
        <v>0</v>
      </c>
      <c r="AP137" s="105">
        <f t="shared" si="6"/>
        <v>0</v>
      </c>
      <c r="AQ137" s="105">
        <f t="shared" si="6"/>
        <v>0</v>
      </c>
      <c r="AR137" s="105">
        <f t="shared" si="6"/>
        <v>0</v>
      </c>
      <c r="AS137" s="129"/>
      <c r="AT137" s="130"/>
    </row>
    <row r="138" spans="1:46" x14ac:dyDescent="0.2">
      <c r="A138" s="207"/>
      <c r="B138" s="207"/>
      <c r="C138" s="34" t="s">
        <v>425</v>
      </c>
      <c r="D138" s="29">
        <f>'99 Analyses'!T138</f>
        <v>142</v>
      </c>
      <c r="E138" s="29">
        <f>'99 Analyses'!U138</f>
        <v>310</v>
      </c>
      <c r="F138" s="29">
        <f>'99 Analyses'!V138</f>
        <v>313</v>
      </c>
      <c r="H138" s="29">
        <f>'99 Analyses'!X138</f>
        <v>566129</v>
      </c>
      <c r="I138" s="29">
        <f>'99 Analyses'!Y138</f>
        <v>723822</v>
      </c>
      <c r="J138" s="29">
        <f>'99 Analyses'!Z138</f>
        <v>857922</v>
      </c>
      <c r="L138" s="28"/>
      <c r="M138" s="28"/>
      <c r="N138" s="28"/>
      <c r="O138" s="28"/>
      <c r="P138" s="28"/>
      <c r="Q138" s="28"/>
      <c r="R138" s="28"/>
      <c r="S138" s="28"/>
      <c r="T138" s="28"/>
      <c r="U138" s="28"/>
      <c r="V138" s="28"/>
      <c r="W138" s="28"/>
      <c r="X138" s="28"/>
      <c r="Y138" s="28"/>
      <c r="Z138" s="28"/>
      <c r="AA138" s="28"/>
      <c r="AB138" s="28"/>
      <c r="AC138" s="28"/>
      <c r="AD138" s="28"/>
      <c r="AE138" s="28"/>
      <c r="AF138" s="28"/>
      <c r="AH138" s="104">
        <f t="shared" ref="AH138:AJ201" si="8">-U138+X138-AA138+AD138</f>
        <v>0</v>
      </c>
      <c r="AI138" s="104">
        <f t="shared" si="8"/>
        <v>0</v>
      </c>
      <c r="AJ138" s="104">
        <f t="shared" si="8"/>
        <v>0</v>
      </c>
      <c r="AL138" s="105">
        <f t="shared" si="7"/>
        <v>0</v>
      </c>
      <c r="AM138" s="105">
        <f t="shared" si="7"/>
        <v>0</v>
      </c>
      <c r="AN138" s="105">
        <f t="shared" si="7"/>
        <v>0</v>
      </c>
      <c r="AP138" s="105">
        <f t="shared" ref="AP138:AR201" si="9">AA138-AD138</f>
        <v>0</v>
      </c>
      <c r="AQ138" s="105">
        <f t="shared" si="9"/>
        <v>0</v>
      </c>
      <c r="AR138" s="105">
        <f t="shared" si="9"/>
        <v>0</v>
      </c>
      <c r="AS138" s="129"/>
      <c r="AT138" s="130"/>
    </row>
    <row r="139" spans="1:46" x14ac:dyDescent="0.2">
      <c r="A139" s="207"/>
      <c r="B139" s="208"/>
      <c r="C139" s="40" t="s">
        <v>170</v>
      </c>
      <c r="D139" s="29">
        <f>'99 Analyses'!T139</f>
        <v>0</v>
      </c>
      <c r="E139" s="29">
        <f>'99 Analyses'!U139</f>
        <v>0</v>
      </c>
      <c r="F139" s="29">
        <f>'99 Analyses'!V139</f>
        <v>0</v>
      </c>
      <c r="H139" s="29">
        <f>'99 Analyses'!X139</f>
        <v>741</v>
      </c>
      <c r="I139" s="29">
        <f>'99 Analyses'!Y139</f>
        <v>393</v>
      </c>
      <c r="J139" s="29">
        <f>'99 Analyses'!Z139</f>
        <v>1565</v>
      </c>
      <c r="L139" s="28"/>
      <c r="M139" s="28"/>
      <c r="N139" s="28"/>
      <c r="O139" s="28"/>
      <c r="P139" s="28"/>
      <c r="Q139" s="28"/>
      <c r="R139" s="28"/>
      <c r="S139" s="28"/>
      <c r="T139" s="28"/>
      <c r="U139" s="28"/>
      <c r="V139" s="28"/>
      <c r="W139" s="28"/>
      <c r="X139" s="28"/>
      <c r="Y139" s="28"/>
      <c r="Z139" s="28"/>
      <c r="AA139" s="28"/>
      <c r="AB139" s="28"/>
      <c r="AC139" s="28"/>
      <c r="AD139" s="28"/>
      <c r="AE139" s="28"/>
      <c r="AF139" s="28"/>
      <c r="AH139" s="104">
        <f t="shared" si="8"/>
        <v>0</v>
      </c>
      <c r="AI139" s="104">
        <f t="shared" si="8"/>
        <v>0</v>
      </c>
      <c r="AJ139" s="104">
        <f t="shared" si="8"/>
        <v>0</v>
      </c>
      <c r="AL139" s="105">
        <f t="shared" si="7"/>
        <v>0</v>
      </c>
      <c r="AM139" s="105">
        <f t="shared" si="7"/>
        <v>0</v>
      </c>
      <c r="AN139" s="105">
        <f t="shared" si="7"/>
        <v>0</v>
      </c>
      <c r="AP139" s="105">
        <f t="shared" si="9"/>
        <v>0</v>
      </c>
      <c r="AQ139" s="105">
        <f t="shared" si="9"/>
        <v>0</v>
      </c>
      <c r="AR139" s="105">
        <f t="shared" si="9"/>
        <v>0</v>
      </c>
      <c r="AS139" s="129"/>
      <c r="AT139" s="130"/>
    </row>
    <row r="140" spans="1:46" ht="12" customHeight="1" x14ac:dyDescent="0.2">
      <c r="A140" s="207"/>
      <c r="B140" s="206" t="s">
        <v>426</v>
      </c>
      <c r="C140" s="34" t="s">
        <v>172</v>
      </c>
      <c r="D140" s="29">
        <f>'99 Analyses'!T140</f>
        <v>0</v>
      </c>
      <c r="E140" s="29">
        <f>'99 Analyses'!U140</f>
        <v>0</v>
      </c>
      <c r="F140" s="29">
        <f>'99 Analyses'!V140</f>
        <v>0</v>
      </c>
      <c r="H140" s="29">
        <f>'99 Analyses'!X140</f>
        <v>0</v>
      </c>
      <c r="I140" s="29">
        <f>'99 Analyses'!Y140</f>
        <v>1</v>
      </c>
      <c r="J140" s="29">
        <f>'99 Analyses'!Z140</f>
        <v>1</v>
      </c>
      <c r="L140" s="28"/>
      <c r="M140" s="28"/>
      <c r="N140" s="28"/>
      <c r="O140" s="28"/>
      <c r="P140" s="28"/>
      <c r="Q140" s="28"/>
      <c r="R140" s="28"/>
      <c r="S140" s="28"/>
      <c r="T140" s="28"/>
      <c r="U140" s="28"/>
      <c r="V140" s="28"/>
      <c r="W140" s="28"/>
      <c r="X140" s="28"/>
      <c r="Y140" s="28"/>
      <c r="Z140" s="28"/>
      <c r="AA140" s="28"/>
      <c r="AB140" s="28"/>
      <c r="AC140" s="28"/>
      <c r="AD140" s="28"/>
      <c r="AE140" s="28"/>
      <c r="AF140" s="28"/>
      <c r="AH140" s="104">
        <f t="shared" si="8"/>
        <v>0</v>
      </c>
      <c r="AI140" s="104">
        <f t="shared" si="8"/>
        <v>0</v>
      </c>
      <c r="AJ140" s="104">
        <f t="shared" si="8"/>
        <v>0</v>
      </c>
      <c r="AL140" s="105">
        <f t="shared" si="7"/>
        <v>0</v>
      </c>
      <c r="AM140" s="105">
        <f t="shared" si="7"/>
        <v>0</v>
      </c>
      <c r="AN140" s="105">
        <f t="shared" si="7"/>
        <v>0</v>
      </c>
      <c r="AP140" s="105">
        <f t="shared" si="9"/>
        <v>0</v>
      </c>
      <c r="AQ140" s="105">
        <f t="shared" si="9"/>
        <v>0</v>
      </c>
      <c r="AR140" s="105">
        <f t="shared" si="9"/>
        <v>0</v>
      </c>
      <c r="AS140" s="129"/>
      <c r="AT140" s="130"/>
    </row>
    <row r="141" spans="1:46" x14ac:dyDescent="0.2">
      <c r="A141" s="207"/>
      <c r="B141" s="207"/>
      <c r="C141" s="34" t="s">
        <v>427</v>
      </c>
      <c r="D141" s="29">
        <f>'99 Analyses'!T141</f>
        <v>0</v>
      </c>
      <c r="E141" s="29">
        <f>'99 Analyses'!U141</f>
        <v>0</v>
      </c>
      <c r="F141" s="29">
        <f>'99 Analyses'!V141</f>
        <v>0</v>
      </c>
      <c r="H141" s="29">
        <f>'99 Analyses'!X141</f>
        <v>0</v>
      </c>
      <c r="I141" s="29">
        <f>'99 Analyses'!Y141</f>
        <v>122</v>
      </c>
      <c r="J141" s="29">
        <f>'99 Analyses'!Z141</f>
        <v>136</v>
      </c>
      <c r="L141" s="28"/>
      <c r="M141" s="28"/>
      <c r="N141" s="28"/>
      <c r="O141" s="28"/>
      <c r="P141" s="28"/>
      <c r="Q141" s="28"/>
      <c r="R141" s="28"/>
      <c r="S141" s="28"/>
      <c r="T141" s="28"/>
      <c r="U141" s="28"/>
      <c r="V141" s="28"/>
      <c r="W141" s="28"/>
      <c r="X141" s="28"/>
      <c r="Y141" s="28"/>
      <c r="Z141" s="28"/>
      <c r="AA141" s="28"/>
      <c r="AB141" s="28"/>
      <c r="AC141" s="28"/>
      <c r="AD141" s="28"/>
      <c r="AE141" s="28"/>
      <c r="AF141" s="28"/>
      <c r="AH141" s="104">
        <f t="shared" si="8"/>
        <v>0</v>
      </c>
      <c r="AI141" s="104">
        <f t="shared" si="8"/>
        <v>0</v>
      </c>
      <c r="AJ141" s="104">
        <f t="shared" si="8"/>
        <v>0</v>
      </c>
      <c r="AL141" s="105">
        <f t="shared" si="7"/>
        <v>0</v>
      </c>
      <c r="AM141" s="105">
        <f t="shared" si="7"/>
        <v>0</v>
      </c>
      <c r="AN141" s="105">
        <f t="shared" si="7"/>
        <v>0</v>
      </c>
      <c r="AP141" s="105">
        <f t="shared" si="9"/>
        <v>0</v>
      </c>
      <c r="AQ141" s="105">
        <f t="shared" si="9"/>
        <v>0</v>
      </c>
      <c r="AR141" s="105">
        <f t="shared" si="9"/>
        <v>0</v>
      </c>
      <c r="AS141" s="129"/>
      <c r="AT141" s="130"/>
    </row>
    <row r="142" spans="1:46" x14ac:dyDescent="0.2">
      <c r="A142" s="207"/>
      <c r="B142" s="207"/>
      <c r="C142" s="41" t="s">
        <v>428</v>
      </c>
      <c r="D142" s="29">
        <f>'99 Analyses'!T142</f>
        <v>0</v>
      </c>
      <c r="E142" s="29">
        <f>'99 Analyses'!U142</f>
        <v>0</v>
      </c>
      <c r="F142" s="29">
        <f>'99 Analyses'!V142</f>
        <v>0</v>
      </c>
      <c r="H142" s="29">
        <f>'99 Analyses'!X142</f>
        <v>0</v>
      </c>
      <c r="I142" s="29">
        <f>'99 Analyses'!Y142</f>
        <v>0</v>
      </c>
      <c r="J142" s="29">
        <f>'99 Analyses'!Z142</f>
        <v>0</v>
      </c>
      <c r="L142" s="28"/>
      <c r="M142" s="28"/>
      <c r="N142" s="28"/>
      <c r="O142" s="28"/>
      <c r="P142" s="28"/>
      <c r="Q142" s="28"/>
      <c r="R142" s="28"/>
      <c r="S142" s="28"/>
      <c r="T142" s="28"/>
      <c r="U142" s="28"/>
      <c r="V142" s="28"/>
      <c r="W142" s="28"/>
      <c r="X142" s="28"/>
      <c r="Y142" s="28"/>
      <c r="Z142" s="28"/>
      <c r="AA142" s="28"/>
      <c r="AB142" s="28"/>
      <c r="AC142" s="28"/>
      <c r="AD142" s="28"/>
      <c r="AE142" s="28"/>
      <c r="AF142" s="28"/>
      <c r="AH142" s="104">
        <f t="shared" si="8"/>
        <v>0</v>
      </c>
      <c r="AI142" s="104">
        <f t="shared" si="8"/>
        <v>0</v>
      </c>
      <c r="AJ142" s="104">
        <f t="shared" si="8"/>
        <v>0</v>
      </c>
      <c r="AL142" s="105">
        <f t="shared" si="7"/>
        <v>0</v>
      </c>
      <c r="AM142" s="105">
        <f t="shared" si="7"/>
        <v>0</v>
      </c>
      <c r="AN142" s="105">
        <f t="shared" si="7"/>
        <v>0</v>
      </c>
      <c r="AP142" s="105">
        <f t="shared" si="9"/>
        <v>0</v>
      </c>
      <c r="AQ142" s="105">
        <f t="shared" si="9"/>
        <v>0</v>
      </c>
      <c r="AR142" s="105">
        <f t="shared" si="9"/>
        <v>0</v>
      </c>
      <c r="AS142" s="129"/>
      <c r="AT142" s="130"/>
    </row>
    <row r="143" spans="1:46" x14ac:dyDescent="0.2">
      <c r="A143" s="207"/>
      <c r="B143" s="207"/>
      <c r="C143" s="34" t="s">
        <v>175</v>
      </c>
      <c r="D143" s="29">
        <f>'99 Analyses'!T143</f>
        <v>0</v>
      </c>
      <c r="E143" s="29">
        <f>'99 Analyses'!U143</f>
        <v>0</v>
      </c>
      <c r="F143" s="29">
        <f>'99 Analyses'!V143</f>
        <v>0</v>
      </c>
      <c r="H143" s="29">
        <f>'99 Analyses'!X143</f>
        <v>6</v>
      </c>
      <c r="I143" s="29">
        <f>'99 Analyses'!Y143</f>
        <v>196</v>
      </c>
      <c r="J143" s="29">
        <f>'99 Analyses'!Z143</f>
        <v>131</v>
      </c>
      <c r="L143" s="28"/>
      <c r="M143" s="28"/>
      <c r="N143" s="28"/>
      <c r="O143" s="28"/>
      <c r="P143" s="28"/>
      <c r="Q143" s="28"/>
      <c r="R143" s="28"/>
      <c r="S143" s="28"/>
      <c r="T143" s="28"/>
      <c r="U143" s="28"/>
      <c r="V143" s="28"/>
      <c r="W143" s="28"/>
      <c r="X143" s="28"/>
      <c r="Y143" s="28"/>
      <c r="Z143" s="28"/>
      <c r="AA143" s="28"/>
      <c r="AB143" s="28"/>
      <c r="AC143" s="28"/>
      <c r="AD143" s="28"/>
      <c r="AE143" s="28"/>
      <c r="AF143" s="28"/>
      <c r="AH143" s="104">
        <f t="shared" si="8"/>
        <v>0</v>
      </c>
      <c r="AI143" s="104">
        <f t="shared" si="8"/>
        <v>0</v>
      </c>
      <c r="AJ143" s="104">
        <f t="shared" si="8"/>
        <v>0</v>
      </c>
      <c r="AL143" s="105">
        <f t="shared" si="7"/>
        <v>0</v>
      </c>
      <c r="AM143" s="105">
        <f t="shared" si="7"/>
        <v>0</v>
      </c>
      <c r="AN143" s="105">
        <f t="shared" si="7"/>
        <v>0</v>
      </c>
      <c r="AP143" s="105">
        <f t="shared" si="9"/>
        <v>0</v>
      </c>
      <c r="AQ143" s="105">
        <f t="shared" si="9"/>
        <v>0</v>
      </c>
      <c r="AR143" s="105">
        <f t="shared" si="9"/>
        <v>0</v>
      </c>
      <c r="AS143" s="129"/>
      <c r="AT143" s="130"/>
    </row>
    <row r="144" spans="1:46" x14ac:dyDescent="0.2">
      <c r="A144" s="207"/>
      <c r="B144" s="207"/>
      <c r="C144" s="34" t="s">
        <v>429</v>
      </c>
      <c r="D144" s="29">
        <f>'99 Analyses'!T144</f>
        <v>0</v>
      </c>
      <c r="E144" s="29">
        <f>'99 Analyses'!U144</f>
        <v>0</v>
      </c>
      <c r="F144" s="29">
        <f>'99 Analyses'!V144</f>
        <v>0</v>
      </c>
      <c r="G144" s="44"/>
      <c r="H144" s="29">
        <f>'99 Analyses'!X144</f>
        <v>0</v>
      </c>
      <c r="I144" s="29">
        <f>'99 Analyses'!Y144</f>
        <v>0</v>
      </c>
      <c r="J144" s="29">
        <f>'99 Analyses'!Z144</f>
        <v>1</v>
      </c>
      <c r="L144" s="28"/>
      <c r="M144" s="28"/>
      <c r="N144" s="28"/>
      <c r="O144" s="28"/>
      <c r="P144" s="28"/>
      <c r="Q144" s="28"/>
      <c r="R144" s="28"/>
      <c r="S144" s="28"/>
      <c r="T144" s="28"/>
      <c r="U144" s="28"/>
      <c r="V144" s="28"/>
      <c r="W144" s="28"/>
      <c r="X144" s="28"/>
      <c r="Y144" s="28"/>
      <c r="Z144" s="28"/>
      <c r="AA144" s="28"/>
      <c r="AB144" s="28"/>
      <c r="AC144" s="28"/>
      <c r="AD144" s="28"/>
      <c r="AE144" s="28"/>
      <c r="AF144" s="28"/>
      <c r="AH144" s="104">
        <f t="shared" si="8"/>
        <v>0</v>
      </c>
      <c r="AI144" s="104">
        <f t="shared" si="8"/>
        <v>0</v>
      </c>
      <c r="AJ144" s="104">
        <f t="shared" si="8"/>
        <v>0</v>
      </c>
      <c r="AL144" s="105">
        <f t="shared" si="7"/>
        <v>0</v>
      </c>
      <c r="AM144" s="105">
        <f t="shared" si="7"/>
        <v>0</v>
      </c>
      <c r="AN144" s="105">
        <f t="shared" si="7"/>
        <v>0</v>
      </c>
      <c r="AP144" s="105">
        <f t="shared" si="9"/>
        <v>0</v>
      </c>
      <c r="AQ144" s="105">
        <f t="shared" si="9"/>
        <v>0</v>
      </c>
      <c r="AR144" s="105">
        <f t="shared" si="9"/>
        <v>0</v>
      </c>
      <c r="AS144" s="129"/>
      <c r="AT144" s="130"/>
    </row>
    <row r="145" spans="1:46" x14ac:dyDescent="0.2">
      <c r="A145" s="207"/>
      <c r="B145" s="207"/>
      <c r="C145" s="34" t="s">
        <v>430</v>
      </c>
      <c r="D145" s="29">
        <f>'99 Analyses'!T145</f>
        <v>219</v>
      </c>
      <c r="E145" s="29">
        <f>'99 Analyses'!U145</f>
        <v>197</v>
      </c>
      <c r="F145" s="29">
        <f>'99 Analyses'!V145</f>
        <v>263</v>
      </c>
      <c r="H145" s="29">
        <f>'99 Analyses'!X145</f>
        <v>4</v>
      </c>
      <c r="I145" s="29">
        <f>'99 Analyses'!Y145</f>
        <v>183</v>
      </c>
      <c r="J145" s="29">
        <f>'99 Analyses'!Z145</f>
        <v>143</v>
      </c>
      <c r="L145" s="28"/>
      <c r="M145" s="28"/>
      <c r="N145" s="28"/>
      <c r="O145" s="28"/>
      <c r="P145" s="28"/>
      <c r="Q145" s="28"/>
      <c r="R145" s="28"/>
      <c r="S145" s="28"/>
      <c r="T145" s="28"/>
      <c r="U145" s="28"/>
      <c r="V145" s="28"/>
      <c r="W145" s="28"/>
      <c r="X145" s="28"/>
      <c r="Y145" s="28"/>
      <c r="Z145" s="28"/>
      <c r="AA145" s="28"/>
      <c r="AB145" s="28"/>
      <c r="AC145" s="28"/>
      <c r="AD145" s="28"/>
      <c r="AE145" s="28"/>
      <c r="AF145" s="28"/>
      <c r="AH145" s="104">
        <f t="shared" si="8"/>
        <v>0</v>
      </c>
      <c r="AI145" s="104">
        <f t="shared" si="8"/>
        <v>0</v>
      </c>
      <c r="AJ145" s="104">
        <f t="shared" si="8"/>
        <v>0</v>
      </c>
      <c r="AL145" s="105">
        <f t="shared" si="7"/>
        <v>0</v>
      </c>
      <c r="AM145" s="105">
        <f t="shared" si="7"/>
        <v>0</v>
      </c>
      <c r="AN145" s="105">
        <f t="shared" si="7"/>
        <v>0</v>
      </c>
      <c r="AP145" s="105">
        <f t="shared" si="9"/>
        <v>0</v>
      </c>
      <c r="AQ145" s="105">
        <f t="shared" si="9"/>
        <v>0</v>
      </c>
      <c r="AR145" s="105">
        <f t="shared" si="9"/>
        <v>0</v>
      </c>
      <c r="AS145" s="129"/>
      <c r="AT145" s="130"/>
    </row>
    <row r="146" spans="1:46" x14ac:dyDescent="0.2">
      <c r="A146" s="207"/>
      <c r="B146" s="207"/>
      <c r="C146" s="34" t="s">
        <v>431</v>
      </c>
      <c r="D146" s="29">
        <f>'99 Analyses'!T146</f>
        <v>0</v>
      </c>
      <c r="E146" s="29">
        <f>'99 Analyses'!U146</f>
        <v>0</v>
      </c>
      <c r="F146" s="29">
        <f>'99 Analyses'!V146</f>
        <v>0</v>
      </c>
      <c r="H146" s="29">
        <f>'99 Analyses'!X146</f>
        <v>805</v>
      </c>
      <c r="I146" s="29">
        <f>'99 Analyses'!Y146</f>
        <v>12</v>
      </c>
      <c r="J146" s="29">
        <f>'99 Analyses'!Z146</f>
        <v>60</v>
      </c>
      <c r="L146" s="28"/>
      <c r="M146" s="28"/>
      <c r="N146" s="28"/>
      <c r="O146" s="28"/>
      <c r="P146" s="28"/>
      <c r="Q146" s="28"/>
      <c r="R146" s="28"/>
      <c r="S146" s="28"/>
      <c r="T146" s="28"/>
      <c r="U146" s="28"/>
      <c r="V146" s="28"/>
      <c r="W146" s="28"/>
      <c r="X146" s="28"/>
      <c r="Y146" s="28"/>
      <c r="Z146" s="28"/>
      <c r="AA146" s="28"/>
      <c r="AB146" s="28"/>
      <c r="AC146" s="28"/>
      <c r="AD146" s="28"/>
      <c r="AE146" s="28"/>
      <c r="AF146" s="28"/>
      <c r="AH146" s="104">
        <f t="shared" si="8"/>
        <v>0</v>
      </c>
      <c r="AI146" s="104">
        <f t="shared" si="8"/>
        <v>0</v>
      </c>
      <c r="AJ146" s="104">
        <f t="shared" si="8"/>
        <v>0</v>
      </c>
      <c r="AL146" s="105">
        <f t="shared" si="7"/>
        <v>0</v>
      </c>
      <c r="AM146" s="105">
        <f t="shared" si="7"/>
        <v>0</v>
      </c>
      <c r="AN146" s="105">
        <f t="shared" si="7"/>
        <v>0</v>
      </c>
      <c r="AP146" s="105">
        <f t="shared" si="9"/>
        <v>0</v>
      </c>
      <c r="AQ146" s="105">
        <f t="shared" si="9"/>
        <v>0</v>
      </c>
      <c r="AR146" s="105">
        <f t="shared" si="9"/>
        <v>0</v>
      </c>
      <c r="AS146" s="129"/>
      <c r="AT146" s="130"/>
    </row>
    <row r="147" spans="1:46" x14ac:dyDescent="0.2">
      <c r="A147" s="207"/>
      <c r="B147" s="207"/>
      <c r="C147" s="34" t="s">
        <v>432</v>
      </c>
      <c r="D147" s="29">
        <f>'99 Analyses'!T147</f>
        <v>0</v>
      </c>
      <c r="E147" s="29">
        <f>'99 Analyses'!U147</f>
        <v>0</v>
      </c>
      <c r="F147" s="29">
        <f>'99 Analyses'!V147</f>
        <v>0</v>
      </c>
      <c r="H147" s="29">
        <f>'99 Analyses'!X147</f>
        <v>0</v>
      </c>
      <c r="I147" s="29">
        <f>'99 Analyses'!Y147</f>
        <v>140</v>
      </c>
      <c r="J147" s="29">
        <f>'99 Analyses'!Z147</f>
        <v>106</v>
      </c>
      <c r="L147" s="28"/>
      <c r="M147" s="28"/>
      <c r="N147" s="28"/>
      <c r="O147" s="28"/>
      <c r="P147" s="28"/>
      <c r="Q147" s="28"/>
      <c r="R147" s="28"/>
      <c r="S147" s="28"/>
      <c r="T147" s="28"/>
      <c r="U147" s="28"/>
      <c r="V147" s="28"/>
      <c r="W147" s="28"/>
      <c r="X147" s="28"/>
      <c r="Y147" s="28"/>
      <c r="Z147" s="28"/>
      <c r="AA147" s="28"/>
      <c r="AB147" s="28"/>
      <c r="AC147" s="28"/>
      <c r="AD147" s="28"/>
      <c r="AE147" s="28"/>
      <c r="AF147" s="28"/>
      <c r="AH147" s="104">
        <f t="shared" si="8"/>
        <v>0</v>
      </c>
      <c r="AI147" s="104">
        <f t="shared" si="8"/>
        <v>0</v>
      </c>
      <c r="AJ147" s="104">
        <f t="shared" si="8"/>
        <v>0</v>
      </c>
      <c r="AL147" s="105">
        <f t="shared" si="7"/>
        <v>0</v>
      </c>
      <c r="AM147" s="105">
        <f t="shared" si="7"/>
        <v>0</v>
      </c>
      <c r="AN147" s="105">
        <f t="shared" si="7"/>
        <v>0</v>
      </c>
      <c r="AP147" s="105">
        <f t="shared" si="9"/>
        <v>0</v>
      </c>
      <c r="AQ147" s="105">
        <f t="shared" si="9"/>
        <v>0</v>
      </c>
      <c r="AR147" s="105">
        <f t="shared" si="9"/>
        <v>0</v>
      </c>
      <c r="AS147" s="129"/>
      <c r="AT147" s="130"/>
    </row>
    <row r="148" spans="1:46" x14ac:dyDescent="0.2">
      <c r="A148" s="207"/>
      <c r="B148" s="207"/>
      <c r="C148" s="34" t="s">
        <v>433</v>
      </c>
      <c r="D148" s="29">
        <f>'99 Analyses'!T148</f>
        <v>0</v>
      </c>
      <c r="E148" s="29">
        <f>'99 Analyses'!U148</f>
        <v>0</v>
      </c>
      <c r="F148" s="29">
        <f>'99 Analyses'!V148</f>
        <v>0</v>
      </c>
      <c r="H148" s="29">
        <f>'99 Analyses'!X148</f>
        <v>81</v>
      </c>
      <c r="I148" s="29">
        <f>'99 Analyses'!Y148</f>
        <v>15</v>
      </c>
      <c r="J148" s="29">
        <f>'99 Analyses'!Z148</f>
        <v>6</v>
      </c>
      <c r="L148" s="28"/>
      <c r="M148" s="28"/>
      <c r="N148" s="28"/>
      <c r="O148" s="28"/>
      <c r="P148" s="28"/>
      <c r="Q148" s="28"/>
      <c r="R148" s="28"/>
      <c r="S148" s="28"/>
      <c r="T148" s="28"/>
      <c r="U148" s="28"/>
      <c r="V148" s="28"/>
      <c r="W148" s="28"/>
      <c r="X148" s="28"/>
      <c r="Y148" s="28"/>
      <c r="Z148" s="28"/>
      <c r="AA148" s="28"/>
      <c r="AB148" s="28"/>
      <c r="AC148" s="28"/>
      <c r="AD148" s="28"/>
      <c r="AE148" s="28"/>
      <c r="AF148" s="28"/>
      <c r="AH148" s="104">
        <f t="shared" si="8"/>
        <v>0</v>
      </c>
      <c r="AI148" s="104">
        <f t="shared" si="8"/>
        <v>0</v>
      </c>
      <c r="AJ148" s="104">
        <f t="shared" si="8"/>
        <v>0</v>
      </c>
      <c r="AL148" s="105">
        <f t="shared" si="7"/>
        <v>0</v>
      </c>
      <c r="AM148" s="105">
        <f t="shared" si="7"/>
        <v>0</v>
      </c>
      <c r="AN148" s="105">
        <f t="shared" si="7"/>
        <v>0</v>
      </c>
      <c r="AP148" s="105">
        <f t="shared" si="9"/>
        <v>0</v>
      </c>
      <c r="AQ148" s="105">
        <f t="shared" si="9"/>
        <v>0</v>
      </c>
      <c r="AR148" s="105">
        <f t="shared" si="9"/>
        <v>0</v>
      </c>
      <c r="AS148" s="129"/>
      <c r="AT148" s="130"/>
    </row>
    <row r="149" spans="1:46" x14ac:dyDescent="0.2">
      <c r="A149" s="207"/>
      <c r="B149" s="207"/>
      <c r="C149" s="34" t="s">
        <v>181</v>
      </c>
      <c r="D149" s="29">
        <f>'99 Analyses'!T149</f>
        <v>0</v>
      </c>
      <c r="E149" s="29">
        <f>'99 Analyses'!U149</f>
        <v>0</v>
      </c>
      <c r="F149" s="29">
        <f>'99 Analyses'!V149</f>
        <v>0</v>
      </c>
      <c r="H149" s="29">
        <f>'99 Analyses'!X149</f>
        <v>0</v>
      </c>
      <c r="I149" s="29">
        <f>'99 Analyses'!Y149</f>
        <v>159</v>
      </c>
      <c r="J149" s="29">
        <f>'99 Analyses'!Z149</f>
        <v>132</v>
      </c>
      <c r="L149" s="28"/>
      <c r="M149" s="28"/>
      <c r="N149" s="28"/>
      <c r="O149" s="28"/>
      <c r="P149" s="28"/>
      <c r="Q149" s="28"/>
      <c r="R149" s="28"/>
      <c r="S149" s="28"/>
      <c r="T149" s="28"/>
      <c r="U149" s="28"/>
      <c r="V149" s="28"/>
      <c r="W149" s="28"/>
      <c r="X149" s="28"/>
      <c r="Y149" s="28"/>
      <c r="Z149" s="28"/>
      <c r="AA149" s="28"/>
      <c r="AB149" s="28"/>
      <c r="AC149" s="28"/>
      <c r="AD149" s="28"/>
      <c r="AE149" s="28"/>
      <c r="AF149" s="28"/>
      <c r="AH149" s="104">
        <f t="shared" si="8"/>
        <v>0</v>
      </c>
      <c r="AI149" s="104">
        <f t="shared" si="8"/>
        <v>0</v>
      </c>
      <c r="AJ149" s="104">
        <f t="shared" si="8"/>
        <v>0</v>
      </c>
      <c r="AL149" s="105">
        <f t="shared" si="7"/>
        <v>0</v>
      </c>
      <c r="AM149" s="105">
        <f t="shared" si="7"/>
        <v>0</v>
      </c>
      <c r="AN149" s="105">
        <f t="shared" si="7"/>
        <v>0</v>
      </c>
      <c r="AP149" s="105">
        <f t="shared" si="9"/>
        <v>0</v>
      </c>
      <c r="AQ149" s="105">
        <f t="shared" si="9"/>
        <v>0</v>
      </c>
      <c r="AR149" s="105">
        <f t="shared" si="9"/>
        <v>0</v>
      </c>
      <c r="AS149" s="129"/>
      <c r="AT149" s="130"/>
    </row>
    <row r="150" spans="1:46" x14ac:dyDescent="0.2">
      <c r="A150" s="207"/>
      <c r="B150" s="207"/>
      <c r="C150" s="34" t="s">
        <v>182</v>
      </c>
      <c r="D150" s="29">
        <f>'99 Analyses'!T150</f>
        <v>0</v>
      </c>
      <c r="E150" s="29">
        <f>'99 Analyses'!U150</f>
        <v>0</v>
      </c>
      <c r="F150" s="29">
        <f>'99 Analyses'!V150</f>
        <v>0</v>
      </c>
      <c r="H150" s="29">
        <f>'99 Analyses'!X150</f>
        <v>0</v>
      </c>
      <c r="I150" s="29">
        <f>'99 Analyses'!Y150</f>
        <v>0</v>
      </c>
      <c r="J150" s="29">
        <f>'99 Analyses'!Z150</f>
        <v>0</v>
      </c>
      <c r="L150" s="28"/>
      <c r="M150" s="28"/>
      <c r="N150" s="28"/>
      <c r="O150" s="28"/>
      <c r="P150" s="28"/>
      <c r="Q150" s="28"/>
      <c r="R150" s="28"/>
      <c r="S150" s="28"/>
      <c r="T150" s="28"/>
      <c r="U150" s="28"/>
      <c r="V150" s="28"/>
      <c r="W150" s="28"/>
      <c r="X150" s="28"/>
      <c r="Y150" s="28"/>
      <c r="Z150" s="28"/>
      <c r="AA150" s="28"/>
      <c r="AB150" s="28"/>
      <c r="AC150" s="28"/>
      <c r="AD150" s="28"/>
      <c r="AE150" s="28"/>
      <c r="AF150" s="28"/>
      <c r="AH150" s="104">
        <f t="shared" si="8"/>
        <v>0</v>
      </c>
      <c r="AI150" s="104">
        <f t="shared" si="8"/>
        <v>0</v>
      </c>
      <c r="AJ150" s="104">
        <f t="shared" si="8"/>
        <v>0</v>
      </c>
      <c r="AL150" s="105">
        <f t="shared" si="7"/>
        <v>0</v>
      </c>
      <c r="AM150" s="105">
        <f t="shared" si="7"/>
        <v>0</v>
      </c>
      <c r="AN150" s="105">
        <f t="shared" si="7"/>
        <v>0</v>
      </c>
      <c r="AP150" s="105">
        <f t="shared" si="9"/>
        <v>0</v>
      </c>
      <c r="AQ150" s="105">
        <f t="shared" si="9"/>
        <v>0</v>
      </c>
      <c r="AR150" s="105">
        <f t="shared" si="9"/>
        <v>0</v>
      </c>
      <c r="AS150" s="129"/>
      <c r="AT150" s="130"/>
    </row>
    <row r="151" spans="1:46" x14ac:dyDescent="0.2">
      <c r="A151" s="207"/>
      <c r="B151" s="207"/>
      <c r="C151" s="34" t="s">
        <v>183</v>
      </c>
      <c r="D151" s="29">
        <f>'99 Analyses'!T151</f>
        <v>509</v>
      </c>
      <c r="E151" s="29">
        <f>'99 Analyses'!U151</f>
        <v>755</v>
      </c>
      <c r="F151" s="29">
        <f>'99 Analyses'!V151</f>
        <v>692</v>
      </c>
      <c r="H151" s="29">
        <f>'99 Analyses'!X151</f>
        <v>1</v>
      </c>
      <c r="I151" s="29">
        <f>'99 Analyses'!Y151</f>
        <v>213</v>
      </c>
      <c r="J151" s="29">
        <f>'99 Analyses'!Z151</f>
        <v>308</v>
      </c>
      <c r="L151" s="28"/>
      <c r="M151" s="28"/>
      <c r="N151" s="28"/>
      <c r="O151" s="28"/>
      <c r="P151" s="28"/>
      <c r="Q151" s="28"/>
      <c r="R151" s="28"/>
      <c r="S151" s="28"/>
      <c r="T151" s="28"/>
      <c r="U151" s="28"/>
      <c r="V151" s="28"/>
      <c r="W151" s="28"/>
      <c r="X151" s="28"/>
      <c r="Y151" s="28"/>
      <c r="Z151" s="28"/>
      <c r="AA151" s="28"/>
      <c r="AB151" s="28"/>
      <c r="AC151" s="28"/>
      <c r="AD151" s="28"/>
      <c r="AE151" s="28"/>
      <c r="AF151" s="28"/>
      <c r="AH151" s="104">
        <f t="shared" si="8"/>
        <v>0</v>
      </c>
      <c r="AI151" s="104">
        <f t="shared" si="8"/>
        <v>0</v>
      </c>
      <c r="AJ151" s="104">
        <f t="shared" si="8"/>
        <v>0</v>
      </c>
      <c r="AL151" s="105">
        <f t="shared" si="7"/>
        <v>0</v>
      </c>
      <c r="AM151" s="105">
        <f t="shared" si="7"/>
        <v>0</v>
      </c>
      <c r="AN151" s="105">
        <f t="shared" si="7"/>
        <v>0</v>
      </c>
      <c r="AP151" s="105">
        <f t="shared" si="9"/>
        <v>0</v>
      </c>
      <c r="AQ151" s="105">
        <f t="shared" si="9"/>
        <v>0</v>
      </c>
      <c r="AR151" s="105">
        <f t="shared" si="9"/>
        <v>0</v>
      </c>
      <c r="AS151" s="129"/>
      <c r="AT151" s="130"/>
    </row>
    <row r="152" spans="1:46" x14ac:dyDescent="0.2">
      <c r="A152" s="207"/>
      <c r="B152" s="207"/>
      <c r="C152" s="34" t="s">
        <v>434</v>
      </c>
      <c r="D152" s="29">
        <f>'99 Analyses'!T152</f>
        <v>319</v>
      </c>
      <c r="E152" s="29">
        <f>'99 Analyses'!U152</f>
        <v>376</v>
      </c>
      <c r="F152" s="29">
        <f>'99 Analyses'!V152</f>
        <v>321</v>
      </c>
      <c r="H152" s="29">
        <f>'99 Analyses'!X152</f>
        <v>5</v>
      </c>
      <c r="I152" s="29">
        <f>'99 Analyses'!Y152</f>
        <v>459</v>
      </c>
      <c r="J152" s="29">
        <f>'99 Analyses'!Z152</f>
        <v>551</v>
      </c>
      <c r="L152" s="28"/>
      <c r="M152" s="28"/>
      <c r="N152" s="28"/>
      <c r="O152" s="28"/>
      <c r="P152" s="28"/>
      <c r="Q152" s="28"/>
      <c r="R152" s="28"/>
      <c r="S152" s="28"/>
      <c r="T152" s="28"/>
      <c r="U152" s="28"/>
      <c r="V152" s="28"/>
      <c r="W152" s="28"/>
      <c r="X152" s="28"/>
      <c r="Y152" s="28"/>
      <c r="Z152" s="28"/>
      <c r="AA152" s="28"/>
      <c r="AB152" s="28"/>
      <c r="AC152" s="28"/>
      <c r="AD152" s="28"/>
      <c r="AE152" s="28"/>
      <c r="AF152" s="28"/>
      <c r="AH152" s="104">
        <f t="shared" si="8"/>
        <v>0</v>
      </c>
      <c r="AI152" s="104">
        <f t="shared" si="8"/>
        <v>0</v>
      </c>
      <c r="AJ152" s="104">
        <f t="shared" si="8"/>
        <v>0</v>
      </c>
      <c r="AL152" s="105">
        <f t="shared" si="7"/>
        <v>0</v>
      </c>
      <c r="AM152" s="105">
        <f t="shared" si="7"/>
        <v>0</v>
      </c>
      <c r="AN152" s="105">
        <f t="shared" si="7"/>
        <v>0</v>
      </c>
      <c r="AP152" s="105">
        <f t="shared" si="9"/>
        <v>0</v>
      </c>
      <c r="AQ152" s="105">
        <f t="shared" si="9"/>
        <v>0</v>
      </c>
      <c r="AR152" s="105">
        <f t="shared" si="9"/>
        <v>0</v>
      </c>
      <c r="AS152" s="129"/>
      <c r="AT152" s="130"/>
    </row>
    <row r="153" spans="1:46" x14ac:dyDescent="0.2">
      <c r="A153" s="207"/>
      <c r="B153" s="207"/>
      <c r="C153" s="34" t="s">
        <v>435</v>
      </c>
      <c r="D153" s="29">
        <f>'99 Analyses'!T153</f>
        <v>0</v>
      </c>
      <c r="E153" s="29">
        <f>'99 Analyses'!U153</f>
        <v>0</v>
      </c>
      <c r="F153" s="29">
        <f>'99 Analyses'!V153</f>
        <v>0</v>
      </c>
      <c r="H153" s="29">
        <f>'99 Analyses'!X153</f>
        <v>0</v>
      </c>
      <c r="I153" s="29">
        <f>'99 Analyses'!Y153</f>
        <v>104</v>
      </c>
      <c r="J153" s="29">
        <f>'99 Analyses'!Z153</f>
        <v>24</v>
      </c>
      <c r="L153" s="28"/>
      <c r="M153" s="28"/>
      <c r="N153" s="28"/>
      <c r="O153" s="28"/>
      <c r="P153" s="28"/>
      <c r="Q153" s="28"/>
      <c r="R153" s="28"/>
      <c r="S153" s="28"/>
      <c r="T153" s="28"/>
      <c r="U153" s="28"/>
      <c r="V153" s="28"/>
      <c r="W153" s="28"/>
      <c r="X153" s="28"/>
      <c r="Y153" s="28"/>
      <c r="Z153" s="28"/>
      <c r="AA153" s="28"/>
      <c r="AB153" s="28"/>
      <c r="AC153" s="28"/>
      <c r="AD153" s="28"/>
      <c r="AE153" s="28"/>
      <c r="AF153" s="28"/>
      <c r="AH153" s="104">
        <f t="shared" si="8"/>
        <v>0</v>
      </c>
      <c r="AI153" s="104">
        <f t="shared" si="8"/>
        <v>0</v>
      </c>
      <c r="AJ153" s="104">
        <f t="shared" si="8"/>
        <v>0</v>
      </c>
      <c r="AL153" s="105">
        <f t="shared" si="7"/>
        <v>0</v>
      </c>
      <c r="AM153" s="105">
        <f t="shared" si="7"/>
        <v>0</v>
      </c>
      <c r="AN153" s="105">
        <f t="shared" si="7"/>
        <v>0</v>
      </c>
      <c r="AP153" s="105">
        <f t="shared" si="9"/>
        <v>0</v>
      </c>
      <c r="AQ153" s="105">
        <f t="shared" si="9"/>
        <v>0</v>
      </c>
      <c r="AR153" s="105">
        <f t="shared" si="9"/>
        <v>0</v>
      </c>
      <c r="AS153" s="129"/>
      <c r="AT153" s="130"/>
    </row>
    <row r="154" spans="1:46" x14ac:dyDescent="0.2">
      <c r="A154" s="207"/>
      <c r="B154" s="207"/>
      <c r="C154" s="34" t="s">
        <v>436</v>
      </c>
      <c r="D154" s="29">
        <f>'99 Analyses'!T154</f>
        <v>5198</v>
      </c>
      <c r="E154" s="29">
        <f>'99 Analyses'!U154</f>
        <v>5758</v>
      </c>
      <c r="F154" s="29">
        <f>'99 Analyses'!V154</f>
        <v>6044</v>
      </c>
      <c r="H154" s="29">
        <f>'99 Analyses'!X154</f>
        <v>14</v>
      </c>
      <c r="I154" s="29">
        <f>'99 Analyses'!Y154</f>
        <v>2907</v>
      </c>
      <c r="J154" s="29">
        <f>'99 Analyses'!Z154</f>
        <v>2423</v>
      </c>
      <c r="L154" s="28"/>
      <c r="M154" s="28"/>
      <c r="N154" s="28"/>
      <c r="O154" s="28"/>
      <c r="P154" s="28"/>
      <c r="Q154" s="28"/>
      <c r="R154" s="28"/>
      <c r="S154" s="28"/>
      <c r="T154" s="28"/>
      <c r="U154" s="28"/>
      <c r="V154" s="28"/>
      <c r="W154" s="28"/>
      <c r="X154" s="28"/>
      <c r="Y154" s="28"/>
      <c r="Z154" s="28"/>
      <c r="AA154" s="28"/>
      <c r="AB154" s="28"/>
      <c r="AC154" s="28"/>
      <c r="AD154" s="28"/>
      <c r="AE154" s="28"/>
      <c r="AF154" s="28"/>
      <c r="AH154" s="104">
        <f t="shared" si="8"/>
        <v>0</v>
      </c>
      <c r="AI154" s="104">
        <f t="shared" si="8"/>
        <v>0</v>
      </c>
      <c r="AJ154" s="104">
        <f t="shared" si="8"/>
        <v>0</v>
      </c>
      <c r="AL154" s="105">
        <f t="shared" si="7"/>
        <v>0</v>
      </c>
      <c r="AM154" s="105">
        <f t="shared" si="7"/>
        <v>0</v>
      </c>
      <c r="AN154" s="105">
        <f t="shared" si="7"/>
        <v>0</v>
      </c>
      <c r="AP154" s="105">
        <f t="shared" si="9"/>
        <v>0</v>
      </c>
      <c r="AQ154" s="105">
        <f t="shared" si="9"/>
        <v>0</v>
      </c>
      <c r="AR154" s="105">
        <f t="shared" si="9"/>
        <v>0</v>
      </c>
      <c r="AS154" s="129"/>
      <c r="AT154" s="130"/>
    </row>
    <row r="155" spans="1:46" x14ac:dyDescent="0.2">
      <c r="A155" s="207"/>
      <c r="B155" s="208"/>
      <c r="C155" s="40" t="s">
        <v>437</v>
      </c>
      <c r="D155" s="29">
        <f>'99 Analyses'!T155</f>
        <v>0</v>
      </c>
      <c r="E155" s="29">
        <f>'99 Analyses'!U155</f>
        <v>0</v>
      </c>
      <c r="F155" s="29">
        <f>'99 Analyses'!V155</f>
        <v>0</v>
      </c>
      <c r="H155" s="29">
        <f>'99 Analyses'!X155</f>
        <v>0</v>
      </c>
      <c r="I155" s="29">
        <f>'99 Analyses'!Y155</f>
        <v>0</v>
      </c>
      <c r="J155" s="29">
        <f>'99 Analyses'!Z155</f>
        <v>0</v>
      </c>
      <c r="K155" s="36"/>
      <c r="L155" s="28"/>
      <c r="M155" s="28"/>
      <c r="N155" s="28"/>
      <c r="O155" s="28"/>
      <c r="P155" s="28"/>
      <c r="Q155" s="28"/>
      <c r="R155" s="28"/>
      <c r="S155" s="28"/>
      <c r="T155" s="28"/>
      <c r="U155" s="28"/>
      <c r="V155" s="28"/>
      <c r="W155" s="28"/>
      <c r="X155" s="28"/>
      <c r="Y155" s="28"/>
      <c r="Z155" s="28"/>
      <c r="AA155" s="28"/>
      <c r="AB155" s="28"/>
      <c r="AC155" s="28"/>
      <c r="AD155" s="28"/>
      <c r="AE155" s="28"/>
      <c r="AF155" s="28"/>
      <c r="AH155" s="104">
        <f t="shared" si="8"/>
        <v>0</v>
      </c>
      <c r="AI155" s="104">
        <f t="shared" si="8"/>
        <v>0</v>
      </c>
      <c r="AJ155" s="104">
        <f t="shared" si="8"/>
        <v>0</v>
      </c>
      <c r="AL155" s="105">
        <f t="shared" si="7"/>
        <v>0</v>
      </c>
      <c r="AM155" s="105">
        <f t="shared" si="7"/>
        <v>0</v>
      </c>
      <c r="AN155" s="105">
        <f t="shared" si="7"/>
        <v>0</v>
      </c>
      <c r="AP155" s="105">
        <f t="shared" si="9"/>
        <v>0</v>
      </c>
      <c r="AQ155" s="105">
        <f t="shared" si="9"/>
        <v>0</v>
      </c>
      <c r="AR155" s="105">
        <f t="shared" si="9"/>
        <v>0</v>
      </c>
      <c r="AS155" s="129"/>
      <c r="AT155" s="130"/>
    </row>
    <row r="156" spans="1:46" ht="12" customHeight="1" x14ac:dyDescent="0.2">
      <c r="A156" s="207"/>
      <c r="B156" s="163" t="s">
        <v>442</v>
      </c>
      <c r="C156" s="34" t="s">
        <v>189</v>
      </c>
      <c r="D156" s="29">
        <f>'99 Analyses'!T156</f>
        <v>0</v>
      </c>
      <c r="E156" s="29">
        <f>'99 Analyses'!U156</f>
        <v>0</v>
      </c>
      <c r="F156" s="29">
        <f>'99 Analyses'!V156</f>
        <v>0</v>
      </c>
      <c r="H156" s="29">
        <f>'99 Analyses'!X156</f>
        <v>0</v>
      </c>
      <c r="I156" s="29">
        <f>'99 Analyses'!Y156</f>
        <v>3</v>
      </c>
      <c r="J156" s="29">
        <f>'99 Analyses'!Z156</f>
        <v>3</v>
      </c>
      <c r="L156" s="28"/>
      <c r="M156" s="28"/>
      <c r="N156" s="28"/>
      <c r="O156" s="28"/>
      <c r="P156" s="28"/>
      <c r="Q156" s="28"/>
      <c r="R156" s="28"/>
      <c r="S156" s="28"/>
      <c r="T156" s="28"/>
      <c r="U156" s="28"/>
      <c r="V156" s="28"/>
      <c r="W156" s="28"/>
      <c r="X156" s="28"/>
      <c r="Y156" s="28"/>
      <c r="Z156" s="28"/>
      <c r="AA156" s="28"/>
      <c r="AB156" s="28"/>
      <c r="AC156" s="28"/>
      <c r="AD156" s="28"/>
      <c r="AE156" s="28"/>
      <c r="AF156" s="28"/>
      <c r="AH156" s="104">
        <f t="shared" si="8"/>
        <v>0</v>
      </c>
      <c r="AI156" s="104">
        <f t="shared" si="8"/>
        <v>0</v>
      </c>
      <c r="AJ156" s="104">
        <f t="shared" si="8"/>
        <v>0</v>
      </c>
      <c r="AL156" s="105">
        <f t="shared" si="7"/>
        <v>0</v>
      </c>
      <c r="AM156" s="105">
        <f t="shared" si="7"/>
        <v>0</v>
      </c>
      <c r="AN156" s="105">
        <f t="shared" si="7"/>
        <v>0</v>
      </c>
      <c r="AP156" s="105">
        <f t="shared" si="9"/>
        <v>0</v>
      </c>
      <c r="AQ156" s="105">
        <f t="shared" si="9"/>
        <v>0</v>
      </c>
      <c r="AR156" s="105">
        <f t="shared" si="9"/>
        <v>0</v>
      </c>
      <c r="AS156" s="129"/>
      <c r="AT156" s="130"/>
    </row>
    <row r="157" spans="1:46" x14ac:dyDescent="0.2">
      <c r="A157" s="207"/>
      <c r="B157" s="207"/>
      <c r="C157" s="34" t="s">
        <v>438</v>
      </c>
      <c r="D157" s="29">
        <f>'99 Analyses'!T157</f>
        <v>0</v>
      </c>
      <c r="E157" s="29">
        <f>'99 Analyses'!U157</f>
        <v>0</v>
      </c>
      <c r="F157" s="29">
        <f>'99 Analyses'!V157</f>
        <v>0</v>
      </c>
      <c r="H157" s="29">
        <f>'99 Analyses'!X157</f>
        <v>0</v>
      </c>
      <c r="I157" s="29">
        <f>'99 Analyses'!Y157</f>
        <v>0</v>
      </c>
      <c r="J157" s="29">
        <f>'99 Analyses'!Z157</f>
        <v>0</v>
      </c>
      <c r="L157" s="28"/>
      <c r="M157" s="28"/>
      <c r="N157" s="28"/>
      <c r="O157" s="28"/>
      <c r="P157" s="28"/>
      <c r="Q157" s="28"/>
      <c r="R157" s="28"/>
      <c r="S157" s="28"/>
      <c r="T157" s="28"/>
      <c r="U157" s="28"/>
      <c r="V157" s="28"/>
      <c r="W157" s="28"/>
      <c r="X157" s="28"/>
      <c r="Y157" s="28"/>
      <c r="Z157" s="28"/>
      <c r="AA157" s="28"/>
      <c r="AB157" s="28"/>
      <c r="AC157" s="28"/>
      <c r="AD157" s="28"/>
      <c r="AE157" s="28"/>
      <c r="AF157" s="28"/>
      <c r="AH157" s="104">
        <f t="shared" si="8"/>
        <v>0</v>
      </c>
      <c r="AI157" s="104">
        <f t="shared" si="8"/>
        <v>0</v>
      </c>
      <c r="AJ157" s="104">
        <f t="shared" si="8"/>
        <v>0</v>
      </c>
      <c r="AL157" s="105">
        <f t="shared" si="7"/>
        <v>0</v>
      </c>
      <c r="AM157" s="105">
        <f t="shared" si="7"/>
        <v>0</v>
      </c>
      <c r="AN157" s="105">
        <f t="shared" si="7"/>
        <v>0</v>
      </c>
      <c r="AP157" s="105">
        <f t="shared" si="9"/>
        <v>0</v>
      </c>
      <c r="AQ157" s="105">
        <f t="shared" si="9"/>
        <v>0</v>
      </c>
      <c r="AR157" s="105">
        <f t="shared" si="9"/>
        <v>0</v>
      </c>
      <c r="AS157" s="129"/>
      <c r="AT157" s="130"/>
    </row>
    <row r="158" spans="1:46" x14ac:dyDescent="0.2">
      <c r="A158" s="207"/>
      <c r="B158" s="207"/>
      <c r="C158" s="34" t="s">
        <v>439</v>
      </c>
      <c r="D158" s="29">
        <f>'99 Analyses'!T158</f>
        <v>1748</v>
      </c>
      <c r="E158" s="29">
        <f>'99 Analyses'!U158</f>
        <v>984</v>
      </c>
      <c r="F158" s="29">
        <f>'99 Analyses'!V158</f>
        <v>218</v>
      </c>
      <c r="H158" s="29">
        <f>'99 Analyses'!X158</f>
        <v>44547</v>
      </c>
      <c r="I158" s="29">
        <f>'99 Analyses'!Y158</f>
        <v>59773</v>
      </c>
      <c r="J158" s="29">
        <f>'99 Analyses'!Z158</f>
        <v>66349</v>
      </c>
      <c r="L158" s="28"/>
      <c r="M158" s="28"/>
      <c r="N158" s="28"/>
      <c r="O158" s="28"/>
      <c r="P158" s="28"/>
      <c r="Q158" s="28"/>
      <c r="R158" s="28"/>
      <c r="S158" s="28"/>
      <c r="T158" s="28"/>
      <c r="U158" s="28"/>
      <c r="V158" s="28"/>
      <c r="W158" s="28"/>
      <c r="X158" s="28"/>
      <c r="Y158" s="28"/>
      <c r="Z158" s="28"/>
      <c r="AA158" s="28"/>
      <c r="AB158" s="28"/>
      <c r="AC158" s="28"/>
      <c r="AD158" s="28"/>
      <c r="AE158" s="28"/>
      <c r="AF158" s="28"/>
      <c r="AH158" s="104">
        <f t="shared" si="8"/>
        <v>0</v>
      </c>
      <c r="AI158" s="104">
        <f t="shared" si="8"/>
        <v>0</v>
      </c>
      <c r="AJ158" s="104">
        <f t="shared" si="8"/>
        <v>0</v>
      </c>
      <c r="AL158" s="105">
        <f t="shared" si="7"/>
        <v>0</v>
      </c>
      <c r="AM158" s="105">
        <f t="shared" si="7"/>
        <v>0</v>
      </c>
      <c r="AN158" s="105">
        <f t="shared" si="7"/>
        <v>0</v>
      </c>
      <c r="AP158" s="105">
        <f t="shared" si="9"/>
        <v>0</v>
      </c>
      <c r="AQ158" s="105">
        <f t="shared" si="9"/>
        <v>0</v>
      </c>
      <c r="AR158" s="105">
        <f t="shared" si="9"/>
        <v>0</v>
      </c>
      <c r="AS158" s="129"/>
      <c r="AT158" s="130"/>
    </row>
    <row r="159" spans="1:46" x14ac:dyDescent="0.2">
      <c r="A159" s="207"/>
      <c r="B159" s="207"/>
      <c r="C159" s="34" t="s">
        <v>192</v>
      </c>
      <c r="D159" s="29">
        <f>'99 Analyses'!T159</f>
        <v>0</v>
      </c>
      <c r="E159" s="29">
        <f>'99 Analyses'!U159</f>
        <v>0</v>
      </c>
      <c r="F159" s="29">
        <f>'99 Analyses'!V159</f>
        <v>0</v>
      </c>
      <c r="H159" s="29">
        <f>'99 Analyses'!X159</f>
        <v>0</v>
      </c>
      <c r="I159" s="29">
        <f>'99 Analyses'!Y159</f>
        <v>0</v>
      </c>
      <c r="J159" s="29">
        <f>'99 Analyses'!Z159</f>
        <v>0</v>
      </c>
      <c r="L159" s="28"/>
      <c r="M159" s="28"/>
      <c r="N159" s="28"/>
      <c r="O159" s="28"/>
      <c r="P159" s="28"/>
      <c r="Q159" s="28"/>
      <c r="R159" s="28"/>
      <c r="S159" s="28"/>
      <c r="T159" s="28"/>
      <c r="U159" s="28"/>
      <c r="V159" s="28"/>
      <c r="W159" s="28"/>
      <c r="X159" s="28"/>
      <c r="Y159" s="28"/>
      <c r="Z159" s="28"/>
      <c r="AA159" s="28"/>
      <c r="AB159" s="28"/>
      <c r="AC159" s="28"/>
      <c r="AD159" s="28"/>
      <c r="AE159" s="28"/>
      <c r="AF159" s="28"/>
      <c r="AH159" s="104">
        <f t="shared" si="8"/>
        <v>0</v>
      </c>
      <c r="AI159" s="104">
        <f t="shared" si="8"/>
        <v>0</v>
      </c>
      <c r="AJ159" s="104">
        <f t="shared" si="8"/>
        <v>0</v>
      </c>
      <c r="AL159" s="105">
        <f t="shared" si="7"/>
        <v>0</v>
      </c>
      <c r="AM159" s="105">
        <f t="shared" si="7"/>
        <v>0</v>
      </c>
      <c r="AN159" s="105">
        <f t="shared" si="7"/>
        <v>0</v>
      </c>
      <c r="AP159" s="105">
        <f t="shared" si="9"/>
        <v>0</v>
      </c>
      <c r="AQ159" s="105">
        <f t="shared" si="9"/>
        <v>0</v>
      </c>
      <c r="AR159" s="105">
        <f t="shared" si="9"/>
        <v>0</v>
      </c>
      <c r="AS159" s="129"/>
      <c r="AT159" s="130"/>
    </row>
    <row r="160" spans="1:46" x14ac:dyDescent="0.2">
      <c r="A160" s="207"/>
      <c r="B160" s="207"/>
      <c r="C160" s="34" t="s">
        <v>440</v>
      </c>
      <c r="D160" s="29">
        <f>'99 Analyses'!T160</f>
        <v>70</v>
      </c>
      <c r="E160" s="29">
        <f>'99 Analyses'!U160</f>
        <v>43</v>
      </c>
      <c r="F160" s="29">
        <f>'99 Analyses'!V160</f>
        <v>0</v>
      </c>
      <c r="H160" s="29">
        <f>'99 Analyses'!X160</f>
        <v>0</v>
      </c>
      <c r="I160" s="29">
        <f>'99 Analyses'!Y160</f>
        <v>1</v>
      </c>
      <c r="J160" s="29">
        <f>'99 Analyses'!Z160</f>
        <v>2</v>
      </c>
      <c r="L160" s="28"/>
      <c r="M160" s="28"/>
      <c r="N160" s="28"/>
      <c r="O160" s="28"/>
      <c r="P160" s="28"/>
      <c r="Q160" s="28"/>
      <c r="R160" s="28"/>
      <c r="S160" s="28"/>
      <c r="T160" s="28"/>
      <c r="U160" s="28"/>
      <c r="V160" s="28"/>
      <c r="W160" s="28"/>
      <c r="X160" s="28"/>
      <c r="Y160" s="28"/>
      <c r="Z160" s="28"/>
      <c r="AA160" s="28"/>
      <c r="AB160" s="28"/>
      <c r="AC160" s="28"/>
      <c r="AD160" s="28"/>
      <c r="AE160" s="28"/>
      <c r="AF160" s="28"/>
      <c r="AH160" s="104">
        <f t="shared" si="8"/>
        <v>0</v>
      </c>
      <c r="AI160" s="104">
        <f t="shared" si="8"/>
        <v>0</v>
      </c>
      <c r="AJ160" s="104">
        <f t="shared" si="8"/>
        <v>0</v>
      </c>
      <c r="AL160" s="105">
        <f t="shared" si="7"/>
        <v>0</v>
      </c>
      <c r="AM160" s="105">
        <f t="shared" si="7"/>
        <v>0</v>
      </c>
      <c r="AN160" s="105">
        <f t="shared" si="7"/>
        <v>0</v>
      </c>
      <c r="AP160" s="105">
        <f t="shared" si="9"/>
        <v>0</v>
      </c>
      <c r="AQ160" s="105">
        <f t="shared" si="9"/>
        <v>0</v>
      </c>
      <c r="AR160" s="105">
        <f t="shared" si="9"/>
        <v>0</v>
      </c>
      <c r="AS160" s="129"/>
      <c r="AT160" s="130"/>
    </row>
    <row r="161" spans="1:46" x14ac:dyDescent="0.2">
      <c r="A161" s="207"/>
      <c r="B161" s="207"/>
      <c r="C161" s="34" t="s">
        <v>194</v>
      </c>
      <c r="D161" s="29">
        <f>'99 Analyses'!T161</f>
        <v>0</v>
      </c>
      <c r="E161" s="29">
        <f>'99 Analyses'!U161</f>
        <v>0</v>
      </c>
      <c r="F161" s="29">
        <f>'99 Analyses'!V161</f>
        <v>0</v>
      </c>
      <c r="H161" s="29">
        <f>'99 Analyses'!X161</f>
        <v>0</v>
      </c>
      <c r="I161" s="29">
        <f>'99 Analyses'!Y161</f>
        <v>106</v>
      </c>
      <c r="J161" s="29">
        <f>'99 Analyses'!Z161</f>
        <v>42</v>
      </c>
      <c r="L161" s="28"/>
      <c r="M161" s="28"/>
      <c r="N161" s="28"/>
      <c r="O161" s="28"/>
      <c r="P161" s="28"/>
      <c r="Q161" s="28"/>
      <c r="R161" s="28"/>
      <c r="S161" s="28"/>
      <c r="T161" s="28"/>
      <c r="U161" s="28"/>
      <c r="V161" s="28"/>
      <c r="W161" s="28"/>
      <c r="X161" s="28"/>
      <c r="Y161" s="28"/>
      <c r="Z161" s="28"/>
      <c r="AA161" s="28"/>
      <c r="AB161" s="28"/>
      <c r="AC161" s="28"/>
      <c r="AD161" s="28"/>
      <c r="AE161" s="28"/>
      <c r="AF161" s="28"/>
      <c r="AH161" s="104">
        <f t="shared" si="8"/>
        <v>0</v>
      </c>
      <c r="AI161" s="104">
        <f t="shared" si="8"/>
        <v>0</v>
      </c>
      <c r="AJ161" s="104">
        <f t="shared" si="8"/>
        <v>0</v>
      </c>
      <c r="AL161" s="105">
        <f t="shared" si="7"/>
        <v>0</v>
      </c>
      <c r="AM161" s="105">
        <f t="shared" si="7"/>
        <v>0</v>
      </c>
      <c r="AN161" s="105">
        <f t="shared" si="7"/>
        <v>0</v>
      </c>
      <c r="AP161" s="105">
        <f t="shared" si="9"/>
        <v>0</v>
      </c>
      <c r="AQ161" s="105">
        <f t="shared" si="9"/>
        <v>0</v>
      </c>
      <c r="AR161" s="105">
        <f t="shared" si="9"/>
        <v>0</v>
      </c>
      <c r="AS161" s="129"/>
      <c r="AT161" s="130"/>
    </row>
    <row r="162" spans="1:46" x14ac:dyDescent="0.2">
      <c r="A162" s="208"/>
      <c r="B162" s="208"/>
      <c r="C162" s="40" t="s">
        <v>195</v>
      </c>
      <c r="D162" s="29">
        <f>'99 Analyses'!T162</f>
        <v>0</v>
      </c>
      <c r="E162" s="29">
        <f>'99 Analyses'!U162</f>
        <v>0</v>
      </c>
      <c r="F162" s="29">
        <f>'99 Analyses'!V162</f>
        <v>0</v>
      </c>
      <c r="H162" s="29">
        <f>'99 Analyses'!X162</f>
        <v>0</v>
      </c>
      <c r="I162" s="29">
        <f>'99 Analyses'!Y162</f>
        <v>14</v>
      </c>
      <c r="J162" s="29">
        <f>'99 Analyses'!Z162</f>
        <v>15</v>
      </c>
      <c r="L162" s="28"/>
      <c r="M162" s="28"/>
      <c r="N162" s="28"/>
      <c r="O162" s="28"/>
      <c r="P162" s="28"/>
      <c r="Q162" s="28"/>
      <c r="R162" s="28"/>
      <c r="S162" s="28"/>
      <c r="T162" s="28"/>
      <c r="U162" s="28"/>
      <c r="V162" s="28"/>
      <c r="W162" s="28"/>
      <c r="X162" s="28"/>
      <c r="Y162" s="28"/>
      <c r="Z162" s="28"/>
      <c r="AA162" s="28"/>
      <c r="AB162" s="28"/>
      <c r="AC162" s="28"/>
      <c r="AD162" s="28"/>
      <c r="AE162" s="28"/>
      <c r="AF162" s="28"/>
      <c r="AH162" s="104">
        <f t="shared" si="8"/>
        <v>0</v>
      </c>
      <c r="AI162" s="104">
        <f t="shared" si="8"/>
        <v>0</v>
      </c>
      <c r="AJ162" s="104">
        <f t="shared" si="8"/>
        <v>0</v>
      </c>
      <c r="AL162" s="105">
        <f t="shared" si="7"/>
        <v>0</v>
      </c>
      <c r="AM162" s="105">
        <f t="shared" si="7"/>
        <v>0</v>
      </c>
      <c r="AN162" s="105">
        <f t="shared" si="7"/>
        <v>0</v>
      </c>
      <c r="AP162" s="105">
        <f t="shared" si="9"/>
        <v>0</v>
      </c>
      <c r="AQ162" s="105">
        <f t="shared" si="9"/>
        <v>0</v>
      </c>
      <c r="AR162" s="105">
        <f t="shared" si="9"/>
        <v>0</v>
      </c>
      <c r="AS162" s="129"/>
      <c r="AT162" s="130"/>
    </row>
    <row r="163" spans="1:46" ht="12" customHeight="1" x14ac:dyDescent="0.2">
      <c r="A163" s="207" t="s">
        <v>196</v>
      </c>
      <c r="B163" s="207" t="s">
        <v>441</v>
      </c>
      <c r="C163" s="34" t="s">
        <v>443</v>
      </c>
      <c r="D163" s="29">
        <f>'99 Analyses'!T163</f>
        <v>0</v>
      </c>
      <c r="E163" s="29">
        <f>'99 Analyses'!U163</f>
        <v>0</v>
      </c>
      <c r="F163" s="29">
        <f>'99 Analyses'!V163</f>
        <v>0</v>
      </c>
      <c r="H163" s="29">
        <f>'99 Analyses'!X163</f>
        <v>0</v>
      </c>
      <c r="I163" s="29">
        <f>'99 Analyses'!Y163</f>
        <v>24</v>
      </c>
      <c r="J163" s="29">
        <f>'99 Analyses'!Z163</f>
        <v>0</v>
      </c>
      <c r="L163" s="28"/>
      <c r="M163" s="28"/>
      <c r="N163" s="28"/>
      <c r="O163" s="28"/>
      <c r="P163" s="28"/>
      <c r="Q163" s="28"/>
      <c r="R163" s="28"/>
      <c r="S163" s="28"/>
      <c r="T163" s="28"/>
      <c r="U163" s="28"/>
      <c r="V163" s="28"/>
      <c r="W163" s="28"/>
      <c r="X163" s="28"/>
      <c r="Y163" s="28"/>
      <c r="Z163" s="28"/>
      <c r="AA163" s="28"/>
      <c r="AB163" s="28"/>
      <c r="AC163" s="28"/>
      <c r="AD163" s="28"/>
      <c r="AE163" s="28"/>
      <c r="AF163" s="28"/>
      <c r="AH163" s="104">
        <f t="shared" si="8"/>
        <v>0</v>
      </c>
      <c r="AI163" s="104">
        <f t="shared" si="8"/>
        <v>0</v>
      </c>
      <c r="AJ163" s="104">
        <f t="shared" si="8"/>
        <v>0</v>
      </c>
      <c r="AL163" s="105">
        <f t="shared" si="7"/>
        <v>0</v>
      </c>
      <c r="AM163" s="105">
        <f t="shared" si="7"/>
        <v>0</v>
      </c>
      <c r="AN163" s="105">
        <f t="shared" si="7"/>
        <v>0</v>
      </c>
      <c r="AP163" s="105">
        <f t="shared" si="9"/>
        <v>0</v>
      </c>
      <c r="AQ163" s="105">
        <f t="shared" si="9"/>
        <v>0</v>
      </c>
      <c r="AR163" s="105">
        <f t="shared" si="9"/>
        <v>0</v>
      </c>
      <c r="AS163" s="129"/>
      <c r="AT163" s="130"/>
    </row>
    <row r="164" spans="1:46" x14ac:dyDescent="0.2">
      <c r="A164" s="207"/>
      <c r="B164" s="207"/>
      <c r="C164" s="34" t="s">
        <v>444</v>
      </c>
      <c r="D164" s="29">
        <f>'99 Analyses'!T164</f>
        <v>0</v>
      </c>
      <c r="E164" s="29">
        <f>'99 Analyses'!U164</f>
        <v>0</v>
      </c>
      <c r="F164" s="29">
        <f>'99 Analyses'!V164</f>
        <v>0</v>
      </c>
      <c r="H164" s="29">
        <f>'99 Analyses'!X164</f>
        <v>0</v>
      </c>
      <c r="I164" s="29">
        <f>'99 Analyses'!Y164</f>
        <v>0</v>
      </c>
      <c r="J164" s="29">
        <f>'99 Analyses'!Z164</f>
        <v>0</v>
      </c>
      <c r="K164" s="36"/>
      <c r="L164" s="28"/>
      <c r="M164" s="28"/>
      <c r="N164" s="28"/>
      <c r="O164" s="28"/>
      <c r="P164" s="28"/>
      <c r="Q164" s="28"/>
      <c r="R164" s="28"/>
      <c r="S164" s="28"/>
      <c r="T164" s="28"/>
      <c r="U164" s="28"/>
      <c r="V164" s="28"/>
      <c r="W164" s="28"/>
      <c r="X164" s="28"/>
      <c r="Y164" s="28"/>
      <c r="Z164" s="28"/>
      <c r="AA164" s="28"/>
      <c r="AB164" s="28"/>
      <c r="AC164" s="28"/>
      <c r="AD164" s="28"/>
      <c r="AE164" s="28"/>
      <c r="AF164" s="28"/>
      <c r="AH164" s="104">
        <f t="shared" si="8"/>
        <v>0</v>
      </c>
      <c r="AI164" s="104">
        <f t="shared" si="8"/>
        <v>0</v>
      </c>
      <c r="AJ164" s="104">
        <f t="shared" si="8"/>
        <v>0</v>
      </c>
      <c r="AL164" s="105">
        <f t="shared" si="7"/>
        <v>0</v>
      </c>
      <c r="AM164" s="105">
        <f t="shared" si="7"/>
        <v>0</v>
      </c>
      <c r="AN164" s="105">
        <f t="shared" si="7"/>
        <v>0</v>
      </c>
      <c r="AP164" s="105">
        <f t="shared" si="9"/>
        <v>0</v>
      </c>
      <c r="AQ164" s="105">
        <f t="shared" si="9"/>
        <v>0</v>
      </c>
      <c r="AR164" s="105">
        <f t="shared" si="9"/>
        <v>0</v>
      </c>
      <c r="AS164" s="129"/>
      <c r="AT164" s="130"/>
    </row>
    <row r="165" spans="1:46" x14ac:dyDescent="0.2">
      <c r="A165" s="207"/>
      <c r="B165" s="207"/>
      <c r="C165" s="34" t="s">
        <v>445</v>
      </c>
      <c r="D165" s="29">
        <f>'99 Analyses'!T165</f>
        <v>0</v>
      </c>
      <c r="E165" s="29">
        <f>'99 Analyses'!U165</f>
        <v>5</v>
      </c>
      <c r="F165" s="29">
        <f>'99 Analyses'!V165</f>
        <v>0</v>
      </c>
      <c r="H165" s="29">
        <f>'99 Analyses'!X165</f>
        <v>1</v>
      </c>
      <c r="I165" s="29">
        <f>'99 Analyses'!Y165</f>
        <v>164</v>
      </c>
      <c r="J165" s="29">
        <f>'99 Analyses'!Z165</f>
        <v>111</v>
      </c>
      <c r="L165" s="28"/>
      <c r="M165" s="28"/>
      <c r="N165" s="28"/>
      <c r="O165" s="28"/>
      <c r="P165" s="28"/>
      <c r="Q165" s="28"/>
      <c r="R165" s="28"/>
      <c r="S165" s="28"/>
      <c r="T165" s="28"/>
      <c r="U165" s="28"/>
      <c r="V165" s="28"/>
      <c r="W165" s="28"/>
      <c r="X165" s="28"/>
      <c r="Y165" s="28"/>
      <c r="Z165" s="28"/>
      <c r="AA165" s="28"/>
      <c r="AB165" s="28"/>
      <c r="AC165" s="28"/>
      <c r="AD165" s="28"/>
      <c r="AE165" s="28"/>
      <c r="AF165" s="28"/>
      <c r="AH165" s="104">
        <f t="shared" si="8"/>
        <v>0</v>
      </c>
      <c r="AI165" s="104">
        <f t="shared" si="8"/>
        <v>0</v>
      </c>
      <c r="AJ165" s="104">
        <f t="shared" si="8"/>
        <v>0</v>
      </c>
      <c r="AL165" s="105">
        <f t="shared" si="7"/>
        <v>0</v>
      </c>
      <c r="AM165" s="105">
        <f t="shared" si="7"/>
        <v>0</v>
      </c>
      <c r="AN165" s="105">
        <f t="shared" si="7"/>
        <v>0</v>
      </c>
      <c r="AP165" s="105">
        <f t="shared" si="9"/>
        <v>0</v>
      </c>
      <c r="AQ165" s="105">
        <f t="shared" si="9"/>
        <v>0</v>
      </c>
      <c r="AR165" s="105">
        <f t="shared" si="9"/>
        <v>0</v>
      </c>
      <c r="AS165" s="129"/>
      <c r="AT165" s="130"/>
    </row>
    <row r="166" spans="1:46" x14ac:dyDescent="0.2">
      <c r="A166" s="207"/>
      <c r="B166" s="207"/>
      <c r="C166" s="34" t="s">
        <v>201</v>
      </c>
      <c r="D166" s="29">
        <f>'99 Analyses'!T166</f>
        <v>0</v>
      </c>
      <c r="E166" s="29">
        <f>'99 Analyses'!U166</f>
        <v>0</v>
      </c>
      <c r="F166" s="29">
        <f>'99 Analyses'!V166</f>
        <v>0</v>
      </c>
      <c r="H166" s="29">
        <f>'99 Analyses'!X166</f>
        <v>26</v>
      </c>
      <c r="I166" s="29">
        <f>'99 Analyses'!Y166</f>
        <v>87</v>
      </c>
      <c r="J166" s="29">
        <f>'99 Analyses'!Z166</f>
        <v>50</v>
      </c>
      <c r="L166" s="28"/>
      <c r="M166" s="28"/>
      <c r="N166" s="28"/>
      <c r="O166" s="28"/>
      <c r="P166" s="28"/>
      <c r="Q166" s="28"/>
      <c r="R166" s="28"/>
      <c r="S166" s="28"/>
      <c r="T166" s="28"/>
      <c r="U166" s="28"/>
      <c r="V166" s="28"/>
      <c r="W166" s="28"/>
      <c r="X166" s="28"/>
      <c r="Y166" s="28"/>
      <c r="Z166" s="28"/>
      <c r="AA166" s="28"/>
      <c r="AB166" s="28"/>
      <c r="AC166" s="28"/>
      <c r="AD166" s="28"/>
      <c r="AE166" s="28"/>
      <c r="AF166" s="28"/>
      <c r="AH166" s="104">
        <f t="shared" si="8"/>
        <v>0</v>
      </c>
      <c r="AI166" s="104">
        <f t="shared" si="8"/>
        <v>0</v>
      </c>
      <c r="AJ166" s="104">
        <f t="shared" si="8"/>
        <v>0</v>
      </c>
      <c r="AL166" s="105">
        <f t="shared" si="7"/>
        <v>0</v>
      </c>
      <c r="AM166" s="105">
        <f t="shared" si="7"/>
        <v>0</v>
      </c>
      <c r="AN166" s="105">
        <f t="shared" si="7"/>
        <v>0</v>
      </c>
      <c r="AP166" s="105">
        <f t="shared" si="9"/>
        <v>0</v>
      </c>
      <c r="AQ166" s="105">
        <f t="shared" si="9"/>
        <v>0</v>
      </c>
      <c r="AR166" s="105">
        <f t="shared" si="9"/>
        <v>0</v>
      </c>
      <c r="AS166" s="129"/>
      <c r="AT166" s="130"/>
    </row>
    <row r="167" spans="1:46" ht="12" customHeight="1" x14ac:dyDescent="0.2">
      <c r="A167" s="207"/>
      <c r="B167" s="206" t="s">
        <v>446</v>
      </c>
      <c r="C167" s="24" t="s">
        <v>203</v>
      </c>
      <c r="D167" s="29">
        <f>'99 Analyses'!T167</f>
        <v>0</v>
      </c>
      <c r="E167" s="29">
        <f>'99 Analyses'!U167</f>
        <v>0</v>
      </c>
      <c r="F167" s="29">
        <f>'99 Analyses'!V167</f>
        <v>0</v>
      </c>
      <c r="H167" s="29">
        <f>'99 Analyses'!X167</f>
        <v>0</v>
      </c>
      <c r="I167" s="29">
        <f>'99 Analyses'!Y167</f>
        <v>0</v>
      </c>
      <c r="J167" s="29">
        <f>'99 Analyses'!Z167</f>
        <v>0</v>
      </c>
      <c r="L167" s="28"/>
      <c r="M167" s="28"/>
      <c r="N167" s="28"/>
      <c r="O167" s="28"/>
      <c r="P167" s="28"/>
      <c r="Q167" s="28"/>
      <c r="R167" s="28"/>
      <c r="S167" s="28"/>
      <c r="T167" s="28"/>
      <c r="U167" s="28"/>
      <c r="V167" s="28"/>
      <c r="W167" s="28"/>
      <c r="X167" s="28"/>
      <c r="Y167" s="28"/>
      <c r="Z167" s="28"/>
      <c r="AA167" s="28"/>
      <c r="AB167" s="28"/>
      <c r="AC167" s="28"/>
      <c r="AD167" s="28"/>
      <c r="AE167" s="28"/>
      <c r="AF167" s="28"/>
      <c r="AH167" s="104">
        <f t="shared" si="8"/>
        <v>0</v>
      </c>
      <c r="AI167" s="104">
        <f t="shared" si="8"/>
        <v>0</v>
      </c>
      <c r="AJ167" s="104">
        <f t="shared" si="8"/>
        <v>0</v>
      </c>
      <c r="AL167" s="105">
        <f t="shared" si="7"/>
        <v>0</v>
      </c>
      <c r="AM167" s="105">
        <f t="shared" si="7"/>
        <v>0</v>
      </c>
      <c r="AN167" s="105">
        <f t="shared" si="7"/>
        <v>0</v>
      </c>
      <c r="AP167" s="105">
        <f t="shared" si="9"/>
        <v>0</v>
      </c>
      <c r="AQ167" s="105">
        <f t="shared" si="9"/>
        <v>0</v>
      </c>
      <c r="AR167" s="105">
        <f t="shared" si="9"/>
        <v>0</v>
      </c>
      <c r="AS167" s="129"/>
      <c r="AT167" s="130"/>
    </row>
    <row r="168" spans="1:46" x14ac:dyDescent="0.2">
      <c r="A168" s="207"/>
      <c r="B168" s="207"/>
      <c r="C168" s="34" t="s">
        <v>204</v>
      </c>
      <c r="D168" s="29">
        <f>'99 Analyses'!T168</f>
        <v>4</v>
      </c>
      <c r="E168" s="29">
        <f>'99 Analyses'!U168</f>
        <v>0</v>
      </c>
      <c r="F168" s="29">
        <f>'99 Analyses'!V168</f>
        <v>0</v>
      </c>
      <c r="H168" s="29">
        <f>'99 Analyses'!X168</f>
        <v>407</v>
      </c>
      <c r="I168" s="29">
        <f>'99 Analyses'!Y168</f>
        <v>1222</v>
      </c>
      <c r="J168" s="29">
        <f>'99 Analyses'!Z168</f>
        <v>1157</v>
      </c>
      <c r="L168" s="28"/>
      <c r="M168" s="28"/>
      <c r="N168" s="28"/>
      <c r="O168" s="28"/>
      <c r="P168" s="28"/>
      <c r="Q168" s="28"/>
      <c r="R168" s="28"/>
      <c r="S168" s="28"/>
      <c r="T168" s="28"/>
      <c r="U168" s="28"/>
      <c r="V168" s="28"/>
      <c r="W168" s="28"/>
      <c r="X168" s="28"/>
      <c r="Y168" s="28"/>
      <c r="Z168" s="28"/>
      <c r="AA168" s="28"/>
      <c r="AB168" s="28"/>
      <c r="AC168" s="28"/>
      <c r="AD168" s="28"/>
      <c r="AE168" s="28"/>
      <c r="AF168" s="28"/>
      <c r="AH168" s="104">
        <f t="shared" si="8"/>
        <v>0</v>
      </c>
      <c r="AI168" s="104">
        <f t="shared" si="8"/>
        <v>0</v>
      </c>
      <c r="AJ168" s="104">
        <f t="shared" si="8"/>
        <v>0</v>
      </c>
      <c r="AL168" s="105">
        <f t="shared" si="7"/>
        <v>0</v>
      </c>
      <c r="AM168" s="105">
        <f t="shared" si="7"/>
        <v>0</v>
      </c>
      <c r="AN168" s="105">
        <f t="shared" si="7"/>
        <v>0</v>
      </c>
      <c r="AP168" s="105">
        <f t="shared" si="9"/>
        <v>0</v>
      </c>
      <c r="AQ168" s="105">
        <f t="shared" si="9"/>
        <v>0</v>
      </c>
      <c r="AR168" s="105">
        <f t="shared" si="9"/>
        <v>0</v>
      </c>
      <c r="AS168" s="129"/>
      <c r="AT168" s="130"/>
    </row>
    <row r="169" spans="1:46" x14ac:dyDescent="0.2">
      <c r="A169" s="207"/>
      <c r="B169" s="207"/>
      <c r="C169" s="34" t="s">
        <v>205</v>
      </c>
      <c r="D169" s="29">
        <f>'99 Analyses'!T169</f>
        <v>0</v>
      </c>
      <c r="E169" s="29">
        <f>'99 Analyses'!U169</f>
        <v>0</v>
      </c>
      <c r="F169" s="29">
        <f>'99 Analyses'!V169</f>
        <v>0</v>
      </c>
      <c r="H169" s="29">
        <f>'99 Analyses'!X169</f>
        <v>55</v>
      </c>
      <c r="I169" s="29">
        <f>'99 Analyses'!Y169</f>
        <v>193</v>
      </c>
      <c r="J169" s="29">
        <f>'99 Analyses'!Z169</f>
        <v>237</v>
      </c>
      <c r="L169" s="28"/>
      <c r="M169" s="28"/>
      <c r="N169" s="28"/>
      <c r="O169" s="28"/>
      <c r="P169" s="28"/>
      <c r="Q169" s="28"/>
      <c r="R169" s="28"/>
      <c r="S169" s="28"/>
      <c r="T169" s="28"/>
      <c r="U169" s="28"/>
      <c r="V169" s="28"/>
      <c r="W169" s="28"/>
      <c r="X169" s="28"/>
      <c r="Y169" s="28"/>
      <c r="Z169" s="28"/>
      <c r="AA169" s="28"/>
      <c r="AB169" s="28"/>
      <c r="AC169" s="28"/>
      <c r="AD169" s="28"/>
      <c r="AE169" s="28"/>
      <c r="AF169" s="28"/>
      <c r="AH169" s="104">
        <f t="shared" si="8"/>
        <v>0</v>
      </c>
      <c r="AI169" s="104">
        <f t="shared" si="8"/>
        <v>0</v>
      </c>
      <c r="AJ169" s="104">
        <f t="shared" si="8"/>
        <v>0</v>
      </c>
      <c r="AL169" s="105">
        <f t="shared" si="7"/>
        <v>0</v>
      </c>
      <c r="AM169" s="105">
        <f t="shared" si="7"/>
        <v>0</v>
      </c>
      <c r="AN169" s="105">
        <f t="shared" si="7"/>
        <v>0</v>
      </c>
      <c r="AP169" s="105">
        <f t="shared" si="9"/>
        <v>0</v>
      </c>
      <c r="AQ169" s="105">
        <f t="shared" si="9"/>
        <v>0</v>
      </c>
      <c r="AR169" s="105">
        <f t="shared" si="9"/>
        <v>0</v>
      </c>
      <c r="AS169" s="129"/>
      <c r="AT169" s="130"/>
    </row>
    <row r="170" spans="1:46" x14ac:dyDescent="0.2">
      <c r="A170" s="207"/>
      <c r="B170" s="207"/>
      <c r="C170" s="34" t="s">
        <v>206</v>
      </c>
      <c r="D170" s="29">
        <f>'99 Analyses'!T170</f>
        <v>0</v>
      </c>
      <c r="E170" s="29">
        <f>'99 Analyses'!U170</f>
        <v>0</v>
      </c>
      <c r="F170" s="29">
        <f>'99 Analyses'!V170</f>
        <v>0</v>
      </c>
      <c r="H170" s="29">
        <f>'99 Analyses'!X170</f>
        <v>0</v>
      </c>
      <c r="I170" s="29">
        <f>'99 Analyses'!Y170</f>
        <v>6</v>
      </c>
      <c r="J170" s="29">
        <f>'99 Analyses'!Z170</f>
        <v>3</v>
      </c>
      <c r="L170" s="28"/>
      <c r="M170" s="28"/>
      <c r="N170" s="28"/>
      <c r="O170" s="28"/>
      <c r="P170" s="28"/>
      <c r="Q170" s="28"/>
      <c r="R170" s="28"/>
      <c r="S170" s="28"/>
      <c r="T170" s="28"/>
      <c r="U170" s="28"/>
      <c r="V170" s="28"/>
      <c r="W170" s="28"/>
      <c r="X170" s="28"/>
      <c r="Y170" s="28"/>
      <c r="Z170" s="28"/>
      <c r="AA170" s="28"/>
      <c r="AB170" s="28"/>
      <c r="AC170" s="28"/>
      <c r="AD170" s="28"/>
      <c r="AE170" s="28"/>
      <c r="AF170" s="28"/>
      <c r="AH170" s="104">
        <f t="shared" si="8"/>
        <v>0</v>
      </c>
      <c r="AI170" s="104">
        <f t="shared" si="8"/>
        <v>0</v>
      </c>
      <c r="AJ170" s="104">
        <f t="shared" si="8"/>
        <v>0</v>
      </c>
      <c r="AL170" s="105">
        <f t="shared" si="7"/>
        <v>0</v>
      </c>
      <c r="AM170" s="105">
        <f t="shared" si="7"/>
        <v>0</v>
      </c>
      <c r="AN170" s="105">
        <f t="shared" si="7"/>
        <v>0</v>
      </c>
      <c r="AP170" s="105">
        <f t="shared" si="9"/>
        <v>0</v>
      </c>
      <c r="AQ170" s="105">
        <f t="shared" si="9"/>
        <v>0</v>
      </c>
      <c r="AR170" s="105">
        <f t="shared" si="9"/>
        <v>0</v>
      </c>
      <c r="AS170" s="129"/>
      <c r="AT170" s="130"/>
    </row>
    <row r="171" spans="1:46" x14ac:dyDescent="0.2">
      <c r="A171" s="207"/>
      <c r="B171" s="207"/>
      <c r="C171" s="34" t="s">
        <v>207</v>
      </c>
      <c r="D171" s="29">
        <f>'99 Analyses'!T171</f>
        <v>0</v>
      </c>
      <c r="E171" s="29">
        <f>'99 Analyses'!U171</f>
        <v>1</v>
      </c>
      <c r="F171" s="29">
        <f>'99 Analyses'!V171</f>
        <v>1</v>
      </c>
      <c r="H171" s="29">
        <f>'99 Analyses'!X171</f>
        <v>0</v>
      </c>
      <c r="I171" s="29">
        <f>'99 Analyses'!Y171</f>
        <v>0</v>
      </c>
      <c r="J171" s="29">
        <f>'99 Analyses'!Z171</f>
        <v>0</v>
      </c>
      <c r="L171" s="28"/>
      <c r="M171" s="28"/>
      <c r="N171" s="28"/>
      <c r="O171" s="28"/>
      <c r="P171" s="28"/>
      <c r="Q171" s="28"/>
      <c r="R171" s="28"/>
      <c r="S171" s="28"/>
      <c r="T171" s="28"/>
      <c r="U171" s="28"/>
      <c r="V171" s="28"/>
      <c r="W171" s="28"/>
      <c r="X171" s="28"/>
      <c r="Y171" s="28"/>
      <c r="Z171" s="28"/>
      <c r="AA171" s="28"/>
      <c r="AB171" s="28"/>
      <c r="AC171" s="28"/>
      <c r="AD171" s="28"/>
      <c r="AE171" s="28"/>
      <c r="AF171" s="28"/>
      <c r="AH171" s="104">
        <f t="shared" si="8"/>
        <v>0</v>
      </c>
      <c r="AI171" s="104">
        <f t="shared" si="8"/>
        <v>0</v>
      </c>
      <c r="AJ171" s="104">
        <f t="shared" si="8"/>
        <v>0</v>
      </c>
      <c r="AL171" s="105">
        <f t="shared" si="7"/>
        <v>0</v>
      </c>
      <c r="AM171" s="105">
        <f t="shared" si="7"/>
        <v>0</v>
      </c>
      <c r="AN171" s="105">
        <f t="shared" si="7"/>
        <v>0</v>
      </c>
      <c r="AP171" s="105">
        <f t="shared" si="9"/>
        <v>0</v>
      </c>
      <c r="AQ171" s="105">
        <f t="shared" si="9"/>
        <v>0</v>
      </c>
      <c r="AR171" s="105">
        <f t="shared" si="9"/>
        <v>0</v>
      </c>
      <c r="AS171" s="129"/>
      <c r="AT171" s="130"/>
    </row>
    <row r="172" spans="1:46" x14ac:dyDescent="0.2">
      <c r="A172" s="207"/>
      <c r="B172" s="207"/>
      <c r="C172" s="34" t="s">
        <v>208</v>
      </c>
      <c r="D172" s="29">
        <f>'99 Analyses'!T172</f>
        <v>0</v>
      </c>
      <c r="E172" s="29">
        <f>'99 Analyses'!U172</f>
        <v>0</v>
      </c>
      <c r="F172" s="29">
        <f>'99 Analyses'!V172</f>
        <v>0</v>
      </c>
      <c r="H172" s="29">
        <f>'99 Analyses'!X172</f>
        <v>0</v>
      </c>
      <c r="I172" s="29">
        <f>'99 Analyses'!Y172</f>
        <v>0</v>
      </c>
      <c r="J172" s="29">
        <f>'99 Analyses'!Z172</f>
        <v>0</v>
      </c>
      <c r="L172" s="28"/>
      <c r="M172" s="28"/>
      <c r="N172" s="28"/>
      <c r="O172" s="28"/>
      <c r="P172" s="28"/>
      <c r="Q172" s="28"/>
      <c r="R172" s="28"/>
      <c r="S172" s="28"/>
      <c r="T172" s="28"/>
      <c r="U172" s="28"/>
      <c r="V172" s="28"/>
      <c r="W172" s="28"/>
      <c r="X172" s="28"/>
      <c r="Y172" s="28"/>
      <c r="Z172" s="28"/>
      <c r="AA172" s="28"/>
      <c r="AB172" s="28"/>
      <c r="AC172" s="28"/>
      <c r="AD172" s="28"/>
      <c r="AE172" s="28"/>
      <c r="AF172" s="28"/>
      <c r="AH172" s="104">
        <f t="shared" si="8"/>
        <v>0</v>
      </c>
      <c r="AI172" s="104">
        <f t="shared" si="8"/>
        <v>0</v>
      </c>
      <c r="AJ172" s="104">
        <f t="shared" si="8"/>
        <v>0</v>
      </c>
      <c r="AL172" s="105">
        <f t="shared" si="7"/>
        <v>0</v>
      </c>
      <c r="AM172" s="105">
        <f t="shared" si="7"/>
        <v>0</v>
      </c>
      <c r="AN172" s="105">
        <f t="shared" si="7"/>
        <v>0</v>
      </c>
      <c r="AP172" s="105">
        <f t="shared" si="9"/>
        <v>0</v>
      </c>
      <c r="AQ172" s="105">
        <f t="shared" si="9"/>
        <v>0</v>
      </c>
      <c r="AR172" s="105">
        <f t="shared" si="9"/>
        <v>0</v>
      </c>
      <c r="AS172" s="129"/>
      <c r="AT172" s="130"/>
    </row>
    <row r="173" spans="1:46" x14ac:dyDescent="0.2">
      <c r="A173" s="207"/>
      <c r="B173" s="207"/>
      <c r="C173" s="34" t="s">
        <v>209</v>
      </c>
      <c r="D173" s="29">
        <f>'99 Analyses'!T173</f>
        <v>0</v>
      </c>
      <c r="E173" s="29">
        <f>'99 Analyses'!U173</f>
        <v>0</v>
      </c>
      <c r="F173" s="29">
        <f>'99 Analyses'!V173</f>
        <v>0</v>
      </c>
      <c r="H173" s="29">
        <f>'99 Analyses'!X173</f>
        <v>9378</v>
      </c>
      <c r="I173" s="29">
        <f>'99 Analyses'!Y173</f>
        <v>7596</v>
      </c>
      <c r="J173" s="29">
        <f>'99 Analyses'!Z173</f>
        <v>8177</v>
      </c>
      <c r="L173" s="28"/>
      <c r="M173" s="28"/>
      <c r="N173" s="28"/>
      <c r="O173" s="28"/>
      <c r="P173" s="28"/>
      <c r="Q173" s="28"/>
      <c r="R173" s="28"/>
      <c r="S173" s="28"/>
      <c r="T173" s="28"/>
      <c r="U173" s="28"/>
      <c r="V173" s="28"/>
      <c r="W173" s="28"/>
      <c r="X173" s="28"/>
      <c r="Y173" s="28"/>
      <c r="Z173" s="28"/>
      <c r="AA173" s="28"/>
      <c r="AB173" s="28"/>
      <c r="AC173" s="28"/>
      <c r="AD173" s="28"/>
      <c r="AE173" s="28"/>
      <c r="AF173" s="28"/>
      <c r="AH173" s="104">
        <f t="shared" si="8"/>
        <v>0</v>
      </c>
      <c r="AI173" s="104">
        <f t="shared" si="8"/>
        <v>0</v>
      </c>
      <c r="AJ173" s="104">
        <f t="shared" si="8"/>
        <v>0</v>
      </c>
      <c r="AL173" s="105">
        <f t="shared" ref="AL173:AN236" si="10">-U173+X173</f>
        <v>0</v>
      </c>
      <c r="AM173" s="105">
        <f t="shared" si="10"/>
        <v>0</v>
      </c>
      <c r="AN173" s="105">
        <f t="shared" si="10"/>
        <v>0</v>
      </c>
      <c r="AP173" s="105">
        <f t="shared" si="9"/>
        <v>0</v>
      </c>
      <c r="AQ173" s="105">
        <f t="shared" si="9"/>
        <v>0</v>
      </c>
      <c r="AR173" s="105">
        <f t="shared" si="9"/>
        <v>0</v>
      </c>
      <c r="AS173" s="129"/>
      <c r="AT173" s="130"/>
    </row>
    <row r="174" spans="1:46" x14ac:dyDescent="0.2">
      <c r="A174" s="207"/>
      <c r="B174" s="207"/>
      <c r="C174" s="34" t="s">
        <v>210</v>
      </c>
      <c r="D174" s="29">
        <f>'99 Analyses'!T174</f>
        <v>0</v>
      </c>
      <c r="E174" s="29">
        <f>'99 Analyses'!U174</f>
        <v>3</v>
      </c>
      <c r="F174" s="29">
        <f>'99 Analyses'!V174</f>
        <v>0</v>
      </c>
      <c r="H174" s="29">
        <f>'99 Analyses'!X174</f>
        <v>0</v>
      </c>
      <c r="I174" s="29">
        <f>'99 Analyses'!Y174</f>
        <v>11</v>
      </c>
      <c r="J174" s="29">
        <f>'99 Analyses'!Z174</f>
        <v>2</v>
      </c>
      <c r="L174" s="28"/>
      <c r="M174" s="28"/>
      <c r="N174" s="28"/>
      <c r="O174" s="28"/>
      <c r="P174" s="28"/>
      <c r="Q174" s="28"/>
      <c r="R174" s="28"/>
      <c r="S174" s="28"/>
      <c r="T174" s="28"/>
      <c r="U174" s="28"/>
      <c r="V174" s="28"/>
      <c r="W174" s="28"/>
      <c r="X174" s="28"/>
      <c r="Y174" s="28"/>
      <c r="Z174" s="28"/>
      <c r="AA174" s="28"/>
      <c r="AB174" s="28"/>
      <c r="AC174" s="28"/>
      <c r="AD174" s="28"/>
      <c r="AE174" s="28"/>
      <c r="AF174" s="28"/>
      <c r="AH174" s="104">
        <f t="shared" si="8"/>
        <v>0</v>
      </c>
      <c r="AI174" s="104">
        <f t="shared" si="8"/>
        <v>0</v>
      </c>
      <c r="AJ174" s="104">
        <f t="shared" si="8"/>
        <v>0</v>
      </c>
      <c r="AL174" s="105">
        <f t="shared" si="10"/>
        <v>0</v>
      </c>
      <c r="AM174" s="105">
        <f t="shared" si="10"/>
        <v>0</v>
      </c>
      <c r="AN174" s="105">
        <f t="shared" si="10"/>
        <v>0</v>
      </c>
      <c r="AP174" s="105">
        <f t="shared" si="9"/>
        <v>0</v>
      </c>
      <c r="AQ174" s="105">
        <f t="shared" si="9"/>
        <v>0</v>
      </c>
      <c r="AR174" s="105">
        <f t="shared" si="9"/>
        <v>0</v>
      </c>
      <c r="AS174" s="129"/>
      <c r="AT174" s="130"/>
    </row>
    <row r="175" spans="1:46" x14ac:dyDescent="0.2">
      <c r="A175" s="207"/>
      <c r="B175" s="208"/>
      <c r="C175" s="40" t="s">
        <v>211</v>
      </c>
      <c r="D175" s="29">
        <f>'99 Analyses'!T175</f>
        <v>777</v>
      </c>
      <c r="E175" s="29">
        <f>'99 Analyses'!U175</f>
        <v>1239</v>
      </c>
      <c r="F175" s="29">
        <f>'99 Analyses'!V175</f>
        <v>1271</v>
      </c>
      <c r="H175" s="29">
        <f>'99 Analyses'!X175</f>
        <v>14167</v>
      </c>
      <c r="I175" s="29">
        <f>'99 Analyses'!Y175</f>
        <v>13041</v>
      </c>
      <c r="J175" s="29">
        <f>'99 Analyses'!Z175</f>
        <v>15915</v>
      </c>
      <c r="L175" s="28"/>
      <c r="M175" s="28"/>
      <c r="N175" s="28"/>
      <c r="O175" s="28"/>
      <c r="P175" s="28"/>
      <c r="Q175" s="28"/>
      <c r="R175" s="28"/>
      <c r="S175" s="28"/>
      <c r="T175" s="28"/>
      <c r="U175" s="28"/>
      <c r="V175" s="28"/>
      <c r="W175" s="28"/>
      <c r="X175" s="28"/>
      <c r="Y175" s="28"/>
      <c r="Z175" s="28"/>
      <c r="AA175" s="28"/>
      <c r="AB175" s="28"/>
      <c r="AC175" s="28"/>
      <c r="AD175" s="28"/>
      <c r="AE175" s="28"/>
      <c r="AF175" s="28"/>
      <c r="AH175" s="104">
        <f t="shared" si="8"/>
        <v>0</v>
      </c>
      <c r="AI175" s="104">
        <f t="shared" si="8"/>
        <v>0</v>
      </c>
      <c r="AJ175" s="104">
        <f t="shared" si="8"/>
        <v>0</v>
      </c>
      <c r="AL175" s="105">
        <f t="shared" si="10"/>
        <v>0</v>
      </c>
      <c r="AM175" s="105">
        <f t="shared" si="10"/>
        <v>0</v>
      </c>
      <c r="AN175" s="105">
        <f t="shared" si="10"/>
        <v>0</v>
      </c>
      <c r="AP175" s="105">
        <f t="shared" si="9"/>
        <v>0</v>
      </c>
      <c r="AQ175" s="105">
        <f t="shared" si="9"/>
        <v>0</v>
      </c>
      <c r="AR175" s="105">
        <f t="shared" si="9"/>
        <v>0</v>
      </c>
      <c r="AS175" s="129"/>
      <c r="AT175" s="130"/>
    </row>
    <row r="176" spans="1:46" ht="12" customHeight="1" x14ac:dyDescent="0.2">
      <c r="A176" s="207"/>
      <c r="B176" s="207" t="s">
        <v>449</v>
      </c>
      <c r="C176" s="34" t="s">
        <v>450</v>
      </c>
      <c r="D176" s="29">
        <f>'99 Analyses'!T176</f>
        <v>0</v>
      </c>
      <c r="E176" s="29">
        <f>'99 Analyses'!U176</f>
        <v>0</v>
      </c>
      <c r="F176" s="29">
        <f>'99 Analyses'!V176</f>
        <v>0</v>
      </c>
      <c r="H176" s="29">
        <f>'99 Analyses'!X176</f>
        <v>0</v>
      </c>
      <c r="I176" s="29">
        <f>'99 Analyses'!Y176</f>
        <v>0</v>
      </c>
      <c r="J176" s="29">
        <f>'99 Analyses'!Z176</f>
        <v>0</v>
      </c>
      <c r="L176" s="28"/>
      <c r="M176" s="28"/>
      <c r="N176" s="28"/>
      <c r="O176" s="28"/>
      <c r="P176" s="28"/>
      <c r="Q176" s="28"/>
      <c r="R176" s="28"/>
      <c r="S176" s="28"/>
      <c r="T176" s="28"/>
      <c r="U176" s="28"/>
      <c r="V176" s="28"/>
      <c r="W176" s="28"/>
      <c r="X176" s="28"/>
      <c r="Y176" s="28"/>
      <c r="Z176" s="28"/>
      <c r="AA176" s="28"/>
      <c r="AB176" s="28"/>
      <c r="AC176" s="28"/>
      <c r="AD176" s="28"/>
      <c r="AE176" s="28"/>
      <c r="AF176" s="28"/>
      <c r="AH176" s="104">
        <f t="shared" si="8"/>
        <v>0</v>
      </c>
      <c r="AI176" s="104">
        <f t="shared" si="8"/>
        <v>0</v>
      </c>
      <c r="AJ176" s="104">
        <f t="shared" si="8"/>
        <v>0</v>
      </c>
      <c r="AL176" s="105">
        <f t="shared" si="10"/>
        <v>0</v>
      </c>
      <c r="AM176" s="105">
        <f t="shared" si="10"/>
        <v>0</v>
      </c>
      <c r="AN176" s="105">
        <f t="shared" si="10"/>
        <v>0</v>
      </c>
      <c r="AP176" s="105">
        <f t="shared" si="9"/>
        <v>0</v>
      </c>
      <c r="AQ176" s="105">
        <f t="shared" si="9"/>
        <v>0</v>
      </c>
      <c r="AR176" s="105">
        <f t="shared" si="9"/>
        <v>0</v>
      </c>
      <c r="AS176" s="129"/>
      <c r="AT176" s="130"/>
    </row>
    <row r="177" spans="1:46" x14ac:dyDescent="0.2">
      <c r="A177" s="207"/>
      <c r="B177" s="207"/>
      <c r="C177" s="34" t="s">
        <v>451</v>
      </c>
      <c r="D177" s="29">
        <f>'99 Analyses'!T177</f>
        <v>0</v>
      </c>
      <c r="E177" s="29">
        <f>'99 Analyses'!U177</f>
        <v>0</v>
      </c>
      <c r="F177" s="29">
        <f>'99 Analyses'!V177</f>
        <v>0</v>
      </c>
      <c r="H177" s="29">
        <f>'99 Analyses'!X177</f>
        <v>126164</v>
      </c>
      <c r="I177" s="29">
        <f>'99 Analyses'!Y177</f>
        <v>43200</v>
      </c>
      <c r="J177" s="29">
        <f>'99 Analyses'!Z177</f>
        <v>68863</v>
      </c>
      <c r="L177" s="28"/>
      <c r="M177" s="28"/>
      <c r="N177" s="28"/>
      <c r="O177" s="28"/>
      <c r="P177" s="28"/>
      <c r="Q177" s="28"/>
      <c r="R177" s="28"/>
      <c r="S177" s="28"/>
      <c r="T177" s="28"/>
      <c r="U177" s="28"/>
      <c r="V177" s="28"/>
      <c r="W177" s="28"/>
      <c r="X177" s="28"/>
      <c r="Y177" s="28"/>
      <c r="Z177" s="28"/>
      <c r="AA177" s="28"/>
      <c r="AB177" s="28"/>
      <c r="AC177" s="28"/>
      <c r="AD177" s="28"/>
      <c r="AE177" s="28"/>
      <c r="AF177" s="28"/>
      <c r="AH177" s="104">
        <f t="shared" si="8"/>
        <v>0</v>
      </c>
      <c r="AI177" s="104">
        <f t="shared" si="8"/>
        <v>0</v>
      </c>
      <c r="AJ177" s="104">
        <f t="shared" si="8"/>
        <v>0</v>
      </c>
      <c r="AL177" s="105">
        <f t="shared" si="10"/>
        <v>0</v>
      </c>
      <c r="AM177" s="105">
        <f t="shared" si="10"/>
        <v>0</v>
      </c>
      <c r="AN177" s="105">
        <f t="shared" si="10"/>
        <v>0</v>
      </c>
      <c r="AP177" s="105">
        <f t="shared" si="9"/>
        <v>0</v>
      </c>
      <c r="AQ177" s="105">
        <f t="shared" si="9"/>
        <v>0</v>
      </c>
      <c r="AR177" s="105">
        <f t="shared" si="9"/>
        <v>0</v>
      </c>
      <c r="AS177" s="129"/>
      <c r="AT177" s="130"/>
    </row>
    <row r="178" spans="1:46" x14ac:dyDescent="0.2">
      <c r="A178" s="207"/>
      <c r="B178" s="207"/>
      <c r="C178" s="34" t="s">
        <v>452</v>
      </c>
      <c r="D178" s="29">
        <f>'99 Analyses'!T178</f>
        <v>0</v>
      </c>
      <c r="E178" s="29">
        <f>'99 Analyses'!U178</f>
        <v>0</v>
      </c>
      <c r="F178" s="29">
        <f>'99 Analyses'!V178</f>
        <v>0</v>
      </c>
      <c r="H178" s="29">
        <f>'99 Analyses'!X178</f>
        <v>3926</v>
      </c>
      <c r="I178" s="29">
        <f>'99 Analyses'!Y178</f>
        <v>8760</v>
      </c>
      <c r="J178" s="29">
        <f>'99 Analyses'!Z178</f>
        <v>1677</v>
      </c>
      <c r="L178" s="28"/>
      <c r="M178" s="28"/>
      <c r="N178" s="28"/>
      <c r="O178" s="28"/>
      <c r="P178" s="28"/>
      <c r="Q178" s="28"/>
      <c r="R178" s="28"/>
      <c r="S178" s="28"/>
      <c r="T178" s="28"/>
      <c r="U178" s="28"/>
      <c r="V178" s="28"/>
      <c r="W178" s="28"/>
      <c r="X178" s="28"/>
      <c r="Y178" s="28"/>
      <c r="Z178" s="28"/>
      <c r="AA178" s="28"/>
      <c r="AB178" s="28"/>
      <c r="AC178" s="28"/>
      <c r="AD178" s="28"/>
      <c r="AE178" s="28"/>
      <c r="AF178" s="28"/>
      <c r="AH178" s="104">
        <f t="shared" si="8"/>
        <v>0</v>
      </c>
      <c r="AI178" s="104">
        <f t="shared" si="8"/>
        <v>0</v>
      </c>
      <c r="AJ178" s="104">
        <f t="shared" si="8"/>
        <v>0</v>
      </c>
      <c r="AL178" s="105">
        <f t="shared" si="10"/>
        <v>0</v>
      </c>
      <c r="AM178" s="105">
        <f t="shared" si="10"/>
        <v>0</v>
      </c>
      <c r="AN178" s="105">
        <f t="shared" si="10"/>
        <v>0</v>
      </c>
      <c r="AP178" s="105">
        <f t="shared" si="9"/>
        <v>0</v>
      </c>
      <c r="AQ178" s="105">
        <f t="shared" si="9"/>
        <v>0</v>
      </c>
      <c r="AR178" s="105">
        <f t="shared" si="9"/>
        <v>0</v>
      </c>
      <c r="AS178" s="129"/>
      <c r="AT178" s="130"/>
    </row>
    <row r="179" spans="1:46" x14ac:dyDescent="0.2">
      <c r="A179" s="207"/>
      <c r="B179" s="207"/>
      <c r="C179" s="34" t="s">
        <v>453</v>
      </c>
      <c r="D179" s="29">
        <f>'99 Analyses'!T179</f>
        <v>0</v>
      </c>
      <c r="E179" s="29">
        <f>'99 Analyses'!U179</f>
        <v>6</v>
      </c>
      <c r="F179" s="29">
        <f>'99 Analyses'!V179</f>
        <v>10</v>
      </c>
      <c r="H179" s="29">
        <f>'99 Analyses'!X179</f>
        <v>0</v>
      </c>
      <c r="I179" s="29">
        <f>'99 Analyses'!Y179</f>
        <v>171</v>
      </c>
      <c r="J179" s="29">
        <f>'99 Analyses'!Z179</f>
        <v>95</v>
      </c>
      <c r="L179" s="28"/>
      <c r="M179" s="28"/>
      <c r="N179" s="28"/>
      <c r="O179" s="28"/>
      <c r="P179" s="28"/>
      <c r="Q179" s="28"/>
      <c r="R179" s="28"/>
      <c r="S179" s="28"/>
      <c r="T179" s="28"/>
      <c r="U179" s="28"/>
      <c r="V179" s="28"/>
      <c r="W179" s="28"/>
      <c r="X179" s="28"/>
      <c r="Y179" s="28"/>
      <c r="Z179" s="28"/>
      <c r="AA179" s="28"/>
      <c r="AB179" s="28"/>
      <c r="AC179" s="28"/>
      <c r="AD179" s="28"/>
      <c r="AE179" s="28"/>
      <c r="AF179" s="28"/>
      <c r="AH179" s="104">
        <f t="shared" si="8"/>
        <v>0</v>
      </c>
      <c r="AI179" s="104">
        <f t="shared" si="8"/>
        <v>0</v>
      </c>
      <c r="AJ179" s="104">
        <f t="shared" si="8"/>
        <v>0</v>
      </c>
      <c r="AL179" s="105">
        <f t="shared" si="10"/>
        <v>0</v>
      </c>
      <c r="AM179" s="105">
        <f t="shared" si="10"/>
        <v>0</v>
      </c>
      <c r="AN179" s="105">
        <f t="shared" si="10"/>
        <v>0</v>
      </c>
      <c r="AP179" s="105">
        <f t="shared" si="9"/>
        <v>0</v>
      </c>
      <c r="AQ179" s="105">
        <f t="shared" si="9"/>
        <v>0</v>
      </c>
      <c r="AR179" s="105">
        <f t="shared" si="9"/>
        <v>0</v>
      </c>
      <c r="AS179" s="129"/>
      <c r="AT179" s="130"/>
    </row>
    <row r="180" spans="1:46" x14ac:dyDescent="0.2">
      <c r="A180" s="207"/>
      <c r="B180" s="207"/>
      <c r="C180" s="34" t="s">
        <v>454</v>
      </c>
      <c r="D180" s="29">
        <f>'99 Analyses'!T180</f>
        <v>0</v>
      </c>
      <c r="E180" s="29">
        <f>'99 Analyses'!U180</f>
        <v>0</v>
      </c>
      <c r="F180" s="29">
        <f>'99 Analyses'!V180</f>
        <v>0</v>
      </c>
      <c r="H180" s="29">
        <f>'99 Analyses'!X180</f>
        <v>174640</v>
      </c>
      <c r="I180" s="29">
        <f>'99 Analyses'!Y180</f>
        <v>125514</v>
      </c>
      <c r="J180" s="29">
        <f>'99 Analyses'!Z180</f>
        <v>116292</v>
      </c>
      <c r="L180" s="28"/>
      <c r="M180" s="28"/>
      <c r="N180" s="28"/>
      <c r="O180" s="28"/>
      <c r="P180" s="28"/>
      <c r="Q180" s="28"/>
      <c r="R180" s="28"/>
      <c r="S180" s="28"/>
      <c r="T180" s="28"/>
      <c r="U180" s="28"/>
      <c r="V180" s="28"/>
      <c r="W180" s="28"/>
      <c r="X180" s="28"/>
      <c r="Y180" s="28"/>
      <c r="Z180" s="28"/>
      <c r="AA180" s="28"/>
      <c r="AB180" s="28"/>
      <c r="AC180" s="28"/>
      <c r="AD180" s="28"/>
      <c r="AE180" s="28"/>
      <c r="AF180" s="28"/>
      <c r="AH180" s="104">
        <f t="shared" si="8"/>
        <v>0</v>
      </c>
      <c r="AI180" s="104">
        <f t="shared" si="8"/>
        <v>0</v>
      </c>
      <c r="AJ180" s="104">
        <f t="shared" si="8"/>
        <v>0</v>
      </c>
      <c r="AL180" s="105">
        <f t="shared" si="10"/>
        <v>0</v>
      </c>
      <c r="AM180" s="105">
        <f t="shared" si="10"/>
        <v>0</v>
      </c>
      <c r="AN180" s="105">
        <f t="shared" si="10"/>
        <v>0</v>
      </c>
      <c r="AP180" s="105">
        <f t="shared" si="9"/>
        <v>0</v>
      </c>
      <c r="AQ180" s="105">
        <f t="shared" si="9"/>
        <v>0</v>
      </c>
      <c r="AR180" s="105">
        <f t="shared" si="9"/>
        <v>0</v>
      </c>
      <c r="AS180" s="129"/>
      <c r="AT180" s="130"/>
    </row>
    <row r="181" spans="1:46" x14ac:dyDescent="0.2">
      <c r="A181" s="207"/>
      <c r="B181" s="207"/>
      <c r="C181" s="34" t="s">
        <v>455</v>
      </c>
      <c r="D181" s="29">
        <f>'99 Analyses'!T181</f>
        <v>0</v>
      </c>
      <c r="E181" s="29">
        <f>'99 Analyses'!U181</f>
        <v>0</v>
      </c>
      <c r="F181" s="29">
        <f>'99 Analyses'!V181</f>
        <v>0</v>
      </c>
      <c r="H181" s="29">
        <f>'99 Analyses'!X181</f>
        <v>128</v>
      </c>
      <c r="I181" s="29">
        <f>'99 Analyses'!Y181</f>
        <v>1091</v>
      </c>
      <c r="J181" s="29">
        <f>'99 Analyses'!Z181</f>
        <v>380</v>
      </c>
      <c r="L181" s="28"/>
      <c r="M181" s="28"/>
      <c r="N181" s="28"/>
      <c r="O181" s="28"/>
      <c r="P181" s="28"/>
      <c r="Q181" s="28"/>
      <c r="R181" s="28"/>
      <c r="S181" s="28"/>
      <c r="T181" s="28"/>
      <c r="U181" s="28"/>
      <c r="V181" s="28"/>
      <c r="W181" s="28"/>
      <c r="X181" s="28"/>
      <c r="Y181" s="28"/>
      <c r="Z181" s="28"/>
      <c r="AA181" s="28"/>
      <c r="AB181" s="28"/>
      <c r="AC181" s="28"/>
      <c r="AD181" s="28"/>
      <c r="AE181" s="28"/>
      <c r="AF181" s="28"/>
      <c r="AH181" s="104">
        <f t="shared" si="8"/>
        <v>0</v>
      </c>
      <c r="AI181" s="104">
        <f t="shared" si="8"/>
        <v>0</v>
      </c>
      <c r="AJ181" s="104">
        <f t="shared" si="8"/>
        <v>0</v>
      </c>
      <c r="AL181" s="105">
        <f t="shared" si="10"/>
        <v>0</v>
      </c>
      <c r="AM181" s="105">
        <f t="shared" si="10"/>
        <v>0</v>
      </c>
      <c r="AN181" s="105">
        <f t="shared" si="10"/>
        <v>0</v>
      </c>
      <c r="AP181" s="105">
        <f t="shared" si="9"/>
        <v>0</v>
      </c>
      <c r="AQ181" s="105">
        <f t="shared" si="9"/>
        <v>0</v>
      </c>
      <c r="AR181" s="105">
        <f t="shared" si="9"/>
        <v>0</v>
      </c>
      <c r="AS181" s="129"/>
      <c r="AT181" s="130"/>
    </row>
    <row r="182" spans="1:46" x14ac:dyDescent="0.2">
      <c r="A182" s="207"/>
      <c r="B182" s="207"/>
      <c r="C182" s="34" t="s">
        <v>456</v>
      </c>
      <c r="D182" s="29">
        <f>'99 Analyses'!T182</f>
        <v>0</v>
      </c>
      <c r="E182" s="29">
        <f>'99 Analyses'!U182</f>
        <v>0</v>
      </c>
      <c r="F182" s="29">
        <f>'99 Analyses'!V182</f>
        <v>0</v>
      </c>
      <c r="H182" s="29">
        <f>'99 Analyses'!X182</f>
        <v>1</v>
      </c>
      <c r="I182" s="29">
        <f>'99 Analyses'!Y182</f>
        <v>3</v>
      </c>
      <c r="J182" s="29">
        <f>'99 Analyses'!Z182</f>
        <v>0</v>
      </c>
      <c r="L182" s="28"/>
      <c r="M182" s="28"/>
      <c r="N182" s="28"/>
      <c r="O182" s="28"/>
      <c r="P182" s="28"/>
      <c r="Q182" s="28"/>
      <c r="R182" s="28"/>
      <c r="S182" s="28"/>
      <c r="T182" s="28"/>
      <c r="U182" s="28"/>
      <c r="V182" s="28"/>
      <c r="W182" s="28"/>
      <c r="X182" s="28"/>
      <c r="Y182" s="28"/>
      <c r="Z182" s="28"/>
      <c r="AA182" s="28"/>
      <c r="AB182" s="28"/>
      <c r="AC182" s="28"/>
      <c r="AD182" s="28"/>
      <c r="AE182" s="28"/>
      <c r="AF182" s="28"/>
      <c r="AH182" s="104">
        <f t="shared" si="8"/>
        <v>0</v>
      </c>
      <c r="AI182" s="104">
        <f t="shared" si="8"/>
        <v>0</v>
      </c>
      <c r="AJ182" s="104">
        <f t="shared" si="8"/>
        <v>0</v>
      </c>
      <c r="AL182" s="105">
        <f t="shared" si="10"/>
        <v>0</v>
      </c>
      <c r="AM182" s="105">
        <f t="shared" si="10"/>
        <v>0</v>
      </c>
      <c r="AN182" s="105">
        <f t="shared" si="10"/>
        <v>0</v>
      </c>
      <c r="AP182" s="105">
        <f t="shared" si="9"/>
        <v>0</v>
      </c>
      <c r="AQ182" s="105">
        <f t="shared" si="9"/>
        <v>0</v>
      </c>
      <c r="AR182" s="105">
        <f t="shared" si="9"/>
        <v>0</v>
      </c>
      <c r="AS182" s="129"/>
      <c r="AT182" s="130"/>
    </row>
    <row r="183" spans="1:46" x14ac:dyDescent="0.2">
      <c r="A183" s="207"/>
      <c r="B183" s="207"/>
      <c r="C183" s="34" t="s">
        <v>457</v>
      </c>
      <c r="D183" s="29">
        <f>'99 Analyses'!T183</f>
        <v>0</v>
      </c>
      <c r="E183" s="29">
        <f>'99 Analyses'!U183</f>
        <v>0</v>
      </c>
      <c r="F183" s="29">
        <f>'99 Analyses'!V183</f>
        <v>0</v>
      </c>
      <c r="H183" s="29">
        <f>'99 Analyses'!X183</f>
        <v>0</v>
      </c>
      <c r="I183" s="29">
        <f>'99 Analyses'!Y183</f>
        <v>0</v>
      </c>
      <c r="J183" s="29">
        <f>'99 Analyses'!Z183</f>
        <v>0</v>
      </c>
      <c r="L183" s="28"/>
      <c r="M183" s="28"/>
      <c r="N183" s="28"/>
      <c r="O183" s="28"/>
      <c r="P183" s="28"/>
      <c r="Q183" s="28"/>
      <c r="R183" s="28"/>
      <c r="S183" s="28"/>
      <c r="T183" s="28"/>
      <c r="U183" s="28"/>
      <c r="V183" s="28"/>
      <c r="W183" s="28"/>
      <c r="X183" s="28"/>
      <c r="Y183" s="28"/>
      <c r="Z183" s="28"/>
      <c r="AA183" s="28"/>
      <c r="AB183" s="28"/>
      <c r="AC183" s="28"/>
      <c r="AD183" s="28"/>
      <c r="AE183" s="28"/>
      <c r="AF183" s="28"/>
      <c r="AH183" s="104">
        <f t="shared" si="8"/>
        <v>0</v>
      </c>
      <c r="AI183" s="104">
        <f t="shared" si="8"/>
        <v>0</v>
      </c>
      <c r="AJ183" s="104">
        <f t="shared" si="8"/>
        <v>0</v>
      </c>
      <c r="AL183" s="105">
        <f t="shared" si="10"/>
        <v>0</v>
      </c>
      <c r="AM183" s="105">
        <f t="shared" si="10"/>
        <v>0</v>
      </c>
      <c r="AN183" s="105">
        <f t="shared" si="10"/>
        <v>0</v>
      </c>
      <c r="AP183" s="105">
        <f t="shared" si="9"/>
        <v>0</v>
      </c>
      <c r="AQ183" s="105">
        <f t="shared" si="9"/>
        <v>0</v>
      </c>
      <c r="AR183" s="105">
        <f t="shared" si="9"/>
        <v>0</v>
      </c>
      <c r="AS183" s="129"/>
      <c r="AT183" s="130"/>
    </row>
    <row r="184" spans="1:46" x14ac:dyDescent="0.2">
      <c r="A184" s="207"/>
      <c r="B184" s="207"/>
      <c r="C184" s="34" t="s">
        <v>458</v>
      </c>
      <c r="D184" s="29">
        <f>'99 Analyses'!T184</f>
        <v>0</v>
      </c>
      <c r="E184" s="29">
        <f>'99 Analyses'!U184</f>
        <v>0</v>
      </c>
      <c r="F184" s="29">
        <f>'99 Analyses'!V184</f>
        <v>0</v>
      </c>
      <c r="H184" s="29">
        <f>'99 Analyses'!X184</f>
        <v>0</v>
      </c>
      <c r="I184" s="29">
        <f>'99 Analyses'!Y184</f>
        <v>135</v>
      </c>
      <c r="J184" s="29">
        <f>'99 Analyses'!Z184</f>
        <v>17</v>
      </c>
      <c r="L184" s="28"/>
      <c r="M184" s="28"/>
      <c r="N184" s="28"/>
      <c r="O184" s="28"/>
      <c r="P184" s="28"/>
      <c r="Q184" s="28"/>
      <c r="R184" s="28"/>
      <c r="S184" s="28"/>
      <c r="T184" s="28"/>
      <c r="U184" s="28"/>
      <c r="V184" s="28"/>
      <c r="W184" s="28"/>
      <c r="X184" s="28"/>
      <c r="Y184" s="28"/>
      <c r="Z184" s="28"/>
      <c r="AA184" s="28"/>
      <c r="AB184" s="28"/>
      <c r="AC184" s="28"/>
      <c r="AD184" s="28"/>
      <c r="AE184" s="28"/>
      <c r="AF184" s="28"/>
      <c r="AH184" s="104">
        <f t="shared" si="8"/>
        <v>0</v>
      </c>
      <c r="AI184" s="104">
        <f t="shared" si="8"/>
        <v>0</v>
      </c>
      <c r="AJ184" s="104">
        <f t="shared" si="8"/>
        <v>0</v>
      </c>
      <c r="AL184" s="105">
        <f t="shared" si="10"/>
        <v>0</v>
      </c>
      <c r="AM184" s="105">
        <f t="shared" si="10"/>
        <v>0</v>
      </c>
      <c r="AN184" s="105">
        <f t="shared" si="10"/>
        <v>0</v>
      </c>
      <c r="AP184" s="105">
        <f t="shared" si="9"/>
        <v>0</v>
      </c>
      <c r="AQ184" s="105">
        <f t="shared" si="9"/>
        <v>0</v>
      </c>
      <c r="AR184" s="105">
        <f t="shared" si="9"/>
        <v>0</v>
      </c>
      <c r="AS184" s="129"/>
      <c r="AT184" s="130"/>
    </row>
    <row r="185" spans="1:46" x14ac:dyDescent="0.2">
      <c r="A185" s="207"/>
      <c r="B185" s="207"/>
      <c r="C185" s="34" t="s">
        <v>221</v>
      </c>
      <c r="D185" s="29">
        <f>'99 Analyses'!T185</f>
        <v>1972</v>
      </c>
      <c r="E185" s="29">
        <f>'99 Analyses'!U185</f>
        <v>2552</v>
      </c>
      <c r="F185" s="29">
        <f>'99 Analyses'!V185</f>
        <v>2260</v>
      </c>
      <c r="H185" s="29">
        <f>'99 Analyses'!X185</f>
        <v>41081</v>
      </c>
      <c r="I185" s="29">
        <f>'99 Analyses'!Y185</f>
        <v>39965</v>
      </c>
      <c r="J185" s="29">
        <f>'99 Analyses'!Z185</f>
        <v>33463</v>
      </c>
      <c r="L185" s="28"/>
      <c r="M185" s="28"/>
      <c r="N185" s="28"/>
      <c r="O185" s="28"/>
      <c r="P185" s="28"/>
      <c r="Q185" s="28"/>
      <c r="R185" s="28"/>
      <c r="S185" s="28"/>
      <c r="T185" s="28"/>
      <c r="U185" s="28"/>
      <c r="V185" s="28"/>
      <c r="W185" s="28"/>
      <c r="X185" s="28"/>
      <c r="Y185" s="28"/>
      <c r="Z185" s="28"/>
      <c r="AA185" s="28"/>
      <c r="AB185" s="28"/>
      <c r="AC185" s="28"/>
      <c r="AD185" s="28"/>
      <c r="AE185" s="28"/>
      <c r="AF185" s="28"/>
      <c r="AH185" s="104">
        <f t="shared" si="8"/>
        <v>0</v>
      </c>
      <c r="AI185" s="104">
        <f t="shared" si="8"/>
        <v>0</v>
      </c>
      <c r="AJ185" s="104">
        <f t="shared" si="8"/>
        <v>0</v>
      </c>
      <c r="AL185" s="105">
        <f t="shared" si="10"/>
        <v>0</v>
      </c>
      <c r="AM185" s="105">
        <f t="shared" si="10"/>
        <v>0</v>
      </c>
      <c r="AN185" s="105">
        <f t="shared" si="10"/>
        <v>0</v>
      </c>
      <c r="AP185" s="105">
        <f t="shared" si="9"/>
        <v>0</v>
      </c>
      <c r="AQ185" s="105">
        <f t="shared" si="9"/>
        <v>0</v>
      </c>
      <c r="AR185" s="105">
        <f t="shared" si="9"/>
        <v>0</v>
      </c>
      <c r="AS185" s="129"/>
      <c r="AT185" s="130"/>
    </row>
    <row r="186" spans="1:46" x14ac:dyDescent="0.2">
      <c r="A186" s="207"/>
      <c r="B186" s="207"/>
      <c r="C186" s="34" t="s">
        <v>459</v>
      </c>
      <c r="D186" s="29">
        <f>'99 Analyses'!T186</f>
        <v>5361</v>
      </c>
      <c r="E186" s="29">
        <f>'99 Analyses'!U186</f>
        <v>5097</v>
      </c>
      <c r="F186" s="29">
        <f>'99 Analyses'!V186</f>
        <v>3224</v>
      </c>
      <c r="H186" s="29">
        <f>'99 Analyses'!X186</f>
        <v>2210040</v>
      </c>
      <c r="I186" s="29">
        <f>'99 Analyses'!Y186</f>
        <v>2200763</v>
      </c>
      <c r="J186" s="29">
        <f>'99 Analyses'!Z186</f>
        <v>2143539</v>
      </c>
      <c r="L186" s="28"/>
      <c r="M186" s="28"/>
      <c r="N186" s="28"/>
      <c r="O186" s="28"/>
      <c r="P186" s="28"/>
      <c r="Q186" s="28"/>
      <c r="R186" s="28"/>
      <c r="S186" s="28"/>
      <c r="T186" s="28"/>
      <c r="U186" s="28"/>
      <c r="V186" s="28"/>
      <c r="W186" s="28"/>
      <c r="X186" s="28"/>
      <c r="Y186" s="28"/>
      <c r="Z186" s="28"/>
      <c r="AA186" s="28"/>
      <c r="AB186" s="28"/>
      <c r="AC186" s="28"/>
      <c r="AD186" s="28"/>
      <c r="AE186" s="28"/>
      <c r="AF186" s="28"/>
      <c r="AH186" s="104">
        <f t="shared" si="8"/>
        <v>0</v>
      </c>
      <c r="AI186" s="104">
        <f t="shared" si="8"/>
        <v>0</v>
      </c>
      <c r="AJ186" s="104">
        <f t="shared" si="8"/>
        <v>0</v>
      </c>
      <c r="AL186" s="105">
        <f t="shared" si="10"/>
        <v>0</v>
      </c>
      <c r="AM186" s="105">
        <f t="shared" si="10"/>
        <v>0</v>
      </c>
      <c r="AN186" s="105">
        <f t="shared" si="10"/>
        <v>0</v>
      </c>
      <c r="AP186" s="105">
        <f t="shared" si="9"/>
        <v>0</v>
      </c>
      <c r="AQ186" s="105">
        <f t="shared" si="9"/>
        <v>0</v>
      </c>
      <c r="AR186" s="105">
        <f t="shared" si="9"/>
        <v>0</v>
      </c>
      <c r="AS186" s="129"/>
      <c r="AT186" s="130"/>
    </row>
    <row r="187" spans="1:46" x14ac:dyDescent="0.2">
      <c r="A187" s="207"/>
      <c r="B187" s="207"/>
      <c r="C187" s="34" t="s">
        <v>223</v>
      </c>
      <c r="D187" s="29">
        <f>'99 Analyses'!T187</f>
        <v>0</v>
      </c>
      <c r="E187" s="29">
        <f>'99 Analyses'!U187</f>
        <v>0</v>
      </c>
      <c r="F187" s="29">
        <f>'99 Analyses'!V187</f>
        <v>0</v>
      </c>
      <c r="H187" s="29">
        <f>'99 Analyses'!X187</f>
        <v>0</v>
      </c>
      <c r="I187" s="29">
        <f>'99 Analyses'!Y187</f>
        <v>0</v>
      </c>
      <c r="J187" s="29">
        <f>'99 Analyses'!Z187</f>
        <v>26</v>
      </c>
      <c r="L187" s="28"/>
      <c r="M187" s="28"/>
      <c r="N187" s="28"/>
      <c r="O187" s="28"/>
      <c r="P187" s="28"/>
      <c r="Q187" s="28"/>
      <c r="R187" s="28"/>
      <c r="S187" s="28"/>
      <c r="T187" s="28"/>
      <c r="U187" s="28"/>
      <c r="V187" s="28"/>
      <c r="W187" s="28"/>
      <c r="X187" s="28"/>
      <c r="Y187" s="28"/>
      <c r="Z187" s="28"/>
      <c r="AA187" s="28"/>
      <c r="AB187" s="28"/>
      <c r="AC187" s="28"/>
      <c r="AD187" s="28"/>
      <c r="AE187" s="28"/>
      <c r="AF187" s="28"/>
      <c r="AH187" s="104">
        <f t="shared" si="8"/>
        <v>0</v>
      </c>
      <c r="AI187" s="104">
        <f t="shared" si="8"/>
        <v>0</v>
      </c>
      <c r="AJ187" s="104">
        <f t="shared" si="8"/>
        <v>0</v>
      </c>
      <c r="AL187" s="105">
        <f t="shared" si="10"/>
        <v>0</v>
      </c>
      <c r="AM187" s="105">
        <f t="shared" si="10"/>
        <v>0</v>
      </c>
      <c r="AN187" s="105">
        <f t="shared" si="10"/>
        <v>0</v>
      </c>
      <c r="AP187" s="105">
        <f t="shared" si="9"/>
        <v>0</v>
      </c>
      <c r="AQ187" s="105">
        <f t="shared" si="9"/>
        <v>0</v>
      </c>
      <c r="AR187" s="105">
        <f t="shared" si="9"/>
        <v>0</v>
      </c>
      <c r="AS187" s="129"/>
      <c r="AT187" s="130"/>
    </row>
    <row r="188" spans="1:46" x14ac:dyDescent="0.2">
      <c r="A188" s="207"/>
      <c r="B188" s="207"/>
      <c r="C188" s="34" t="s">
        <v>460</v>
      </c>
      <c r="D188" s="29">
        <f>'99 Analyses'!T188</f>
        <v>8</v>
      </c>
      <c r="E188" s="29">
        <f>'99 Analyses'!U188</f>
        <v>12</v>
      </c>
      <c r="F188" s="29">
        <f>'99 Analyses'!V188</f>
        <v>0</v>
      </c>
      <c r="H188" s="29">
        <f>'99 Analyses'!X188</f>
        <v>0</v>
      </c>
      <c r="I188" s="29">
        <f>'99 Analyses'!Y188</f>
        <v>155</v>
      </c>
      <c r="J188" s="29">
        <f>'99 Analyses'!Z188</f>
        <v>527</v>
      </c>
      <c r="L188" s="28"/>
      <c r="M188" s="28"/>
      <c r="N188" s="28"/>
      <c r="O188" s="28"/>
      <c r="P188" s="28"/>
      <c r="Q188" s="28"/>
      <c r="R188" s="28"/>
      <c r="S188" s="28"/>
      <c r="T188" s="28"/>
      <c r="U188" s="28"/>
      <c r="V188" s="28"/>
      <c r="W188" s="28"/>
      <c r="X188" s="28"/>
      <c r="Y188" s="28"/>
      <c r="Z188" s="28"/>
      <c r="AA188" s="28"/>
      <c r="AB188" s="28"/>
      <c r="AC188" s="28"/>
      <c r="AD188" s="28"/>
      <c r="AE188" s="28"/>
      <c r="AF188" s="28"/>
      <c r="AH188" s="104">
        <f t="shared" si="8"/>
        <v>0</v>
      </c>
      <c r="AI188" s="104">
        <f t="shared" si="8"/>
        <v>0</v>
      </c>
      <c r="AJ188" s="104">
        <f t="shared" si="8"/>
        <v>0</v>
      </c>
      <c r="AL188" s="105">
        <f t="shared" si="10"/>
        <v>0</v>
      </c>
      <c r="AM188" s="105">
        <f t="shared" si="10"/>
        <v>0</v>
      </c>
      <c r="AN188" s="105">
        <f t="shared" si="10"/>
        <v>0</v>
      </c>
      <c r="AP188" s="105">
        <f t="shared" si="9"/>
        <v>0</v>
      </c>
      <c r="AQ188" s="105">
        <f t="shared" si="9"/>
        <v>0</v>
      </c>
      <c r="AR188" s="105">
        <f t="shared" si="9"/>
        <v>0</v>
      </c>
      <c r="AS188" s="129"/>
      <c r="AT188" s="130"/>
    </row>
    <row r="189" spans="1:46" x14ac:dyDescent="0.2">
      <c r="A189" s="207"/>
      <c r="B189" s="207"/>
      <c r="C189" s="41" t="s">
        <v>461</v>
      </c>
      <c r="D189" s="29">
        <f>'99 Analyses'!T189</f>
        <v>0</v>
      </c>
      <c r="E189" s="29">
        <f>'99 Analyses'!U189</f>
        <v>0</v>
      </c>
      <c r="F189" s="29">
        <f>'99 Analyses'!V189</f>
        <v>0</v>
      </c>
      <c r="H189" s="29">
        <f>'99 Analyses'!X189</f>
        <v>0</v>
      </c>
      <c r="I189" s="29">
        <f>'99 Analyses'!Y189</f>
        <v>0</v>
      </c>
      <c r="J189" s="29">
        <f>'99 Analyses'!Z189</f>
        <v>0</v>
      </c>
      <c r="L189" s="28"/>
      <c r="M189" s="28"/>
      <c r="N189" s="28"/>
      <c r="O189" s="28"/>
      <c r="P189" s="28"/>
      <c r="Q189" s="28"/>
      <c r="R189" s="28"/>
      <c r="S189" s="28"/>
      <c r="T189" s="28"/>
      <c r="U189" s="28"/>
      <c r="V189" s="28"/>
      <c r="W189" s="28"/>
      <c r="X189" s="28"/>
      <c r="Y189" s="28"/>
      <c r="Z189" s="28"/>
      <c r="AA189" s="28"/>
      <c r="AB189" s="28"/>
      <c r="AC189" s="28"/>
      <c r="AD189" s="28"/>
      <c r="AE189" s="28"/>
      <c r="AF189" s="28"/>
      <c r="AH189" s="104">
        <f t="shared" si="8"/>
        <v>0</v>
      </c>
      <c r="AI189" s="104">
        <f t="shared" si="8"/>
        <v>0</v>
      </c>
      <c r="AJ189" s="104">
        <f t="shared" si="8"/>
        <v>0</v>
      </c>
      <c r="AL189" s="105">
        <f t="shared" si="10"/>
        <v>0</v>
      </c>
      <c r="AM189" s="105">
        <f t="shared" si="10"/>
        <v>0</v>
      </c>
      <c r="AN189" s="105">
        <f t="shared" si="10"/>
        <v>0</v>
      </c>
      <c r="AP189" s="105">
        <f t="shared" si="9"/>
        <v>0</v>
      </c>
      <c r="AQ189" s="105">
        <f t="shared" si="9"/>
        <v>0</v>
      </c>
      <c r="AR189" s="105">
        <f t="shared" si="9"/>
        <v>0</v>
      </c>
      <c r="AS189" s="129"/>
      <c r="AT189" s="130"/>
    </row>
    <row r="190" spans="1:46" x14ac:dyDescent="0.2">
      <c r="A190" s="207"/>
      <c r="B190" s="207"/>
      <c r="C190" s="34" t="s">
        <v>462</v>
      </c>
      <c r="D190" s="29">
        <f>'99 Analyses'!T190</f>
        <v>0</v>
      </c>
      <c r="E190" s="29">
        <f>'99 Analyses'!U190</f>
        <v>0</v>
      </c>
      <c r="F190" s="29">
        <f>'99 Analyses'!V190</f>
        <v>1</v>
      </c>
      <c r="H190" s="29">
        <f>'99 Analyses'!X190</f>
        <v>17567</v>
      </c>
      <c r="I190" s="29">
        <f>'99 Analyses'!Y190</f>
        <v>13653</v>
      </c>
      <c r="J190" s="29">
        <f>'99 Analyses'!Z190</f>
        <v>10237</v>
      </c>
      <c r="L190" s="28"/>
      <c r="M190" s="28"/>
      <c r="N190" s="28"/>
      <c r="O190" s="28"/>
      <c r="P190" s="28"/>
      <c r="Q190" s="28"/>
      <c r="R190" s="28"/>
      <c r="S190" s="28"/>
      <c r="T190" s="28"/>
      <c r="U190" s="28"/>
      <c r="V190" s="28"/>
      <c r="W190" s="28"/>
      <c r="X190" s="28"/>
      <c r="Y190" s="28"/>
      <c r="Z190" s="28"/>
      <c r="AA190" s="28"/>
      <c r="AB190" s="28"/>
      <c r="AC190" s="28"/>
      <c r="AD190" s="28"/>
      <c r="AE190" s="28"/>
      <c r="AF190" s="28"/>
      <c r="AH190" s="104">
        <f t="shared" si="8"/>
        <v>0</v>
      </c>
      <c r="AI190" s="104">
        <f t="shared" si="8"/>
        <v>0</v>
      </c>
      <c r="AJ190" s="104">
        <f t="shared" si="8"/>
        <v>0</v>
      </c>
      <c r="AL190" s="105">
        <f t="shared" si="10"/>
        <v>0</v>
      </c>
      <c r="AM190" s="105">
        <f t="shared" si="10"/>
        <v>0</v>
      </c>
      <c r="AN190" s="105">
        <f t="shared" si="10"/>
        <v>0</v>
      </c>
      <c r="AP190" s="105">
        <f t="shared" si="9"/>
        <v>0</v>
      </c>
      <c r="AQ190" s="105">
        <f t="shared" si="9"/>
        <v>0</v>
      </c>
      <c r="AR190" s="105">
        <f t="shared" si="9"/>
        <v>0</v>
      </c>
      <c r="AS190" s="129"/>
      <c r="AT190" s="130"/>
    </row>
    <row r="191" spans="1:46" x14ac:dyDescent="0.2">
      <c r="A191" s="207"/>
      <c r="B191" s="207"/>
      <c r="C191" s="34" t="s">
        <v>463</v>
      </c>
      <c r="D191" s="29">
        <f>'99 Analyses'!T191</f>
        <v>0</v>
      </c>
      <c r="E191" s="29">
        <f>'99 Analyses'!U191</f>
        <v>0</v>
      </c>
      <c r="F191" s="29">
        <f>'99 Analyses'!V191</f>
        <v>0</v>
      </c>
      <c r="H191" s="29">
        <f>'99 Analyses'!X191</f>
        <v>0</v>
      </c>
      <c r="I191" s="29">
        <f>'99 Analyses'!Y191</f>
        <v>16</v>
      </c>
      <c r="J191" s="29">
        <f>'99 Analyses'!Z191</f>
        <v>1</v>
      </c>
      <c r="L191" s="28"/>
      <c r="M191" s="28"/>
      <c r="N191" s="28"/>
      <c r="O191" s="28"/>
      <c r="P191" s="28"/>
      <c r="Q191" s="28"/>
      <c r="R191" s="28"/>
      <c r="S191" s="28"/>
      <c r="T191" s="28"/>
      <c r="U191" s="28"/>
      <c r="V191" s="28"/>
      <c r="W191" s="28"/>
      <c r="X191" s="28"/>
      <c r="Y191" s="28"/>
      <c r="Z191" s="28"/>
      <c r="AA191" s="28"/>
      <c r="AB191" s="28"/>
      <c r="AC191" s="28"/>
      <c r="AD191" s="28"/>
      <c r="AE191" s="28"/>
      <c r="AF191" s="28"/>
      <c r="AH191" s="104">
        <f t="shared" si="8"/>
        <v>0</v>
      </c>
      <c r="AI191" s="104">
        <f t="shared" si="8"/>
        <v>0</v>
      </c>
      <c r="AJ191" s="104">
        <f t="shared" si="8"/>
        <v>0</v>
      </c>
      <c r="AL191" s="105">
        <f t="shared" si="10"/>
        <v>0</v>
      </c>
      <c r="AM191" s="105">
        <f t="shared" si="10"/>
        <v>0</v>
      </c>
      <c r="AN191" s="105">
        <f t="shared" si="10"/>
        <v>0</v>
      </c>
      <c r="AP191" s="105">
        <f t="shared" si="9"/>
        <v>0</v>
      </c>
      <c r="AQ191" s="105">
        <f t="shared" si="9"/>
        <v>0</v>
      </c>
      <c r="AR191" s="105">
        <f t="shared" si="9"/>
        <v>0</v>
      </c>
      <c r="AS191" s="129"/>
      <c r="AT191" s="130"/>
    </row>
    <row r="192" spans="1:46" x14ac:dyDescent="0.2">
      <c r="A192" s="207"/>
      <c r="B192" s="207"/>
      <c r="C192" s="34" t="s">
        <v>464</v>
      </c>
      <c r="D192" s="29">
        <f>'99 Analyses'!T192</f>
        <v>0</v>
      </c>
      <c r="E192" s="29">
        <f>'99 Analyses'!U192</f>
        <v>0</v>
      </c>
      <c r="F192" s="29">
        <f>'99 Analyses'!V192</f>
        <v>0</v>
      </c>
      <c r="H192" s="29">
        <f>'99 Analyses'!X192</f>
        <v>1110</v>
      </c>
      <c r="I192" s="29">
        <f>'99 Analyses'!Y192</f>
        <v>504</v>
      </c>
      <c r="J192" s="29">
        <f>'99 Analyses'!Z192</f>
        <v>472</v>
      </c>
      <c r="L192" s="28"/>
      <c r="M192" s="28"/>
      <c r="N192" s="28"/>
      <c r="O192" s="28"/>
      <c r="P192" s="28"/>
      <c r="Q192" s="28"/>
      <c r="R192" s="28"/>
      <c r="S192" s="28"/>
      <c r="T192" s="28"/>
      <c r="U192" s="28"/>
      <c r="V192" s="28"/>
      <c r="W192" s="28"/>
      <c r="X192" s="28"/>
      <c r="Y192" s="28"/>
      <c r="Z192" s="28"/>
      <c r="AA192" s="28"/>
      <c r="AB192" s="28"/>
      <c r="AC192" s="28"/>
      <c r="AD192" s="28"/>
      <c r="AE192" s="28"/>
      <c r="AF192" s="28"/>
      <c r="AH192" s="104">
        <f t="shared" si="8"/>
        <v>0</v>
      </c>
      <c r="AI192" s="104">
        <f t="shared" si="8"/>
        <v>0</v>
      </c>
      <c r="AJ192" s="104">
        <f t="shared" si="8"/>
        <v>0</v>
      </c>
      <c r="AL192" s="105">
        <f t="shared" si="10"/>
        <v>0</v>
      </c>
      <c r="AM192" s="105">
        <f t="shared" si="10"/>
        <v>0</v>
      </c>
      <c r="AN192" s="105">
        <f t="shared" si="10"/>
        <v>0</v>
      </c>
      <c r="AP192" s="105">
        <f t="shared" si="9"/>
        <v>0</v>
      </c>
      <c r="AQ192" s="105">
        <f t="shared" si="9"/>
        <v>0</v>
      </c>
      <c r="AR192" s="105">
        <f t="shared" si="9"/>
        <v>0</v>
      </c>
      <c r="AS192" s="129"/>
      <c r="AT192" s="130"/>
    </row>
    <row r="193" spans="1:46" x14ac:dyDescent="0.2">
      <c r="A193" s="207"/>
      <c r="B193" s="207"/>
      <c r="C193" s="41" t="s">
        <v>465</v>
      </c>
      <c r="D193" s="29">
        <f>'99 Analyses'!T193</f>
        <v>0</v>
      </c>
      <c r="E193" s="29">
        <f>'99 Analyses'!U193</f>
        <v>0</v>
      </c>
      <c r="F193" s="29">
        <f>'99 Analyses'!V193</f>
        <v>0</v>
      </c>
      <c r="H193" s="29">
        <f>'99 Analyses'!X193</f>
        <v>0</v>
      </c>
      <c r="I193" s="29">
        <f>'99 Analyses'!Y193</f>
        <v>0</v>
      </c>
      <c r="J193" s="29">
        <f>'99 Analyses'!Z193</f>
        <v>0</v>
      </c>
      <c r="L193" s="28"/>
      <c r="M193" s="28"/>
      <c r="N193" s="28"/>
      <c r="O193" s="28"/>
      <c r="P193" s="28"/>
      <c r="Q193" s="28"/>
      <c r="R193" s="28"/>
      <c r="S193" s="28"/>
      <c r="T193" s="28"/>
      <c r="U193" s="28"/>
      <c r="V193" s="28"/>
      <c r="W193" s="28"/>
      <c r="X193" s="28"/>
      <c r="Y193" s="28"/>
      <c r="Z193" s="28"/>
      <c r="AA193" s="28"/>
      <c r="AB193" s="28"/>
      <c r="AC193" s="28"/>
      <c r="AD193" s="28"/>
      <c r="AE193" s="28"/>
      <c r="AF193" s="28"/>
      <c r="AH193" s="104">
        <f t="shared" si="8"/>
        <v>0</v>
      </c>
      <c r="AI193" s="104">
        <f t="shared" si="8"/>
        <v>0</v>
      </c>
      <c r="AJ193" s="104">
        <f t="shared" si="8"/>
        <v>0</v>
      </c>
      <c r="AL193" s="105">
        <f t="shared" si="10"/>
        <v>0</v>
      </c>
      <c r="AM193" s="105">
        <f t="shared" si="10"/>
        <v>0</v>
      </c>
      <c r="AN193" s="105">
        <f t="shared" si="10"/>
        <v>0</v>
      </c>
      <c r="AP193" s="105">
        <f t="shared" si="9"/>
        <v>0</v>
      </c>
      <c r="AQ193" s="105">
        <f t="shared" si="9"/>
        <v>0</v>
      </c>
      <c r="AR193" s="105">
        <f t="shared" si="9"/>
        <v>0</v>
      </c>
      <c r="AS193" s="129"/>
      <c r="AT193" s="130"/>
    </row>
    <row r="194" spans="1:46" x14ac:dyDescent="0.2">
      <c r="A194" s="207"/>
      <c r="B194" s="207"/>
      <c r="C194" s="34" t="s">
        <v>466</v>
      </c>
      <c r="D194" s="29">
        <f>'99 Analyses'!T194</f>
        <v>0</v>
      </c>
      <c r="E194" s="29">
        <f>'99 Analyses'!U194</f>
        <v>4</v>
      </c>
      <c r="F194" s="29">
        <f>'99 Analyses'!V194</f>
        <v>277</v>
      </c>
      <c r="H194" s="29">
        <f>'99 Analyses'!X194</f>
        <v>14302</v>
      </c>
      <c r="I194" s="29">
        <f>'99 Analyses'!Y194</f>
        <v>25796</v>
      </c>
      <c r="J194" s="29">
        <f>'99 Analyses'!Z194</f>
        <v>61118</v>
      </c>
      <c r="L194" s="28"/>
      <c r="M194" s="28"/>
      <c r="N194" s="28"/>
      <c r="O194" s="28"/>
      <c r="P194" s="28"/>
      <c r="Q194" s="28"/>
      <c r="R194" s="28"/>
      <c r="S194" s="28"/>
      <c r="T194" s="28"/>
      <c r="U194" s="28"/>
      <c r="V194" s="28"/>
      <c r="W194" s="28"/>
      <c r="X194" s="28"/>
      <c r="Y194" s="28"/>
      <c r="Z194" s="28"/>
      <c r="AA194" s="28"/>
      <c r="AB194" s="28"/>
      <c r="AC194" s="28"/>
      <c r="AD194" s="28"/>
      <c r="AE194" s="28"/>
      <c r="AF194" s="28"/>
      <c r="AH194" s="104">
        <f t="shared" si="8"/>
        <v>0</v>
      </c>
      <c r="AI194" s="104">
        <f t="shared" si="8"/>
        <v>0</v>
      </c>
      <c r="AJ194" s="104">
        <f t="shared" si="8"/>
        <v>0</v>
      </c>
      <c r="AL194" s="105">
        <f t="shared" si="10"/>
        <v>0</v>
      </c>
      <c r="AM194" s="105">
        <f t="shared" si="10"/>
        <v>0</v>
      </c>
      <c r="AN194" s="105">
        <f t="shared" si="10"/>
        <v>0</v>
      </c>
      <c r="AP194" s="105">
        <f t="shared" si="9"/>
        <v>0</v>
      </c>
      <c r="AQ194" s="105">
        <f t="shared" si="9"/>
        <v>0</v>
      </c>
      <c r="AR194" s="105">
        <f t="shared" si="9"/>
        <v>0</v>
      </c>
      <c r="AS194" s="129"/>
      <c r="AT194" s="130"/>
    </row>
    <row r="195" spans="1:46" x14ac:dyDescent="0.2">
      <c r="A195" s="207"/>
      <c r="B195" s="207"/>
      <c r="C195" s="41" t="s">
        <v>231</v>
      </c>
      <c r="D195" s="29">
        <f>'99 Analyses'!T195</f>
        <v>0</v>
      </c>
      <c r="E195" s="29">
        <f>'99 Analyses'!U195</f>
        <v>0</v>
      </c>
      <c r="F195" s="29">
        <f>'99 Analyses'!V195</f>
        <v>0</v>
      </c>
      <c r="H195" s="29">
        <f>'99 Analyses'!X195</f>
        <v>0</v>
      </c>
      <c r="I195" s="29">
        <f>'99 Analyses'!Y195</f>
        <v>0</v>
      </c>
      <c r="J195" s="29">
        <f>'99 Analyses'!Z195</f>
        <v>0</v>
      </c>
      <c r="L195" s="28"/>
      <c r="M195" s="28"/>
      <c r="N195" s="28"/>
      <c r="O195" s="28"/>
      <c r="P195" s="28"/>
      <c r="Q195" s="28"/>
      <c r="R195" s="28"/>
      <c r="S195" s="28"/>
      <c r="T195" s="28"/>
      <c r="U195" s="28"/>
      <c r="V195" s="28"/>
      <c r="W195" s="28"/>
      <c r="X195" s="28"/>
      <c r="Y195" s="28"/>
      <c r="Z195" s="28"/>
      <c r="AA195" s="28"/>
      <c r="AB195" s="28"/>
      <c r="AC195" s="28"/>
      <c r="AD195" s="28"/>
      <c r="AE195" s="28"/>
      <c r="AF195" s="28"/>
      <c r="AH195" s="104">
        <f t="shared" si="8"/>
        <v>0</v>
      </c>
      <c r="AI195" s="104">
        <f t="shared" si="8"/>
        <v>0</v>
      </c>
      <c r="AJ195" s="104">
        <f t="shared" si="8"/>
        <v>0</v>
      </c>
      <c r="AL195" s="105">
        <f t="shared" si="10"/>
        <v>0</v>
      </c>
      <c r="AM195" s="105">
        <f t="shared" si="10"/>
        <v>0</v>
      </c>
      <c r="AN195" s="105">
        <f t="shared" si="10"/>
        <v>0</v>
      </c>
      <c r="AP195" s="105">
        <f t="shared" si="9"/>
        <v>0</v>
      </c>
      <c r="AQ195" s="105">
        <f t="shared" si="9"/>
        <v>0</v>
      </c>
      <c r="AR195" s="105">
        <f t="shared" si="9"/>
        <v>0</v>
      </c>
      <c r="AS195" s="129"/>
      <c r="AT195" s="130"/>
    </row>
    <row r="196" spans="1:46" x14ac:dyDescent="0.2">
      <c r="A196" s="207"/>
      <c r="B196" s="207"/>
      <c r="C196" s="34" t="s">
        <v>467</v>
      </c>
      <c r="D196" s="29">
        <f>'99 Analyses'!T196</f>
        <v>0</v>
      </c>
      <c r="E196" s="29">
        <f>'99 Analyses'!U196</f>
        <v>1</v>
      </c>
      <c r="F196" s="29">
        <f>'99 Analyses'!V196</f>
        <v>0</v>
      </c>
      <c r="H196" s="29">
        <f>'99 Analyses'!X196</f>
        <v>0</v>
      </c>
      <c r="I196" s="29">
        <f>'99 Analyses'!Y196</f>
        <v>4</v>
      </c>
      <c r="J196" s="29">
        <f>'99 Analyses'!Z196</f>
        <v>7</v>
      </c>
      <c r="L196" s="28"/>
      <c r="M196" s="28"/>
      <c r="N196" s="28"/>
      <c r="O196" s="28"/>
      <c r="P196" s="28"/>
      <c r="Q196" s="28"/>
      <c r="R196" s="28"/>
      <c r="S196" s="28"/>
      <c r="T196" s="28"/>
      <c r="U196" s="28"/>
      <c r="V196" s="28"/>
      <c r="W196" s="28"/>
      <c r="X196" s="28"/>
      <c r="Y196" s="28"/>
      <c r="Z196" s="28"/>
      <c r="AA196" s="28"/>
      <c r="AB196" s="28"/>
      <c r="AC196" s="28"/>
      <c r="AD196" s="28"/>
      <c r="AE196" s="28"/>
      <c r="AF196" s="28"/>
      <c r="AH196" s="104">
        <f t="shared" si="8"/>
        <v>0</v>
      </c>
      <c r="AI196" s="104">
        <f t="shared" si="8"/>
        <v>0</v>
      </c>
      <c r="AJ196" s="104">
        <f t="shared" si="8"/>
        <v>0</v>
      </c>
      <c r="AL196" s="105">
        <f t="shared" si="10"/>
        <v>0</v>
      </c>
      <c r="AM196" s="105">
        <f t="shared" si="10"/>
        <v>0</v>
      </c>
      <c r="AN196" s="105">
        <f t="shared" si="10"/>
        <v>0</v>
      </c>
      <c r="AP196" s="105">
        <f t="shared" si="9"/>
        <v>0</v>
      </c>
      <c r="AQ196" s="105">
        <f t="shared" si="9"/>
        <v>0</v>
      </c>
      <c r="AR196" s="105">
        <f t="shared" si="9"/>
        <v>0</v>
      </c>
      <c r="AS196" s="129"/>
      <c r="AT196" s="130"/>
    </row>
    <row r="197" spans="1:46" x14ac:dyDescent="0.2">
      <c r="A197" s="207"/>
      <c r="B197" s="207"/>
      <c r="C197" s="41" t="s">
        <v>233</v>
      </c>
      <c r="D197" s="29">
        <f>'99 Analyses'!T197</f>
        <v>0</v>
      </c>
      <c r="E197" s="29">
        <f>'99 Analyses'!U197</f>
        <v>0</v>
      </c>
      <c r="F197" s="29">
        <f>'99 Analyses'!V197</f>
        <v>0</v>
      </c>
      <c r="H197" s="29">
        <f>'99 Analyses'!X197</f>
        <v>0</v>
      </c>
      <c r="I197" s="29">
        <f>'99 Analyses'!Y197</f>
        <v>0</v>
      </c>
      <c r="J197" s="29">
        <f>'99 Analyses'!Z197</f>
        <v>0</v>
      </c>
      <c r="L197" s="28"/>
      <c r="M197" s="28"/>
      <c r="N197" s="28"/>
      <c r="O197" s="28"/>
      <c r="P197" s="28"/>
      <c r="Q197" s="28"/>
      <c r="R197" s="28"/>
      <c r="S197" s="28"/>
      <c r="T197" s="28"/>
      <c r="U197" s="28"/>
      <c r="V197" s="28"/>
      <c r="W197" s="28"/>
      <c r="X197" s="28"/>
      <c r="Y197" s="28"/>
      <c r="Z197" s="28"/>
      <c r="AA197" s="28"/>
      <c r="AB197" s="28"/>
      <c r="AC197" s="28"/>
      <c r="AD197" s="28"/>
      <c r="AE197" s="28"/>
      <c r="AF197" s="28"/>
      <c r="AH197" s="104">
        <f t="shared" si="8"/>
        <v>0</v>
      </c>
      <c r="AI197" s="104">
        <f t="shared" si="8"/>
        <v>0</v>
      </c>
      <c r="AJ197" s="104">
        <f t="shared" si="8"/>
        <v>0</v>
      </c>
      <c r="AL197" s="105">
        <f t="shared" si="10"/>
        <v>0</v>
      </c>
      <c r="AM197" s="105">
        <f t="shared" si="10"/>
        <v>0</v>
      </c>
      <c r="AN197" s="105">
        <f t="shared" si="10"/>
        <v>0</v>
      </c>
      <c r="AP197" s="105">
        <f t="shared" si="9"/>
        <v>0</v>
      </c>
      <c r="AQ197" s="105">
        <f t="shared" si="9"/>
        <v>0</v>
      </c>
      <c r="AR197" s="105">
        <f t="shared" si="9"/>
        <v>0</v>
      </c>
      <c r="AS197" s="129"/>
      <c r="AT197" s="130"/>
    </row>
    <row r="198" spans="1:46" x14ac:dyDescent="0.2">
      <c r="A198" s="207"/>
      <c r="B198" s="207"/>
      <c r="C198" s="34" t="s">
        <v>468</v>
      </c>
      <c r="D198" s="29">
        <f>'99 Analyses'!T198</f>
        <v>0</v>
      </c>
      <c r="E198" s="29">
        <f>'99 Analyses'!U198</f>
        <v>0</v>
      </c>
      <c r="F198" s="29">
        <f>'99 Analyses'!V198</f>
        <v>0</v>
      </c>
      <c r="H198" s="29">
        <f>'99 Analyses'!X198</f>
        <v>1</v>
      </c>
      <c r="I198" s="29">
        <f>'99 Analyses'!Y198</f>
        <v>1</v>
      </c>
      <c r="J198" s="29">
        <f>'99 Analyses'!Z198</f>
        <v>0</v>
      </c>
      <c r="L198" s="28"/>
      <c r="M198" s="28"/>
      <c r="N198" s="28"/>
      <c r="O198" s="28"/>
      <c r="P198" s="28"/>
      <c r="Q198" s="28"/>
      <c r="R198" s="28"/>
      <c r="S198" s="28"/>
      <c r="T198" s="28"/>
      <c r="U198" s="28"/>
      <c r="V198" s="28"/>
      <c r="W198" s="28"/>
      <c r="X198" s="28"/>
      <c r="Y198" s="28"/>
      <c r="Z198" s="28"/>
      <c r="AA198" s="28"/>
      <c r="AB198" s="28"/>
      <c r="AC198" s="28"/>
      <c r="AD198" s="28"/>
      <c r="AE198" s="28"/>
      <c r="AF198" s="28"/>
      <c r="AH198" s="104">
        <f t="shared" si="8"/>
        <v>0</v>
      </c>
      <c r="AI198" s="104">
        <f t="shared" si="8"/>
        <v>0</v>
      </c>
      <c r="AJ198" s="104">
        <f t="shared" si="8"/>
        <v>0</v>
      </c>
      <c r="AL198" s="105">
        <f t="shared" si="10"/>
        <v>0</v>
      </c>
      <c r="AM198" s="105">
        <f t="shared" si="10"/>
        <v>0</v>
      </c>
      <c r="AN198" s="105">
        <f t="shared" si="10"/>
        <v>0</v>
      </c>
      <c r="AP198" s="105">
        <f t="shared" si="9"/>
        <v>0</v>
      </c>
      <c r="AQ198" s="105">
        <f t="shared" si="9"/>
        <v>0</v>
      </c>
      <c r="AR198" s="105">
        <f t="shared" si="9"/>
        <v>0</v>
      </c>
      <c r="AS198" s="129"/>
      <c r="AT198" s="130"/>
    </row>
    <row r="199" spans="1:46" x14ac:dyDescent="0.2">
      <c r="A199" s="207"/>
      <c r="B199" s="207"/>
      <c r="C199" s="34" t="s">
        <v>235</v>
      </c>
      <c r="D199" s="29">
        <f>'99 Analyses'!T199</f>
        <v>22</v>
      </c>
      <c r="E199" s="29">
        <f>'99 Analyses'!U199</f>
        <v>0</v>
      </c>
      <c r="F199" s="29">
        <f>'99 Analyses'!V199</f>
        <v>0</v>
      </c>
      <c r="H199" s="29">
        <f>'99 Analyses'!X199</f>
        <v>14</v>
      </c>
      <c r="I199" s="29">
        <f>'99 Analyses'!Y199</f>
        <v>51</v>
      </c>
      <c r="J199" s="29">
        <f>'99 Analyses'!Z199</f>
        <v>12</v>
      </c>
      <c r="L199" s="28"/>
      <c r="M199" s="28"/>
      <c r="N199" s="28"/>
      <c r="O199" s="28"/>
      <c r="P199" s="28"/>
      <c r="Q199" s="28"/>
      <c r="R199" s="28"/>
      <c r="S199" s="28"/>
      <c r="T199" s="28"/>
      <c r="U199" s="28"/>
      <c r="V199" s="28"/>
      <c r="W199" s="28"/>
      <c r="X199" s="28"/>
      <c r="Y199" s="28"/>
      <c r="Z199" s="28"/>
      <c r="AA199" s="28"/>
      <c r="AB199" s="28"/>
      <c r="AC199" s="28"/>
      <c r="AD199" s="28"/>
      <c r="AE199" s="28"/>
      <c r="AF199" s="28"/>
      <c r="AH199" s="104">
        <f t="shared" si="8"/>
        <v>0</v>
      </c>
      <c r="AI199" s="104">
        <f t="shared" si="8"/>
        <v>0</v>
      </c>
      <c r="AJ199" s="104">
        <f t="shared" si="8"/>
        <v>0</v>
      </c>
      <c r="AL199" s="105">
        <f t="shared" si="10"/>
        <v>0</v>
      </c>
      <c r="AM199" s="105">
        <f t="shared" si="10"/>
        <v>0</v>
      </c>
      <c r="AN199" s="105">
        <f t="shared" si="10"/>
        <v>0</v>
      </c>
      <c r="AP199" s="105">
        <f t="shared" si="9"/>
        <v>0</v>
      </c>
      <c r="AQ199" s="105">
        <f t="shared" si="9"/>
        <v>0</v>
      </c>
      <c r="AR199" s="105">
        <f t="shared" si="9"/>
        <v>0</v>
      </c>
      <c r="AS199" s="129"/>
      <c r="AT199" s="130"/>
    </row>
    <row r="200" spans="1:46" x14ac:dyDescent="0.2">
      <c r="A200" s="207"/>
      <c r="B200" s="207"/>
      <c r="C200" s="34" t="s">
        <v>469</v>
      </c>
      <c r="D200" s="29">
        <f>'99 Analyses'!T200</f>
        <v>0</v>
      </c>
      <c r="E200" s="29">
        <f>'99 Analyses'!U200</f>
        <v>0</v>
      </c>
      <c r="F200" s="29">
        <f>'99 Analyses'!V200</f>
        <v>2</v>
      </c>
      <c r="H200" s="29">
        <f>'99 Analyses'!X200</f>
        <v>278</v>
      </c>
      <c r="I200" s="29">
        <f>'99 Analyses'!Y200</f>
        <v>118</v>
      </c>
      <c r="J200" s="29">
        <f>'99 Analyses'!Z200</f>
        <v>185</v>
      </c>
      <c r="L200" s="28"/>
      <c r="M200" s="28"/>
      <c r="N200" s="28"/>
      <c r="O200" s="28"/>
      <c r="P200" s="28"/>
      <c r="Q200" s="28"/>
      <c r="R200" s="28"/>
      <c r="S200" s="28"/>
      <c r="T200" s="28"/>
      <c r="U200" s="28"/>
      <c r="V200" s="28"/>
      <c r="W200" s="28"/>
      <c r="X200" s="28"/>
      <c r="Y200" s="28"/>
      <c r="Z200" s="28"/>
      <c r="AA200" s="28"/>
      <c r="AB200" s="28"/>
      <c r="AC200" s="28"/>
      <c r="AD200" s="28"/>
      <c r="AE200" s="28"/>
      <c r="AF200" s="28"/>
      <c r="AH200" s="104">
        <f t="shared" si="8"/>
        <v>0</v>
      </c>
      <c r="AI200" s="104">
        <f t="shared" si="8"/>
        <v>0</v>
      </c>
      <c r="AJ200" s="104">
        <f t="shared" si="8"/>
        <v>0</v>
      </c>
      <c r="AL200" s="105">
        <f t="shared" si="10"/>
        <v>0</v>
      </c>
      <c r="AM200" s="105">
        <f t="shared" si="10"/>
        <v>0</v>
      </c>
      <c r="AN200" s="105">
        <f t="shared" si="10"/>
        <v>0</v>
      </c>
      <c r="AP200" s="105">
        <f t="shared" si="9"/>
        <v>0</v>
      </c>
      <c r="AQ200" s="105">
        <f t="shared" si="9"/>
        <v>0</v>
      </c>
      <c r="AR200" s="105">
        <f t="shared" si="9"/>
        <v>0</v>
      </c>
      <c r="AS200" s="129"/>
      <c r="AT200" s="130"/>
    </row>
    <row r="201" spans="1:46" x14ac:dyDescent="0.2">
      <c r="A201" s="207"/>
      <c r="B201" s="207"/>
      <c r="C201" s="68" t="s">
        <v>237</v>
      </c>
      <c r="D201" s="29">
        <f>'99 Analyses'!T201</f>
        <v>0</v>
      </c>
      <c r="E201" s="29">
        <f>'99 Analyses'!U201</f>
        <v>0</v>
      </c>
      <c r="F201" s="29">
        <f>'99 Analyses'!V201</f>
        <v>0</v>
      </c>
      <c r="H201" s="29">
        <f>'99 Analyses'!X201</f>
        <v>0</v>
      </c>
      <c r="I201" s="29">
        <f>'99 Analyses'!Y201</f>
        <v>0</v>
      </c>
      <c r="J201" s="29">
        <f>'99 Analyses'!Z201</f>
        <v>0</v>
      </c>
      <c r="L201" s="28"/>
      <c r="M201" s="28"/>
      <c r="N201" s="28"/>
      <c r="O201" s="28"/>
      <c r="P201" s="28"/>
      <c r="Q201" s="28"/>
      <c r="R201" s="28"/>
      <c r="S201" s="28"/>
      <c r="T201" s="28"/>
      <c r="U201" s="28"/>
      <c r="V201" s="28"/>
      <c r="W201" s="28"/>
      <c r="X201" s="28"/>
      <c r="Y201" s="28"/>
      <c r="Z201" s="28"/>
      <c r="AA201" s="28"/>
      <c r="AB201" s="28"/>
      <c r="AC201" s="28"/>
      <c r="AD201" s="28"/>
      <c r="AE201" s="28"/>
      <c r="AF201" s="28"/>
      <c r="AH201" s="104">
        <f t="shared" si="8"/>
        <v>0</v>
      </c>
      <c r="AI201" s="104">
        <f t="shared" si="8"/>
        <v>0</v>
      </c>
      <c r="AJ201" s="104">
        <f t="shared" si="8"/>
        <v>0</v>
      </c>
      <c r="AL201" s="105">
        <f t="shared" si="10"/>
        <v>0</v>
      </c>
      <c r="AM201" s="105">
        <f t="shared" si="10"/>
        <v>0</v>
      </c>
      <c r="AN201" s="105">
        <f t="shared" si="10"/>
        <v>0</v>
      </c>
      <c r="AP201" s="105">
        <f t="shared" si="9"/>
        <v>0</v>
      </c>
      <c r="AQ201" s="105">
        <f t="shared" si="9"/>
        <v>0</v>
      </c>
      <c r="AR201" s="105">
        <f t="shared" si="9"/>
        <v>0</v>
      </c>
      <c r="AS201" s="129"/>
      <c r="AT201" s="130"/>
    </row>
    <row r="202" spans="1:46" x14ac:dyDescent="0.2">
      <c r="A202" s="207"/>
      <c r="B202" s="207"/>
      <c r="C202" s="34" t="s">
        <v>470</v>
      </c>
      <c r="D202" s="29">
        <f>'99 Analyses'!T202</f>
        <v>1279</v>
      </c>
      <c r="E202" s="29">
        <f>'99 Analyses'!U202</f>
        <v>1701</v>
      </c>
      <c r="F202" s="29">
        <f>'99 Analyses'!V202</f>
        <v>1515</v>
      </c>
      <c r="H202" s="29">
        <f>'99 Analyses'!X202</f>
        <v>32271</v>
      </c>
      <c r="I202" s="29">
        <f>'99 Analyses'!Y202</f>
        <v>57080</v>
      </c>
      <c r="J202" s="29">
        <f>'99 Analyses'!Z202</f>
        <v>68434</v>
      </c>
      <c r="L202" s="28"/>
      <c r="M202" s="28"/>
      <c r="N202" s="28"/>
      <c r="O202" s="28"/>
      <c r="P202" s="28"/>
      <c r="Q202" s="28"/>
      <c r="R202" s="28"/>
      <c r="S202" s="28"/>
      <c r="T202" s="28"/>
      <c r="U202" s="28"/>
      <c r="V202" s="28"/>
      <c r="W202" s="28"/>
      <c r="X202" s="28"/>
      <c r="Y202" s="28"/>
      <c r="Z202" s="28"/>
      <c r="AA202" s="28"/>
      <c r="AB202" s="28"/>
      <c r="AC202" s="28"/>
      <c r="AD202" s="28"/>
      <c r="AE202" s="28"/>
      <c r="AF202" s="28"/>
      <c r="AH202" s="104">
        <f t="shared" ref="AH202:AJ243" si="11">-U202+X202-AA202+AD202</f>
        <v>0</v>
      </c>
      <c r="AI202" s="104">
        <f t="shared" si="11"/>
        <v>0</v>
      </c>
      <c r="AJ202" s="104">
        <f t="shared" si="11"/>
        <v>0</v>
      </c>
      <c r="AL202" s="105">
        <f t="shared" si="10"/>
        <v>0</v>
      </c>
      <c r="AM202" s="105">
        <f t="shared" si="10"/>
        <v>0</v>
      </c>
      <c r="AN202" s="105">
        <f t="shared" si="10"/>
        <v>0</v>
      </c>
      <c r="AP202" s="105">
        <f t="shared" ref="AP202:AR243" si="12">AA202-AD202</f>
        <v>0</v>
      </c>
      <c r="AQ202" s="105">
        <f t="shared" si="12"/>
        <v>0</v>
      </c>
      <c r="AR202" s="105">
        <f t="shared" si="12"/>
        <v>0</v>
      </c>
      <c r="AS202" s="129"/>
      <c r="AT202" s="130"/>
    </row>
    <row r="203" spans="1:46" x14ac:dyDescent="0.2">
      <c r="A203" s="207"/>
      <c r="B203" s="207"/>
      <c r="C203" s="34" t="s">
        <v>471</v>
      </c>
      <c r="D203" s="29">
        <f>'99 Analyses'!T203</f>
        <v>0</v>
      </c>
      <c r="E203" s="29">
        <f>'99 Analyses'!U203</f>
        <v>0</v>
      </c>
      <c r="F203" s="29">
        <f>'99 Analyses'!V203</f>
        <v>451</v>
      </c>
      <c r="H203" s="29">
        <f>'99 Analyses'!X203</f>
        <v>11</v>
      </c>
      <c r="I203" s="29">
        <f>'99 Analyses'!Y203</f>
        <v>39</v>
      </c>
      <c r="J203" s="29">
        <f>'99 Analyses'!Z203</f>
        <v>7</v>
      </c>
      <c r="L203" s="28"/>
      <c r="M203" s="28"/>
      <c r="N203" s="28"/>
      <c r="O203" s="28"/>
      <c r="P203" s="28"/>
      <c r="Q203" s="28"/>
      <c r="R203" s="28"/>
      <c r="S203" s="28"/>
      <c r="T203" s="28"/>
      <c r="U203" s="28"/>
      <c r="V203" s="28"/>
      <c r="W203" s="28"/>
      <c r="X203" s="28"/>
      <c r="Y203" s="28"/>
      <c r="Z203" s="28"/>
      <c r="AA203" s="28"/>
      <c r="AB203" s="28"/>
      <c r="AC203" s="28"/>
      <c r="AD203" s="28"/>
      <c r="AE203" s="28"/>
      <c r="AF203" s="28"/>
      <c r="AH203" s="104">
        <f t="shared" si="11"/>
        <v>0</v>
      </c>
      <c r="AI203" s="104">
        <f t="shared" si="11"/>
        <v>0</v>
      </c>
      <c r="AJ203" s="104">
        <f t="shared" si="11"/>
        <v>0</v>
      </c>
      <c r="AL203" s="105">
        <f t="shared" si="10"/>
        <v>0</v>
      </c>
      <c r="AM203" s="105">
        <f t="shared" si="10"/>
        <v>0</v>
      </c>
      <c r="AN203" s="105">
        <f t="shared" si="10"/>
        <v>0</v>
      </c>
      <c r="AP203" s="105">
        <f t="shared" si="12"/>
        <v>0</v>
      </c>
      <c r="AQ203" s="105">
        <f t="shared" si="12"/>
        <v>0</v>
      </c>
      <c r="AR203" s="105">
        <f t="shared" si="12"/>
        <v>0</v>
      </c>
      <c r="AS203" s="129"/>
      <c r="AT203" s="130"/>
    </row>
    <row r="204" spans="1:46" x14ac:dyDescent="0.2">
      <c r="A204" s="207"/>
      <c r="B204" s="207"/>
      <c r="C204" s="34" t="s">
        <v>472</v>
      </c>
      <c r="D204" s="29">
        <f>'99 Analyses'!T204</f>
        <v>0</v>
      </c>
      <c r="E204" s="29">
        <f>'99 Analyses'!U204</f>
        <v>0</v>
      </c>
      <c r="F204" s="29">
        <f>'99 Analyses'!V204</f>
        <v>0</v>
      </c>
      <c r="H204" s="29">
        <f>'99 Analyses'!X204</f>
        <v>22219</v>
      </c>
      <c r="I204" s="29">
        <f>'99 Analyses'!Y204</f>
        <v>19307</v>
      </c>
      <c r="J204" s="29">
        <f>'99 Analyses'!Z204</f>
        <v>12586</v>
      </c>
      <c r="L204" s="28"/>
      <c r="M204" s="28"/>
      <c r="N204" s="28"/>
      <c r="O204" s="28"/>
      <c r="P204" s="28"/>
      <c r="Q204" s="28"/>
      <c r="R204" s="28"/>
      <c r="S204" s="28"/>
      <c r="T204" s="28"/>
      <c r="U204" s="28"/>
      <c r="V204" s="28"/>
      <c r="W204" s="28"/>
      <c r="X204" s="28"/>
      <c r="Y204" s="28"/>
      <c r="Z204" s="28"/>
      <c r="AA204" s="28"/>
      <c r="AB204" s="28"/>
      <c r="AC204" s="28"/>
      <c r="AD204" s="28"/>
      <c r="AE204" s="28"/>
      <c r="AF204" s="28"/>
      <c r="AH204" s="104">
        <f t="shared" si="11"/>
        <v>0</v>
      </c>
      <c r="AI204" s="104">
        <f t="shared" si="11"/>
        <v>0</v>
      </c>
      <c r="AJ204" s="104">
        <f t="shared" si="11"/>
        <v>0</v>
      </c>
      <c r="AL204" s="105">
        <f t="shared" si="10"/>
        <v>0</v>
      </c>
      <c r="AM204" s="105">
        <f t="shared" si="10"/>
        <v>0</v>
      </c>
      <c r="AN204" s="105">
        <f t="shared" si="10"/>
        <v>0</v>
      </c>
      <c r="AP204" s="105">
        <f t="shared" si="12"/>
        <v>0</v>
      </c>
      <c r="AQ204" s="105">
        <f t="shared" si="12"/>
        <v>0</v>
      </c>
      <c r="AR204" s="105">
        <f t="shared" si="12"/>
        <v>0</v>
      </c>
      <c r="AS204" s="129"/>
      <c r="AT204" s="130"/>
    </row>
    <row r="205" spans="1:46" x14ac:dyDescent="0.2">
      <c r="A205" s="207"/>
      <c r="B205" s="207"/>
      <c r="C205" s="34" t="s">
        <v>241</v>
      </c>
      <c r="D205" s="29">
        <f>'99 Analyses'!T205</f>
        <v>71</v>
      </c>
      <c r="E205" s="29">
        <f>'99 Analyses'!U205</f>
        <v>3</v>
      </c>
      <c r="F205" s="29">
        <f>'99 Analyses'!V205</f>
        <v>0</v>
      </c>
      <c r="H205" s="29">
        <f>'99 Analyses'!X205</f>
        <v>6793</v>
      </c>
      <c r="I205" s="29">
        <f>'99 Analyses'!Y205</f>
        <v>16000</v>
      </c>
      <c r="J205" s="29">
        <f>'99 Analyses'!Z205</f>
        <v>19085</v>
      </c>
      <c r="L205" s="28"/>
      <c r="M205" s="28"/>
      <c r="N205" s="28"/>
      <c r="O205" s="28"/>
      <c r="P205" s="28"/>
      <c r="Q205" s="28"/>
      <c r="R205" s="28"/>
      <c r="S205" s="28"/>
      <c r="T205" s="28"/>
      <c r="U205" s="28"/>
      <c r="V205" s="28"/>
      <c r="W205" s="28"/>
      <c r="X205" s="28"/>
      <c r="Y205" s="28"/>
      <c r="Z205" s="28"/>
      <c r="AA205" s="28"/>
      <c r="AB205" s="28"/>
      <c r="AC205" s="28"/>
      <c r="AD205" s="28"/>
      <c r="AE205" s="28"/>
      <c r="AF205" s="28"/>
      <c r="AH205" s="104">
        <f t="shared" si="11"/>
        <v>0</v>
      </c>
      <c r="AI205" s="104">
        <f t="shared" si="11"/>
        <v>0</v>
      </c>
      <c r="AJ205" s="104">
        <f t="shared" si="11"/>
        <v>0</v>
      </c>
      <c r="AL205" s="105">
        <f t="shared" si="10"/>
        <v>0</v>
      </c>
      <c r="AM205" s="105">
        <f t="shared" si="10"/>
        <v>0</v>
      </c>
      <c r="AN205" s="105">
        <f t="shared" si="10"/>
        <v>0</v>
      </c>
      <c r="AP205" s="105">
        <f t="shared" si="12"/>
        <v>0</v>
      </c>
      <c r="AQ205" s="105">
        <f t="shared" si="12"/>
        <v>0</v>
      </c>
      <c r="AR205" s="105">
        <f t="shared" si="12"/>
        <v>0</v>
      </c>
      <c r="AS205" s="129"/>
      <c r="AT205" s="130"/>
    </row>
    <row r="206" spans="1:46" x14ac:dyDescent="0.2">
      <c r="A206" s="207"/>
      <c r="B206" s="207"/>
      <c r="C206" s="34" t="s">
        <v>473</v>
      </c>
      <c r="D206" s="29">
        <f>'99 Analyses'!T206</f>
        <v>0</v>
      </c>
      <c r="E206" s="29">
        <f>'99 Analyses'!U206</f>
        <v>0</v>
      </c>
      <c r="F206" s="29">
        <f>'99 Analyses'!V206</f>
        <v>0</v>
      </c>
      <c r="H206" s="29">
        <f>'99 Analyses'!X206</f>
        <v>6787</v>
      </c>
      <c r="I206" s="29">
        <f>'99 Analyses'!Y206</f>
        <v>10887</v>
      </c>
      <c r="J206" s="29">
        <f>'99 Analyses'!Z206</f>
        <v>10650</v>
      </c>
      <c r="L206" s="28"/>
      <c r="M206" s="28"/>
      <c r="N206" s="28"/>
      <c r="O206" s="28"/>
      <c r="P206" s="28"/>
      <c r="Q206" s="28"/>
      <c r="R206" s="28"/>
      <c r="S206" s="28"/>
      <c r="T206" s="28"/>
      <c r="U206" s="28"/>
      <c r="V206" s="28"/>
      <c r="W206" s="28"/>
      <c r="X206" s="28"/>
      <c r="Y206" s="28"/>
      <c r="Z206" s="28"/>
      <c r="AA206" s="28"/>
      <c r="AB206" s="28"/>
      <c r="AC206" s="28"/>
      <c r="AD206" s="28"/>
      <c r="AE206" s="28"/>
      <c r="AF206" s="28"/>
      <c r="AH206" s="104">
        <f t="shared" si="11"/>
        <v>0</v>
      </c>
      <c r="AI206" s="104">
        <f t="shared" si="11"/>
        <v>0</v>
      </c>
      <c r="AJ206" s="104">
        <f t="shared" si="11"/>
        <v>0</v>
      </c>
      <c r="AL206" s="105">
        <f t="shared" si="10"/>
        <v>0</v>
      </c>
      <c r="AM206" s="105">
        <f t="shared" si="10"/>
        <v>0</v>
      </c>
      <c r="AN206" s="105">
        <f t="shared" si="10"/>
        <v>0</v>
      </c>
      <c r="AP206" s="105">
        <f t="shared" si="12"/>
        <v>0</v>
      </c>
      <c r="AQ206" s="105">
        <f t="shared" si="12"/>
        <v>0</v>
      </c>
      <c r="AR206" s="105">
        <f t="shared" si="12"/>
        <v>0</v>
      </c>
      <c r="AS206" s="129"/>
      <c r="AT206" s="130"/>
    </row>
    <row r="207" spans="1:46" x14ac:dyDescent="0.2">
      <c r="A207" s="207"/>
      <c r="B207" s="207"/>
      <c r="C207" s="34" t="s">
        <v>474</v>
      </c>
      <c r="D207" s="29">
        <f>'99 Analyses'!T207</f>
        <v>0</v>
      </c>
      <c r="E207" s="29">
        <f>'99 Analyses'!U207</f>
        <v>0</v>
      </c>
      <c r="F207" s="29">
        <f>'99 Analyses'!V207</f>
        <v>0</v>
      </c>
      <c r="H207" s="29">
        <f>'99 Analyses'!X207</f>
        <v>586</v>
      </c>
      <c r="I207" s="29">
        <f>'99 Analyses'!Y207</f>
        <v>892</v>
      </c>
      <c r="J207" s="29">
        <f>'99 Analyses'!Z207</f>
        <v>888</v>
      </c>
      <c r="L207" s="28"/>
      <c r="M207" s="28"/>
      <c r="N207" s="28"/>
      <c r="O207" s="28"/>
      <c r="P207" s="28"/>
      <c r="Q207" s="28"/>
      <c r="R207" s="28"/>
      <c r="S207" s="28"/>
      <c r="T207" s="28"/>
      <c r="U207" s="28"/>
      <c r="V207" s="28"/>
      <c r="W207" s="28"/>
      <c r="X207" s="28"/>
      <c r="Y207" s="28"/>
      <c r="Z207" s="28"/>
      <c r="AA207" s="28"/>
      <c r="AB207" s="28"/>
      <c r="AC207" s="28"/>
      <c r="AD207" s="28"/>
      <c r="AE207" s="28"/>
      <c r="AF207" s="28"/>
      <c r="AH207" s="104">
        <f t="shared" si="11"/>
        <v>0</v>
      </c>
      <c r="AI207" s="104">
        <f t="shared" si="11"/>
        <v>0</v>
      </c>
      <c r="AJ207" s="104">
        <f t="shared" si="11"/>
        <v>0</v>
      </c>
      <c r="AL207" s="105">
        <f t="shared" si="10"/>
        <v>0</v>
      </c>
      <c r="AM207" s="105">
        <f t="shared" si="10"/>
        <v>0</v>
      </c>
      <c r="AN207" s="105">
        <f t="shared" si="10"/>
        <v>0</v>
      </c>
      <c r="AP207" s="105">
        <f t="shared" si="12"/>
        <v>0</v>
      </c>
      <c r="AQ207" s="105">
        <f t="shared" si="12"/>
        <v>0</v>
      </c>
      <c r="AR207" s="105">
        <f t="shared" si="12"/>
        <v>0</v>
      </c>
      <c r="AS207" s="129"/>
      <c r="AT207" s="130"/>
    </row>
    <row r="208" spans="1:46" x14ac:dyDescent="0.2">
      <c r="A208" s="207"/>
      <c r="B208" s="207"/>
      <c r="C208" s="34" t="s">
        <v>475</v>
      </c>
      <c r="D208" s="29">
        <f>'99 Analyses'!T208</f>
        <v>605</v>
      </c>
      <c r="E208" s="29">
        <f>'99 Analyses'!U208</f>
        <v>228</v>
      </c>
      <c r="F208" s="29">
        <f>'99 Analyses'!V208</f>
        <v>165</v>
      </c>
      <c r="H208" s="29">
        <f>'99 Analyses'!X208</f>
        <v>197075</v>
      </c>
      <c r="I208" s="29">
        <f>'99 Analyses'!Y208</f>
        <v>115084</v>
      </c>
      <c r="J208" s="29">
        <f>'99 Analyses'!Z208</f>
        <v>110616</v>
      </c>
      <c r="L208" s="28"/>
      <c r="M208" s="28"/>
      <c r="N208" s="28"/>
      <c r="O208" s="28"/>
      <c r="P208" s="28"/>
      <c r="Q208" s="28"/>
      <c r="R208" s="28"/>
      <c r="S208" s="28"/>
      <c r="T208" s="28"/>
      <c r="U208" s="28"/>
      <c r="V208" s="28"/>
      <c r="W208" s="28"/>
      <c r="X208" s="28"/>
      <c r="Y208" s="28"/>
      <c r="Z208" s="28"/>
      <c r="AA208" s="28"/>
      <c r="AB208" s="28"/>
      <c r="AC208" s="28"/>
      <c r="AD208" s="28"/>
      <c r="AE208" s="28"/>
      <c r="AF208" s="28"/>
      <c r="AH208" s="104">
        <f t="shared" si="11"/>
        <v>0</v>
      </c>
      <c r="AI208" s="104">
        <f t="shared" si="11"/>
        <v>0</v>
      </c>
      <c r="AJ208" s="104">
        <f t="shared" si="11"/>
        <v>0</v>
      </c>
      <c r="AL208" s="105">
        <f t="shared" si="10"/>
        <v>0</v>
      </c>
      <c r="AM208" s="105">
        <f t="shared" si="10"/>
        <v>0</v>
      </c>
      <c r="AN208" s="105">
        <f t="shared" si="10"/>
        <v>0</v>
      </c>
      <c r="AP208" s="105">
        <f t="shared" si="12"/>
        <v>0</v>
      </c>
      <c r="AQ208" s="105">
        <f t="shared" si="12"/>
        <v>0</v>
      </c>
      <c r="AR208" s="105">
        <f t="shared" si="12"/>
        <v>0</v>
      </c>
      <c r="AS208" s="129"/>
      <c r="AT208" s="130"/>
    </row>
    <row r="209" spans="1:46" x14ac:dyDescent="0.2">
      <c r="A209" s="207"/>
      <c r="B209" s="207"/>
      <c r="C209" s="34" t="s">
        <v>476</v>
      </c>
      <c r="D209" s="29">
        <f>'99 Analyses'!T209</f>
        <v>0</v>
      </c>
      <c r="E209" s="29">
        <f>'99 Analyses'!U209</f>
        <v>0</v>
      </c>
      <c r="F209" s="29">
        <f>'99 Analyses'!V209</f>
        <v>0</v>
      </c>
      <c r="H209" s="29">
        <f>'99 Analyses'!X209</f>
        <v>170943</v>
      </c>
      <c r="I209" s="29">
        <f>'99 Analyses'!Y209</f>
        <v>172716</v>
      </c>
      <c r="J209" s="29">
        <f>'99 Analyses'!Z209</f>
        <v>165695</v>
      </c>
      <c r="L209" s="28"/>
      <c r="M209" s="28"/>
      <c r="N209" s="28"/>
      <c r="O209" s="28"/>
      <c r="P209" s="28"/>
      <c r="Q209" s="28"/>
      <c r="R209" s="28"/>
      <c r="S209" s="28"/>
      <c r="T209" s="28"/>
      <c r="U209" s="28"/>
      <c r="V209" s="28"/>
      <c r="W209" s="28"/>
      <c r="X209" s="28"/>
      <c r="Y209" s="28"/>
      <c r="Z209" s="28"/>
      <c r="AA209" s="28"/>
      <c r="AB209" s="28"/>
      <c r="AC209" s="28"/>
      <c r="AD209" s="28"/>
      <c r="AE209" s="28"/>
      <c r="AF209" s="28"/>
      <c r="AH209" s="104">
        <f t="shared" si="11"/>
        <v>0</v>
      </c>
      <c r="AI209" s="104">
        <f t="shared" si="11"/>
        <v>0</v>
      </c>
      <c r="AJ209" s="104">
        <f t="shared" si="11"/>
        <v>0</v>
      </c>
      <c r="AL209" s="105">
        <f t="shared" si="10"/>
        <v>0</v>
      </c>
      <c r="AM209" s="105">
        <f t="shared" si="10"/>
        <v>0</v>
      </c>
      <c r="AN209" s="105">
        <f t="shared" si="10"/>
        <v>0</v>
      </c>
      <c r="AP209" s="105">
        <f t="shared" si="12"/>
        <v>0</v>
      </c>
      <c r="AQ209" s="105">
        <f t="shared" si="12"/>
        <v>0</v>
      </c>
      <c r="AR209" s="105">
        <f t="shared" si="12"/>
        <v>0</v>
      </c>
      <c r="AS209" s="129"/>
      <c r="AT209" s="130"/>
    </row>
    <row r="210" spans="1:46" x14ac:dyDescent="0.2">
      <c r="A210" s="207"/>
      <c r="B210" s="207"/>
      <c r="C210" s="34" t="s">
        <v>477</v>
      </c>
      <c r="D210" s="29">
        <f>'99 Analyses'!T210</f>
        <v>632</v>
      </c>
      <c r="E210" s="29">
        <f>'99 Analyses'!U210</f>
        <v>1336</v>
      </c>
      <c r="F210" s="29">
        <f>'99 Analyses'!V210</f>
        <v>908</v>
      </c>
      <c r="H210" s="29">
        <f>'99 Analyses'!X210</f>
        <v>1090</v>
      </c>
      <c r="I210" s="29">
        <f>'99 Analyses'!Y210</f>
        <v>1344</v>
      </c>
      <c r="J210" s="29">
        <f>'99 Analyses'!Z210</f>
        <v>819</v>
      </c>
      <c r="L210" s="28"/>
      <c r="M210" s="28"/>
      <c r="N210" s="28"/>
      <c r="O210" s="28"/>
      <c r="P210" s="28"/>
      <c r="Q210" s="28"/>
      <c r="R210" s="28"/>
      <c r="S210" s="28"/>
      <c r="T210" s="28"/>
      <c r="U210" s="28"/>
      <c r="V210" s="28"/>
      <c r="W210" s="28"/>
      <c r="X210" s="28"/>
      <c r="Y210" s="28"/>
      <c r="Z210" s="28"/>
      <c r="AA210" s="28"/>
      <c r="AB210" s="28"/>
      <c r="AC210" s="28"/>
      <c r="AD210" s="28"/>
      <c r="AE210" s="28"/>
      <c r="AF210" s="28"/>
      <c r="AH210" s="104">
        <f t="shared" si="11"/>
        <v>0</v>
      </c>
      <c r="AI210" s="104">
        <f t="shared" si="11"/>
        <v>0</v>
      </c>
      <c r="AJ210" s="104">
        <f t="shared" si="11"/>
        <v>0</v>
      </c>
      <c r="AL210" s="105">
        <f t="shared" si="10"/>
        <v>0</v>
      </c>
      <c r="AM210" s="105">
        <f t="shared" si="10"/>
        <v>0</v>
      </c>
      <c r="AN210" s="105">
        <f t="shared" si="10"/>
        <v>0</v>
      </c>
      <c r="AP210" s="105">
        <f t="shared" si="12"/>
        <v>0</v>
      </c>
      <c r="AQ210" s="105">
        <f t="shared" si="12"/>
        <v>0</v>
      </c>
      <c r="AR210" s="105">
        <f t="shared" si="12"/>
        <v>0</v>
      </c>
      <c r="AS210" s="129"/>
      <c r="AT210" s="130"/>
    </row>
    <row r="211" spans="1:46" x14ac:dyDescent="0.2">
      <c r="A211" s="207"/>
      <c r="B211" s="207"/>
      <c r="C211" s="34" t="s">
        <v>478</v>
      </c>
      <c r="D211" s="29">
        <f>'99 Analyses'!T211</f>
        <v>7717</v>
      </c>
      <c r="E211" s="29">
        <f>'99 Analyses'!U211</f>
        <v>6511</v>
      </c>
      <c r="F211" s="29">
        <f>'99 Analyses'!V211</f>
        <v>5304</v>
      </c>
      <c r="H211" s="29">
        <f>'99 Analyses'!X211</f>
        <v>163063</v>
      </c>
      <c r="I211" s="29">
        <f>'99 Analyses'!Y211</f>
        <v>150791</v>
      </c>
      <c r="J211" s="29">
        <f>'99 Analyses'!Z211</f>
        <v>131939</v>
      </c>
      <c r="L211" s="28"/>
      <c r="M211" s="28"/>
      <c r="N211" s="28"/>
      <c r="O211" s="28"/>
      <c r="P211" s="28"/>
      <c r="Q211" s="28"/>
      <c r="R211" s="28"/>
      <c r="S211" s="28"/>
      <c r="T211" s="28"/>
      <c r="U211" s="28"/>
      <c r="V211" s="28"/>
      <c r="W211" s="28"/>
      <c r="X211" s="28"/>
      <c r="Y211" s="28"/>
      <c r="Z211" s="28"/>
      <c r="AA211" s="28"/>
      <c r="AB211" s="28"/>
      <c r="AC211" s="28"/>
      <c r="AD211" s="28"/>
      <c r="AE211" s="28"/>
      <c r="AF211" s="28"/>
      <c r="AH211" s="104">
        <f t="shared" si="11"/>
        <v>0</v>
      </c>
      <c r="AI211" s="104">
        <f t="shared" si="11"/>
        <v>0</v>
      </c>
      <c r="AJ211" s="104">
        <f t="shared" si="11"/>
        <v>0</v>
      </c>
      <c r="AL211" s="105">
        <f t="shared" si="10"/>
        <v>0</v>
      </c>
      <c r="AM211" s="105">
        <f t="shared" si="10"/>
        <v>0</v>
      </c>
      <c r="AN211" s="105">
        <f t="shared" si="10"/>
        <v>0</v>
      </c>
      <c r="AP211" s="105">
        <f t="shared" si="12"/>
        <v>0</v>
      </c>
      <c r="AQ211" s="105">
        <f t="shared" si="12"/>
        <v>0</v>
      </c>
      <c r="AR211" s="105">
        <f t="shared" si="12"/>
        <v>0</v>
      </c>
      <c r="AS211" s="129"/>
      <c r="AT211" s="130"/>
    </row>
    <row r="212" spans="1:46" x14ac:dyDescent="0.2">
      <c r="A212" s="206" t="s">
        <v>479</v>
      </c>
      <c r="B212" s="206" t="s">
        <v>479</v>
      </c>
      <c r="C212" s="24" t="s">
        <v>480</v>
      </c>
      <c r="D212" s="29">
        <f>'99 Analyses'!T212</f>
        <v>0</v>
      </c>
      <c r="E212" s="29">
        <f>'99 Analyses'!U212</f>
        <v>0</v>
      </c>
      <c r="F212" s="29">
        <f>'99 Analyses'!V212</f>
        <v>0</v>
      </c>
      <c r="H212" s="29">
        <f>'99 Analyses'!X212</f>
        <v>0</v>
      </c>
      <c r="I212" s="29">
        <f>'99 Analyses'!Y212</f>
        <v>0</v>
      </c>
      <c r="J212" s="29">
        <f>'99 Analyses'!Z212</f>
        <v>0</v>
      </c>
      <c r="L212" s="28"/>
      <c r="M212" s="28"/>
      <c r="N212" s="28"/>
      <c r="O212" s="28"/>
      <c r="P212" s="28"/>
      <c r="Q212" s="28"/>
      <c r="R212" s="28"/>
      <c r="S212" s="28"/>
      <c r="T212" s="28"/>
      <c r="U212" s="28"/>
      <c r="V212" s="28"/>
      <c r="W212" s="28"/>
      <c r="X212" s="28"/>
      <c r="Y212" s="28"/>
      <c r="Z212" s="28"/>
      <c r="AA212" s="28"/>
      <c r="AB212" s="28"/>
      <c r="AC212" s="28"/>
      <c r="AD212" s="28"/>
      <c r="AE212" s="28"/>
      <c r="AF212" s="28"/>
      <c r="AH212" s="104">
        <f t="shared" si="11"/>
        <v>0</v>
      </c>
      <c r="AI212" s="104">
        <f t="shared" si="11"/>
        <v>0</v>
      </c>
      <c r="AJ212" s="104">
        <f t="shared" si="11"/>
        <v>0</v>
      </c>
      <c r="AL212" s="105">
        <f t="shared" si="10"/>
        <v>0</v>
      </c>
      <c r="AM212" s="105">
        <f t="shared" si="10"/>
        <v>0</v>
      </c>
      <c r="AN212" s="105">
        <f t="shared" si="10"/>
        <v>0</v>
      </c>
      <c r="AP212" s="105">
        <f t="shared" si="12"/>
        <v>0</v>
      </c>
      <c r="AQ212" s="105">
        <f t="shared" si="12"/>
        <v>0</v>
      </c>
      <c r="AR212" s="105">
        <f t="shared" si="12"/>
        <v>0</v>
      </c>
      <c r="AS212" s="129"/>
      <c r="AT212" s="130"/>
    </row>
    <row r="213" spans="1:46" x14ac:dyDescent="0.2">
      <c r="A213" s="207"/>
      <c r="B213" s="207"/>
      <c r="C213" s="34" t="s">
        <v>481</v>
      </c>
      <c r="D213" s="29">
        <f>'99 Analyses'!T213</f>
        <v>2927</v>
      </c>
      <c r="E213" s="29">
        <f>'99 Analyses'!U213</f>
        <v>2949</v>
      </c>
      <c r="F213" s="29">
        <f>'99 Analyses'!V213</f>
        <v>1725</v>
      </c>
      <c r="H213" s="29">
        <f>'99 Analyses'!X213</f>
        <v>464</v>
      </c>
      <c r="I213" s="29">
        <f>'99 Analyses'!Y213</f>
        <v>3673</v>
      </c>
      <c r="J213" s="29">
        <f>'99 Analyses'!Z213</f>
        <v>3466</v>
      </c>
      <c r="L213" s="28"/>
      <c r="M213" s="28"/>
      <c r="N213" s="28"/>
      <c r="O213" s="28"/>
      <c r="P213" s="28"/>
      <c r="Q213" s="28"/>
      <c r="R213" s="28"/>
      <c r="S213" s="28"/>
      <c r="T213" s="28"/>
      <c r="U213" s="28"/>
      <c r="V213" s="28"/>
      <c r="W213" s="28"/>
      <c r="X213" s="28"/>
      <c r="Y213" s="28"/>
      <c r="Z213" s="28"/>
      <c r="AA213" s="28"/>
      <c r="AB213" s="28"/>
      <c r="AC213" s="28"/>
      <c r="AD213" s="28"/>
      <c r="AE213" s="28"/>
      <c r="AF213" s="28"/>
      <c r="AH213" s="104">
        <f t="shared" si="11"/>
        <v>0</v>
      </c>
      <c r="AI213" s="104">
        <f t="shared" si="11"/>
        <v>0</v>
      </c>
      <c r="AJ213" s="104">
        <f t="shared" si="11"/>
        <v>0</v>
      </c>
      <c r="AL213" s="105">
        <f t="shared" si="10"/>
        <v>0</v>
      </c>
      <c r="AM213" s="105">
        <f t="shared" si="10"/>
        <v>0</v>
      </c>
      <c r="AN213" s="105">
        <f t="shared" si="10"/>
        <v>0</v>
      </c>
      <c r="AP213" s="105">
        <f t="shared" si="12"/>
        <v>0</v>
      </c>
      <c r="AQ213" s="105">
        <f t="shared" si="12"/>
        <v>0</v>
      </c>
      <c r="AR213" s="105">
        <f t="shared" si="12"/>
        <v>0</v>
      </c>
      <c r="AS213" s="129"/>
      <c r="AT213" s="130"/>
    </row>
    <row r="214" spans="1:46" x14ac:dyDescent="0.2">
      <c r="A214" s="207"/>
      <c r="B214" s="207"/>
      <c r="C214" s="34" t="s">
        <v>482</v>
      </c>
      <c r="D214" s="29">
        <f>'99 Analyses'!T214</f>
        <v>0</v>
      </c>
      <c r="E214" s="29">
        <f>'99 Analyses'!U214</f>
        <v>0</v>
      </c>
      <c r="F214" s="29">
        <f>'99 Analyses'!V214</f>
        <v>261</v>
      </c>
      <c r="H214" s="29">
        <f>'99 Analyses'!X214</f>
        <v>50</v>
      </c>
      <c r="I214" s="29">
        <f>'99 Analyses'!Y214</f>
        <v>154</v>
      </c>
      <c r="J214" s="29">
        <f>'99 Analyses'!Z214</f>
        <v>28</v>
      </c>
      <c r="L214" s="28"/>
      <c r="M214" s="28"/>
      <c r="N214" s="28"/>
      <c r="O214" s="28"/>
      <c r="P214" s="28"/>
      <c r="Q214" s="28"/>
      <c r="R214" s="28"/>
      <c r="S214" s="28"/>
      <c r="T214" s="28"/>
      <c r="U214" s="28"/>
      <c r="V214" s="28"/>
      <c r="W214" s="28"/>
      <c r="X214" s="28"/>
      <c r="Y214" s="28"/>
      <c r="Z214" s="28"/>
      <c r="AA214" s="28"/>
      <c r="AB214" s="28"/>
      <c r="AC214" s="28"/>
      <c r="AD214" s="28"/>
      <c r="AE214" s="28"/>
      <c r="AF214" s="28"/>
      <c r="AH214" s="104">
        <f t="shared" si="11"/>
        <v>0</v>
      </c>
      <c r="AI214" s="104">
        <f t="shared" si="11"/>
        <v>0</v>
      </c>
      <c r="AJ214" s="104">
        <f t="shared" si="11"/>
        <v>0</v>
      </c>
      <c r="AL214" s="105">
        <f t="shared" si="10"/>
        <v>0</v>
      </c>
      <c r="AM214" s="105">
        <f t="shared" si="10"/>
        <v>0</v>
      </c>
      <c r="AN214" s="105">
        <f t="shared" si="10"/>
        <v>0</v>
      </c>
      <c r="AP214" s="105">
        <f t="shared" si="12"/>
        <v>0</v>
      </c>
      <c r="AQ214" s="105">
        <f t="shared" si="12"/>
        <v>0</v>
      </c>
      <c r="AR214" s="105">
        <f t="shared" si="12"/>
        <v>0</v>
      </c>
      <c r="AS214" s="129"/>
      <c r="AT214" s="130"/>
    </row>
    <row r="215" spans="1:46" x14ac:dyDescent="0.2">
      <c r="A215" s="207"/>
      <c r="B215" s="207"/>
      <c r="C215" s="34" t="s">
        <v>483</v>
      </c>
      <c r="D215" s="29">
        <f>'99 Analyses'!T215</f>
        <v>0</v>
      </c>
      <c r="E215" s="29">
        <f>'99 Analyses'!U215</f>
        <v>0</v>
      </c>
      <c r="F215" s="29">
        <f>'99 Analyses'!V215</f>
        <v>0</v>
      </c>
      <c r="H215" s="29">
        <f>'99 Analyses'!X215</f>
        <v>0</v>
      </c>
      <c r="I215" s="29">
        <f>'99 Analyses'!Y215</f>
        <v>30</v>
      </c>
      <c r="J215" s="29">
        <f>'99 Analyses'!Z215</f>
        <v>0</v>
      </c>
      <c r="L215" s="28"/>
      <c r="M215" s="28"/>
      <c r="N215" s="28"/>
      <c r="O215" s="28"/>
      <c r="P215" s="28"/>
      <c r="Q215" s="28"/>
      <c r="R215" s="28"/>
      <c r="S215" s="28"/>
      <c r="T215" s="28"/>
      <c r="U215" s="28"/>
      <c r="V215" s="28"/>
      <c r="W215" s="28"/>
      <c r="X215" s="28"/>
      <c r="Y215" s="28"/>
      <c r="Z215" s="28"/>
      <c r="AA215" s="28"/>
      <c r="AB215" s="28"/>
      <c r="AC215" s="28"/>
      <c r="AD215" s="28"/>
      <c r="AE215" s="28"/>
      <c r="AF215" s="28"/>
      <c r="AH215" s="104">
        <f t="shared" si="11"/>
        <v>0</v>
      </c>
      <c r="AI215" s="104">
        <f t="shared" si="11"/>
        <v>0</v>
      </c>
      <c r="AJ215" s="104">
        <f t="shared" si="11"/>
        <v>0</v>
      </c>
      <c r="AL215" s="105">
        <f t="shared" si="10"/>
        <v>0</v>
      </c>
      <c r="AM215" s="105">
        <f t="shared" si="10"/>
        <v>0</v>
      </c>
      <c r="AN215" s="105">
        <f t="shared" si="10"/>
        <v>0</v>
      </c>
      <c r="AP215" s="105">
        <f t="shared" si="12"/>
        <v>0</v>
      </c>
      <c r="AQ215" s="105">
        <f t="shared" si="12"/>
        <v>0</v>
      </c>
      <c r="AR215" s="105">
        <f t="shared" si="12"/>
        <v>0</v>
      </c>
      <c r="AS215" s="129"/>
      <c r="AT215" s="130"/>
    </row>
    <row r="216" spans="1:46" x14ac:dyDescent="0.2">
      <c r="A216" s="207"/>
      <c r="B216" s="207"/>
      <c r="C216" s="34" t="s">
        <v>484</v>
      </c>
      <c r="D216" s="29">
        <f>'99 Analyses'!T216</f>
        <v>0</v>
      </c>
      <c r="E216" s="29">
        <f>'99 Analyses'!U216</f>
        <v>0</v>
      </c>
      <c r="F216" s="29">
        <f>'99 Analyses'!V216</f>
        <v>0</v>
      </c>
      <c r="H216" s="29">
        <f>'99 Analyses'!X216</f>
        <v>0</v>
      </c>
      <c r="I216" s="29">
        <f>'99 Analyses'!Y216</f>
        <v>0</v>
      </c>
      <c r="J216" s="29">
        <f>'99 Analyses'!Z216</f>
        <v>0</v>
      </c>
      <c r="K216" s="36"/>
      <c r="L216" s="28"/>
      <c r="M216" s="28"/>
      <c r="N216" s="28"/>
      <c r="O216" s="28"/>
      <c r="P216" s="28"/>
      <c r="Q216" s="28"/>
      <c r="R216" s="28"/>
      <c r="S216" s="28"/>
      <c r="T216" s="28"/>
      <c r="U216" s="28"/>
      <c r="V216" s="28"/>
      <c r="W216" s="28"/>
      <c r="X216" s="28"/>
      <c r="Y216" s="28"/>
      <c r="Z216" s="28"/>
      <c r="AA216" s="28"/>
      <c r="AB216" s="28"/>
      <c r="AC216" s="28"/>
      <c r="AD216" s="28"/>
      <c r="AE216" s="28"/>
      <c r="AF216" s="28"/>
      <c r="AH216" s="104">
        <f t="shared" si="11"/>
        <v>0</v>
      </c>
      <c r="AI216" s="104">
        <f t="shared" si="11"/>
        <v>0</v>
      </c>
      <c r="AJ216" s="104">
        <f t="shared" si="11"/>
        <v>0</v>
      </c>
      <c r="AL216" s="105">
        <f t="shared" si="10"/>
        <v>0</v>
      </c>
      <c r="AM216" s="105">
        <f t="shared" si="10"/>
        <v>0</v>
      </c>
      <c r="AN216" s="105">
        <f t="shared" si="10"/>
        <v>0</v>
      </c>
      <c r="AP216" s="105">
        <f t="shared" si="12"/>
        <v>0</v>
      </c>
      <c r="AQ216" s="105">
        <f t="shared" si="12"/>
        <v>0</v>
      </c>
      <c r="AR216" s="105">
        <f t="shared" si="12"/>
        <v>0</v>
      </c>
      <c r="AS216" s="129"/>
      <c r="AT216" s="130"/>
    </row>
    <row r="217" spans="1:46" x14ac:dyDescent="0.2">
      <c r="A217" s="207"/>
      <c r="B217" s="207"/>
      <c r="C217" s="34" t="s">
        <v>253</v>
      </c>
      <c r="D217" s="29">
        <f>'99 Analyses'!T217</f>
        <v>0</v>
      </c>
      <c r="E217" s="29">
        <f>'99 Analyses'!U217</f>
        <v>0</v>
      </c>
      <c r="F217" s="29">
        <f>'99 Analyses'!V217</f>
        <v>0</v>
      </c>
      <c r="H217" s="29">
        <f>'99 Analyses'!X217</f>
        <v>0</v>
      </c>
      <c r="I217" s="29">
        <f>'99 Analyses'!Y217</f>
        <v>0</v>
      </c>
      <c r="J217" s="29">
        <f>'99 Analyses'!Z217</f>
        <v>0</v>
      </c>
      <c r="L217" s="28"/>
      <c r="M217" s="28"/>
      <c r="N217" s="28"/>
      <c r="O217" s="28"/>
      <c r="P217" s="28"/>
      <c r="Q217" s="28"/>
      <c r="R217" s="28"/>
      <c r="S217" s="28"/>
      <c r="T217" s="28"/>
      <c r="U217" s="28"/>
      <c r="V217" s="28"/>
      <c r="W217" s="28"/>
      <c r="X217" s="28"/>
      <c r="Y217" s="28"/>
      <c r="Z217" s="28"/>
      <c r="AA217" s="28"/>
      <c r="AB217" s="28"/>
      <c r="AC217" s="28"/>
      <c r="AD217" s="28"/>
      <c r="AE217" s="28"/>
      <c r="AF217" s="28"/>
      <c r="AH217" s="104">
        <f t="shared" si="11"/>
        <v>0</v>
      </c>
      <c r="AI217" s="104">
        <f t="shared" si="11"/>
        <v>0</v>
      </c>
      <c r="AJ217" s="104">
        <f t="shared" si="11"/>
        <v>0</v>
      </c>
      <c r="AL217" s="105">
        <f t="shared" si="10"/>
        <v>0</v>
      </c>
      <c r="AM217" s="105">
        <f t="shared" si="10"/>
        <v>0</v>
      </c>
      <c r="AN217" s="105">
        <f t="shared" si="10"/>
        <v>0</v>
      </c>
      <c r="AP217" s="105">
        <f t="shared" si="12"/>
        <v>0</v>
      </c>
      <c r="AQ217" s="105">
        <f t="shared" si="12"/>
        <v>0</v>
      </c>
      <c r="AR217" s="105">
        <f t="shared" si="12"/>
        <v>0</v>
      </c>
      <c r="AS217" s="129"/>
      <c r="AT217" s="130"/>
    </row>
    <row r="218" spans="1:46" x14ac:dyDescent="0.2">
      <c r="A218" s="207"/>
      <c r="B218" s="207"/>
      <c r="C218" s="34" t="s">
        <v>485</v>
      </c>
      <c r="D218" s="29">
        <f>'99 Analyses'!T218</f>
        <v>0</v>
      </c>
      <c r="E218" s="29">
        <f>'99 Analyses'!U218</f>
        <v>0</v>
      </c>
      <c r="F218" s="29">
        <f>'99 Analyses'!V218</f>
        <v>0</v>
      </c>
      <c r="H218" s="29">
        <f>'99 Analyses'!X218</f>
        <v>0</v>
      </c>
      <c r="I218" s="29">
        <f>'99 Analyses'!Y218</f>
        <v>0</v>
      </c>
      <c r="J218" s="29">
        <f>'99 Analyses'!Z218</f>
        <v>0</v>
      </c>
      <c r="L218" s="28"/>
      <c r="M218" s="28"/>
      <c r="N218" s="28"/>
      <c r="O218" s="28"/>
      <c r="P218" s="28"/>
      <c r="Q218" s="28"/>
      <c r="R218" s="28"/>
      <c r="S218" s="28"/>
      <c r="T218" s="28"/>
      <c r="U218" s="28"/>
      <c r="V218" s="28"/>
      <c r="W218" s="28"/>
      <c r="X218" s="28"/>
      <c r="Y218" s="28"/>
      <c r="Z218" s="28"/>
      <c r="AA218" s="28"/>
      <c r="AB218" s="28"/>
      <c r="AC218" s="28"/>
      <c r="AD218" s="28"/>
      <c r="AE218" s="28"/>
      <c r="AF218" s="28"/>
      <c r="AH218" s="104">
        <f t="shared" si="11"/>
        <v>0</v>
      </c>
      <c r="AI218" s="104">
        <f t="shared" si="11"/>
        <v>0</v>
      </c>
      <c r="AJ218" s="104">
        <f t="shared" si="11"/>
        <v>0</v>
      </c>
      <c r="AL218" s="105">
        <f t="shared" si="10"/>
        <v>0</v>
      </c>
      <c r="AM218" s="105">
        <f t="shared" si="10"/>
        <v>0</v>
      </c>
      <c r="AN218" s="105">
        <f t="shared" si="10"/>
        <v>0</v>
      </c>
      <c r="AP218" s="105">
        <f t="shared" si="12"/>
        <v>0</v>
      </c>
      <c r="AQ218" s="105">
        <f t="shared" si="12"/>
        <v>0</v>
      </c>
      <c r="AR218" s="105">
        <f t="shared" si="12"/>
        <v>0</v>
      </c>
      <c r="AS218" s="129"/>
      <c r="AT218" s="130"/>
    </row>
    <row r="219" spans="1:46" x14ac:dyDescent="0.2">
      <c r="A219" s="207"/>
      <c r="B219" s="207"/>
      <c r="C219" s="34" t="s">
        <v>486</v>
      </c>
      <c r="D219" s="29">
        <f>'99 Analyses'!T219</f>
        <v>0</v>
      </c>
      <c r="E219" s="29">
        <f>'99 Analyses'!U219</f>
        <v>0</v>
      </c>
      <c r="F219" s="29">
        <f>'99 Analyses'!V219</f>
        <v>0</v>
      </c>
      <c r="H219" s="29">
        <f>'99 Analyses'!X219</f>
        <v>0</v>
      </c>
      <c r="I219" s="29">
        <f>'99 Analyses'!Y219</f>
        <v>0</v>
      </c>
      <c r="J219" s="29">
        <f>'99 Analyses'!Z219</f>
        <v>0</v>
      </c>
      <c r="L219" s="28"/>
      <c r="M219" s="28"/>
      <c r="N219" s="28"/>
      <c r="O219" s="28"/>
      <c r="P219" s="28"/>
      <c r="Q219" s="28"/>
      <c r="R219" s="28"/>
      <c r="S219" s="28"/>
      <c r="T219" s="28"/>
      <c r="U219" s="28"/>
      <c r="V219" s="28"/>
      <c r="W219" s="28"/>
      <c r="X219" s="28"/>
      <c r="Y219" s="28"/>
      <c r="Z219" s="28"/>
      <c r="AA219" s="28"/>
      <c r="AB219" s="28"/>
      <c r="AC219" s="28"/>
      <c r="AD219" s="28"/>
      <c r="AE219" s="28"/>
      <c r="AF219" s="28"/>
      <c r="AH219" s="104">
        <f t="shared" si="11"/>
        <v>0</v>
      </c>
      <c r="AI219" s="104">
        <f t="shared" si="11"/>
        <v>0</v>
      </c>
      <c r="AJ219" s="104">
        <f t="shared" si="11"/>
        <v>0</v>
      </c>
      <c r="AL219" s="105">
        <f t="shared" si="10"/>
        <v>0</v>
      </c>
      <c r="AM219" s="105">
        <f t="shared" si="10"/>
        <v>0</v>
      </c>
      <c r="AN219" s="105">
        <f t="shared" si="10"/>
        <v>0</v>
      </c>
      <c r="AP219" s="105">
        <f t="shared" si="12"/>
        <v>0</v>
      </c>
      <c r="AQ219" s="105">
        <f t="shared" si="12"/>
        <v>0</v>
      </c>
      <c r="AR219" s="105">
        <f t="shared" si="12"/>
        <v>0</v>
      </c>
      <c r="AS219" s="129"/>
      <c r="AT219" s="130"/>
    </row>
    <row r="220" spans="1:46" x14ac:dyDescent="0.2">
      <c r="A220" s="207"/>
      <c r="B220" s="207"/>
      <c r="C220" s="34" t="s">
        <v>256</v>
      </c>
      <c r="D220" s="29">
        <f>'99 Analyses'!T220</f>
        <v>0</v>
      </c>
      <c r="E220" s="29">
        <f>'99 Analyses'!U220</f>
        <v>0</v>
      </c>
      <c r="F220" s="29">
        <f>'99 Analyses'!V220</f>
        <v>0</v>
      </c>
      <c r="H220" s="29">
        <f>'99 Analyses'!X220</f>
        <v>0</v>
      </c>
      <c r="I220" s="29">
        <f>'99 Analyses'!Y220</f>
        <v>4</v>
      </c>
      <c r="J220" s="29">
        <f>'99 Analyses'!Z220</f>
        <v>0</v>
      </c>
      <c r="L220" s="28"/>
      <c r="M220" s="28"/>
      <c r="N220" s="28"/>
      <c r="O220" s="28"/>
      <c r="P220" s="28"/>
      <c r="Q220" s="28"/>
      <c r="R220" s="28"/>
      <c r="S220" s="28"/>
      <c r="T220" s="28"/>
      <c r="U220" s="28"/>
      <c r="V220" s="28"/>
      <c r="W220" s="28"/>
      <c r="X220" s="28"/>
      <c r="Y220" s="28"/>
      <c r="Z220" s="28"/>
      <c r="AA220" s="28"/>
      <c r="AB220" s="28"/>
      <c r="AC220" s="28"/>
      <c r="AD220" s="28"/>
      <c r="AE220" s="28"/>
      <c r="AF220" s="28"/>
      <c r="AH220" s="104">
        <f t="shared" si="11"/>
        <v>0</v>
      </c>
      <c r="AI220" s="104">
        <f t="shared" si="11"/>
        <v>0</v>
      </c>
      <c r="AJ220" s="104">
        <f t="shared" si="11"/>
        <v>0</v>
      </c>
      <c r="AL220" s="105">
        <f t="shared" si="10"/>
        <v>0</v>
      </c>
      <c r="AM220" s="105">
        <f t="shared" si="10"/>
        <v>0</v>
      </c>
      <c r="AN220" s="105">
        <f t="shared" si="10"/>
        <v>0</v>
      </c>
      <c r="AP220" s="105">
        <f t="shared" si="12"/>
        <v>0</v>
      </c>
      <c r="AQ220" s="105">
        <f t="shared" si="12"/>
        <v>0</v>
      </c>
      <c r="AR220" s="105">
        <f t="shared" si="12"/>
        <v>0</v>
      </c>
      <c r="AS220" s="129"/>
      <c r="AT220" s="130"/>
    </row>
    <row r="221" spans="1:46" x14ac:dyDescent="0.2">
      <c r="A221" s="207"/>
      <c r="B221" s="207"/>
      <c r="C221" s="34" t="s">
        <v>487</v>
      </c>
      <c r="D221" s="29">
        <f>'99 Analyses'!T221</f>
        <v>0</v>
      </c>
      <c r="E221" s="29">
        <f>'99 Analyses'!U221</f>
        <v>0</v>
      </c>
      <c r="F221" s="29">
        <f>'99 Analyses'!V221</f>
        <v>0</v>
      </c>
      <c r="H221" s="29">
        <f>'99 Analyses'!X221</f>
        <v>0</v>
      </c>
      <c r="I221" s="29">
        <f>'99 Analyses'!Y221</f>
        <v>0</v>
      </c>
      <c r="J221" s="29">
        <f>'99 Analyses'!Z221</f>
        <v>0</v>
      </c>
      <c r="L221" s="28"/>
      <c r="M221" s="28"/>
      <c r="N221" s="28"/>
      <c r="O221" s="28"/>
      <c r="P221" s="28"/>
      <c r="Q221" s="28"/>
      <c r="R221" s="28"/>
      <c r="S221" s="28"/>
      <c r="T221" s="28"/>
      <c r="U221" s="28"/>
      <c r="V221" s="28"/>
      <c r="W221" s="28"/>
      <c r="X221" s="28"/>
      <c r="Y221" s="28"/>
      <c r="Z221" s="28"/>
      <c r="AA221" s="28"/>
      <c r="AB221" s="28"/>
      <c r="AC221" s="28"/>
      <c r="AD221" s="28"/>
      <c r="AE221" s="28"/>
      <c r="AF221" s="28"/>
      <c r="AH221" s="104">
        <f t="shared" si="11"/>
        <v>0</v>
      </c>
      <c r="AI221" s="104">
        <f t="shared" si="11"/>
        <v>0</v>
      </c>
      <c r="AJ221" s="104">
        <f t="shared" si="11"/>
        <v>0</v>
      </c>
      <c r="AL221" s="105">
        <f t="shared" si="10"/>
        <v>0</v>
      </c>
      <c r="AM221" s="105">
        <f t="shared" si="10"/>
        <v>0</v>
      </c>
      <c r="AN221" s="105">
        <f t="shared" si="10"/>
        <v>0</v>
      </c>
      <c r="AP221" s="105">
        <f t="shared" si="12"/>
        <v>0</v>
      </c>
      <c r="AQ221" s="105">
        <f t="shared" si="12"/>
        <v>0</v>
      </c>
      <c r="AR221" s="105">
        <f t="shared" si="12"/>
        <v>0</v>
      </c>
      <c r="AS221" s="129"/>
      <c r="AT221" s="130"/>
    </row>
    <row r="222" spans="1:46" x14ac:dyDescent="0.2">
      <c r="A222" s="207"/>
      <c r="B222" s="207"/>
      <c r="C222" s="34" t="s">
        <v>488</v>
      </c>
      <c r="D222" s="29">
        <f>'99 Analyses'!T222</f>
        <v>3</v>
      </c>
      <c r="E222" s="29">
        <f>'99 Analyses'!U222</f>
        <v>0</v>
      </c>
      <c r="F222" s="29">
        <f>'99 Analyses'!V222</f>
        <v>0</v>
      </c>
      <c r="H222" s="29">
        <f>'99 Analyses'!X222</f>
        <v>1</v>
      </c>
      <c r="I222" s="29">
        <f>'99 Analyses'!Y222</f>
        <v>649</v>
      </c>
      <c r="J222" s="29">
        <f>'99 Analyses'!Z222</f>
        <v>508</v>
      </c>
      <c r="L222" s="28"/>
      <c r="M222" s="28"/>
      <c r="N222" s="28"/>
      <c r="O222" s="28"/>
      <c r="P222" s="28"/>
      <c r="Q222" s="28"/>
      <c r="R222" s="28"/>
      <c r="S222" s="28"/>
      <c r="T222" s="28"/>
      <c r="U222" s="28"/>
      <c r="V222" s="28"/>
      <c r="W222" s="28"/>
      <c r="X222" s="28"/>
      <c r="Y222" s="28"/>
      <c r="Z222" s="28"/>
      <c r="AA222" s="28"/>
      <c r="AB222" s="28"/>
      <c r="AC222" s="28"/>
      <c r="AD222" s="28"/>
      <c r="AE222" s="28"/>
      <c r="AF222" s="28"/>
      <c r="AH222" s="104">
        <f t="shared" si="11"/>
        <v>0</v>
      </c>
      <c r="AI222" s="104">
        <f t="shared" si="11"/>
        <v>0</v>
      </c>
      <c r="AJ222" s="104">
        <f t="shared" si="11"/>
        <v>0</v>
      </c>
      <c r="AL222" s="105">
        <f t="shared" si="10"/>
        <v>0</v>
      </c>
      <c r="AM222" s="105">
        <f t="shared" si="10"/>
        <v>0</v>
      </c>
      <c r="AN222" s="105">
        <f t="shared" si="10"/>
        <v>0</v>
      </c>
      <c r="AP222" s="105">
        <f t="shared" si="12"/>
        <v>0</v>
      </c>
      <c r="AQ222" s="105">
        <f t="shared" si="12"/>
        <v>0</v>
      </c>
      <c r="AR222" s="105">
        <f t="shared" si="12"/>
        <v>0</v>
      </c>
      <c r="AS222" s="129"/>
      <c r="AT222" s="130"/>
    </row>
    <row r="223" spans="1:46" x14ac:dyDescent="0.2">
      <c r="A223" s="207"/>
      <c r="B223" s="207"/>
      <c r="C223" s="34" t="s">
        <v>259</v>
      </c>
      <c r="D223" s="29">
        <f>'99 Analyses'!T223</f>
        <v>0</v>
      </c>
      <c r="E223" s="29">
        <f>'99 Analyses'!U223</f>
        <v>0</v>
      </c>
      <c r="F223" s="29">
        <f>'99 Analyses'!V223</f>
        <v>0</v>
      </c>
      <c r="H223" s="29">
        <f>'99 Analyses'!X223</f>
        <v>0</v>
      </c>
      <c r="I223" s="29">
        <f>'99 Analyses'!Y223</f>
        <v>0</v>
      </c>
      <c r="J223" s="29">
        <f>'99 Analyses'!Z223</f>
        <v>0</v>
      </c>
      <c r="L223" s="28"/>
      <c r="M223" s="28"/>
      <c r="N223" s="28"/>
      <c r="O223" s="28"/>
      <c r="P223" s="28"/>
      <c r="Q223" s="28"/>
      <c r="R223" s="28"/>
      <c r="S223" s="28"/>
      <c r="T223" s="28"/>
      <c r="U223" s="28"/>
      <c r="V223" s="28"/>
      <c r="W223" s="28"/>
      <c r="X223" s="28"/>
      <c r="Y223" s="28"/>
      <c r="Z223" s="28"/>
      <c r="AA223" s="28"/>
      <c r="AB223" s="28"/>
      <c r="AC223" s="28"/>
      <c r="AD223" s="28"/>
      <c r="AE223" s="28"/>
      <c r="AF223" s="28"/>
      <c r="AH223" s="104">
        <f t="shared" si="11"/>
        <v>0</v>
      </c>
      <c r="AI223" s="104">
        <f t="shared" si="11"/>
        <v>0</v>
      </c>
      <c r="AJ223" s="104">
        <f t="shared" si="11"/>
        <v>0</v>
      </c>
      <c r="AL223" s="105">
        <f t="shared" si="10"/>
        <v>0</v>
      </c>
      <c r="AM223" s="105">
        <f t="shared" si="10"/>
        <v>0</v>
      </c>
      <c r="AN223" s="105">
        <f t="shared" si="10"/>
        <v>0</v>
      </c>
      <c r="AP223" s="105">
        <f t="shared" si="12"/>
        <v>0</v>
      </c>
      <c r="AQ223" s="105">
        <f t="shared" si="12"/>
        <v>0</v>
      </c>
      <c r="AR223" s="105">
        <f t="shared" si="12"/>
        <v>0</v>
      </c>
      <c r="AS223" s="129"/>
      <c r="AT223" s="130"/>
    </row>
    <row r="224" spans="1:46" x14ac:dyDescent="0.2">
      <c r="A224" s="207"/>
      <c r="B224" s="207"/>
      <c r="C224" s="34" t="s">
        <v>489</v>
      </c>
      <c r="D224" s="29">
        <f>'99 Analyses'!T224</f>
        <v>0</v>
      </c>
      <c r="E224" s="29">
        <f>'99 Analyses'!U224</f>
        <v>2</v>
      </c>
      <c r="F224" s="29">
        <f>'99 Analyses'!V224</f>
        <v>0</v>
      </c>
      <c r="H224" s="29">
        <f>'99 Analyses'!X224</f>
        <v>0</v>
      </c>
      <c r="I224" s="29">
        <f>'99 Analyses'!Y224</f>
        <v>0</v>
      </c>
      <c r="J224" s="29">
        <f>'99 Analyses'!Z224</f>
        <v>0</v>
      </c>
      <c r="L224" s="28"/>
      <c r="M224" s="28"/>
      <c r="N224" s="28"/>
      <c r="O224" s="28"/>
      <c r="P224" s="28"/>
      <c r="Q224" s="28"/>
      <c r="R224" s="28"/>
      <c r="S224" s="28"/>
      <c r="T224" s="28"/>
      <c r="U224" s="28"/>
      <c r="V224" s="28"/>
      <c r="W224" s="28"/>
      <c r="X224" s="28"/>
      <c r="Y224" s="28"/>
      <c r="Z224" s="28"/>
      <c r="AA224" s="28"/>
      <c r="AB224" s="28"/>
      <c r="AC224" s="28"/>
      <c r="AD224" s="28"/>
      <c r="AE224" s="28"/>
      <c r="AF224" s="28"/>
      <c r="AH224" s="104">
        <f t="shared" si="11"/>
        <v>0</v>
      </c>
      <c r="AI224" s="104">
        <f t="shared" si="11"/>
        <v>0</v>
      </c>
      <c r="AJ224" s="104">
        <f t="shared" si="11"/>
        <v>0</v>
      </c>
      <c r="AL224" s="105">
        <f t="shared" si="10"/>
        <v>0</v>
      </c>
      <c r="AM224" s="105">
        <f t="shared" si="10"/>
        <v>0</v>
      </c>
      <c r="AN224" s="105">
        <f t="shared" si="10"/>
        <v>0</v>
      </c>
      <c r="AP224" s="105">
        <f t="shared" si="12"/>
        <v>0</v>
      </c>
      <c r="AQ224" s="105">
        <f t="shared" si="12"/>
        <v>0</v>
      </c>
      <c r="AR224" s="105">
        <f t="shared" si="12"/>
        <v>0</v>
      </c>
      <c r="AS224" s="129"/>
      <c r="AT224" s="130"/>
    </row>
    <row r="225" spans="1:46" x14ac:dyDescent="0.2">
      <c r="A225" s="207"/>
      <c r="B225" s="207"/>
      <c r="C225" s="34" t="s">
        <v>490</v>
      </c>
      <c r="D225" s="29">
        <f>'99 Analyses'!T225</f>
        <v>0</v>
      </c>
      <c r="E225" s="29">
        <f>'99 Analyses'!U225</f>
        <v>0</v>
      </c>
      <c r="F225" s="29">
        <f>'99 Analyses'!V225</f>
        <v>0</v>
      </c>
      <c r="H225" s="29">
        <f>'99 Analyses'!X225</f>
        <v>0</v>
      </c>
      <c r="I225" s="29">
        <f>'99 Analyses'!Y225</f>
        <v>0</v>
      </c>
      <c r="J225" s="29">
        <f>'99 Analyses'!Z225</f>
        <v>0</v>
      </c>
      <c r="L225" s="28"/>
      <c r="M225" s="28"/>
      <c r="N225" s="28"/>
      <c r="O225" s="28"/>
      <c r="P225" s="28"/>
      <c r="Q225" s="28"/>
      <c r="R225" s="28"/>
      <c r="S225" s="28"/>
      <c r="T225" s="28"/>
      <c r="U225" s="28"/>
      <c r="V225" s="28"/>
      <c r="W225" s="28"/>
      <c r="X225" s="28"/>
      <c r="Y225" s="28"/>
      <c r="Z225" s="28"/>
      <c r="AA225" s="28"/>
      <c r="AB225" s="28"/>
      <c r="AC225" s="28"/>
      <c r="AD225" s="28"/>
      <c r="AE225" s="28"/>
      <c r="AF225" s="28"/>
      <c r="AH225" s="104">
        <f t="shared" si="11"/>
        <v>0</v>
      </c>
      <c r="AI225" s="104">
        <f t="shared" si="11"/>
        <v>0</v>
      </c>
      <c r="AJ225" s="104">
        <f t="shared" si="11"/>
        <v>0</v>
      </c>
      <c r="AL225" s="105">
        <f t="shared" si="10"/>
        <v>0</v>
      </c>
      <c r="AM225" s="105">
        <f t="shared" si="10"/>
        <v>0</v>
      </c>
      <c r="AN225" s="105">
        <f t="shared" si="10"/>
        <v>0</v>
      </c>
      <c r="AP225" s="105">
        <f t="shared" si="12"/>
        <v>0</v>
      </c>
      <c r="AQ225" s="105">
        <f t="shared" si="12"/>
        <v>0</v>
      </c>
      <c r="AR225" s="105">
        <f t="shared" si="12"/>
        <v>0</v>
      </c>
      <c r="AS225" s="129"/>
      <c r="AT225" s="130"/>
    </row>
    <row r="226" spans="1:46" x14ac:dyDescent="0.2">
      <c r="A226" s="207"/>
      <c r="B226" s="207"/>
      <c r="C226" s="34" t="s">
        <v>491</v>
      </c>
      <c r="D226" s="29">
        <f>'99 Analyses'!T226</f>
        <v>3</v>
      </c>
      <c r="E226" s="29">
        <f>'99 Analyses'!U226</f>
        <v>0</v>
      </c>
      <c r="F226" s="29">
        <f>'99 Analyses'!V226</f>
        <v>0</v>
      </c>
      <c r="H226" s="29">
        <f>'99 Analyses'!X226</f>
        <v>0</v>
      </c>
      <c r="I226" s="29">
        <f>'99 Analyses'!Y226</f>
        <v>5</v>
      </c>
      <c r="J226" s="29">
        <f>'99 Analyses'!Z226</f>
        <v>4</v>
      </c>
      <c r="L226" s="28"/>
      <c r="M226" s="28"/>
      <c r="N226" s="28"/>
      <c r="O226" s="28"/>
      <c r="P226" s="28"/>
      <c r="Q226" s="28"/>
      <c r="R226" s="28"/>
      <c r="S226" s="28"/>
      <c r="T226" s="28"/>
      <c r="U226" s="28"/>
      <c r="V226" s="28"/>
      <c r="W226" s="28"/>
      <c r="X226" s="28"/>
      <c r="Y226" s="28"/>
      <c r="Z226" s="28"/>
      <c r="AA226" s="28"/>
      <c r="AB226" s="28"/>
      <c r="AC226" s="28"/>
      <c r="AD226" s="28"/>
      <c r="AE226" s="28"/>
      <c r="AF226" s="28"/>
      <c r="AH226" s="104">
        <f t="shared" si="11"/>
        <v>0</v>
      </c>
      <c r="AI226" s="104">
        <f t="shared" si="11"/>
        <v>0</v>
      </c>
      <c r="AJ226" s="104">
        <f t="shared" si="11"/>
        <v>0</v>
      </c>
      <c r="AL226" s="105">
        <f t="shared" si="10"/>
        <v>0</v>
      </c>
      <c r="AM226" s="105">
        <f t="shared" si="10"/>
        <v>0</v>
      </c>
      <c r="AN226" s="105">
        <f t="shared" si="10"/>
        <v>0</v>
      </c>
      <c r="AP226" s="105">
        <f t="shared" si="12"/>
        <v>0</v>
      </c>
      <c r="AQ226" s="105">
        <f t="shared" si="12"/>
        <v>0</v>
      </c>
      <c r="AR226" s="105">
        <f t="shared" si="12"/>
        <v>0</v>
      </c>
      <c r="AS226" s="129"/>
      <c r="AT226" s="130"/>
    </row>
    <row r="227" spans="1:46" x14ac:dyDescent="0.2">
      <c r="A227" s="207"/>
      <c r="B227" s="207"/>
      <c r="C227" s="34" t="s">
        <v>492</v>
      </c>
      <c r="D227" s="29">
        <f>'99 Analyses'!T227</f>
        <v>0</v>
      </c>
      <c r="E227" s="29">
        <f>'99 Analyses'!U227</f>
        <v>0</v>
      </c>
      <c r="F227" s="29">
        <f>'99 Analyses'!V227</f>
        <v>0</v>
      </c>
      <c r="H227" s="29">
        <f>'99 Analyses'!X227</f>
        <v>0</v>
      </c>
      <c r="I227" s="29">
        <f>'99 Analyses'!Y227</f>
        <v>0</v>
      </c>
      <c r="J227" s="29">
        <f>'99 Analyses'!Z227</f>
        <v>0</v>
      </c>
      <c r="L227" s="28"/>
      <c r="M227" s="28"/>
      <c r="N227" s="28"/>
      <c r="O227" s="28"/>
      <c r="P227" s="28"/>
      <c r="Q227" s="28"/>
      <c r="R227" s="28"/>
      <c r="S227" s="28"/>
      <c r="T227" s="28"/>
      <c r="U227" s="28"/>
      <c r="V227" s="28"/>
      <c r="W227" s="28"/>
      <c r="X227" s="28"/>
      <c r="Y227" s="28"/>
      <c r="Z227" s="28"/>
      <c r="AA227" s="28"/>
      <c r="AB227" s="28"/>
      <c r="AC227" s="28"/>
      <c r="AD227" s="28"/>
      <c r="AE227" s="28"/>
      <c r="AF227" s="28"/>
      <c r="AH227" s="104">
        <f t="shared" si="11"/>
        <v>0</v>
      </c>
      <c r="AI227" s="104">
        <f t="shared" si="11"/>
        <v>0</v>
      </c>
      <c r="AJ227" s="104">
        <f t="shared" si="11"/>
        <v>0</v>
      </c>
      <c r="AL227" s="105">
        <f t="shared" si="10"/>
        <v>0</v>
      </c>
      <c r="AM227" s="105">
        <f t="shared" si="10"/>
        <v>0</v>
      </c>
      <c r="AN227" s="105">
        <f t="shared" si="10"/>
        <v>0</v>
      </c>
      <c r="AP227" s="105">
        <f t="shared" si="12"/>
        <v>0</v>
      </c>
      <c r="AQ227" s="105">
        <f t="shared" si="12"/>
        <v>0</v>
      </c>
      <c r="AR227" s="105">
        <f t="shared" si="12"/>
        <v>0</v>
      </c>
      <c r="AS227" s="129"/>
      <c r="AT227" s="130"/>
    </row>
    <row r="228" spans="1:46" x14ac:dyDescent="0.2">
      <c r="A228" s="207"/>
      <c r="B228" s="207"/>
      <c r="C228" s="34" t="s">
        <v>264</v>
      </c>
      <c r="D228" s="29">
        <f>'99 Analyses'!T228</f>
        <v>0</v>
      </c>
      <c r="E228" s="29">
        <f>'99 Analyses'!U228</f>
        <v>0</v>
      </c>
      <c r="F228" s="29">
        <f>'99 Analyses'!V228</f>
        <v>0</v>
      </c>
      <c r="H228" s="29">
        <f>'99 Analyses'!X228</f>
        <v>0</v>
      </c>
      <c r="I228" s="29">
        <f>'99 Analyses'!Y228</f>
        <v>0</v>
      </c>
      <c r="J228" s="29">
        <f>'99 Analyses'!Z228</f>
        <v>0</v>
      </c>
      <c r="L228" s="28"/>
      <c r="M228" s="28"/>
      <c r="N228" s="28"/>
      <c r="O228" s="28"/>
      <c r="P228" s="28"/>
      <c r="Q228" s="28"/>
      <c r="R228" s="28"/>
      <c r="S228" s="28"/>
      <c r="T228" s="28"/>
      <c r="U228" s="28"/>
      <c r="V228" s="28"/>
      <c r="W228" s="28"/>
      <c r="X228" s="28"/>
      <c r="Y228" s="28"/>
      <c r="Z228" s="28"/>
      <c r="AA228" s="28"/>
      <c r="AB228" s="28"/>
      <c r="AC228" s="28"/>
      <c r="AD228" s="28"/>
      <c r="AE228" s="28"/>
      <c r="AF228" s="28"/>
      <c r="AH228" s="104">
        <f t="shared" si="11"/>
        <v>0</v>
      </c>
      <c r="AI228" s="104">
        <f t="shared" si="11"/>
        <v>0</v>
      </c>
      <c r="AJ228" s="104">
        <f t="shared" si="11"/>
        <v>0</v>
      </c>
      <c r="AL228" s="105">
        <f t="shared" si="10"/>
        <v>0</v>
      </c>
      <c r="AM228" s="105">
        <f t="shared" si="10"/>
        <v>0</v>
      </c>
      <c r="AN228" s="105">
        <f t="shared" si="10"/>
        <v>0</v>
      </c>
      <c r="AP228" s="105">
        <f t="shared" si="12"/>
        <v>0</v>
      </c>
      <c r="AQ228" s="105">
        <f t="shared" si="12"/>
        <v>0</v>
      </c>
      <c r="AR228" s="105">
        <f t="shared" si="12"/>
        <v>0</v>
      </c>
      <c r="AS228" s="129"/>
      <c r="AT228" s="130"/>
    </row>
    <row r="229" spans="1:46" x14ac:dyDescent="0.2">
      <c r="A229" s="207"/>
      <c r="B229" s="207"/>
      <c r="C229" s="34" t="s">
        <v>265</v>
      </c>
      <c r="D229" s="29">
        <f>'99 Analyses'!T229</f>
        <v>0</v>
      </c>
      <c r="E229" s="29">
        <f>'99 Analyses'!U229</f>
        <v>0</v>
      </c>
      <c r="F229" s="29">
        <f>'99 Analyses'!V229</f>
        <v>0</v>
      </c>
      <c r="H229" s="29">
        <f>'99 Analyses'!X229</f>
        <v>0</v>
      </c>
      <c r="I229" s="29">
        <f>'99 Analyses'!Y229</f>
        <v>0</v>
      </c>
      <c r="J229" s="29">
        <f>'99 Analyses'!Z229</f>
        <v>0</v>
      </c>
      <c r="L229" s="28"/>
      <c r="M229" s="28"/>
      <c r="N229" s="28"/>
      <c r="O229" s="28"/>
      <c r="P229" s="28"/>
      <c r="Q229" s="28"/>
      <c r="R229" s="28"/>
      <c r="S229" s="28"/>
      <c r="T229" s="28"/>
      <c r="U229" s="28"/>
      <c r="V229" s="28"/>
      <c r="W229" s="28"/>
      <c r="X229" s="28"/>
      <c r="Y229" s="28"/>
      <c r="Z229" s="28"/>
      <c r="AA229" s="28"/>
      <c r="AB229" s="28"/>
      <c r="AC229" s="28"/>
      <c r="AD229" s="28"/>
      <c r="AE229" s="28"/>
      <c r="AF229" s="28"/>
      <c r="AH229" s="104">
        <f t="shared" si="11"/>
        <v>0</v>
      </c>
      <c r="AI229" s="104">
        <f t="shared" si="11"/>
        <v>0</v>
      </c>
      <c r="AJ229" s="104">
        <f t="shared" si="11"/>
        <v>0</v>
      </c>
      <c r="AL229" s="105">
        <f t="shared" si="10"/>
        <v>0</v>
      </c>
      <c r="AM229" s="105">
        <f t="shared" si="10"/>
        <v>0</v>
      </c>
      <c r="AN229" s="105">
        <f t="shared" si="10"/>
        <v>0</v>
      </c>
      <c r="AP229" s="105">
        <f t="shared" si="12"/>
        <v>0</v>
      </c>
      <c r="AQ229" s="105">
        <f t="shared" si="12"/>
        <v>0</v>
      </c>
      <c r="AR229" s="105">
        <f t="shared" si="12"/>
        <v>0</v>
      </c>
      <c r="AS229" s="129"/>
      <c r="AT229" s="130"/>
    </row>
    <row r="230" spans="1:46" x14ac:dyDescent="0.2">
      <c r="A230" s="207"/>
      <c r="B230" s="207"/>
      <c r="C230" s="34" t="s">
        <v>266</v>
      </c>
      <c r="D230" s="29">
        <f>'99 Analyses'!T230</f>
        <v>0</v>
      </c>
      <c r="E230" s="29">
        <f>'99 Analyses'!U230</f>
        <v>0</v>
      </c>
      <c r="F230" s="29">
        <f>'99 Analyses'!V230</f>
        <v>0</v>
      </c>
      <c r="H230" s="29">
        <f>'99 Analyses'!X230</f>
        <v>0</v>
      </c>
      <c r="I230" s="29">
        <f>'99 Analyses'!Y230</f>
        <v>19</v>
      </c>
      <c r="J230" s="29">
        <f>'99 Analyses'!Z230</f>
        <v>27</v>
      </c>
      <c r="L230" s="28"/>
      <c r="M230" s="28"/>
      <c r="N230" s="28"/>
      <c r="O230" s="28"/>
      <c r="P230" s="28"/>
      <c r="Q230" s="28"/>
      <c r="R230" s="28"/>
      <c r="S230" s="28"/>
      <c r="T230" s="28"/>
      <c r="U230" s="28"/>
      <c r="V230" s="28"/>
      <c r="W230" s="28"/>
      <c r="X230" s="28"/>
      <c r="Y230" s="28"/>
      <c r="Z230" s="28"/>
      <c r="AA230" s="28"/>
      <c r="AB230" s="28"/>
      <c r="AC230" s="28"/>
      <c r="AD230" s="28"/>
      <c r="AE230" s="28"/>
      <c r="AF230" s="28"/>
      <c r="AH230" s="104">
        <f t="shared" si="11"/>
        <v>0</v>
      </c>
      <c r="AI230" s="104">
        <f t="shared" si="11"/>
        <v>0</v>
      </c>
      <c r="AJ230" s="104">
        <f t="shared" si="11"/>
        <v>0</v>
      </c>
      <c r="AL230" s="105">
        <f t="shared" si="10"/>
        <v>0</v>
      </c>
      <c r="AM230" s="105">
        <f t="shared" si="10"/>
        <v>0</v>
      </c>
      <c r="AN230" s="105">
        <f t="shared" si="10"/>
        <v>0</v>
      </c>
      <c r="AP230" s="105">
        <f t="shared" si="12"/>
        <v>0</v>
      </c>
      <c r="AQ230" s="105">
        <f t="shared" si="12"/>
        <v>0</v>
      </c>
      <c r="AR230" s="105">
        <f t="shared" si="12"/>
        <v>0</v>
      </c>
      <c r="AS230" s="129"/>
      <c r="AT230" s="130"/>
    </row>
    <row r="231" spans="1:46" x14ac:dyDescent="0.2">
      <c r="A231" s="207"/>
      <c r="B231" s="207"/>
      <c r="C231" s="34" t="s">
        <v>267</v>
      </c>
      <c r="D231" s="29">
        <f>'99 Analyses'!T231</f>
        <v>0</v>
      </c>
      <c r="E231" s="29">
        <f>'99 Analyses'!U231</f>
        <v>0</v>
      </c>
      <c r="F231" s="29">
        <f>'99 Analyses'!V231</f>
        <v>0</v>
      </c>
      <c r="H231" s="29">
        <f>'99 Analyses'!X231</f>
        <v>0</v>
      </c>
      <c r="I231" s="29">
        <f>'99 Analyses'!Y231</f>
        <v>0</v>
      </c>
      <c r="J231" s="29">
        <f>'99 Analyses'!Z231</f>
        <v>0</v>
      </c>
      <c r="L231" s="28"/>
      <c r="M231" s="28"/>
      <c r="N231" s="28"/>
      <c r="O231" s="28"/>
      <c r="P231" s="28"/>
      <c r="Q231" s="28"/>
      <c r="R231" s="28"/>
      <c r="S231" s="28"/>
      <c r="T231" s="28"/>
      <c r="U231" s="28"/>
      <c r="V231" s="28"/>
      <c r="W231" s="28"/>
      <c r="X231" s="28"/>
      <c r="Y231" s="28"/>
      <c r="Z231" s="28"/>
      <c r="AA231" s="28"/>
      <c r="AB231" s="28"/>
      <c r="AC231" s="28"/>
      <c r="AD231" s="28"/>
      <c r="AE231" s="28"/>
      <c r="AF231" s="28"/>
      <c r="AH231" s="104">
        <f t="shared" si="11"/>
        <v>0</v>
      </c>
      <c r="AI231" s="104">
        <f t="shared" si="11"/>
        <v>0</v>
      </c>
      <c r="AJ231" s="104">
        <f t="shared" si="11"/>
        <v>0</v>
      </c>
      <c r="AL231" s="105">
        <f t="shared" si="10"/>
        <v>0</v>
      </c>
      <c r="AM231" s="105">
        <f t="shared" si="10"/>
        <v>0</v>
      </c>
      <c r="AN231" s="105">
        <f t="shared" si="10"/>
        <v>0</v>
      </c>
      <c r="AP231" s="105">
        <f t="shared" si="12"/>
        <v>0</v>
      </c>
      <c r="AQ231" s="105">
        <f t="shared" si="12"/>
        <v>0</v>
      </c>
      <c r="AR231" s="105">
        <f t="shared" si="12"/>
        <v>0</v>
      </c>
      <c r="AS231" s="129"/>
      <c r="AT231" s="130"/>
    </row>
    <row r="232" spans="1:46" x14ac:dyDescent="0.2">
      <c r="A232" s="207"/>
      <c r="B232" s="207"/>
      <c r="C232" s="34" t="s">
        <v>493</v>
      </c>
      <c r="D232" s="29">
        <f>'99 Analyses'!T232</f>
        <v>0</v>
      </c>
      <c r="E232" s="29">
        <f>'99 Analyses'!U232</f>
        <v>0</v>
      </c>
      <c r="F232" s="29">
        <f>'99 Analyses'!V232</f>
        <v>0</v>
      </c>
      <c r="H232" s="29">
        <f>'99 Analyses'!X232</f>
        <v>0</v>
      </c>
      <c r="I232" s="29">
        <f>'99 Analyses'!Y232</f>
        <v>0</v>
      </c>
      <c r="J232" s="29">
        <f>'99 Analyses'!Z232</f>
        <v>0</v>
      </c>
      <c r="L232" s="28"/>
      <c r="M232" s="28"/>
      <c r="N232" s="28"/>
      <c r="O232" s="28"/>
      <c r="P232" s="28"/>
      <c r="Q232" s="28"/>
      <c r="R232" s="28"/>
      <c r="S232" s="28"/>
      <c r="T232" s="28"/>
      <c r="U232" s="28"/>
      <c r="V232" s="28"/>
      <c r="W232" s="28"/>
      <c r="X232" s="28"/>
      <c r="Y232" s="28"/>
      <c r="Z232" s="28"/>
      <c r="AA232" s="28"/>
      <c r="AB232" s="28"/>
      <c r="AC232" s="28"/>
      <c r="AD232" s="28"/>
      <c r="AE232" s="28"/>
      <c r="AF232" s="28"/>
      <c r="AH232" s="104">
        <f t="shared" si="11"/>
        <v>0</v>
      </c>
      <c r="AI232" s="104">
        <f t="shared" si="11"/>
        <v>0</v>
      </c>
      <c r="AJ232" s="104">
        <f t="shared" si="11"/>
        <v>0</v>
      </c>
      <c r="AL232" s="105">
        <f t="shared" si="10"/>
        <v>0</v>
      </c>
      <c r="AM232" s="105">
        <f t="shared" si="10"/>
        <v>0</v>
      </c>
      <c r="AN232" s="105">
        <f t="shared" si="10"/>
        <v>0</v>
      </c>
      <c r="AP232" s="105">
        <f t="shared" si="12"/>
        <v>0</v>
      </c>
      <c r="AQ232" s="105">
        <f t="shared" si="12"/>
        <v>0</v>
      </c>
      <c r="AR232" s="105">
        <f t="shared" si="12"/>
        <v>0</v>
      </c>
      <c r="AS232" s="129"/>
      <c r="AT232" s="130"/>
    </row>
    <row r="233" spans="1:46" x14ac:dyDescent="0.2">
      <c r="A233" s="208"/>
      <c r="B233" s="208"/>
      <c r="C233" s="40" t="s">
        <v>494</v>
      </c>
      <c r="D233" s="29">
        <f>'99 Analyses'!T233</f>
        <v>0</v>
      </c>
      <c r="E233" s="29">
        <f>'99 Analyses'!U233</f>
        <v>0</v>
      </c>
      <c r="F233" s="29">
        <f>'99 Analyses'!V233</f>
        <v>0</v>
      </c>
      <c r="H233" s="29">
        <f>'99 Analyses'!X233</f>
        <v>0</v>
      </c>
      <c r="I233" s="29">
        <f>'99 Analyses'!Y233</f>
        <v>0</v>
      </c>
      <c r="J233" s="29">
        <f>'99 Analyses'!Z233</f>
        <v>0</v>
      </c>
      <c r="K233" s="36"/>
      <c r="L233" s="28"/>
      <c r="M233" s="28"/>
      <c r="N233" s="28"/>
      <c r="O233" s="28"/>
      <c r="P233" s="28"/>
      <c r="Q233" s="28"/>
      <c r="R233" s="28"/>
      <c r="S233" s="28"/>
      <c r="T233" s="28"/>
      <c r="U233" s="28"/>
      <c r="V233" s="28"/>
      <c r="W233" s="28"/>
      <c r="X233" s="28"/>
      <c r="Y233" s="28"/>
      <c r="Z233" s="28"/>
      <c r="AA233" s="28"/>
      <c r="AB233" s="28"/>
      <c r="AC233" s="28"/>
      <c r="AD233" s="28"/>
      <c r="AE233" s="28"/>
      <c r="AF233" s="28"/>
      <c r="AH233" s="104">
        <f t="shared" si="11"/>
        <v>0</v>
      </c>
      <c r="AI233" s="104">
        <f t="shared" si="11"/>
        <v>0</v>
      </c>
      <c r="AJ233" s="104">
        <f t="shared" si="11"/>
        <v>0</v>
      </c>
      <c r="AL233" s="105">
        <f t="shared" si="10"/>
        <v>0</v>
      </c>
      <c r="AM233" s="105">
        <f t="shared" si="10"/>
        <v>0</v>
      </c>
      <c r="AN233" s="105">
        <f t="shared" si="10"/>
        <v>0</v>
      </c>
      <c r="AP233" s="105">
        <f t="shared" si="12"/>
        <v>0</v>
      </c>
      <c r="AQ233" s="105">
        <f t="shared" si="12"/>
        <v>0</v>
      </c>
      <c r="AR233" s="105">
        <f t="shared" si="12"/>
        <v>0</v>
      </c>
      <c r="AS233" s="129"/>
      <c r="AT233" s="130"/>
    </row>
    <row r="234" spans="1:46" s="6" customFormat="1" x14ac:dyDescent="0.2">
      <c r="A234" s="211" t="s">
        <v>495</v>
      </c>
      <c r="B234" s="81"/>
      <c r="C234" s="82" t="s">
        <v>496</v>
      </c>
      <c r="D234" s="86">
        <f>'99 Analyses'!T237</f>
        <v>0</v>
      </c>
      <c r="E234" s="86">
        <f>'99 Analyses'!U237</f>
        <v>0</v>
      </c>
      <c r="F234" s="86">
        <f>'99 Analyses'!V237</f>
        <v>0</v>
      </c>
      <c r="H234" s="86">
        <f>'99 Analyses'!X237</f>
        <v>0</v>
      </c>
      <c r="I234" s="86">
        <f>'99 Analyses'!Y237</f>
        <v>0</v>
      </c>
      <c r="J234" s="86">
        <f>'99 Analyses'!Z237</f>
        <v>0</v>
      </c>
      <c r="K234" s="8"/>
      <c r="L234" s="28"/>
      <c r="M234" s="28"/>
      <c r="N234" s="28"/>
      <c r="O234" s="28"/>
      <c r="P234" s="28"/>
      <c r="Q234" s="28"/>
      <c r="R234" s="28"/>
      <c r="S234" s="28"/>
      <c r="T234" s="28"/>
      <c r="U234" s="28"/>
      <c r="V234" s="28"/>
      <c r="W234" s="28"/>
      <c r="X234" s="28"/>
      <c r="Y234" s="28"/>
      <c r="Z234" s="28"/>
      <c r="AA234" s="28"/>
      <c r="AB234" s="28"/>
      <c r="AC234" s="28"/>
      <c r="AD234" s="28"/>
      <c r="AE234" s="28"/>
      <c r="AF234" s="28"/>
      <c r="AH234" s="104">
        <f t="shared" si="11"/>
        <v>0</v>
      </c>
      <c r="AI234" s="104">
        <f t="shared" si="11"/>
        <v>0</v>
      </c>
      <c r="AJ234" s="104">
        <f t="shared" si="11"/>
        <v>0</v>
      </c>
      <c r="AL234" s="105">
        <f t="shared" si="10"/>
        <v>0</v>
      </c>
      <c r="AM234" s="105">
        <f t="shared" si="10"/>
        <v>0</v>
      </c>
      <c r="AN234" s="105">
        <f t="shared" si="10"/>
        <v>0</v>
      </c>
      <c r="AP234" s="105">
        <f t="shared" si="12"/>
        <v>0</v>
      </c>
      <c r="AQ234" s="105">
        <f t="shared" si="12"/>
        <v>0</v>
      </c>
      <c r="AR234" s="105">
        <f t="shared" si="12"/>
        <v>0</v>
      </c>
      <c r="AS234" s="129"/>
      <c r="AT234" s="130"/>
    </row>
    <row r="235" spans="1:46" s="6" customFormat="1" x14ac:dyDescent="0.2">
      <c r="A235" s="212"/>
      <c r="B235" s="87"/>
      <c r="C235" s="88" t="s">
        <v>497</v>
      </c>
      <c r="D235" s="86">
        <f>'99 Analyses'!T238</f>
        <v>0</v>
      </c>
      <c r="E235" s="86">
        <f>'99 Analyses'!U238</f>
        <v>0</v>
      </c>
      <c r="F235" s="86">
        <f>'99 Analyses'!V238</f>
        <v>0</v>
      </c>
      <c r="H235" s="86">
        <f>'99 Analyses'!X238</f>
        <v>0</v>
      </c>
      <c r="I235" s="86">
        <f>'99 Analyses'!Y238</f>
        <v>0</v>
      </c>
      <c r="J235" s="86">
        <f>'99 Analyses'!Z238</f>
        <v>0</v>
      </c>
      <c r="K235" s="8"/>
      <c r="L235" s="28"/>
      <c r="M235" s="28"/>
      <c r="N235" s="28"/>
      <c r="O235" s="28"/>
      <c r="P235" s="28"/>
      <c r="Q235" s="28"/>
      <c r="R235" s="28"/>
      <c r="S235" s="28"/>
      <c r="T235" s="28"/>
      <c r="U235" s="28"/>
      <c r="V235" s="28"/>
      <c r="W235" s="28"/>
      <c r="X235" s="28"/>
      <c r="Y235" s="28"/>
      <c r="Z235" s="28"/>
      <c r="AA235" s="28"/>
      <c r="AB235" s="28"/>
      <c r="AC235" s="28"/>
      <c r="AD235" s="28"/>
      <c r="AE235" s="28"/>
      <c r="AF235" s="28"/>
      <c r="AH235" s="104">
        <f t="shared" si="11"/>
        <v>0</v>
      </c>
      <c r="AI235" s="104">
        <f t="shared" si="11"/>
        <v>0</v>
      </c>
      <c r="AJ235" s="104">
        <f t="shared" si="11"/>
        <v>0</v>
      </c>
      <c r="AL235" s="105">
        <f t="shared" si="10"/>
        <v>0</v>
      </c>
      <c r="AM235" s="105">
        <f t="shared" si="10"/>
        <v>0</v>
      </c>
      <c r="AN235" s="105">
        <f t="shared" si="10"/>
        <v>0</v>
      </c>
      <c r="AP235" s="105">
        <f t="shared" si="12"/>
        <v>0</v>
      </c>
      <c r="AQ235" s="105">
        <f t="shared" si="12"/>
        <v>0</v>
      </c>
      <c r="AR235" s="105">
        <f t="shared" si="12"/>
        <v>0</v>
      </c>
      <c r="AS235" s="129"/>
      <c r="AT235" s="130"/>
    </row>
    <row r="236" spans="1:46" s="6" customFormat="1" x14ac:dyDescent="0.2">
      <c r="A236" s="212"/>
      <c r="B236" s="87"/>
      <c r="C236" s="88" t="s">
        <v>498</v>
      </c>
      <c r="D236" s="86">
        <f>'99 Analyses'!T239</f>
        <v>0</v>
      </c>
      <c r="E236" s="86">
        <f>'99 Analyses'!U239</f>
        <v>0</v>
      </c>
      <c r="F236" s="86">
        <f>'99 Analyses'!V239</f>
        <v>0</v>
      </c>
      <c r="H236" s="86">
        <f>'99 Analyses'!X239</f>
        <v>0</v>
      </c>
      <c r="I236" s="86">
        <f>'99 Analyses'!Y239</f>
        <v>0</v>
      </c>
      <c r="J236" s="86">
        <f>'99 Analyses'!Z239</f>
        <v>0</v>
      </c>
      <c r="K236" s="8"/>
      <c r="L236" s="28"/>
      <c r="M236" s="28"/>
      <c r="N236" s="28"/>
      <c r="O236" s="28"/>
      <c r="P236" s="28"/>
      <c r="Q236" s="28"/>
      <c r="R236" s="28"/>
      <c r="S236" s="28"/>
      <c r="T236" s="28"/>
      <c r="U236" s="28"/>
      <c r="V236" s="28"/>
      <c r="W236" s="28"/>
      <c r="X236" s="28"/>
      <c r="Y236" s="28"/>
      <c r="Z236" s="28"/>
      <c r="AA236" s="28"/>
      <c r="AB236" s="28"/>
      <c r="AC236" s="28"/>
      <c r="AD236" s="28"/>
      <c r="AE236" s="28"/>
      <c r="AF236" s="28"/>
      <c r="AH236" s="104">
        <f t="shared" si="11"/>
        <v>0</v>
      </c>
      <c r="AI236" s="104">
        <f t="shared" si="11"/>
        <v>0</v>
      </c>
      <c r="AJ236" s="104">
        <f t="shared" si="11"/>
        <v>0</v>
      </c>
      <c r="AL236" s="105">
        <f t="shared" si="10"/>
        <v>0</v>
      </c>
      <c r="AM236" s="105">
        <f t="shared" si="10"/>
        <v>0</v>
      </c>
      <c r="AN236" s="105">
        <f t="shared" si="10"/>
        <v>0</v>
      </c>
      <c r="AP236" s="105">
        <f t="shared" si="12"/>
        <v>0</v>
      </c>
      <c r="AQ236" s="105">
        <f t="shared" si="12"/>
        <v>0</v>
      </c>
      <c r="AR236" s="105">
        <f t="shared" si="12"/>
        <v>0</v>
      </c>
      <c r="AS236" s="129"/>
      <c r="AT236" s="130"/>
    </row>
    <row r="237" spans="1:46" s="6" customFormat="1" x14ac:dyDescent="0.2">
      <c r="A237" s="212"/>
      <c r="B237" s="87"/>
      <c r="C237" s="88" t="s">
        <v>499</v>
      </c>
      <c r="D237" s="86">
        <f>'99 Analyses'!T240</f>
        <v>2</v>
      </c>
      <c r="E237" s="86">
        <f>'99 Analyses'!U240</f>
        <v>0</v>
      </c>
      <c r="F237" s="86">
        <f>'99 Analyses'!V240</f>
        <v>0</v>
      </c>
      <c r="H237" s="86">
        <f>'99 Analyses'!X240</f>
        <v>0</v>
      </c>
      <c r="I237" s="86">
        <f>'99 Analyses'!Y240</f>
        <v>0</v>
      </c>
      <c r="J237" s="86">
        <f>'99 Analyses'!Z240</f>
        <v>0</v>
      </c>
      <c r="K237" s="8"/>
      <c r="L237" s="28"/>
      <c r="M237" s="28"/>
      <c r="N237" s="28"/>
      <c r="O237" s="28"/>
      <c r="P237" s="28"/>
      <c r="Q237" s="28"/>
      <c r="R237" s="28"/>
      <c r="S237" s="28"/>
      <c r="T237" s="28"/>
      <c r="U237" s="28"/>
      <c r="V237" s="28"/>
      <c r="W237" s="28"/>
      <c r="X237" s="28"/>
      <c r="Y237" s="28"/>
      <c r="Z237" s="28"/>
      <c r="AA237" s="28"/>
      <c r="AB237" s="28"/>
      <c r="AC237" s="28"/>
      <c r="AD237" s="28"/>
      <c r="AE237" s="28"/>
      <c r="AF237" s="28"/>
      <c r="AH237" s="104">
        <f t="shared" si="11"/>
        <v>0</v>
      </c>
      <c r="AI237" s="104">
        <f t="shared" si="11"/>
        <v>0</v>
      </c>
      <c r="AJ237" s="104">
        <f t="shared" si="11"/>
        <v>0</v>
      </c>
      <c r="AL237" s="105">
        <f t="shared" ref="AL237:AN243" si="13">-U237+X237</f>
        <v>0</v>
      </c>
      <c r="AM237" s="105">
        <f t="shared" si="13"/>
        <v>0</v>
      </c>
      <c r="AN237" s="105">
        <f t="shared" si="13"/>
        <v>0</v>
      </c>
      <c r="AP237" s="105">
        <f t="shared" si="12"/>
        <v>0</v>
      </c>
      <c r="AQ237" s="105">
        <f t="shared" si="12"/>
        <v>0</v>
      </c>
      <c r="AR237" s="105">
        <f t="shared" si="12"/>
        <v>0</v>
      </c>
      <c r="AS237" s="129"/>
      <c r="AT237" s="130"/>
    </row>
    <row r="238" spans="1:46" s="6" customFormat="1" x14ac:dyDescent="0.2">
      <c r="A238" s="212"/>
      <c r="B238" s="87"/>
      <c r="C238" s="88" t="s">
        <v>500</v>
      </c>
      <c r="D238" s="86">
        <f>'99 Analyses'!T241</f>
        <v>0</v>
      </c>
      <c r="E238" s="86">
        <f>'99 Analyses'!U241</f>
        <v>0</v>
      </c>
      <c r="F238" s="86">
        <f>'99 Analyses'!V241</f>
        <v>0</v>
      </c>
      <c r="H238" s="86">
        <f>'99 Analyses'!X241</f>
        <v>0</v>
      </c>
      <c r="I238" s="86">
        <f>'99 Analyses'!Y241</f>
        <v>251</v>
      </c>
      <c r="J238" s="86">
        <f>'99 Analyses'!Z241</f>
        <v>0</v>
      </c>
      <c r="K238" s="8"/>
      <c r="L238" s="28"/>
      <c r="M238" s="28"/>
      <c r="N238" s="28"/>
      <c r="O238" s="28"/>
      <c r="P238" s="28"/>
      <c r="Q238" s="28"/>
      <c r="R238" s="28"/>
      <c r="S238" s="28"/>
      <c r="T238" s="28"/>
      <c r="U238" s="28"/>
      <c r="V238" s="28"/>
      <c r="W238" s="28"/>
      <c r="X238" s="28"/>
      <c r="Y238" s="28"/>
      <c r="Z238" s="28"/>
      <c r="AA238" s="28"/>
      <c r="AB238" s="28"/>
      <c r="AC238" s="28"/>
      <c r="AD238" s="28"/>
      <c r="AE238" s="28"/>
      <c r="AF238" s="28"/>
      <c r="AH238" s="104">
        <f t="shared" si="11"/>
        <v>0</v>
      </c>
      <c r="AI238" s="104">
        <f t="shared" si="11"/>
        <v>0</v>
      </c>
      <c r="AJ238" s="104">
        <f t="shared" si="11"/>
        <v>0</v>
      </c>
      <c r="AL238" s="105">
        <f t="shared" si="13"/>
        <v>0</v>
      </c>
      <c r="AM238" s="105">
        <f t="shared" si="13"/>
        <v>0</v>
      </c>
      <c r="AN238" s="105">
        <f t="shared" si="13"/>
        <v>0</v>
      </c>
      <c r="AP238" s="105">
        <f t="shared" si="12"/>
        <v>0</v>
      </c>
      <c r="AQ238" s="105">
        <f t="shared" si="12"/>
        <v>0</v>
      </c>
      <c r="AR238" s="105">
        <f t="shared" si="12"/>
        <v>0</v>
      </c>
      <c r="AS238" s="129"/>
      <c r="AT238" s="130"/>
    </row>
    <row r="239" spans="1:46" s="6" customFormat="1" x14ac:dyDescent="0.2">
      <c r="A239" s="212"/>
      <c r="B239" s="87"/>
      <c r="C239" s="88" t="s">
        <v>501</v>
      </c>
      <c r="D239" s="86">
        <f>'99 Analyses'!T242</f>
        <v>0</v>
      </c>
      <c r="E239" s="86">
        <f>'99 Analyses'!U242</f>
        <v>56</v>
      </c>
      <c r="F239" s="86">
        <f>'99 Analyses'!V242</f>
        <v>45</v>
      </c>
      <c r="H239" s="86">
        <f>'99 Analyses'!X242</f>
        <v>0</v>
      </c>
      <c r="I239" s="86">
        <f>'99 Analyses'!Y242</f>
        <v>0</v>
      </c>
      <c r="J239" s="86">
        <f>'99 Analyses'!Z242</f>
        <v>0</v>
      </c>
      <c r="K239" s="8"/>
      <c r="L239" s="28"/>
      <c r="M239" s="28"/>
      <c r="N239" s="28"/>
      <c r="O239" s="28"/>
      <c r="P239" s="28"/>
      <c r="Q239" s="28"/>
      <c r="R239" s="28"/>
      <c r="S239" s="28"/>
      <c r="T239" s="28"/>
      <c r="U239" s="28"/>
      <c r="V239" s="28"/>
      <c r="W239" s="28"/>
      <c r="X239" s="28"/>
      <c r="Y239" s="28"/>
      <c r="Z239" s="28"/>
      <c r="AA239" s="28"/>
      <c r="AB239" s="28"/>
      <c r="AC239" s="28"/>
      <c r="AD239" s="28"/>
      <c r="AE239" s="28"/>
      <c r="AF239" s="28"/>
      <c r="AH239" s="104">
        <f t="shared" si="11"/>
        <v>0</v>
      </c>
      <c r="AI239" s="104">
        <f t="shared" si="11"/>
        <v>0</v>
      </c>
      <c r="AJ239" s="104">
        <f t="shared" si="11"/>
        <v>0</v>
      </c>
      <c r="AL239" s="105">
        <f t="shared" si="13"/>
        <v>0</v>
      </c>
      <c r="AM239" s="105">
        <f t="shared" si="13"/>
        <v>0</v>
      </c>
      <c r="AN239" s="105">
        <f t="shared" si="13"/>
        <v>0</v>
      </c>
      <c r="AP239" s="105">
        <f t="shared" si="12"/>
        <v>0</v>
      </c>
      <c r="AQ239" s="105">
        <f t="shared" si="12"/>
        <v>0</v>
      </c>
      <c r="AR239" s="105">
        <f t="shared" si="12"/>
        <v>0</v>
      </c>
      <c r="AS239" s="129"/>
      <c r="AT239" s="130"/>
    </row>
    <row r="240" spans="1:46" s="6" customFormat="1" x14ac:dyDescent="0.2">
      <c r="A240" s="212"/>
      <c r="B240" s="87"/>
      <c r="C240" s="88" t="s">
        <v>502</v>
      </c>
      <c r="D240" s="86">
        <f>'99 Analyses'!T243</f>
        <v>0</v>
      </c>
      <c r="E240" s="86">
        <f>'99 Analyses'!U243</f>
        <v>0</v>
      </c>
      <c r="F240" s="86">
        <f>'99 Analyses'!V243</f>
        <v>0</v>
      </c>
      <c r="H240" s="86">
        <f>'99 Analyses'!X243</f>
        <v>0</v>
      </c>
      <c r="I240" s="86">
        <f>'99 Analyses'!Y243</f>
        <v>0</v>
      </c>
      <c r="J240" s="86">
        <f>'99 Analyses'!Z243</f>
        <v>0</v>
      </c>
      <c r="K240" s="8"/>
      <c r="L240" s="28"/>
      <c r="M240" s="28"/>
      <c r="N240" s="28"/>
      <c r="O240" s="28"/>
      <c r="P240" s="28"/>
      <c r="Q240" s="28"/>
      <c r="R240" s="28"/>
      <c r="S240" s="28"/>
      <c r="T240" s="28"/>
      <c r="U240" s="28"/>
      <c r="V240" s="28"/>
      <c r="W240" s="28"/>
      <c r="X240" s="28"/>
      <c r="Y240" s="28"/>
      <c r="Z240" s="28"/>
      <c r="AA240" s="28"/>
      <c r="AB240" s="28"/>
      <c r="AC240" s="28"/>
      <c r="AD240" s="28"/>
      <c r="AE240" s="28"/>
      <c r="AF240" s="28"/>
      <c r="AH240" s="104">
        <f t="shared" si="11"/>
        <v>0</v>
      </c>
      <c r="AI240" s="104">
        <f t="shared" si="11"/>
        <v>0</v>
      </c>
      <c r="AJ240" s="104">
        <f t="shared" si="11"/>
        <v>0</v>
      </c>
      <c r="AL240" s="105">
        <f t="shared" si="13"/>
        <v>0</v>
      </c>
      <c r="AM240" s="105">
        <f t="shared" si="13"/>
        <v>0</v>
      </c>
      <c r="AN240" s="105">
        <f t="shared" si="13"/>
        <v>0</v>
      </c>
      <c r="AP240" s="105">
        <f t="shared" si="12"/>
        <v>0</v>
      </c>
      <c r="AQ240" s="105">
        <f t="shared" si="12"/>
        <v>0</v>
      </c>
      <c r="AR240" s="105">
        <f t="shared" si="12"/>
        <v>0</v>
      </c>
      <c r="AS240" s="129"/>
      <c r="AT240" s="130"/>
    </row>
    <row r="241" spans="1:46" s="6" customFormat="1" x14ac:dyDescent="0.2">
      <c r="A241" s="212"/>
      <c r="B241" s="87"/>
      <c r="C241" s="88" t="s">
        <v>280</v>
      </c>
      <c r="D241" s="86">
        <f>'99 Analyses'!T244</f>
        <v>0</v>
      </c>
      <c r="E241" s="86">
        <f>'99 Analyses'!U244</f>
        <v>0</v>
      </c>
      <c r="F241" s="86">
        <f>'99 Analyses'!V244</f>
        <v>0</v>
      </c>
      <c r="H241" s="86">
        <f>'99 Analyses'!X244</f>
        <v>0</v>
      </c>
      <c r="I241" s="86">
        <f>'99 Analyses'!Y244</f>
        <v>0</v>
      </c>
      <c r="J241" s="86">
        <f>'99 Analyses'!Z244</f>
        <v>0</v>
      </c>
      <c r="K241" s="8"/>
      <c r="L241" s="28"/>
      <c r="M241" s="28"/>
      <c r="N241" s="28"/>
      <c r="O241" s="28"/>
      <c r="P241" s="28"/>
      <c r="Q241" s="28"/>
      <c r="R241" s="28"/>
      <c r="S241" s="28"/>
      <c r="T241" s="28"/>
      <c r="U241" s="28"/>
      <c r="V241" s="28"/>
      <c r="W241" s="28"/>
      <c r="X241" s="28"/>
      <c r="Y241" s="28"/>
      <c r="Z241" s="28"/>
      <c r="AA241" s="28"/>
      <c r="AB241" s="28"/>
      <c r="AC241" s="28"/>
      <c r="AD241" s="28"/>
      <c r="AE241" s="28"/>
      <c r="AF241" s="28"/>
      <c r="AH241" s="104">
        <f t="shared" si="11"/>
        <v>0</v>
      </c>
      <c r="AI241" s="104">
        <f t="shared" si="11"/>
        <v>0</v>
      </c>
      <c r="AJ241" s="104">
        <f t="shared" si="11"/>
        <v>0</v>
      </c>
      <c r="AL241" s="105">
        <f t="shared" si="13"/>
        <v>0</v>
      </c>
      <c r="AM241" s="105">
        <f t="shared" si="13"/>
        <v>0</v>
      </c>
      <c r="AN241" s="105">
        <f t="shared" si="13"/>
        <v>0</v>
      </c>
      <c r="AP241" s="105">
        <f t="shared" si="12"/>
        <v>0</v>
      </c>
      <c r="AQ241" s="105">
        <f t="shared" si="12"/>
        <v>0</v>
      </c>
      <c r="AR241" s="105">
        <f t="shared" si="12"/>
        <v>0</v>
      </c>
      <c r="AS241" s="129"/>
      <c r="AT241" s="130"/>
    </row>
    <row r="242" spans="1:46" s="6" customFormat="1" x14ac:dyDescent="0.2">
      <c r="A242" s="212"/>
      <c r="B242" s="87"/>
      <c r="C242" s="88" t="s">
        <v>503</v>
      </c>
      <c r="D242" s="86">
        <f>'99 Analyses'!T245</f>
        <v>0</v>
      </c>
      <c r="E242" s="86">
        <f>'99 Analyses'!U245</f>
        <v>0</v>
      </c>
      <c r="F242" s="86">
        <f>'99 Analyses'!V245</f>
        <v>0</v>
      </c>
      <c r="H242" s="86">
        <f>'99 Analyses'!X245</f>
        <v>0</v>
      </c>
      <c r="I242" s="86">
        <f>'99 Analyses'!Y245</f>
        <v>0</v>
      </c>
      <c r="J242" s="86">
        <f>'99 Analyses'!Z245</f>
        <v>0</v>
      </c>
      <c r="K242" s="8"/>
      <c r="L242" s="28"/>
      <c r="M242" s="28"/>
      <c r="N242" s="28"/>
      <c r="O242" s="28"/>
      <c r="P242" s="28"/>
      <c r="Q242" s="28"/>
      <c r="R242" s="28"/>
      <c r="S242" s="28"/>
      <c r="T242" s="28"/>
      <c r="U242" s="28"/>
      <c r="V242" s="28"/>
      <c r="W242" s="28"/>
      <c r="X242" s="28"/>
      <c r="Y242" s="28"/>
      <c r="Z242" s="28"/>
      <c r="AA242" s="28"/>
      <c r="AB242" s="28"/>
      <c r="AC242" s="28"/>
      <c r="AD242" s="28"/>
      <c r="AE242" s="28"/>
      <c r="AF242" s="28"/>
      <c r="AH242" s="104">
        <f t="shared" si="11"/>
        <v>0</v>
      </c>
      <c r="AI242" s="104">
        <f t="shared" si="11"/>
        <v>0</v>
      </c>
      <c r="AJ242" s="104">
        <f t="shared" si="11"/>
        <v>0</v>
      </c>
      <c r="AL242" s="105">
        <f t="shared" si="13"/>
        <v>0</v>
      </c>
      <c r="AM242" s="105">
        <f t="shared" si="13"/>
        <v>0</v>
      </c>
      <c r="AN242" s="105">
        <f t="shared" si="13"/>
        <v>0</v>
      </c>
      <c r="AP242" s="105">
        <f t="shared" si="12"/>
        <v>0</v>
      </c>
      <c r="AQ242" s="105">
        <f t="shared" si="12"/>
        <v>0</v>
      </c>
      <c r="AR242" s="105">
        <f t="shared" si="12"/>
        <v>0</v>
      </c>
      <c r="AS242" s="129"/>
      <c r="AT242" s="130"/>
    </row>
    <row r="243" spans="1:46" s="6" customFormat="1" x14ac:dyDescent="0.2">
      <c r="A243" s="213"/>
      <c r="B243" s="92"/>
      <c r="C243" s="93" t="s">
        <v>282</v>
      </c>
      <c r="D243" s="86">
        <f>'99 Analyses'!T246</f>
        <v>0</v>
      </c>
      <c r="E243" s="86">
        <f>'99 Analyses'!U246</f>
        <v>0</v>
      </c>
      <c r="F243" s="86">
        <f>'99 Analyses'!V246</f>
        <v>0</v>
      </c>
      <c r="H243" s="86">
        <f>'99 Analyses'!X246</f>
        <v>0</v>
      </c>
      <c r="I243" s="86">
        <f>'99 Analyses'!Y246</f>
        <v>2</v>
      </c>
      <c r="J243" s="86">
        <f>'99 Analyses'!Z246</f>
        <v>24</v>
      </c>
      <c r="K243" s="8"/>
      <c r="L243" s="28"/>
      <c r="M243" s="28"/>
      <c r="N243" s="28"/>
      <c r="O243" s="28"/>
      <c r="P243" s="28"/>
      <c r="Q243" s="28"/>
      <c r="R243" s="28"/>
      <c r="S243" s="28"/>
      <c r="T243" s="28"/>
      <c r="U243" s="28"/>
      <c r="V243" s="28"/>
      <c r="W243" s="28"/>
      <c r="X243" s="28"/>
      <c r="Y243" s="28"/>
      <c r="Z243" s="28"/>
      <c r="AA243" s="28"/>
      <c r="AB243" s="28"/>
      <c r="AC243" s="28"/>
      <c r="AD243" s="28"/>
      <c r="AE243" s="28"/>
      <c r="AF243" s="28"/>
      <c r="AH243" s="104">
        <f t="shared" si="11"/>
        <v>0</v>
      </c>
      <c r="AI243" s="104">
        <f t="shared" si="11"/>
        <v>0</v>
      </c>
      <c r="AJ243" s="104">
        <f t="shared" si="11"/>
        <v>0</v>
      </c>
      <c r="AL243" s="105">
        <f t="shared" si="13"/>
        <v>0</v>
      </c>
      <c r="AM243" s="105">
        <f t="shared" si="13"/>
        <v>0</v>
      </c>
      <c r="AN243" s="105">
        <f t="shared" si="13"/>
        <v>0</v>
      </c>
      <c r="AP243" s="105">
        <f t="shared" si="12"/>
        <v>0</v>
      </c>
      <c r="AQ243" s="105">
        <f t="shared" si="12"/>
        <v>0</v>
      </c>
      <c r="AR243" s="105">
        <f t="shared" si="12"/>
        <v>0</v>
      </c>
      <c r="AS243" s="129"/>
      <c r="AT243" s="130"/>
    </row>
    <row r="244" spans="1:46" s="6" customFormat="1" x14ac:dyDescent="0.2">
      <c r="A244" s="237" t="s">
        <v>270</v>
      </c>
      <c r="B244" s="238"/>
      <c r="C244" s="239"/>
      <c r="D244" s="42">
        <f>SUM(D9:D243)</f>
        <v>75153</v>
      </c>
      <c r="E244" s="42">
        <f>SUM(E9:E243)</f>
        <v>65085</v>
      </c>
      <c r="F244" s="42">
        <f>SUM(F9:F243)</f>
        <v>47213</v>
      </c>
      <c r="H244" s="42">
        <f>SUM(H9:H243)</f>
        <v>6028367</v>
      </c>
      <c r="I244" s="42">
        <f>SUM(I9:I243)</f>
        <v>6320388</v>
      </c>
      <c r="J244" s="42">
        <f>SUM(J9:J243)</f>
        <v>6159564</v>
      </c>
      <c r="K244" s="8"/>
      <c r="L244" s="95">
        <f>SUM(L9:L243)</f>
        <v>0</v>
      </c>
      <c r="M244" s="95">
        <f>SUM(M9:M243)</f>
        <v>0</v>
      </c>
      <c r="N244" s="95">
        <f>SUM(N9:N243)</f>
        <v>0</v>
      </c>
      <c r="O244" s="95">
        <f t="shared" ref="O244:AJ244" si="14">SUM(O9:O243)</f>
        <v>0</v>
      </c>
      <c r="P244" s="95">
        <f t="shared" si="14"/>
        <v>0</v>
      </c>
      <c r="Q244" s="95">
        <f t="shared" si="14"/>
        <v>0</v>
      </c>
      <c r="R244" s="95">
        <f t="shared" si="14"/>
        <v>0</v>
      </c>
      <c r="S244" s="95">
        <f t="shared" si="14"/>
        <v>0</v>
      </c>
      <c r="T244" s="95">
        <f t="shared" si="14"/>
        <v>0</v>
      </c>
      <c r="U244" s="95"/>
      <c r="V244" s="95"/>
      <c r="W244" s="95"/>
      <c r="X244" s="95"/>
      <c r="Y244" s="95"/>
      <c r="Z244" s="95"/>
      <c r="AA244" s="95"/>
      <c r="AB244" s="95"/>
      <c r="AC244" s="95"/>
      <c r="AD244" s="95"/>
      <c r="AE244" s="95"/>
      <c r="AF244" s="95"/>
      <c r="AH244" s="106">
        <f t="shared" si="14"/>
        <v>0</v>
      </c>
      <c r="AI244" s="106">
        <f t="shared" si="14"/>
        <v>0</v>
      </c>
      <c r="AJ244" s="106">
        <f t="shared" si="14"/>
        <v>0</v>
      </c>
      <c r="AL244" s="107">
        <f>SUM(AL9:AL243)</f>
        <v>0</v>
      </c>
      <c r="AM244" s="107">
        <f>SUM(AM9:AM243)</f>
        <v>0</v>
      </c>
      <c r="AN244" s="107">
        <f>SUM(AN9:AN243)</f>
        <v>0</v>
      </c>
      <c r="AP244" s="107">
        <f>SUM(AP9:AP243)</f>
        <v>0</v>
      </c>
      <c r="AQ244" s="107">
        <f>SUM(AQ9:AQ243)</f>
        <v>0</v>
      </c>
      <c r="AR244" s="107">
        <f>SUM(AR9:AR243)</f>
        <v>0</v>
      </c>
      <c r="AS244" s="129"/>
      <c r="AT244" s="130"/>
    </row>
    <row r="245" spans="1:46" s="6" customFormat="1" x14ac:dyDescent="0.2">
      <c r="D245" s="96"/>
      <c r="E245" s="96"/>
      <c r="F245" s="96"/>
      <c r="H245" s="97"/>
      <c r="I245" s="97"/>
      <c r="J245" s="97"/>
      <c r="K245" s="8"/>
      <c r="L245" s="80"/>
      <c r="M245" s="80"/>
      <c r="N245" s="80"/>
      <c r="O245" s="80"/>
      <c r="P245" s="80"/>
      <c r="Q245" s="80"/>
      <c r="R245" s="80"/>
      <c r="S245" s="80"/>
      <c r="T245" s="78"/>
      <c r="AP245" s="79"/>
      <c r="AQ245" s="79"/>
      <c r="AR245" s="79"/>
      <c r="AS245" s="79"/>
      <c r="AT245" s="79"/>
    </row>
    <row r="246" spans="1:46" s="6" customFormat="1" x14ac:dyDescent="0.2">
      <c r="C246" s="6" t="s">
        <v>288</v>
      </c>
      <c r="D246" s="96"/>
      <c r="E246" s="96"/>
      <c r="F246" s="96"/>
      <c r="H246" s="97"/>
      <c r="I246" s="97"/>
      <c r="J246" s="97"/>
      <c r="K246" s="8"/>
      <c r="L246" s="78">
        <f>'99 Analyses'!AR234+'99 Analyses'!AR247</f>
        <v>0</v>
      </c>
      <c r="M246" s="78">
        <f>'99 Analyses'!AS234+'99 Analyses'!AS247</f>
        <v>0</v>
      </c>
      <c r="N246" s="78">
        <f>'99 Analyses'!AT234+'99 Analyses'!AT247</f>
        <v>0</v>
      </c>
      <c r="O246" s="78">
        <f>'99 Analyses'!AV234+'99 Analyses'!AV247</f>
        <v>0</v>
      </c>
      <c r="P246" s="78">
        <f>'99 Analyses'!AW234+'99 Analyses'!AW247</f>
        <v>0</v>
      </c>
      <c r="Q246" s="78">
        <f>'99 Analyses'!AX234+'99 Analyses'!AX247</f>
        <v>0</v>
      </c>
      <c r="R246" s="78">
        <f>'99 Analyses'!AZ234+'99 Analyses'!AZ247</f>
        <v>0</v>
      </c>
      <c r="S246" s="78">
        <f>'99 Analyses'!BA234+'99 Analyses'!BA247</f>
        <v>0</v>
      </c>
      <c r="T246" s="78">
        <f>'99 Analyses'!BB234+'99 Analyses'!BB247</f>
        <v>0</v>
      </c>
      <c r="W246" s="108"/>
      <c r="X246" s="108"/>
      <c r="Y246" s="108"/>
      <c r="Z246" s="108"/>
      <c r="AA246" s="108"/>
      <c r="AB246" s="108"/>
      <c r="AC246" s="108"/>
      <c r="AD246" s="108"/>
      <c r="AE246" s="108"/>
      <c r="AF246" s="108"/>
      <c r="AI246" s="109"/>
      <c r="AP246" s="79"/>
      <c r="AQ246" s="79"/>
      <c r="AR246" s="79"/>
      <c r="AS246" s="79"/>
      <c r="AT246" s="79"/>
    </row>
    <row r="247" spans="1:46" s="6" customFormat="1" x14ac:dyDescent="0.2">
      <c r="D247" s="96"/>
      <c r="E247" s="96"/>
      <c r="F247" s="96"/>
      <c r="H247" s="97"/>
      <c r="I247" s="97"/>
      <c r="J247" s="97"/>
      <c r="K247" s="8"/>
      <c r="L247" s="80" t="b">
        <f>+L246=L244</f>
        <v>1</v>
      </c>
      <c r="M247" s="80" t="b">
        <f t="shared" ref="M247:S247" si="15">+M246=M244</f>
        <v>1</v>
      </c>
      <c r="N247" s="80" t="b">
        <f t="shared" si="15"/>
        <v>1</v>
      </c>
      <c r="O247" s="80" t="b">
        <f t="shared" si="15"/>
        <v>1</v>
      </c>
      <c r="P247" s="80" t="b">
        <f t="shared" si="15"/>
        <v>1</v>
      </c>
      <c r="Q247" s="80" t="b">
        <f t="shared" si="15"/>
        <v>1</v>
      </c>
      <c r="R247" s="80" t="b">
        <f t="shared" si="15"/>
        <v>1</v>
      </c>
      <c r="S247" s="80" t="b">
        <f t="shared" si="15"/>
        <v>1</v>
      </c>
      <c r="T247" s="80" t="b">
        <f>+T244=T246</f>
        <v>1</v>
      </c>
      <c r="AP247" s="79"/>
      <c r="AQ247" s="79"/>
      <c r="AR247" s="79"/>
      <c r="AS247" s="79"/>
      <c r="AT247" s="79"/>
    </row>
    <row r="248" spans="1:46" s="6" customFormat="1" x14ac:dyDescent="0.2">
      <c r="D248" s="96"/>
      <c r="E248" s="96"/>
      <c r="F248" s="96"/>
      <c r="H248" s="97"/>
      <c r="I248" s="97"/>
      <c r="J248" s="97"/>
      <c r="K248" s="8"/>
      <c r="L248" s="80"/>
      <c r="M248" s="80"/>
      <c r="N248" s="80"/>
      <c r="O248" s="80"/>
      <c r="P248" s="80"/>
      <c r="Q248" s="80"/>
      <c r="R248" s="80"/>
      <c r="S248" s="80"/>
      <c r="T248" s="80"/>
      <c r="AP248" s="79"/>
      <c r="AQ248" s="79"/>
      <c r="AR248" s="79"/>
      <c r="AS248" s="79"/>
      <c r="AT248" s="79"/>
    </row>
    <row r="249" spans="1:46" s="6" customFormat="1" x14ac:dyDescent="0.2">
      <c r="A249" s="79"/>
      <c r="B249" s="79"/>
      <c r="D249" s="96"/>
      <c r="E249" s="96"/>
      <c r="F249" s="96"/>
      <c r="H249" s="97"/>
      <c r="I249" s="97"/>
      <c r="J249" s="97"/>
      <c r="K249" s="8"/>
      <c r="L249" s="199" t="s">
        <v>529</v>
      </c>
      <c r="M249" s="200"/>
      <c r="N249" s="201"/>
      <c r="O249" s="199" t="s">
        <v>529</v>
      </c>
      <c r="P249" s="200"/>
      <c r="Q249" s="201"/>
      <c r="R249" s="199" t="s">
        <v>529</v>
      </c>
      <c r="S249" s="200"/>
      <c r="T249" s="201"/>
      <c r="U249" s="221" t="s">
        <v>532</v>
      </c>
      <c r="V249" s="222"/>
      <c r="W249" s="222"/>
      <c r="X249" s="222"/>
      <c r="Y249" s="222"/>
      <c r="Z249" s="223"/>
      <c r="AA249" s="221" t="s">
        <v>531</v>
      </c>
      <c r="AB249" s="222"/>
      <c r="AC249" s="222"/>
      <c r="AD249" s="222"/>
      <c r="AE249" s="222"/>
      <c r="AF249" s="223"/>
      <c r="AG249" s="3"/>
      <c r="AH249" s="246"/>
      <c r="AI249" s="247"/>
      <c r="AJ249" s="248"/>
      <c r="AL249" s="243"/>
      <c r="AM249" s="244"/>
      <c r="AN249" s="245"/>
      <c r="AP249" s="79"/>
      <c r="AQ249" s="79"/>
      <c r="AR249" s="79"/>
      <c r="AS249" s="79"/>
      <c r="AT249" s="79"/>
    </row>
    <row r="250" spans="1:46" s="6" customFormat="1" ht="12" customHeight="1" x14ac:dyDescent="0.2">
      <c r="A250" s="110"/>
      <c r="B250" s="110"/>
      <c r="C250" s="240" t="s">
        <v>512</v>
      </c>
      <c r="D250" s="96"/>
      <c r="E250" s="96"/>
      <c r="F250" s="96"/>
      <c r="H250" s="97"/>
      <c r="I250" s="97"/>
      <c r="J250" s="97"/>
      <c r="K250" s="8"/>
      <c r="L250" s="215" t="s">
        <v>537</v>
      </c>
      <c r="M250" s="216"/>
      <c r="N250" s="217"/>
      <c r="O250" s="204" t="s">
        <v>528</v>
      </c>
      <c r="P250" s="204"/>
      <c r="Q250" s="204"/>
      <c r="R250" s="204" t="s">
        <v>540</v>
      </c>
      <c r="S250" s="204"/>
      <c r="T250" s="204"/>
      <c r="U250" s="224" t="s">
        <v>541</v>
      </c>
      <c r="V250" s="224"/>
      <c r="W250" s="224"/>
      <c r="X250" s="224" t="s">
        <v>542</v>
      </c>
      <c r="Y250" s="224"/>
      <c r="Z250" s="224"/>
      <c r="AA250" s="224" t="s">
        <v>543</v>
      </c>
      <c r="AB250" s="224"/>
      <c r="AC250" s="224"/>
      <c r="AD250" s="224" t="s">
        <v>544</v>
      </c>
      <c r="AE250" s="224"/>
      <c r="AF250" s="224"/>
      <c r="AG250" s="3"/>
      <c r="AH250" s="194" t="s">
        <v>545</v>
      </c>
      <c r="AI250" s="194"/>
      <c r="AJ250" s="194"/>
      <c r="AL250" s="204" t="str">
        <f>+AL6</f>
        <v xml:space="preserve">Falsification des prix du commerce EN AFRIQUE DU SUD 		
		</v>
      </c>
      <c r="AM250" s="204"/>
      <c r="AN250" s="204"/>
      <c r="AP250" s="79"/>
      <c r="AQ250" s="79"/>
      <c r="AR250" s="79"/>
      <c r="AS250" s="79"/>
      <c r="AT250" s="79"/>
    </row>
    <row r="251" spans="1:46" s="6" customFormat="1" ht="24.75" customHeight="1" x14ac:dyDescent="0.2">
      <c r="A251" s="110"/>
      <c r="B251" s="110"/>
      <c r="C251" s="241"/>
      <c r="D251" s="96"/>
      <c r="E251" s="96"/>
      <c r="F251" s="96"/>
      <c r="H251" s="97"/>
      <c r="I251" s="97"/>
      <c r="J251" s="97"/>
      <c r="K251" s="8"/>
      <c r="L251" s="218"/>
      <c r="M251" s="219"/>
      <c r="N251" s="220"/>
      <c r="O251" s="204"/>
      <c r="P251" s="204"/>
      <c r="Q251" s="204"/>
      <c r="R251" s="204"/>
      <c r="S251" s="204"/>
      <c r="T251" s="204"/>
      <c r="U251" s="224"/>
      <c r="V251" s="224"/>
      <c r="W251" s="224"/>
      <c r="X251" s="224"/>
      <c r="Y251" s="224"/>
      <c r="Z251" s="224"/>
      <c r="AA251" s="224"/>
      <c r="AB251" s="224"/>
      <c r="AC251" s="224"/>
      <c r="AD251" s="224"/>
      <c r="AE251" s="224"/>
      <c r="AF251" s="224"/>
      <c r="AG251" s="3"/>
      <c r="AH251" s="194"/>
      <c r="AI251" s="194"/>
      <c r="AJ251" s="194"/>
      <c r="AL251" s="204"/>
      <c r="AM251" s="204"/>
      <c r="AN251" s="204"/>
      <c r="AP251" s="79"/>
      <c r="AQ251" s="79"/>
      <c r="AR251" s="79"/>
      <c r="AS251" s="79"/>
      <c r="AT251" s="79"/>
    </row>
    <row r="252" spans="1:46" s="6" customFormat="1" x14ac:dyDescent="0.2">
      <c r="A252" s="110"/>
      <c r="B252" s="110"/>
      <c r="C252" s="242"/>
      <c r="D252" s="96"/>
      <c r="E252" s="96"/>
      <c r="F252" s="96"/>
      <c r="H252" s="97"/>
      <c r="I252" s="97"/>
      <c r="J252" s="97"/>
      <c r="K252" s="8"/>
      <c r="L252" s="22">
        <v>2011</v>
      </c>
      <c r="M252" s="22">
        <v>2012</v>
      </c>
      <c r="N252" s="22">
        <v>2013</v>
      </c>
      <c r="O252" s="22">
        <v>2011</v>
      </c>
      <c r="P252" s="22">
        <v>2012</v>
      </c>
      <c r="Q252" s="22">
        <v>2013</v>
      </c>
      <c r="R252" s="22">
        <v>2011</v>
      </c>
      <c r="S252" s="22">
        <v>2012</v>
      </c>
      <c r="T252" s="22">
        <v>2013</v>
      </c>
      <c r="U252" s="103">
        <v>2011</v>
      </c>
      <c r="V252" s="103">
        <v>2012</v>
      </c>
      <c r="W252" s="103">
        <v>2013</v>
      </c>
      <c r="X252" s="103">
        <v>2011</v>
      </c>
      <c r="Y252" s="103">
        <v>2012</v>
      </c>
      <c r="Z252" s="103">
        <v>2013</v>
      </c>
      <c r="AA252" s="103">
        <v>2011</v>
      </c>
      <c r="AB252" s="103">
        <v>2012</v>
      </c>
      <c r="AC252" s="103">
        <v>2013</v>
      </c>
      <c r="AD252" s="103">
        <v>2011</v>
      </c>
      <c r="AE252" s="103">
        <v>2012</v>
      </c>
      <c r="AF252" s="103">
        <v>2013</v>
      </c>
      <c r="AG252" s="3"/>
      <c r="AH252" s="18">
        <v>2011</v>
      </c>
      <c r="AI252" s="18">
        <v>2012</v>
      </c>
      <c r="AJ252" s="18">
        <v>2013</v>
      </c>
      <c r="AL252" s="22">
        <v>2011</v>
      </c>
      <c r="AM252" s="22">
        <v>2012</v>
      </c>
      <c r="AN252" s="22">
        <v>2013</v>
      </c>
      <c r="AP252" s="79"/>
      <c r="AQ252" s="79"/>
      <c r="AR252" s="79"/>
      <c r="AS252" s="79"/>
      <c r="AT252" s="79"/>
    </row>
    <row r="253" spans="1:46" s="6" customFormat="1" x14ac:dyDescent="0.2">
      <c r="A253" s="79"/>
      <c r="B253" s="79"/>
      <c r="C253" s="111" t="s">
        <v>348</v>
      </c>
      <c r="D253" s="96"/>
      <c r="E253" s="96"/>
      <c r="F253" s="96"/>
      <c r="H253" s="97"/>
      <c r="I253" s="97"/>
      <c r="J253" s="97"/>
      <c r="K253" s="8"/>
      <c r="L253" s="95">
        <f>SUM(L9:L65)</f>
        <v>0</v>
      </c>
      <c r="M253" s="95">
        <f t="shared" ref="M253:AJ253" si="16">SUM(M9:M65)</f>
        <v>0</v>
      </c>
      <c r="N253" s="95">
        <f t="shared" si="16"/>
        <v>0</v>
      </c>
      <c r="O253" s="95">
        <f t="shared" si="16"/>
        <v>0</v>
      </c>
      <c r="P253" s="95">
        <f t="shared" si="16"/>
        <v>0</v>
      </c>
      <c r="Q253" s="95">
        <f t="shared" si="16"/>
        <v>0</v>
      </c>
      <c r="R253" s="95">
        <f t="shared" si="16"/>
        <v>0</v>
      </c>
      <c r="S253" s="95">
        <f t="shared" si="16"/>
        <v>0</v>
      </c>
      <c r="T253" s="95">
        <f t="shared" si="16"/>
        <v>0</v>
      </c>
      <c r="U253" s="95"/>
      <c r="V253" s="95"/>
      <c r="W253" s="95"/>
      <c r="X253" s="95"/>
      <c r="Y253" s="95"/>
      <c r="Z253" s="95"/>
      <c r="AA253" s="95"/>
      <c r="AB253" s="95"/>
      <c r="AC253" s="95"/>
      <c r="AD253" s="95"/>
      <c r="AE253" s="95"/>
      <c r="AF253" s="95"/>
      <c r="AG253" s="78">
        <f t="shared" si="16"/>
        <v>0</v>
      </c>
      <c r="AH253" s="95">
        <f t="shared" si="16"/>
        <v>0</v>
      </c>
      <c r="AI253" s="95">
        <f t="shared" si="16"/>
        <v>0</v>
      </c>
      <c r="AJ253" s="95">
        <f t="shared" si="16"/>
        <v>0</v>
      </c>
      <c r="AL253" s="105">
        <f>-U253+X253</f>
        <v>0</v>
      </c>
      <c r="AM253" s="105">
        <f t="shared" ref="AM253:AN257" si="17">+AB253+AE253</f>
        <v>0</v>
      </c>
      <c r="AN253" s="105">
        <f t="shared" si="17"/>
        <v>0</v>
      </c>
      <c r="AP253" s="79"/>
      <c r="AQ253" s="79"/>
      <c r="AR253" s="79"/>
      <c r="AS253" s="79"/>
      <c r="AT253" s="79"/>
    </row>
    <row r="254" spans="1:46" s="6" customFormat="1" x14ac:dyDescent="0.2">
      <c r="A254" s="79"/>
      <c r="B254" s="79"/>
      <c r="C254" s="111" t="s">
        <v>196</v>
      </c>
      <c r="D254" s="96"/>
      <c r="E254" s="96"/>
      <c r="F254" s="96"/>
      <c r="H254" s="97"/>
      <c r="I254" s="97"/>
      <c r="J254" s="97"/>
      <c r="K254" s="8"/>
      <c r="L254" s="95">
        <f>SUM(L163:L211)</f>
        <v>0</v>
      </c>
      <c r="M254" s="95">
        <f t="shared" ref="M254:AJ254" si="18">SUM(M163:M211)</f>
        <v>0</v>
      </c>
      <c r="N254" s="95">
        <f t="shared" si="18"/>
        <v>0</v>
      </c>
      <c r="O254" s="95">
        <f t="shared" si="18"/>
        <v>0</v>
      </c>
      <c r="P254" s="95">
        <f t="shared" si="18"/>
        <v>0</v>
      </c>
      <c r="Q254" s="95">
        <f t="shared" si="18"/>
        <v>0</v>
      </c>
      <c r="R254" s="95">
        <f t="shared" si="18"/>
        <v>0</v>
      </c>
      <c r="S254" s="95">
        <f t="shared" si="18"/>
        <v>0</v>
      </c>
      <c r="T254" s="95">
        <f t="shared" si="18"/>
        <v>0</v>
      </c>
      <c r="U254" s="95"/>
      <c r="V254" s="95"/>
      <c r="W254" s="95"/>
      <c r="X254" s="95"/>
      <c r="Y254" s="95"/>
      <c r="Z254" s="95"/>
      <c r="AA254" s="95"/>
      <c r="AB254" s="95"/>
      <c r="AC254" s="95"/>
      <c r="AD254" s="95"/>
      <c r="AE254" s="95"/>
      <c r="AF254" s="95"/>
      <c r="AG254" s="78">
        <f t="shared" si="18"/>
        <v>0</v>
      </c>
      <c r="AH254" s="95">
        <f t="shared" si="18"/>
        <v>0</v>
      </c>
      <c r="AI254" s="95">
        <f t="shared" si="18"/>
        <v>0</v>
      </c>
      <c r="AJ254" s="95">
        <f t="shared" si="18"/>
        <v>0</v>
      </c>
      <c r="AL254" s="105">
        <f>-U254+X254</f>
        <v>0</v>
      </c>
      <c r="AM254" s="105">
        <f t="shared" si="17"/>
        <v>0</v>
      </c>
      <c r="AN254" s="105">
        <f t="shared" si="17"/>
        <v>0</v>
      </c>
      <c r="AP254" s="79"/>
      <c r="AQ254" s="79"/>
      <c r="AR254" s="79"/>
      <c r="AS254" s="79"/>
      <c r="AT254" s="79"/>
    </row>
    <row r="255" spans="1:46" s="6" customFormat="1" x14ac:dyDescent="0.2">
      <c r="C255" s="111" t="s">
        <v>386</v>
      </c>
      <c r="D255" s="96"/>
      <c r="E255" s="96"/>
      <c r="F255" s="96"/>
      <c r="H255" s="97"/>
      <c r="I255" s="97"/>
      <c r="J255" s="97"/>
      <c r="K255" s="8"/>
      <c r="L255" s="95">
        <f>SUM(L66:L112)</f>
        <v>0</v>
      </c>
      <c r="M255" s="95">
        <f t="shared" ref="M255:AJ255" si="19">SUM(M66:M112)</f>
        <v>0</v>
      </c>
      <c r="N255" s="95">
        <f t="shared" si="19"/>
        <v>0</v>
      </c>
      <c r="O255" s="95">
        <f t="shared" si="19"/>
        <v>0</v>
      </c>
      <c r="P255" s="95">
        <f t="shared" si="19"/>
        <v>0</v>
      </c>
      <c r="Q255" s="95">
        <f t="shared" si="19"/>
        <v>0</v>
      </c>
      <c r="R255" s="95">
        <f t="shared" si="19"/>
        <v>0</v>
      </c>
      <c r="S255" s="95">
        <f t="shared" si="19"/>
        <v>0</v>
      </c>
      <c r="T255" s="95">
        <f t="shared" si="19"/>
        <v>0</v>
      </c>
      <c r="U255" s="95"/>
      <c r="V255" s="95"/>
      <c r="W255" s="95"/>
      <c r="X255" s="95"/>
      <c r="Y255" s="95"/>
      <c r="Z255" s="95"/>
      <c r="AA255" s="95"/>
      <c r="AB255" s="95"/>
      <c r="AC255" s="95"/>
      <c r="AD255" s="95"/>
      <c r="AE255" s="95"/>
      <c r="AF255" s="95"/>
      <c r="AG255" s="78">
        <f t="shared" si="19"/>
        <v>0</v>
      </c>
      <c r="AH255" s="95">
        <f t="shared" si="19"/>
        <v>0</v>
      </c>
      <c r="AI255" s="95">
        <f t="shared" si="19"/>
        <v>0</v>
      </c>
      <c r="AJ255" s="95">
        <f t="shared" si="19"/>
        <v>0</v>
      </c>
      <c r="AL255" s="105">
        <f>-U255+X255</f>
        <v>0</v>
      </c>
      <c r="AM255" s="105">
        <f t="shared" si="17"/>
        <v>0</v>
      </c>
      <c r="AN255" s="105">
        <f t="shared" si="17"/>
        <v>0</v>
      </c>
      <c r="AP255" s="79"/>
      <c r="AQ255" s="79"/>
      <c r="AR255" s="79"/>
      <c r="AS255" s="79"/>
      <c r="AT255" s="79"/>
    </row>
    <row r="256" spans="1:46" s="6" customFormat="1" x14ac:dyDescent="0.2">
      <c r="C256" s="111" t="s">
        <v>410</v>
      </c>
      <c r="D256" s="96"/>
      <c r="E256" s="96"/>
      <c r="F256" s="96"/>
      <c r="H256" s="97"/>
      <c r="I256" s="97"/>
      <c r="J256" s="97"/>
      <c r="K256" s="8"/>
      <c r="L256" s="95">
        <f>SUM(L113:L162)</f>
        <v>0</v>
      </c>
      <c r="M256" s="95">
        <f t="shared" ref="M256:AJ256" si="20">SUM(M113:M162)</f>
        <v>0</v>
      </c>
      <c r="N256" s="95">
        <f t="shared" si="20"/>
        <v>0</v>
      </c>
      <c r="O256" s="95">
        <f t="shared" si="20"/>
        <v>0</v>
      </c>
      <c r="P256" s="95">
        <f t="shared" si="20"/>
        <v>0</v>
      </c>
      <c r="Q256" s="95">
        <f t="shared" si="20"/>
        <v>0</v>
      </c>
      <c r="R256" s="95">
        <f t="shared" si="20"/>
        <v>0</v>
      </c>
      <c r="S256" s="95">
        <f t="shared" si="20"/>
        <v>0</v>
      </c>
      <c r="T256" s="95">
        <f t="shared" si="20"/>
        <v>0</v>
      </c>
      <c r="U256" s="95"/>
      <c r="V256" s="95"/>
      <c r="W256" s="95"/>
      <c r="X256" s="95"/>
      <c r="Y256" s="95"/>
      <c r="Z256" s="95"/>
      <c r="AA256" s="95"/>
      <c r="AB256" s="95"/>
      <c r="AC256" s="95"/>
      <c r="AD256" s="95"/>
      <c r="AE256" s="95"/>
      <c r="AF256" s="95"/>
      <c r="AG256" s="78">
        <f t="shared" si="20"/>
        <v>0</v>
      </c>
      <c r="AH256" s="95">
        <f t="shared" si="20"/>
        <v>0</v>
      </c>
      <c r="AI256" s="95">
        <f t="shared" si="20"/>
        <v>0</v>
      </c>
      <c r="AJ256" s="95">
        <f t="shared" si="20"/>
        <v>0</v>
      </c>
      <c r="AL256" s="105">
        <f>-U256+X256</f>
        <v>0</v>
      </c>
      <c r="AM256" s="105">
        <f t="shared" si="17"/>
        <v>0</v>
      </c>
      <c r="AN256" s="105">
        <f t="shared" si="17"/>
        <v>0</v>
      </c>
      <c r="AP256" s="79"/>
      <c r="AQ256" s="79"/>
      <c r="AR256" s="79"/>
      <c r="AS256" s="79"/>
      <c r="AT256" s="79"/>
    </row>
    <row r="257" spans="3:46" s="6" customFormat="1" x14ac:dyDescent="0.2">
      <c r="C257" s="111" t="s">
        <v>479</v>
      </c>
      <c r="D257" s="96"/>
      <c r="E257" s="96"/>
      <c r="F257" s="96"/>
      <c r="H257" s="97"/>
      <c r="I257" s="97"/>
      <c r="J257" s="97"/>
      <c r="K257" s="8"/>
      <c r="L257" s="95">
        <f>SUM(L212:L243)</f>
        <v>0</v>
      </c>
      <c r="M257" s="95">
        <f t="shared" ref="M257:AJ257" si="21">SUM(M212:M243)</f>
        <v>0</v>
      </c>
      <c r="N257" s="95">
        <f t="shared" si="21"/>
        <v>0</v>
      </c>
      <c r="O257" s="95">
        <f t="shared" si="21"/>
        <v>0</v>
      </c>
      <c r="P257" s="95">
        <f t="shared" si="21"/>
        <v>0</v>
      </c>
      <c r="Q257" s="95">
        <f t="shared" si="21"/>
        <v>0</v>
      </c>
      <c r="R257" s="95">
        <f t="shared" si="21"/>
        <v>0</v>
      </c>
      <c r="S257" s="95">
        <f t="shared" si="21"/>
        <v>0</v>
      </c>
      <c r="T257" s="95">
        <f t="shared" si="21"/>
        <v>0</v>
      </c>
      <c r="U257" s="95"/>
      <c r="V257" s="95"/>
      <c r="W257" s="95"/>
      <c r="X257" s="95"/>
      <c r="Y257" s="95"/>
      <c r="Z257" s="95"/>
      <c r="AA257" s="95"/>
      <c r="AB257" s="95"/>
      <c r="AC257" s="95"/>
      <c r="AD257" s="95"/>
      <c r="AE257" s="95"/>
      <c r="AF257" s="95"/>
      <c r="AG257" s="78">
        <f t="shared" si="21"/>
        <v>0</v>
      </c>
      <c r="AH257" s="95">
        <f t="shared" si="21"/>
        <v>0</v>
      </c>
      <c r="AI257" s="95">
        <f t="shared" si="21"/>
        <v>0</v>
      </c>
      <c r="AJ257" s="95">
        <f t="shared" si="21"/>
        <v>0</v>
      </c>
      <c r="AL257" s="105">
        <f>-U257+X257</f>
        <v>0</v>
      </c>
      <c r="AM257" s="105">
        <f t="shared" si="17"/>
        <v>0</v>
      </c>
      <c r="AN257" s="105">
        <f t="shared" si="17"/>
        <v>0</v>
      </c>
      <c r="AP257" s="79"/>
      <c r="AQ257" s="79"/>
      <c r="AR257" s="79"/>
      <c r="AS257" s="79"/>
      <c r="AT257" s="79"/>
    </row>
    <row r="258" spans="3:46" s="6" customFormat="1" ht="12.75" thickBot="1" x14ac:dyDescent="0.25">
      <c r="C258" s="111" t="s">
        <v>270</v>
      </c>
      <c r="D258" s="96"/>
      <c r="E258" s="96"/>
      <c r="F258" s="96"/>
      <c r="H258" s="97"/>
      <c r="I258" s="97"/>
      <c r="J258" s="97"/>
      <c r="K258" s="8"/>
      <c r="L258" s="112">
        <f>SUM(L253:L257)</f>
        <v>0</v>
      </c>
      <c r="M258" s="112">
        <f t="shared" ref="M258:AG258" si="22">SUM(M253:M257)</f>
        <v>0</v>
      </c>
      <c r="N258" s="112">
        <f t="shared" si="22"/>
        <v>0</v>
      </c>
      <c r="O258" s="112">
        <f t="shared" si="22"/>
        <v>0</v>
      </c>
      <c r="P258" s="112">
        <f t="shared" si="22"/>
        <v>0</v>
      </c>
      <c r="Q258" s="112">
        <f t="shared" si="22"/>
        <v>0</v>
      </c>
      <c r="R258" s="112">
        <f t="shared" si="22"/>
        <v>0</v>
      </c>
      <c r="S258" s="112">
        <f t="shared" si="22"/>
        <v>0</v>
      </c>
      <c r="T258" s="112">
        <f t="shared" si="22"/>
        <v>0</v>
      </c>
      <c r="U258" s="112">
        <f t="shared" si="22"/>
        <v>0</v>
      </c>
      <c r="V258" s="112">
        <f t="shared" si="22"/>
        <v>0</v>
      </c>
      <c r="W258" s="112">
        <f t="shared" si="22"/>
        <v>0</v>
      </c>
      <c r="X258" s="112">
        <f t="shared" si="22"/>
        <v>0</v>
      </c>
      <c r="Y258" s="112">
        <f t="shared" si="22"/>
        <v>0</v>
      </c>
      <c r="Z258" s="112">
        <f t="shared" si="22"/>
        <v>0</v>
      </c>
      <c r="AA258" s="112">
        <f t="shared" si="22"/>
        <v>0</v>
      </c>
      <c r="AB258" s="112">
        <f t="shared" si="22"/>
        <v>0</v>
      </c>
      <c r="AC258" s="112">
        <f t="shared" si="22"/>
        <v>0</v>
      </c>
      <c r="AD258" s="112">
        <f t="shared" si="22"/>
        <v>0</v>
      </c>
      <c r="AE258" s="112">
        <f t="shared" si="22"/>
        <v>0</v>
      </c>
      <c r="AF258" s="112">
        <f t="shared" si="22"/>
        <v>0</v>
      </c>
      <c r="AG258" s="112">
        <f t="shared" si="22"/>
        <v>0</v>
      </c>
      <c r="AH258" s="113">
        <f>SUM(AH253:AH257)</f>
        <v>0</v>
      </c>
      <c r="AI258" s="113">
        <f>SUM(AI253:AI257)</f>
        <v>0</v>
      </c>
      <c r="AJ258" s="113">
        <f>SUM(AJ253:AJ257)</f>
        <v>0</v>
      </c>
      <c r="AL258" s="114">
        <f>SUM(AL253:AL257)</f>
        <v>0</v>
      </c>
      <c r="AM258" s="114">
        <f>SUM(AM253:AM257)</f>
        <v>0</v>
      </c>
      <c r="AN258" s="114">
        <f>SUM(AN253:AN257)</f>
        <v>0</v>
      </c>
      <c r="AP258" s="79"/>
      <c r="AQ258" s="79"/>
      <c r="AR258" s="79"/>
      <c r="AS258" s="79"/>
      <c r="AT258" s="79"/>
    </row>
    <row r="259" spans="3:46" s="6" customFormat="1" ht="12.75" thickTop="1" x14ac:dyDescent="0.2">
      <c r="D259" s="96"/>
      <c r="E259" s="96"/>
      <c r="F259" s="96"/>
      <c r="H259" s="97"/>
      <c r="I259" s="97"/>
      <c r="J259" s="97"/>
      <c r="K259" s="8"/>
      <c r="L259" s="80"/>
      <c r="M259" s="80"/>
      <c r="N259" s="80"/>
      <c r="O259" s="80"/>
      <c r="P259" s="80"/>
      <c r="Q259" s="80"/>
      <c r="R259" s="80"/>
      <c r="S259" s="80"/>
      <c r="T259" s="80"/>
      <c r="AP259" s="79"/>
      <c r="AQ259" s="79"/>
      <c r="AR259" s="79"/>
      <c r="AS259" s="79"/>
      <c r="AT259" s="79"/>
    </row>
    <row r="260" spans="3:46" s="6" customFormat="1" x14ac:dyDescent="0.2">
      <c r="C260" s="6" t="s">
        <v>520</v>
      </c>
      <c r="D260" s="96"/>
      <c r="E260" s="96"/>
      <c r="F260" s="96"/>
      <c r="H260" s="97"/>
      <c r="I260" s="97"/>
      <c r="J260" s="97"/>
      <c r="K260" s="8"/>
      <c r="L260" s="80" t="b">
        <f>+L258=L244</f>
        <v>1</v>
      </c>
      <c r="M260" s="80" t="b">
        <f t="shared" ref="M260:AN260" si="23">+M258=M244</f>
        <v>1</v>
      </c>
      <c r="N260" s="80" t="b">
        <f t="shared" si="23"/>
        <v>1</v>
      </c>
      <c r="O260" s="80" t="b">
        <f t="shared" si="23"/>
        <v>1</v>
      </c>
      <c r="P260" s="80" t="b">
        <f t="shared" si="23"/>
        <v>1</v>
      </c>
      <c r="Q260" s="80" t="b">
        <f t="shared" si="23"/>
        <v>1</v>
      </c>
      <c r="R260" s="80" t="b">
        <f t="shared" si="23"/>
        <v>1</v>
      </c>
      <c r="S260" s="80" t="b">
        <f t="shared" si="23"/>
        <v>1</v>
      </c>
      <c r="T260" s="80" t="b">
        <f t="shared" si="23"/>
        <v>1</v>
      </c>
      <c r="U260" s="80" t="b">
        <f t="shared" si="23"/>
        <v>1</v>
      </c>
      <c r="V260" s="80" t="b">
        <f t="shared" si="23"/>
        <v>1</v>
      </c>
      <c r="W260" s="80" t="b">
        <f t="shared" si="23"/>
        <v>1</v>
      </c>
      <c r="X260" s="80" t="b">
        <f t="shared" si="23"/>
        <v>1</v>
      </c>
      <c r="Y260" s="80" t="b">
        <f t="shared" si="23"/>
        <v>1</v>
      </c>
      <c r="Z260" s="80" t="b">
        <f t="shared" si="23"/>
        <v>1</v>
      </c>
      <c r="AA260" s="80" t="b">
        <f t="shared" si="23"/>
        <v>1</v>
      </c>
      <c r="AB260" s="80" t="b">
        <f t="shared" si="23"/>
        <v>1</v>
      </c>
      <c r="AC260" s="80" t="b">
        <f t="shared" si="23"/>
        <v>1</v>
      </c>
      <c r="AD260" s="80" t="b">
        <f t="shared" si="23"/>
        <v>1</v>
      </c>
      <c r="AE260" s="80" t="b">
        <f t="shared" si="23"/>
        <v>1</v>
      </c>
      <c r="AF260" s="80" t="b">
        <f t="shared" si="23"/>
        <v>1</v>
      </c>
      <c r="AG260" s="80"/>
      <c r="AH260" s="80" t="b">
        <f t="shared" si="23"/>
        <v>1</v>
      </c>
      <c r="AI260" s="80" t="b">
        <f t="shared" si="23"/>
        <v>1</v>
      </c>
      <c r="AJ260" s="80" t="b">
        <f t="shared" si="23"/>
        <v>1</v>
      </c>
      <c r="AL260" s="80" t="b">
        <f t="shared" si="23"/>
        <v>1</v>
      </c>
      <c r="AM260" s="80" t="b">
        <f t="shared" si="23"/>
        <v>1</v>
      </c>
      <c r="AN260" s="80" t="b">
        <f t="shared" si="23"/>
        <v>1</v>
      </c>
      <c r="AP260" s="79"/>
      <c r="AQ260" s="79"/>
      <c r="AR260" s="79"/>
      <c r="AS260" s="79"/>
      <c r="AT260" s="79"/>
    </row>
    <row r="261" spans="3:46" s="6" customFormat="1" x14ac:dyDescent="0.2">
      <c r="D261" s="96"/>
      <c r="E261" s="96"/>
      <c r="F261" s="96"/>
      <c r="H261" s="97"/>
      <c r="I261" s="97"/>
      <c r="J261" s="97"/>
      <c r="K261" s="8"/>
      <c r="L261" s="80"/>
      <c r="M261" s="80"/>
      <c r="N261" s="80"/>
      <c r="O261" s="80"/>
      <c r="P261" s="80"/>
      <c r="Q261" s="80"/>
      <c r="R261" s="80"/>
      <c r="S261" s="80"/>
      <c r="T261" s="80"/>
      <c r="AP261" s="79"/>
      <c r="AQ261" s="79"/>
      <c r="AR261" s="79"/>
      <c r="AS261" s="79"/>
      <c r="AT261" s="79"/>
    </row>
    <row r="262" spans="3:46" s="6" customFormat="1" x14ac:dyDescent="0.2">
      <c r="C262" s="6" t="s">
        <v>311</v>
      </c>
      <c r="D262" s="96"/>
      <c r="E262" s="96"/>
      <c r="F262" s="96"/>
      <c r="H262" s="97"/>
      <c r="I262" s="97"/>
      <c r="J262" s="97"/>
      <c r="K262" s="8"/>
      <c r="L262" s="80"/>
      <c r="M262" s="80"/>
      <c r="N262" s="80"/>
      <c r="O262" s="80"/>
      <c r="P262" s="80"/>
      <c r="Q262" s="80"/>
      <c r="R262" s="80"/>
      <c r="S262" s="80"/>
      <c r="T262" s="80"/>
      <c r="AH262" s="6">
        <f>+'[2]Trade Mispricing BASEDATA'!AB5</f>
        <v>7.2530999999999999</v>
      </c>
      <c r="AI262" s="6">
        <f>+'[2]Trade Mispricing BASEDATA'!AC5</f>
        <v>8.2098999999999993</v>
      </c>
      <c r="AJ262" s="6">
        <f>+'[2]Trade Mispricing BASEDATA'!AD5</f>
        <v>9.6501999999999999</v>
      </c>
      <c r="AP262" s="79"/>
      <c r="AQ262" s="79"/>
      <c r="AR262" s="79"/>
      <c r="AS262" s="79"/>
      <c r="AT262" s="79"/>
    </row>
    <row r="263" spans="3:46" s="6" customFormat="1" ht="24" x14ac:dyDescent="0.2">
      <c r="C263" s="115" t="s">
        <v>538</v>
      </c>
      <c r="D263" s="96"/>
      <c r="E263" s="96"/>
      <c r="F263" s="96"/>
      <c r="H263" s="97"/>
      <c r="I263" s="97"/>
      <c r="J263" s="97"/>
      <c r="K263" s="8"/>
      <c r="L263" s="80"/>
      <c r="M263" s="80"/>
      <c r="N263" s="80"/>
      <c r="O263" s="80"/>
      <c r="P263" s="80"/>
      <c r="Q263" s="80"/>
      <c r="R263" s="80"/>
      <c r="S263" s="80"/>
      <c r="T263" s="80"/>
      <c r="AH263" s="116">
        <f>+AH258/AH262</f>
        <v>0</v>
      </c>
      <c r="AI263" s="116">
        <f>+AI258/AI262</f>
        <v>0</v>
      </c>
      <c r="AJ263" s="116">
        <f>+AJ258/AJ262</f>
        <v>0</v>
      </c>
      <c r="AL263" s="117">
        <f>+AL258/AH262</f>
        <v>0</v>
      </c>
      <c r="AM263" s="117">
        <f>+AM258/AI262</f>
        <v>0</v>
      </c>
      <c r="AN263" s="117">
        <f>+AN258/AJ262</f>
        <v>0</v>
      </c>
      <c r="AP263" s="79"/>
      <c r="AQ263" s="79"/>
      <c r="AR263" s="79"/>
      <c r="AS263" s="79"/>
      <c r="AT263" s="79"/>
    </row>
    <row r="264" spans="3:46" s="6" customFormat="1" x14ac:dyDescent="0.2">
      <c r="D264" s="96"/>
      <c r="E264" s="96"/>
      <c r="F264" s="96"/>
      <c r="H264" s="97"/>
      <c r="I264" s="97"/>
      <c r="J264" s="97"/>
      <c r="K264" s="8"/>
      <c r="L264" s="80"/>
      <c r="M264" s="80"/>
      <c r="N264" s="80"/>
      <c r="O264" s="80"/>
      <c r="P264" s="80"/>
      <c r="Q264" s="80"/>
      <c r="R264" s="80"/>
      <c r="S264" s="80"/>
      <c r="T264" s="80"/>
      <c r="AP264" s="79"/>
      <c r="AQ264" s="79"/>
      <c r="AR264" s="79"/>
      <c r="AS264" s="79"/>
      <c r="AT264" s="79"/>
    </row>
    <row r="265" spans="3:46" s="6" customFormat="1" x14ac:dyDescent="0.2">
      <c r="C265" s="6" t="s">
        <v>301</v>
      </c>
      <c r="D265" s="96"/>
      <c r="E265" s="96"/>
      <c r="F265" s="96"/>
      <c r="H265" s="97"/>
      <c r="I265" s="97"/>
      <c r="J265" s="97"/>
      <c r="K265" s="8"/>
      <c r="L265" s="80"/>
      <c r="M265" s="80"/>
      <c r="N265" s="80"/>
      <c r="O265" s="80"/>
      <c r="P265" s="80"/>
      <c r="Q265" s="80"/>
      <c r="R265" s="80"/>
      <c r="S265" s="80"/>
      <c r="T265" s="80"/>
      <c r="AP265" s="79"/>
      <c r="AQ265" s="79"/>
      <c r="AR265" s="79"/>
      <c r="AS265" s="79"/>
      <c r="AT265" s="79"/>
    </row>
    <row r="266" spans="3:46" s="6" customFormat="1" x14ac:dyDescent="0.2">
      <c r="C266" s="118" t="s">
        <v>521</v>
      </c>
      <c r="D266" s="96"/>
      <c r="E266" s="96"/>
      <c r="F266" s="96"/>
      <c r="H266" s="97"/>
      <c r="I266" s="97"/>
      <c r="J266" s="97"/>
      <c r="K266" s="8"/>
      <c r="L266" s="80"/>
      <c r="M266" s="80"/>
      <c r="N266" s="80"/>
      <c r="O266" s="80"/>
      <c r="P266" s="80"/>
      <c r="Q266" s="80"/>
      <c r="R266" s="80"/>
      <c r="S266" s="80"/>
      <c r="T266" s="80"/>
      <c r="AP266" s="79"/>
      <c r="AQ266" s="79"/>
      <c r="AR266" s="79"/>
      <c r="AS266" s="79"/>
      <c r="AT266" s="79"/>
    </row>
    <row r="267" spans="3:46" s="6" customFormat="1" x14ac:dyDescent="0.2">
      <c r="C267" s="111" t="s">
        <v>348</v>
      </c>
      <c r="D267" s="96"/>
      <c r="E267" s="96"/>
      <c r="F267" s="96"/>
      <c r="H267" s="97"/>
      <c r="I267" s="97"/>
      <c r="J267" s="97"/>
      <c r="K267" s="8"/>
      <c r="L267" s="80"/>
      <c r="M267" s="119" t="e">
        <f t="shared" ref="M267:AJ272" si="24">+(M253-L253)/L253</f>
        <v>#DIV/0!</v>
      </c>
      <c r="N267" s="119" t="e">
        <f t="shared" si="24"/>
        <v>#DIV/0!</v>
      </c>
      <c r="O267" s="119"/>
      <c r="P267" s="119" t="e">
        <f t="shared" si="24"/>
        <v>#DIV/0!</v>
      </c>
      <c r="Q267" s="119" t="e">
        <f t="shared" si="24"/>
        <v>#DIV/0!</v>
      </c>
      <c r="R267" s="119"/>
      <c r="S267" s="119" t="e">
        <f t="shared" si="24"/>
        <v>#DIV/0!</v>
      </c>
      <c r="T267" s="119" t="e">
        <f t="shared" si="24"/>
        <v>#DIV/0!</v>
      </c>
      <c r="U267" s="119"/>
      <c r="V267" s="119" t="e">
        <f t="shared" si="24"/>
        <v>#DIV/0!</v>
      </c>
      <c r="W267" s="119" t="e">
        <f t="shared" si="24"/>
        <v>#DIV/0!</v>
      </c>
      <c r="X267" s="119"/>
      <c r="Y267" s="119" t="e">
        <f t="shared" si="24"/>
        <v>#DIV/0!</v>
      </c>
      <c r="Z267" s="119" t="e">
        <f t="shared" si="24"/>
        <v>#DIV/0!</v>
      </c>
      <c r="AA267" s="119"/>
      <c r="AB267" s="119" t="e">
        <f t="shared" si="24"/>
        <v>#DIV/0!</v>
      </c>
      <c r="AC267" s="119" t="e">
        <f t="shared" si="24"/>
        <v>#DIV/0!</v>
      </c>
      <c r="AD267" s="119"/>
      <c r="AE267" s="119" t="e">
        <f t="shared" si="24"/>
        <v>#DIV/0!</v>
      </c>
      <c r="AF267" s="119" t="e">
        <f t="shared" si="24"/>
        <v>#DIV/0!</v>
      </c>
      <c r="AG267" s="119"/>
      <c r="AH267" s="119"/>
      <c r="AI267" s="119" t="e">
        <f t="shared" si="24"/>
        <v>#DIV/0!</v>
      </c>
      <c r="AJ267" s="119" t="e">
        <f t="shared" si="24"/>
        <v>#DIV/0!</v>
      </c>
      <c r="AP267" s="79"/>
      <c r="AQ267" s="79"/>
      <c r="AR267" s="79"/>
      <c r="AS267" s="79"/>
      <c r="AT267" s="79"/>
    </row>
    <row r="268" spans="3:46" s="6" customFormat="1" x14ac:dyDescent="0.2">
      <c r="C268" s="111" t="s">
        <v>196</v>
      </c>
      <c r="D268" s="96"/>
      <c r="E268" s="96"/>
      <c r="F268" s="96"/>
      <c r="H268" s="97"/>
      <c r="I268" s="97"/>
      <c r="J268" s="97"/>
      <c r="K268" s="8"/>
      <c r="L268" s="80"/>
      <c r="M268" s="119" t="e">
        <f t="shared" si="24"/>
        <v>#DIV/0!</v>
      </c>
      <c r="N268" s="119" t="e">
        <f>+(N254-M254)/M254</f>
        <v>#DIV/0!</v>
      </c>
      <c r="O268" s="119"/>
      <c r="P268" s="119" t="e">
        <f>+(P254-O254)/O254</f>
        <v>#DIV/0!</v>
      </c>
      <c r="Q268" s="119" t="e">
        <f>+(Q254-P254)/P254</f>
        <v>#DIV/0!</v>
      </c>
      <c r="R268" s="119"/>
      <c r="S268" s="119" t="e">
        <f>+(S254-R254)/R254</f>
        <v>#DIV/0!</v>
      </c>
      <c r="T268" s="119" t="e">
        <f>+(T254-S254)/S254</f>
        <v>#DIV/0!</v>
      </c>
      <c r="U268" s="119"/>
      <c r="V268" s="119" t="e">
        <f>+(V254-U254)/U254</f>
        <v>#DIV/0!</v>
      </c>
      <c r="W268" s="119" t="e">
        <f>+(W254-V254)/V254</f>
        <v>#DIV/0!</v>
      </c>
      <c r="X268" s="119"/>
      <c r="Y268" s="119" t="e">
        <f>+(Y254-X254)/X254</f>
        <v>#DIV/0!</v>
      </c>
      <c r="Z268" s="119" t="e">
        <f>+(Z254-Y254)/Y254</f>
        <v>#DIV/0!</v>
      </c>
      <c r="AA268" s="119"/>
      <c r="AB268" s="119" t="e">
        <f>+(AB254-AA254)/AA254</f>
        <v>#DIV/0!</v>
      </c>
      <c r="AC268" s="119" t="e">
        <f t="shared" si="24"/>
        <v>#DIV/0!</v>
      </c>
      <c r="AD268" s="119"/>
      <c r="AE268" s="119" t="e">
        <f t="shared" si="24"/>
        <v>#DIV/0!</v>
      </c>
      <c r="AF268" s="119" t="e">
        <f t="shared" si="24"/>
        <v>#DIV/0!</v>
      </c>
      <c r="AG268" s="119"/>
      <c r="AH268" s="119"/>
      <c r="AI268" s="119" t="e">
        <f t="shared" si="24"/>
        <v>#DIV/0!</v>
      </c>
      <c r="AJ268" s="119" t="e">
        <f t="shared" si="24"/>
        <v>#DIV/0!</v>
      </c>
      <c r="AP268" s="79"/>
      <c r="AQ268" s="79"/>
      <c r="AR268" s="79"/>
      <c r="AS268" s="79"/>
      <c r="AT268" s="79"/>
    </row>
    <row r="269" spans="3:46" s="6" customFormat="1" x14ac:dyDescent="0.2">
      <c r="C269" s="111" t="s">
        <v>386</v>
      </c>
      <c r="D269" s="96"/>
      <c r="E269" s="96"/>
      <c r="F269" s="96"/>
      <c r="H269" s="97"/>
      <c r="I269" s="97"/>
      <c r="J269" s="97"/>
      <c r="K269" s="8"/>
      <c r="L269" s="80"/>
      <c r="M269" s="119" t="e">
        <f t="shared" si="24"/>
        <v>#DIV/0!</v>
      </c>
      <c r="N269" s="119" t="e">
        <f t="shared" si="24"/>
        <v>#DIV/0!</v>
      </c>
      <c r="O269" s="119"/>
      <c r="P269" s="119" t="e">
        <f t="shared" si="24"/>
        <v>#DIV/0!</v>
      </c>
      <c r="Q269" s="119" t="e">
        <f t="shared" si="24"/>
        <v>#DIV/0!</v>
      </c>
      <c r="R269" s="119"/>
      <c r="S269" s="119" t="e">
        <f t="shared" si="24"/>
        <v>#DIV/0!</v>
      </c>
      <c r="T269" s="119" t="e">
        <f t="shared" si="24"/>
        <v>#DIV/0!</v>
      </c>
      <c r="U269" s="119"/>
      <c r="V269" s="119" t="e">
        <f t="shared" si="24"/>
        <v>#DIV/0!</v>
      </c>
      <c r="W269" s="119" t="e">
        <f t="shared" si="24"/>
        <v>#DIV/0!</v>
      </c>
      <c r="X269" s="119"/>
      <c r="Y269" s="119" t="e">
        <f t="shared" si="24"/>
        <v>#DIV/0!</v>
      </c>
      <c r="Z269" s="119" t="e">
        <f t="shared" si="24"/>
        <v>#DIV/0!</v>
      </c>
      <c r="AA269" s="119"/>
      <c r="AB269" s="119" t="e">
        <f t="shared" si="24"/>
        <v>#DIV/0!</v>
      </c>
      <c r="AC269" s="119" t="e">
        <f t="shared" si="24"/>
        <v>#DIV/0!</v>
      </c>
      <c r="AD269" s="119"/>
      <c r="AE269" s="119" t="e">
        <f t="shared" si="24"/>
        <v>#DIV/0!</v>
      </c>
      <c r="AF269" s="119" t="e">
        <f t="shared" si="24"/>
        <v>#DIV/0!</v>
      </c>
      <c r="AG269" s="119"/>
      <c r="AH269" s="119"/>
      <c r="AI269" s="119" t="e">
        <f t="shared" si="24"/>
        <v>#DIV/0!</v>
      </c>
      <c r="AJ269" s="119" t="e">
        <f t="shared" si="24"/>
        <v>#DIV/0!</v>
      </c>
      <c r="AP269" s="79"/>
      <c r="AQ269" s="79"/>
      <c r="AR269" s="79"/>
      <c r="AS269" s="79"/>
      <c r="AT269" s="79"/>
    </row>
    <row r="270" spans="3:46" s="6" customFormat="1" x14ac:dyDescent="0.2">
      <c r="C270" s="111" t="s">
        <v>410</v>
      </c>
      <c r="D270" s="96"/>
      <c r="E270" s="96"/>
      <c r="F270" s="96"/>
      <c r="H270" s="97"/>
      <c r="I270" s="97"/>
      <c r="J270" s="97"/>
      <c r="K270" s="8"/>
      <c r="L270" s="80"/>
      <c r="M270" s="119" t="e">
        <f t="shared" si="24"/>
        <v>#DIV/0!</v>
      </c>
      <c r="N270" s="119" t="e">
        <f t="shared" si="24"/>
        <v>#DIV/0!</v>
      </c>
      <c r="O270" s="119"/>
      <c r="P270" s="119" t="e">
        <f t="shared" si="24"/>
        <v>#DIV/0!</v>
      </c>
      <c r="Q270" s="119" t="e">
        <f t="shared" si="24"/>
        <v>#DIV/0!</v>
      </c>
      <c r="R270" s="119"/>
      <c r="S270" s="119" t="e">
        <f t="shared" si="24"/>
        <v>#DIV/0!</v>
      </c>
      <c r="T270" s="119" t="e">
        <f t="shared" si="24"/>
        <v>#DIV/0!</v>
      </c>
      <c r="U270" s="119"/>
      <c r="V270" s="119" t="e">
        <f t="shared" si="24"/>
        <v>#DIV/0!</v>
      </c>
      <c r="W270" s="119" t="e">
        <f t="shared" si="24"/>
        <v>#DIV/0!</v>
      </c>
      <c r="X270" s="119"/>
      <c r="Y270" s="119" t="e">
        <f t="shared" si="24"/>
        <v>#DIV/0!</v>
      </c>
      <c r="Z270" s="119" t="e">
        <f t="shared" si="24"/>
        <v>#DIV/0!</v>
      </c>
      <c r="AA270" s="119"/>
      <c r="AB270" s="119" t="e">
        <f t="shared" si="24"/>
        <v>#DIV/0!</v>
      </c>
      <c r="AC270" s="119" t="e">
        <f t="shared" si="24"/>
        <v>#DIV/0!</v>
      </c>
      <c r="AD270" s="119"/>
      <c r="AE270" s="119" t="e">
        <f t="shared" si="24"/>
        <v>#DIV/0!</v>
      </c>
      <c r="AF270" s="119" t="e">
        <f t="shared" si="24"/>
        <v>#DIV/0!</v>
      </c>
      <c r="AG270" s="119"/>
      <c r="AH270" s="119"/>
      <c r="AI270" s="119" t="e">
        <f t="shared" si="24"/>
        <v>#DIV/0!</v>
      </c>
      <c r="AJ270" s="119" t="e">
        <f t="shared" si="24"/>
        <v>#DIV/0!</v>
      </c>
      <c r="AP270" s="79"/>
      <c r="AQ270" s="79"/>
      <c r="AR270" s="79"/>
      <c r="AS270" s="79"/>
      <c r="AT270" s="79"/>
    </row>
    <row r="271" spans="3:46" s="6" customFormat="1" x14ac:dyDescent="0.2">
      <c r="C271" s="111" t="s">
        <v>479</v>
      </c>
      <c r="D271" s="96"/>
      <c r="E271" s="96"/>
      <c r="F271" s="96"/>
      <c r="H271" s="97"/>
      <c r="I271" s="97"/>
      <c r="J271" s="97"/>
      <c r="K271" s="8"/>
      <c r="L271" s="80"/>
      <c r="M271" s="119" t="e">
        <f t="shared" si="24"/>
        <v>#DIV/0!</v>
      </c>
      <c r="N271" s="119" t="e">
        <f t="shared" si="24"/>
        <v>#DIV/0!</v>
      </c>
      <c r="O271" s="119"/>
      <c r="P271" s="119" t="e">
        <f t="shared" si="24"/>
        <v>#DIV/0!</v>
      </c>
      <c r="Q271" s="119" t="e">
        <f t="shared" si="24"/>
        <v>#DIV/0!</v>
      </c>
      <c r="R271" s="119"/>
      <c r="S271" s="119" t="e">
        <f t="shared" si="24"/>
        <v>#DIV/0!</v>
      </c>
      <c r="T271" s="119" t="e">
        <f t="shared" si="24"/>
        <v>#DIV/0!</v>
      </c>
      <c r="U271" s="119"/>
      <c r="V271" s="119" t="e">
        <f t="shared" si="24"/>
        <v>#DIV/0!</v>
      </c>
      <c r="W271" s="119" t="e">
        <f t="shared" si="24"/>
        <v>#DIV/0!</v>
      </c>
      <c r="X271" s="119"/>
      <c r="Y271" s="119" t="e">
        <f t="shared" si="24"/>
        <v>#DIV/0!</v>
      </c>
      <c r="Z271" s="119" t="e">
        <f t="shared" si="24"/>
        <v>#DIV/0!</v>
      </c>
      <c r="AA271" s="119"/>
      <c r="AB271" s="119" t="e">
        <f t="shared" si="24"/>
        <v>#DIV/0!</v>
      </c>
      <c r="AC271" s="119" t="e">
        <f t="shared" si="24"/>
        <v>#DIV/0!</v>
      </c>
      <c r="AD271" s="119"/>
      <c r="AE271" s="119" t="e">
        <f t="shared" si="24"/>
        <v>#DIV/0!</v>
      </c>
      <c r="AF271" s="119" t="e">
        <f t="shared" si="24"/>
        <v>#DIV/0!</v>
      </c>
      <c r="AG271" s="119"/>
      <c r="AH271" s="119"/>
      <c r="AI271" s="119" t="e">
        <f t="shared" si="24"/>
        <v>#DIV/0!</v>
      </c>
      <c r="AJ271" s="119" t="e">
        <f t="shared" si="24"/>
        <v>#DIV/0!</v>
      </c>
      <c r="AP271" s="79"/>
      <c r="AQ271" s="79"/>
      <c r="AR271" s="79"/>
      <c r="AS271" s="79"/>
      <c r="AT271" s="79"/>
    </row>
    <row r="272" spans="3:46" s="6" customFormat="1" x14ac:dyDescent="0.2">
      <c r="C272" s="111" t="s">
        <v>270</v>
      </c>
      <c r="D272" s="96"/>
      <c r="E272" s="96"/>
      <c r="F272" s="96"/>
      <c r="H272" s="97"/>
      <c r="I272" s="97"/>
      <c r="J272" s="97"/>
      <c r="K272" s="8"/>
      <c r="L272" s="80"/>
      <c r="M272" s="119" t="e">
        <f t="shared" si="24"/>
        <v>#DIV/0!</v>
      </c>
      <c r="N272" s="119" t="e">
        <f t="shared" si="24"/>
        <v>#DIV/0!</v>
      </c>
      <c r="O272" s="119"/>
      <c r="P272" s="119" t="e">
        <f t="shared" si="24"/>
        <v>#DIV/0!</v>
      </c>
      <c r="Q272" s="119" t="e">
        <f t="shared" si="24"/>
        <v>#DIV/0!</v>
      </c>
      <c r="R272" s="119"/>
      <c r="S272" s="119" t="e">
        <f t="shared" si="24"/>
        <v>#DIV/0!</v>
      </c>
      <c r="T272" s="119" t="e">
        <f t="shared" si="24"/>
        <v>#DIV/0!</v>
      </c>
      <c r="U272" s="119"/>
      <c r="V272" s="119" t="e">
        <f t="shared" si="24"/>
        <v>#DIV/0!</v>
      </c>
      <c r="W272" s="119" t="e">
        <f t="shared" si="24"/>
        <v>#DIV/0!</v>
      </c>
      <c r="X272" s="119"/>
      <c r="Y272" s="119" t="e">
        <f t="shared" si="24"/>
        <v>#DIV/0!</v>
      </c>
      <c r="Z272" s="119" t="e">
        <f t="shared" si="24"/>
        <v>#DIV/0!</v>
      </c>
      <c r="AA272" s="119"/>
      <c r="AB272" s="119" t="e">
        <f t="shared" si="24"/>
        <v>#DIV/0!</v>
      </c>
      <c r="AC272" s="119" t="e">
        <f t="shared" si="24"/>
        <v>#DIV/0!</v>
      </c>
      <c r="AD272" s="119"/>
      <c r="AE272" s="119" t="e">
        <f t="shared" si="24"/>
        <v>#DIV/0!</v>
      </c>
      <c r="AF272" s="119" t="e">
        <f t="shared" si="24"/>
        <v>#DIV/0!</v>
      </c>
      <c r="AG272" s="119"/>
      <c r="AH272" s="119"/>
      <c r="AI272" s="119" t="e">
        <f t="shared" si="24"/>
        <v>#DIV/0!</v>
      </c>
      <c r="AJ272" s="119" t="e">
        <f t="shared" si="24"/>
        <v>#DIV/0!</v>
      </c>
      <c r="AP272" s="79"/>
      <c r="AQ272" s="79"/>
      <c r="AR272" s="79"/>
      <c r="AS272" s="79"/>
      <c r="AT272" s="79"/>
    </row>
    <row r="273" spans="3:46" s="6" customFormat="1" x14ac:dyDescent="0.2">
      <c r="D273" s="96"/>
      <c r="E273" s="96"/>
      <c r="F273" s="96"/>
      <c r="H273" s="97"/>
      <c r="I273" s="97"/>
      <c r="J273" s="97"/>
      <c r="K273" s="8"/>
      <c r="L273" s="80"/>
      <c r="M273" s="80"/>
      <c r="N273" s="80"/>
      <c r="O273" s="80"/>
      <c r="P273" s="80"/>
      <c r="Q273" s="80"/>
      <c r="R273" s="80"/>
      <c r="S273" s="80"/>
      <c r="T273" s="80"/>
      <c r="AP273" s="79"/>
      <c r="AQ273" s="79"/>
      <c r="AR273" s="79"/>
      <c r="AS273" s="79"/>
      <c r="AT273" s="79"/>
    </row>
    <row r="274" spans="3:46" s="6" customFormat="1" x14ac:dyDescent="0.2">
      <c r="C274" s="6" t="s">
        <v>522</v>
      </c>
      <c r="D274" s="96"/>
      <c r="E274" s="96"/>
      <c r="F274" s="96"/>
      <c r="H274" s="97"/>
      <c r="I274" s="97"/>
      <c r="J274" s="97"/>
      <c r="K274" s="8"/>
      <c r="L274" s="80"/>
      <c r="M274" s="80"/>
      <c r="N274" s="80"/>
      <c r="O274" s="80"/>
      <c r="P274" s="80"/>
      <c r="Q274" s="80"/>
      <c r="R274" s="80"/>
      <c r="S274" s="80"/>
      <c r="T274" s="80"/>
      <c r="AP274" s="79"/>
      <c r="AQ274" s="79"/>
      <c r="AR274" s="79"/>
      <c r="AS274" s="79"/>
      <c r="AT274" s="79"/>
    </row>
    <row r="275" spans="3:46" s="6" customFormat="1" x14ac:dyDescent="0.2">
      <c r="C275" s="111" t="s">
        <v>348</v>
      </c>
      <c r="D275" s="96"/>
      <c r="E275" s="96"/>
      <c r="F275" s="96"/>
      <c r="H275" s="97"/>
      <c r="I275" s="97"/>
      <c r="J275" s="97"/>
      <c r="K275" s="8"/>
      <c r="L275" s="120" t="e">
        <f t="shared" ref="L275:AJ280" si="25">+L253/L$258</f>
        <v>#DIV/0!</v>
      </c>
      <c r="M275" s="120" t="e">
        <f t="shared" si="25"/>
        <v>#DIV/0!</v>
      </c>
      <c r="N275" s="120" t="e">
        <f t="shared" si="25"/>
        <v>#DIV/0!</v>
      </c>
      <c r="O275" s="120" t="e">
        <f t="shared" si="25"/>
        <v>#DIV/0!</v>
      </c>
      <c r="P275" s="120" t="e">
        <f t="shared" si="25"/>
        <v>#DIV/0!</v>
      </c>
      <c r="Q275" s="120" t="e">
        <f t="shared" si="25"/>
        <v>#DIV/0!</v>
      </c>
      <c r="R275" s="120" t="e">
        <f t="shared" si="25"/>
        <v>#DIV/0!</v>
      </c>
      <c r="S275" s="120" t="e">
        <f t="shared" si="25"/>
        <v>#DIV/0!</v>
      </c>
      <c r="T275" s="120" t="e">
        <f t="shared" si="25"/>
        <v>#DIV/0!</v>
      </c>
      <c r="U275" s="120" t="e">
        <f t="shared" si="25"/>
        <v>#DIV/0!</v>
      </c>
      <c r="V275" s="120" t="e">
        <f t="shared" si="25"/>
        <v>#DIV/0!</v>
      </c>
      <c r="W275" s="120" t="e">
        <f t="shared" si="25"/>
        <v>#DIV/0!</v>
      </c>
      <c r="X275" s="120" t="e">
        <f t="shared" si="25"/>
        <v>#DIV/0!</v>
      </c>
      <c r="Y275" s="120" t="e">
        <f t="shared" si="25"/>
        <v>#DIV/0!</v>
      </c>
      <c r="Z275" s="120" t="e">
        <f t="shared" si="25"/>
        <v>#DIV/0!</v>
      </c>
      <c r="AA275" s="120" t="e">
        <f t="shared" si="25"/>
        <v>#DIV/0!</v>
      </c>
      <c r="AB275" s="120" t="e">
        <f t="shared" si="25"/>
        <v>#DIV/0!</v>
      </c>
      <c r="AC275" s="120" t="e">
        <f t="shared" si="25"/>
        <v>#DIV/0!</v>
      </c>
      <c r="AD275" s="120" t="e">
        <f t="shared" si="25"/>
        <v>#DIV/0!</v>
      </c>
      <c r="AE275" s="120" t="e">
        <f t="shared" si="25"/>
        <v>#DIV/0!</v>
      </c>
      <c r="AF275" s="120" t="e">
        <f t="shared" si="25"/>
        <v>#DIV/0!</v>
      </c>
      <c r="AG275" s="120"/>
      <c r="AH275" s="120" t="e">
        <f t="shared" si="25"/>
        <v>#DIV/0!</v>
      </c>
      <c r="AI275" s="120" t="e">
        <f t="shared" si="25"/>
        <v>#DIV/0!</v>
      </c>
      <c r="AJ275" s="120" t="e">
        <f t="shared" si="25"/>
        <v>#DIV/0!</v>
      </c>
      <c r="AP275" s="79"/>
      <c r="AQ275" s="79"/>
      <c r="AR275" s="79"/>
      <c r="AS275" s="79"/>
      <c r="AT275" s="79"/>
    </row>
    <row r="276" spans="3:46" s="6" customFormat="1" x14ac:dyDescent="0.2">
      <c r="C276" s="111" t="s">
        <v>196</v>
      </c>
      <c r="D276" s="96"/>
      <c r="E276" s="96"/>
      <c r="F276" s="96"/>
      <c r="H276" s="97"/>
      <c r="I276" s="97"/>
      <c r="J276" s="97"/>
      <c r="K276" s="8"/>
      <c r="L276" s="120" t="e">
        <f t="shared" si="25"/>
        <v>#DIV/0!</v>
      </c>
      <c r="M276" s="120" t="e">
        <f t="shared" si="25"/>
        <v>#DIV/0!</v>
      </c>
      <c r="N276" s="120" t="e">
        <f t="shared" si="25"/>
        <v>#DIV/0!</v>
      </c>
      <c r="O276" s="120" t="e">
        <f t="shared" si="25"/>
        <v>#DIV/0!</v>
      </c>
      <c r="P276" s="120" t="e">
        <f t="shared" si="25"/>
        <v>#DIV/0!</v>
      </c>
      <c r="Q276" s="120" t="e">
        <f t="shared" si="25"/>
        <v>#DIV/0!</v>
      </c>
      <c r="R276" s="120" t="e">
        <f t="shared" si="25"/>
        <v>#DIV/0!</v>
      </c>
      <c r="S276" s="120" t="e">
        <f t="shared" si="25"/>
        <v>#DIV/0!</v>
      </c>
      <c r="T276" s="120" t="e">
        <f t="shared" si="25"/>
        <v>#DIV/0!</v>
      </c>
      <c r="U276" s="120" t="e">
        <f t="shared" si="25"/>
        <v>#DIV/0!</v>
      </c>
      <c r="V276" s="120" t="e">
        <f t="shared" si="25"/>
        <v>#DIV/0!</v>
      </c>
      <c r="W276" s="120" t="e">
        <f t="shared" si="25"/>
        <v>#DIV/0!</v>
      </c>
      <c r="X276" s="120" t="e">
        <f t="shared" si="25"/>
        <v>#DIV/0!</v>
      </c>
      <c r="Y276" s="120" t="e">
        <f t="shared" si="25"/>
        <v>#DIV/0!</v>
      </c>
      <c r="Z276" s="120" t="e">
        <f t="shared" si="25"/>
        <v>#DIV/0!</v>
      </c>
      <c r="AA276" s="120" t="e">
        <f t="shared" si="25"/>
        <v>#DIV/0!</v>
      </c>
      <c r="AB276" s="120" t="e">
        <f t="shared" si="25"/>
        <v>#DIV/0!</v>
      </c>
      <c r="AC276" s="120" t="e">
        <f t="shared" si="25"/>
        <v>#DIV/0!</v>
      </c>
      <c r="AD276" s="120" t="e">
        <f t="shared" si="25"/>
        <v>#DIV/0!</v>
      </c>
      <c r="AE276" s="120" t="e">
        <f t="shared" si="25"/>
        <v>#DIV/0!</v>
      </c>
      <c r="AF276" s="120" t="e">
        <f t="shared" si="25"/>
        <v>#DIV/0!</v>
      </c>
      <c r="AG276" s="120"/>
      <c r="AH276" s="120" t="e">
        <f t="shared" si="25"/>
        <v>#DIV/0!</v>
      </c>
      <c r="AI276" s="120" t="e">
        <f t="shared" si="25"/>
        <v>#DIV/0!</v>
      </c>
      <c r="AJ276" s="120" t="e">
        <f t="shared" si="25"/>
        <v>#DIV/0!</v>
      </c>
      <c r="AP276" s="79"/>
      <c r="AQ276" s="79"/>
      <c r="AR276" s="79"/>
      <c r="AS276" s="79"/>
      <c r="AT276" s="79"/>
    </row>
    <row r="277" spans="3:46" s="6" customFormat="1" x14ac:dyDescent="0.2">
      <c r="C277" s="111" t="s">
        <v>386</v>
      </c>
      <c r="D277" s="96"/>
      <c r="E277" s="96"/>
      <c r="F277" s="96"/>
      <c r="H277" s="97"/>
      <c r="I277" s="97"/>
      <c r="J277" s="97"/>
      <c r="K277" s="8"/>
      <c r="L277" s="120" t="e">
        <f t="shared" si="25"/>
        <v>#DIV/0!</v>
      </c>
      <c r="M277" s="120" t="e">
        <f t="shared" si="25"/>
        <v>#DIV/0!</v>
      </c>
      <c r="N277" s="120" t="e">
        <f t="shared" si="25"/>
        <v>#DIV/0!</v>
      </c>
      <c r="O277" s="120" t="e">
        <f t="shared" si="25"/>
        <v>#DIV/0!</v>
      </c>
      <c r="P277" s="120" t="e">
        <f t="shared" si="25"/>
        <v>#DIV/0!</v>
      </c>
      <c r="Q277" s="120" t="e">
        <f t="shared" si="25"/>
        <v>#DIV/0!</v>
      </c>
      <c r="R277" s="120" t="e">
        <f t="shared" si="25"/>
        <v>#DIV/0!</v>
      </c>
      <c r="S277" s="120" t="e">
        <f t="shared" si="25"/>
        <v>#DIV/0!</v>
      </c>
      <c r="T277" s="120" t="e">
        <f t="shared" si="25"/>
        <v>#DIV/0!</v>
      </c>
      <c r="U277" s="120" t="e">
        <f t="shared" si="25"/>
        <v>#DIV/0!</v>
      </c>
      <c r="V277" s="120" t="e">
        <f t="shared" si="25"/>
        <v>#DIV/0!</v>
      </c>
      <c r="W277" s="120" t="e">
        <f t="shared" si="25"/>
        <v>#DIV/0!</v>
      </c>
      <c r="X277" s="120" t="e">
        <f t="shared" si="25"/>
        <v>#DIV/0!</v>
      </c>
      <c r="Y277" s="120" t="e">
        <f t="shared" si="25"/>
        <v>#DIV/0!</v>
      </c>
      <c r="Z277" s="120" t="e">
        <f t="shared" si="25"/>
        <v>#DIV/0!</v>
      </c>
      <c r="AA277" s="120" t="e">
        <f t="shared" si="25"/>
        <v>#DIV/0!</v>
      </c>
      <c r="AB277" s="120" t="e">
        <f t="shared" si="25"/>
        <v>#DIV/0!</v>
      </c>
      <c r="AC277" s="120" t="e">
        <f t="shared" si="25"/>
        <v>#DIV/0!</v>
      </c>
      <c r="AD277" s="120" t="e">
        <f t="shared" si="25"/>
        <v>#DIV/0!</v>
      </c>
      <c r="AE277" s="120" t="e">
        <f t="shared" si="25"/>
        <v>#DIV/0!</v>
      </c>
      <c r="AF277" s="120" t="e">
        <f t="shared" si="25"/>
        <v>#DIV/0!</v>
      </c>
      <c r="AG277" s="120"/>
      <c r="AH277" s="120" t="e">
        <f t="shared" si="25"/>
        <v>#DIV/0!</v>
      </c>
      <c r="AI277" s="120" t="e">
        <f t="shared" si="25"/>
        <v>#DIV/0!</v>
      </c>
      <c r="AJ277" s="120" t="e">
        <f t="shared" si="25"/>
        <v>#DIV/0!</v>
      </c>
      <c r="AP277" s="79"/>
      <c r="AQ277" s="79"/>
      <c r="AR277" s="79"/>
      <c r="AS277" s="79"/>
      <c r="AT277" s="79"/>
    </row>
    <row r="278" spans="3:46" s="6" customFormat="1" x14ac:dyDescent="0.2">
      <c r="C278" s="111" t="s">
        <v>410</v>
      </c>
      <c r="D278" s="96"/>
      <c r="E278" s="96"/>
      <c r="F278" s="96"/>
      <c r="H278" s="97"/>
      <c r="I278" s="97"/>
      <c r="J278" s="97"/>
      <c r="K278" s="8"/>
      <c r="L278" s="120" t="e">
        <f t="shared" si="25"/>
        <v>#DIV/0!</v>
      </c>
      <c r="M278" s="120" t="e">
        <f t="shared" si="25"/>
        <v>#DIV/0!</v>
      </c>
      <c r="N278" s="120" t="e">
        <f t="shared" si="25"/>
        <v>#DIV/0!</v>
      </c>
      <c r="O278" s="120" t="e">
        <f t="shared" si="25"/>
        <v>#DIV/0!</v>
      </c>
      <c r="P278" s="120" t="e">
        <f t="shared" si="25"/>
        <v>#DIV/0!</v>
      </c>
      <c r="Q278" s="120" t="e">
        <f t="shared" si="25"/>
        <v>#DIV/0!</v>
      </c>
      <c r="R278" s="120" t="e">
        <f t="shared" si="25"/>
        <v>#DIV/0!</v>
      </c>
      <c r="S278" s="120" t="e">
        <f t="shared" si="25"/>
        <v>#DIV/0!</v>
      </c>
      <c r="T278" s="120" t="e">
        <f t="shared" si="25"/>
        <v>#DIV/0!</v>
      </c>
      <c r="U278" s="120" t="e">
        <f t="shared" si="25"/>
        <v>#DIV/0!</v>
      </c>
      <c r="V278" s="120" t="e">
        <f t="shared" si="25"/>
        <v>#DIV/0!</v>
      </c>
      <c r="W278" s="120" t="e">
        <f t="shared" si="25"/>
        <v>#DIV/0!</v>
      </c>
      <c r="X278" s="120" t="e">
        <f t="shared" si="25"/>
        <v>#DIV/0!</v>
      </c>
      <c r="Y278" s="120" t="e">
        <f t="shared" si="25"/>
        <v>#DIV/0!</v>
      </c>
      <c r="Z278" s="120" t="e">
        <f t="shared" si="25"/>
        <v>#DIV/0!</v>
      </c>
      <c r="AA278" s="120" t="e">
        <f t="shared" si="25"/>
        <v>#DIV/0!</v>
      </c>
      <c r="AB278" s="120" t="e">
        <f t="shared" si="25"/>
        <v>#DIV/0!</v>
      </c>
      <c r="AC278" s="120" t="e">
        <f t="shared" si="25"/>
        <v>#DIV/0!</v>
      </c>
      <c r="AD278" s="120" t="e">
        <f t="shared" si="25"/>
        <v>#DIV/0!</v>
      </c>
      <c r="AE278" s="120" t="e">
        <f t="shared" si="25"/>
        <v>#DIV/0!</v>
      </c>
      <c r="AF278" s="120" t="e">
        <f t="shared" si="25"/>
        <v>#DIV/0!</v>
      </c>
      <c r="AG278" s="120"/>
      <c r="AH278" s="120" t="e">
        <f t="shared" si="25"/>
        <v>#DIV/0!</v>
      </c>
      <c r="AI278" s="120" t="e">
        <f t="shared" si="25"/>
        <v>#DIV/0!</v>
      </c>
      <c r="AJ278" s="120" t="e">
        <f t="shared" si="25"/>
        <v>#DIV/0!</v>
      </c>
      <c r="AP278" s="79"/>
      <c r="AQ278" s="79"/>
      <c r="AR278" s="79"/>
      <c r="AS278" s="79"/>
      <c r="AT278" s="79"/>
    </row>
    <row r="279" spans="3:46" s="6" customFormat="1" x14ac:dyDescent="0.2">
      <c r="C279" s="111" t="s">
        <v>479</v>
      </c>
      <c r="D279" s="96"/>
      <c r="E279" s="96"/>
      <c r="F279" s="96"/>
      <c r="H279" s="97"/>
      <c r="I279" s="97"/>
      <c r="J279" s="97"/>
      <c r="K279" s="8"/>
      <c r="L279" s="120" t="e">
        <f t="shared" si="25"/>
        <v>#DIV/0!</v>
      </c>
      <c r="M279" s="120" t="e">
        <f t="shared" si="25"/>
        <v>#DIV/0!</v>
      </c>
      <c r="N279" s="120" t="e">
        <f t="shared" si="25"/>
        <v>#DIV/0!</v>
      </c>
      <c r="O279" s="120" t="e">
        <f t="shared" si="25"/>
        <v>#DIV/0!</v>
      </c>
      <c r="P279" s="120" t="e">
        <f t="shared" si="25"/>
        <v>#DIV/0!</v>
      </c>
      <c r="Q279" s="120" t="e">
        <f t="shared" si="25"/>
        <v>#DIV/0!</v>
      </c>
      <c r="R279" s="120" t="e">
        <f t="shared" si="25"/>
        <v>#DIV/0!</v>
      </c>
      <c r="S279" s="120" t="e">
        <f t="shared" si="25"/>
        <v>#DIV/0!</v>
      </c>
      <c r="T279" s="120" t="e">
        <f t="shared" si="25"/>
        <v>#DIV/0!</v>
      </c>
      <c r="U279" s="120" t="e">
        <f t="shared" si="25"/>
        <v>#DIV/0!</v>
      </c>
      <c r="V279" s="120" t="e">
        <f t="shared" si="25"/>
        <v>#DIV/0!</v>
      </c>
      <c r="W279" s="120" t="e">
        <f t="shared" si="25"/>
        <v>#DIV/0!</v>
      </c>
      <c r="X279" s="120" t="e">
        <f t="shared" si="25"/>
        <v>#DIV/0!</v>
      </c>
      <c r="Y279" s="120" t="e">
        <f t="shared" si="25"/>
        <v>#DIV/0!</v>
      </c>
      <c r="Z279" s="120" t="e">
        <f t="shared" si="25"/>
        <v>#DIV/0!</v>
      </c>
      <c r="AA279" s="120" t="e">
        <f t="shared" si="25"/>
        <v>#DIV/0!</v>
      </c>
      <c r="AB279" s="120" t="e">
        <f t="shared" si="25"/>
        <v>#DIV/0!</v>
      </c>
      <c r="AC279" s="120" t="e">
        <f t="shared" si="25"/>
        <v>#DIV/0!</v>
      </c>
      <c r="AD279" s="120" t="e">
        <f t="shared" si="25"/>
        <v>#DIV/0!</v>
      </c>
      <c r="AE279" s="120" t="e">
        <f t="shared" si="25"/>
        <v>#DIV/0!</v>
      </c>
      <c r="AF279" s="120" t="e">
        <f t="shared" si="25"/>
        <v>#DIV/0!</v>
      </c>
      <c r="AG279" s="120"/>
      <c r="AH279" s="120" t="e">
        <f t="shared" si="25"/>
        <v>#DIV/0!</v>
      </c>
      <c r="AI279" s="120" t="e">
        <f t="shared" si="25"/>
        <v>#DIV/0!</v>
      </c>
      <c r="AJ279" s="120" t="e">
        <f t="shared" si="25"/>
        <v>#DIV/0!</v>
      </c>
      <c r="AP279" s="79"/>
      <c r="AQ279" s="79"/>
      <c r="AR279" s="79"/>
      <c r="AS279" s="79"/>
      <c r="AT279" s="79"/>
    </row>
    <row r="280" spans="3:46" s="6" customFormat="1" x14ac:dyDescent="0.2">
      <c r="C280" s="111" t="s">
        <v>270</v>
      </c>
      <c r="D280" s="96"/>
      <c r="E280" s="96"/>
      <c r="F280" s="96"/>
      <c r="H280" s="97"/>
      <c r="I280" s="97"/>
      <c r="J280" s="97"/>
      <c r="K280" s="8"/>
      <c r="L280" s="120" t="e">
        <f t="shared" si="25"/>
        <v>#DIV/0!</v>
      </c>
      <c r="M280" s="120" t="e">
        <f t="shared" si="25"/>
        <v>#DIV/0!</v>
      </c>
      <c r="N280" s="120" t="e">
        <f t="shared" si="25"/>
        <v>#DIV/0!</v>
      </c>
      <c r="O280" s="120" t="e">
        <f t="shared" si="25"/>
        <v>#DIV/0!</v>
      </c>
      <c r="P280" s="120" t="e">
        <f t="shared" si="25"/>
        <v>#DIV/0!</v>
      </c>
      <c r="Q280" s="120" t="e">
        <f t="shared" si="25"/>
        <v>#DIV/0!</v>
      </c>
      <c r="R280" s="120" t="e">
        <f t="shared" si="25"/>
        <v>#DIV/0!</v>
      </c>
      <c r="S280" s="120" t="e">
        <f t="shared" si="25"/>
        <v>#DIV/0!</v>
      </c>
      <c r="T280" s="120" t="e">
        <f t="shared" si="25"/>
        <v>#DIV/0!</v>
      </c>
      <c r="U280" s="120" t="e">
        <f t="shared" si="25"/>
        <v>#DIV/0!</v>
      </c>
      <c r="V280" s="120" t="e">
        <f t="shared" si="25"/>
        <v>#DIV/0!</v>
      </c>
      <c r="W280" s="120" t="e">
        <f t="shared" si="25"/>
        <v>#DIV/0!</v>
      </c>
      <c r="X280" s="120" t="e">
        <f t="shared" si="25"/>
        <v>#DIV/0!</v>
      </c>
      <c r="Y280" s="120" t="e">
        <f t="shared" si="25"/>
        <v>#DIV/0!</v>
      </c>
      <c r="Z280" s="120" t="e">
        <f t="shared" si="25"/>
        <v>#DIV/0!</v>
      </c>
      <c r="AA280" s="120" t="e">
        <f t="shared" si="25"/>
        <v>#DIV/0!</v>
      </c>
      <c r="AB280" s="120" t="e">
        <f t="shared" si="25"/>
        <v>#DIV/0!</v>
      </c>
      <c r="AC280" s="120" t="e">
        <f t="shared" si="25"/>
        <v>#DIV/0!</v>
      </c>
      <c r="AD280" s="120" t="e">
        <f t="shared" si="25"/>
        <v>#DIV/0!</v>
      </c>
      <c r="AE280" s="120" t="e">
        <f t="shared" si="25"/>
        <v>#DIV/0!</v>
      </c>
      <c r="AF280" s="120" t="e">
        <f t="shared" si="25"/>
        <v>#DIV/0!</v>
      </c>
      <c r="AG280" s="120"/>
      <c r="AH280" s="120" t="e">
        <f t="shared" si="25"/>
        <v>#DIV/0!</v>
      </c>
      <c r="AI280" s="120" t="e">
        <f t="shared" si="25"/>
        <v>#DIV/0!</v>
      </c>
      <c r="AJ280" s="120" t="e">
        <f t="shared" si="25"/>
        <v>#DIV/0!</v>
      </c>
      <c r="AP280" s="79"/>
      <c r="AQ280" s="79"/>
      <c r="AR280" s="79"/>
      <c r="AS280" s="79"/>
      <c r="AT280" s="79"/>
    </row>
    <row r="281" spans="3:46" s="6" customFormat="1" x14ac:dyDescent="0.2">
      <c r="D281" s="96"/>
      <c r="E281" s="96"/>
      <c r="F281" s="96"/>
      <c r="H281" s="97"/>
      <c r="I281" s="97"/>
      <c r="J281" s="97"/>
      <c r="K281" s="8"/>
      <c r="L281" s="80"/>
      <c r="M281" s="80"/>
      <c r="N281" s="80"/>
      <c r="O281" s="80"/>
      <c r="P281" s="80"/>
      <c r="Q281" s="80"/>
      <c r="R281" s="80"/>
      <c r="S281" s="80"/>
      <c r="T281" s="80"/>
      <c r="AP281" s="79"/>
      <c r="AQ281" s="79"/>
      <c r="AR281" s="79"/>
      <c r="AS281" s="79"/>
      <c r="AT281" s="79"/>
    </row>
    <row r="282" spans="3:46" s="6" customFormat="1" x14ac:dyDescent="0.2">
      <c r="C282" s="118" t="s">
        <v>523</v>
      </c>
      <c r="D282" s="96"/>
      <c r="E282" s="96"/>
      <c r="F282" s="96"/>
      <c r="H282" s="97"/>
      <c r="I282" s="97"/>
      <c r="J282" s="97"/>
      <c r="K282" s="8"/>
      <c r="L282" s="80"/>
      <c r="M282" s="80"/>
      <c r="N282" s="80"/>
      <c r="O282" s="80"/>
      <c r="P282" s="80"/>
      <c r="Q282" s="80"/>
      <c r="R282" s="80"/>
      <c r="S282" s="80"/>
      <c r="T282" s="80"/>
      <c r="AP282" s="79"/>
      <c r="AQ282" s="79"/>
      <c r="AR282" s="79"/>
      <c r="AS282" s="79"/>
      <c r="AT282" s="79"/>
    </row>
    <row r="283" spans="3:46" s="6" customFormat="1" x14ac:dyDescent="0.2">
      <c r="C283" s="111" t="s">
        <v>348</v>
      </c>
      <c r="D283" s="96"/>
      <c r="E283" s="96"/>
      <c r="F283" s="96"/>
      <c r="H283" s="97"/>
      <c r="I283" s="97"/>
      <c r="J283" s="97"/>
      <c r="K283" s="8"/>
      <c r="L283" s="121">
        <f>ABS(L253)</f>
        <v>0</v>
      </c>
      <c r="M283" s="121">
        <f t="shared" ref="M283:AJ287" si="26">ABS(M253)</f>
        <v>0</v>
      </c>
      <c r="N283" s="121">
        <f t="shared" si="26"/>
        <v>0</v>
      </c>
      <c r="O283" s="121">
        <f t="shared" si="26"/>
        <v>0</v>
      </c>
      <c r="P283" s="121">
        <f t="shared" si="26"/>
        <v>0</v>
      </c>
      <c r="Q283" s="121">
        <f t="shared" si="26"/>
        <v>0</v>
      </c>
      <c r="R283" s="121">
        <f t="shared" si="26"/>
        <v>0</v>
      </c>
      <c r="S283" s="121">
        <f t="shared" si="26"/>
        <v>0</v>
      </c>
      <c r="T283" s="121">
        <f t="shared" si="26"/>
        <v>0</v>
      </c>
      <c r="U283" s="121">
        <f t="shared" si="26"/>
        <v>0</v>
      </c>
      <c r="V283" s="121">
        <f t="shared" si="26"/>
        <v>0</v>
      </c>
      <c r="W283" s="121">
        <f t="shared" si="26"/>
        <v>0</v>
      </c>
      <c r="X283" s="121">
        <f t="shared" si="26"/>
        <v>0</v>
      </c>
      <c r="Y283" s="121">
        <f t="shared" si="26"/>
        <v>0</v>
      </c>
      <c r="Z283" s="121">
        <f t="shared" si="26"/>
        <v>0</v>
      </c>
      <c r="AA283" s="121">
        <f t="shared" si="26"/>
        <v>0</v>
      </c>
      <c r="AB283" s="121">
        <f t="shared" si="26"/>
        <v>0</v>
      </c>
      <c r="AC283" s="121">
        <f t="shared" si="26"/>
        <v>0</v>
      </c>
      <c r="AD283" s="121">
        <f t="shared" si="26"/>
        <v>0</v>
      </c>
      <c r="AE283" s="121">
        <f t="shared" si="26"/>
        <v>0</v>
      </c>
      <c r="AF283" s="121">
        <f t="shared" si="26"/>
        <v>0</v>
      </c>
      <c r="AG283" s="121"/>
      <c r="AH283" s="121">
        <f t="shared" si="26"/>
        <v>0</v>
      </c>
      <c r="AI283" s="121">
        <f t="shared" si="26"/>
        <v>0</v>
      </c>
      <c r="AJ283" s="121">
        <f t="shared" si="26"/>
        <v>0</v>
      </c>
      <c r="AP283" s="79"/>
      <c r="AQ283" s="79"/>
      <c r="AR283" s="79"/>
      <c r="AS283" s="79"/>
      <c r="AT283" s="79"/>
    </row>
    <row r="284" spans="3:46" s="6" customFormat="1" x14ac:dyDescent="0.2">
      <c r="C284" s="111" t="s">
        <v>196</v>
      </c>
      <c r="D284" s="96"/>
      <c r="E284" s="96"/>
      <c r="F284" s="96"/>
      <c r="H284" s="80"/>
      <c r="I284" s="80"/>
      <c r="J284" s="80"/>
      <c r="K284" s="8"/>
      <c r="L284" s="121">
        <f>ABS(L254)</f>
        <v>0</v>
      </c>
      <c r="M284" s="121">
        <f t="shared" si="26"/>
        <v>0</v>
      </c>
      <c r="N284" s="121">
        <f t="shared" si="26"/>
        <v>0</v>
      </c>
      <c r="O284" s="121">
        <f t="shared" si="26"/>
        <v>0</v>
      </c>
      <c r="P284" s="121">
        <f t="shared" si="26"/>
        <v>0</v>
      </c>
      <c r="Q284" s="121">
        <f t="shared" si="26"/>
        <v>0</v>
      </c>
      <c r="R284" s="121">
        <f t="shared" si="26"/>
        <v>0</v>
      </c>
      <c r="S284" s="121">
        <f t="shared" si="26"/>
        <v>0</v>
      </c>
      <c r="T284" s="121">
        <f t="shared" si="26"/>
        <v>0</v>
      </c>
      <c r="U284" s="121">
        <f t="shared" si="26"/>
        <v>0</v>
      </c>
      <c r="V284" s="121">
        <f t="shared" si="26"/>
        <v>0</v>
      </c>
      <c r="W284" s="121">
        <f t="shared" si="26"/>
        <v>0</v>
      </c>
      <c r="X284" s="121">
        <f t="shared" si="26"/>
        <v>0</v>
      </c>
      <c r="Y284" s="121">
        <f t="shared" si="26"/>
        <v>0</v>
      </c>
      <c r="Z284" s="121">
        <f t="shared" si="26"/>
        <v>0</v>
      </c>
      <c r="AA284" s="121">
        <f t="shared" si="26"/>
        <v>0</v>
      </c>
      <c r="AB284" s="121">
        <f t="shared" si="26"/>
        <v>0</v>
      </c>
      <c r="AC284" s="121">
        <f t="shared" si="26"/>
        <v>0</v>
      </c>
      <c r="AD284" s="121">
        <f t="shared" si="26"/>
        <v>0</v>
      </c>
      <c r="AE284" s="121">
        <f t="shared" si="26"/>
        <v>0</v>
      </c>
      <c r="AF284" s="121">
        <f t="shared" si="26"/>
        <v>0</v>
      </c>
      <c r="AG284" s="121"/>
      <c r="AH284" s="121">
        <f t="shared" si="26"/>
        <v>0</v>
      </c>
      <c r="AI284" s="121">
        <f t="shared" si="26"/>
        <v>0</v>
      </c>
      <c r="AJ284" s="121">
        <f t="shared" si="26"/>
        <v>0</v>
      </c>
      <c r="AP284" s="79"/>
      <c r="AQ284" s="79"/>
      <c r="AR284" s="79"/>
      <c r="AS284" s="79"/>
      <c r="AT284" s="79"/>
    </row>
    <row r="285" spans="3:46" s="6" customFormat="1" x14ac:dyDescent="0.2">
      <c r="C285" s="111" t="s">
        <v>386</v>
      </c>
      <c r="D285" s="96"/>
      <c r="E285" s="96"/>
      <c r="F285" s="96"/>
      <c r="H285" s="80"/>
      <c r="I285" s="80"/>
      <c r="J285" s="80"/>
      <c r="K285" s="8"/>
      <c r="L285" s="121">
        <f>ABS(L255)</f>
        <v>0</v>
      </c>
      <c r="M285" s="121">
        <f t="shared" si="26"/>
        <v>0</v>
      </c>
      <c r="N285" s="121">
        <f t="shared" si="26"/>
        <v>0</v>
      </c>
      <c r="O285" s="121">
        <f t="shared" si="26"/>
        <v>0</v>
      </c>
      <c r="P285" s="121">
        <f t="shared" si="26"/>
        <v>0</v>
      </c>
      <c r="Q285" s="121">
        <f t="shared" si="26"/>
        <v>0</v>
      </c>
      <c r="R285" s="121">
        <f t="shared" si="26"/>
        <v>0</v>
      </c>
      <c r="S285" s="121">
        <f t="shared" si="26"/>
        <v>0</v>
      </c>
      <c r="T285" s="121">
        <f t="shared" si="26"/>
        <v>0</v>
      </c>
      <c r="U285" s="121">
        <f t="shared" si="26"/>
        <v>0</v>
      </c>
      <c r="V285" s="121">
        <f t="shared" si="26"/>
        <v>0</v>
      </c>
      <c r="W285" s="121">
        <f t="shared" si="26"/>
        <v>0</v>
      </c>
      <c r="X285" s="121">
        <f t="shared" si="26"/>
        <v>0</v>
      </c>
      <c r="Y285" s="121">
        <f t="shared" si="26"/>
        <v>0</v>
      </c>
      <c r="Z285" s="121">
        <f t="shared" si="26"/>
        <v>0</v>
      </c>
      <c r="AA285" s="121">
        <f t="shared" si="26"/>
        <v>0</v>
      </c>
      <c r="AB285" s="121">
        <f t="shared" si="26"/>
        <v>0</v>
      </c>
      <c r="AC285" s="121">
        <f t="shared" si="26"/>
        <v>0</v>
      </c>
      <c r="AD285" s="121">
        <f t="shared" si="26"/>
        <v>0</v>
      </c>
      <c r="AE285" s="121">
        <f t="shared" si="26"/>
        <v>0</v>
      </c>
      <c r="AF285" s="121">
        <f t="shared" si="26"/>
        <v>0</v>
      </c>
      <c r="AG285" s="121"/>
      <c r="AH285" s="121">
        <f t="shared" si="26"/>
        <v>0</v>
      </c>
      <c r="AI285" s="121">
        <f t="shared" si="26"/>
        <v>0</v>
      </c>
      <c r="AJ285" s="121">
        <f t="shared" si="26"/>
        <v>0</v>
      </c>
      <c r="AP285" s="79"/>
      <c r="AQ285" s="79"/>
      <c r="AR285" s="79"/>
      <c r="AS285" s="79"/>
      <c r="AT285" s="79"/>
    </row>
    <row r="286" spans="3:46" s="6" customFormat="1" x14ac:dyDescent="0.2">
      <c r="C286" s="111" t="s">
        <v>410</v>
      </c>
      <c r="D286" s="96"/>
      <c r="E286" s="96"/>
      <c r="F286" s="96"/>
      <c r="H286" s="80"/>
      <c r="I286" s="80"/>
      <c r="J286" s="80"/>
      <c r="K286" s="8"/>
      <c r="L286" s="121">
        <f>ABS(L256)</f>
        <v>0</v>
      </c>
      <c r="M286" s="121">
        <f t="shared" si="26"/>
        <v>0</v>
      </c>
      <c r="N286" s="121">
        <f t="shared" si="26"/>
        <v>0</v>
      </c>
      <c r="O286" s="121">
        <f t="shared" si="26"/>
        <v>0</v>
      </c>
      <c r="P286" s="121">
        <f t="shared" si="26"/>
        <v>0</v>
      </c>
      <c r="Q286" s="121">
        <f t="shared" si="26"/>
        <v>0</v>
      </c>
      <c r="R286" s="121">
        <f t="shared" si="26"/>
        <v>0</v>
      </c>
      <c r="S286" s="121">
        <f t="shared" si="26"/>
        <v>0</v>
      </c>
      <c r="T286" s="121">
        <f t="shared" si="26"/>
        <v>0</v>
      </c>
      <c r="U286" s="121">
        <f t="shared" si="26"/>
        <v>0</v>
      </c>
      <c r="V286" s="121">
        <f t="shared" si="26"/>
        <v>0</v>
      </c>
      <c r="W286" s="121">
        <f t="shared" si="26"/>
        <v>0</v>
      </c>
      <c r="X286" s="121">
        <f t="shared" si="26"/>
        <v>0</v>
      </c>
      <c r="Y286" s="121">
        <f t="shared" si="26"/>
        <v>0</v>
      </c>
      <c r="Z286" s="121">
        <f t="shared" si="26"/>
        <v>0</v>
      </c>
      <c r="AA286" s="121">
        <f t="shared" si="26"/>
        <v>0</v>
      </c>
      <c r="AB286" s="121">
        <f t="shared" si="26"/>
        <v>0</v>
      </c>
      <c r="AC286" s="121">
        <f t="shared" si="26"/>
        <v>0</v>
      </c>
      <c r="AD286" s="121">
        <f t="shared" si="26"/>
        <v>0</v>
      </c>
      <c r="AE286" s="121">
        <f t="shared" si="26"/>
        <v>0</v>
      </c>
      <c r="AF286" s="121">
        <f t="shared" si="26"/>
        <v>0</v>
      </c>
      <c r="AG286" s="121"/>
      <c r="AH286" s="121">
        <f t="shared" si="26"/>
        <v>0</v>
      </c>
      <c r="AI286" s="121">
        <f t="shared" si="26"/>
        <v>0</v>
      </c>
      <c r="AJ286" s="121">
        <f t="shared" si="26"/>
        <v>0</v>
      </c>
      <c r="AP286" s="79"/>
      <c r="AQ286" s="79"/>
      <c r="AR286" s="79"/>
      <c r="AS286" s="79"/>
      <c r="AT286" s="79"/>
    </row>
    <row r="287" spans="3:46" s="6" customFormat="1" x14ac:dyDescent="0.2">
      <c r="C287" s="111" t="s">
        <v>479</v>
      </c>
      <c r="D287" s="96"/>
      <c r="E287" s="96"/>
      <c r="F287" s="96"/>
      <c r="H287" s="80"/>
      <c r="I287" s="80"/>
      <c r="J287" s="80"/>
      <c r="K287" s="8"/>
      <c r="L287" s="121">
        <f>ABS(L257)</f>
        <v>0</v>
      </c>
      <c r="M287" s="121">
        <f t="shared" si="26"/>
        <v>0</v>
      </c>
      <c r="N287" s="121">
        <f t="shared" si="26"/>
        <v>0</v>
      </c>
      <c r="O287" s="121">
        <f t="shared" si="26"/>
        <v>0</v>
      </c>
      <c r="P287" s="121">
        <f t="shared" si="26"/>
        <v>0</v>
      </c>
      <c r="Q287" s="121">
        <f t="shared" si="26"/>
        <v>0</v>
      </c>
      <c r="R287" s="121">
        <f t="shared" si="26"/>
        <v>0</v>
      </c>
      <c r="S287" s="121">
        <f t="shared" si="26"/>
        <v>0</v>
      </c>
      <c r="T287" s="121">
        <f t="shared" si="26"/>
        <v>0</v>
      </c>
      <c r="U287" s="121">
        <f t="shared" si="26"/>
        <v>0</v>
      </c>
      <c r="V287" s="121">
        <f t="shared" si="26"/>
        <v>0</v>
      </c>
      <c r="W287" s="121">
        <f t="shared" si="26"/>
        <v>0</v>
      </c>
      <c r="X287" s="121">
        <f t="shared" si="26"/>
        <v>0</v>
      </c>
      <c r="Y287" s="121">
        <f t="shared" si="26"/>
        <v>0</v>
      </c>
      <c r="Z287" s="121">
        <f t="shared" si="26"/>
        <v>0</v>
      </c>
      <c r="AA287" s="121">
        <f t="shared" si="26"/>
        <v>0</v>
      </c>
      <c r="AB287" s="121">
        <f t="shared" si="26"/>
        <v>0</v>
      </c>
      <c r="AC287" s="121">
        <f t="shared" si="26"/>
        <v>0</v>
      </c>
      <c r="AD287" s="121">
        <f t="shared" si="26"/>
        <v>0</v>
      </c>
      <c r="AE287" s="121">
        <f t="shared" si="26"/>
        <v>0</v>
      </c>
      <c r="AF287" s="121">
        <f t="shared" si="26"/>
        <v>0</v>
      </c>
      <c r="AG287" s="121"/>
      <c r="AH287" s="121">
        <f t="shared" si="26"/>
        <v>0</v>
      </c>
      <c r="AI287" s="121">
        <f t="shared" si="26"/>
        <v>0</v>
      </c>
      <c r="AJ287" s="121">
        <f t="shared" si="26"/>
        <v>0</v>
      </c>
      <c r="AP287" s="79"/>
      <c r="AQ287" s="79"/>
      <c r="AR287" s="79"/>
      <c r="AS287" s="79"/>
      <c r="AT287" s="79"/>
    </row>
    <row r="288" spans="3:46" s="6" customFormat="1" x14ac:dyDescent="0.2">
      <c r="C288" s="111" t="s">
        <v>270</v>
      </c>
      <c r="D288" s="96"/>
      <c r="E288" s="96"/>
      <c r="F288" s="96"/>
      <c r="H288" s="80"/>
      <c r="I288" s="80"/>
      <c r="J288" s="80"/>
      <c r="K288" s="8"/>
      <c r="L288" s="121">
        <f>SUM(L283:L287)</f>
        <v>0</v>
      </c>
      <c r="M288" s="121">
        <f t="shared" ref="M288:AJ288" si="27">SUM(M283:M287)</f>
        <v>0</v>
      </c>
      <c r="N288" s="121">
        <f t="shared" si="27"/>
        <v>0</v>
      </c>
      <c r="O288" s="121">
        <f t="shared" si="27"/>
        <v>0</v>
      </c>
      <c r="P288" s="121">
        <f t="shared" si="27"/>
        <v>0</v>
      </c>
      <c r="Q288" s="121">
        <f t="shared" si="27"/>
        <v>0</v>
      </c>
      <c r="R288" s="121">
        <f t="shared" si="27"/>
        <v>0</v>
      </c>
      <c r="S288" s="121">
        <f t="shared" si="27"/>
        <v>0</v>
      </c>
      <c r="T288" s="121">
        <f t="shared" si="27"/>
        <v>0</v>
      </c>
      <c r="U288" s="121">
        <f t="shared" si="27"/>
        <v>0</v>
      </c>
      <c r="V288" s="121">
        <f t="shared" si="27"/>
        <v>0</v>
      </c>
      <c r="W288" s="121">
        <f t="shared" si="27"/>
        <v>0</v>
      </c>
      <c r="X288" s="121">
        <f t="shared" si="27"/>
        <v>0</v>
      </c>
      <c r="Y288" s="121">
        <f t="shared" si="27"/>
        <v>0</v>
      </c>
      <c r="Z288" s="121">
        <f t="shared" si="27"/>
        <v>0</v>
      </c>
      <c r="AA288" s="121">
        <f t="shared" si="27"/>
        <v>0</v>
      </c>
      <c r="AB288" s="121">
        <f t="shared" si="27"/>
        <v>0</v>
      </c>
      <c r="AC288" s="121">
        <f t="shared" si="27"/>
        <v>0</v>
      </c>
      <c r="AD288" s="121">
        <f t="shared" si="27"/>
        <v>0</v>
      </c>
      <c r="AE288" s="121">
        <f t="shared" si="27"/>
        <v>0</v>
      </c>
      <c r="AF288" s="121">
        <f t="shared" si="27"/>
        <v>0</v>
      </c>
      <c r="AG288" s="121"/>
      <c r="AH288" s="121">
        <f t="shared" si="27"/>
        <v>0</v>
      </c>
      <c r="AI288" s="121">
        <f t="shared" si="27"/>
        <v>0</v>
      </c>
      <c r="AJ288" s="121">
        <f t="shared" si="27"/>
        <v>0</v>
      </c>
      <c r="AP288" s="79"/>
      <c r="AQ288" s="79"/>
      <c r="AR288" s="79"/>
      <c r="AS288" s="79"/>
      <c r="AT288" s="79"/>
    </row>
    <row r="289" spans="3:46" s="6" customFormat="1" x14ac:dyDescent="0.2">
      <c r="D289" s="96"/>
      <c r="E289" s="96"/>
      <c r="F289" s="96"/>
      <c r="H289" s="80"/>
      <c r="I289" s="80"/>
      <c r="J289" s="80"/>
      <c r="K289" s="8"/>
      <c r="L289" s="80"/>
      <c r="M289" s="80"/>
      <c r="N289" s="80"/>
      <c r="O289" s="80"/>
      <c r="P289" s="80"/>
      <c r="Q289" s="80"/>
      <c r="R289" s="80"/>
      <c r="S289" s="80"/>
      <c r="T289" s="80"/>
      <c r="AP289" s="79"/>
      <c r="AQ289" s="79"/>
      <c r="AR289" s="79"/>
      <c r="AS289" s="79"/>
      <c r="AT289" s="79"/>
    </row>
    <row r="290" spans="3:46" s="6" customFormat="1" x14ac:dyDescent="0.2">
      <c r="C290" s="118" t="s">
        <v>527</v>
      </c>
      <c r="D290" s="96"/>
      <c r="E290" s="96"/>
      <c r="F290" s="96"/>
      <c r="H290" s="80"/>
      <c r="I290" s="80"/>
      <c r="J290" s="80"/>
      <c r="K290" s="8"/>
      <c r="L290" s="80"/>
      <c r="M290" s="80"/>
      <c r="N290" s="80"/>
      <c r="O290" s="80"/>
      <c r="P290" s="80"/>
      <c r="Q290" s="80"/>
      <c r="R290" s="80"/>
      <c r="S290" s="80"/>
      <c r="T290" s="80"/>
      <c r="AP290" s="79"/>
      <c r="AQ290" s="79"/>
      <c r="AR290" s="79"/>
      <c r="AS290" s="79"/>
      <c r="AT290" s="79"/>
    </row>
    <row r="291" spans="3:46" s="6" customFormat="1" x14ac:dyDescent="0.2">
      <c r="C291" s="111" t="s">
        <v>348</v>
      </c>
      <c r="D291" s="96"/>
      <c r="E291" s="96"/>
      <c r="F291" s="96"/>
      <c r="H291" s="80"/>
      <c r="I291" s="80"/>
      <c r="J291" s="80"/>
      <c r="K291" s="8"/>
      <c r="L291" s="120" t="e">
        <f t="shared" ref="L291:AJ296" si="28">+L283/L$288</f>
        <v>#DIV/0!</v>
      </c>
      <c r="M291" s="120" t="e">
        <f t="shared" si="28"/>
        <v>#DIV/0!</v>
      </c>
      <c r="N291" s="120" t="e">
        <f t="shared" si="28"/>
        <v>#DIV/0!</v>
      </c>
      <c r="O291" s="120" t="e">
        <f t="shared" si="28"/>
        <v>#DIV/0!</v>
      </c>
      <c r="P291" s="120" t="e">
        <f t="shared" si="28"/>
        <v>#DIV/0!</v>
      </c>
      <c r="Q291" s="120" t="e">
        <f t="shared" si="28"/>
        <v>#DIV/0!</v>
      </c>
      <c r="R291" s="120" t="e">
        <f t="shared" si="28"/>
        <v>#DIV/0!</v>
      </c>
      <c r="S291" s="120" t="e">
        <f t="shared" si="28"/>
        <v>#DIV/0!</v>
      </c>
      <c r="T291" s="120" t="e">
        <f t="shared" si="28"/>
        <v>#DIV/0!</v>
      </c>
      <c r="U291" s="120" t="e">
        <f t="shared" si="28"/>
        <v>#DIV/0!</v>
      </c>
      <c r="V291" s="120" t="e">
        <f t="shared" si="28"/>
        <v>#DIV/0!</v>
      </c>
      <c r="W291" s="120" t="e">
        <f t="shared" si="28"/>
        <v>#DIV/0!</v>
      </c>
      <c r="X291" s="120" t="e">
        <f t="shared" si="28"/>
        <v>#DIV/0!</v>
      </c>
      <c r="Y291" s="120" t="e">
        <f t="shared" si="28"/>
        <v>#DIV/0!</v>
      </c>
      <c r="Z291" s="120" t="e">
        <f t="shared" si="28"/>
        <v>#DIV/0!</v>
      </c>
      <c r="AA291" s="120" t="e">
        <f t="shared" si="28"/>
        <v>#DIV/0!</v>
      </c>
      <c r="AB291" s="120" t="e">
        <f t="shared" si="28"/>
        <v>#DIV/0!</v>
      </c>
      <c r="AC291" s="120" t="e">
        <f t="shared" si="28"/>
        <v>#DIV/0!</v>
      </c>
      <c r="AD291" s="120" t="e">
        <f t="shared" si="28"/>
        <v>#DIV/0!</v>
      </c>
      <c r="AE291" s="120" t="e">
        <f t="shared" si="28"/>
        <v>#DIV/0!</v>
      </c>
      <c r="AF291" s="120" t="e">
        <f t="shared" si="28"/>
        <v>#DIV/0!</v>
      </c>
      <c r="AG291" s="120"/>
      <c r="AH291" s="120" t="e">
        <f t="shared" si="28"/>
        <v>#DIV/0!</v>
      </c>
      <c r="AI291" s="120" t="e">
        <f t="shared" si="28"/>
        <v>#DIV/0!</v>
      </c>
      <c r="AJ291" s="120" t="e">
        <f t="shared" si="28"/>
        <v>#DIV/0!</v>
      </c>
      <c r="AP291" s="79"/>
      <c r="AQ291" s="79"/>
      <c r="AR291" s="79"/>
      <c r="AS291" s="79"/>
      <c r="AT291" s="79"/>
    </row>
    <row r="292" spans="3:46" s="6" customFormat="1" x14ac:dyDescent="0.2">
      <c r="C292" s="111" t="s">
        <v>196</v>
      </c>
      <c r="D292" s="99"/>
      <c r="E292" s="99"/>
      <c r="F292" s="99"/>
      <c r="H292" s="80"/>
      <c r="I292" s="80"/>
      <c r="J292" s="80"/>
      <c r="K292" s="8"/>
      <c r="L292" s="120" t="e">
        <f t="shared" si="28"/>
        <v>#DIV/0!</v>
      </c>
      <c r="M292" s="120" t="e">
        <f t="shared" si="28"/>
        <v>#DIV/0!</v>
      </c>
      <c r="N292" s="120" t="e">
        <f t="shared" si="28"/>
        <v>#DIV/0!</v>
      </c>
      <c r="O292" s="120" t="e">
        <f t="shared" si="28"/>
        <v>#DIV/0!</v>
      </c>
      <c r="P292" s="120" t="e">
        <f t="shared" si="28"/>
        <v>#DIV/0!</v>
      </c>
      <c r="Q292" s="120" t="e">
        <f t="shared" si="28"/>
        <v>#DIV/0!</v>
      </c>
      <c r="R292" s="120" t="e">
        <f t="shared" si="28"/>
        <v>#DIV/0!</v>
      </c>
      <c r="S292" s="120" t="e">
        <f t="shared" si="28"/>
        <v>#DIV/0!</v>
      </c>
      <c r="T292" s="120" t="e">
        <f t="shared" si="28"/>
        <v>#DIV/0!</v>
      </c>
      <c r="U292" s="120" t="e">
        <f t="shared" si="28"/>
        <v>#DIV/0!</v>
      </c>
      <c r="V292" s="120" t="e">
        <f t="shared" si="28"/>
        <v>#DIV/0!</v>
      </c>
      <c r="W292" s="120" t="e">
        <f t="shared" si="28"/>
        <v>#DIV/0!</v>
      </c>
      <c r="X292" s="120" t="e">
        <f t="shared" si="28"/>
        <v>#DIV/0!</v>
      </c>
      <c r="Y292" s="120" t="e">
        <f t="shared" si="28"/>
        <v>#DIV/0!</v>
      </c>
      <c r="Z292" s="120" t="e">
        <f t="shared" si="28"/>
        <v>#DIV/0!</v>
      </c>
      <c r="AA292" s="120" t="e">
        <f t="shared" si="28"/>
        <v>#DIV/0!</v>
      </c>
      <c r="AB292" s="120" t="e">
        <f t="shared" si="28"/>
        <v>#DIV/0!</v>
      </c>
      <c r="AC292" s="120" t="e">
        <f t="shared" si="28"/>
        <v>#DIV/0!</v>
      </c>
      <c r="AD292" s="120" t="e">
        <f t="shared" si="28"/>
        <v>#DIV/0!</v>
      </c>
      <c r="AE292" s="120" t="e">
        <f t="shared" si="28"/>
        <v>#DIV/0!</v>
      </c>
      <c r="AF292" s="120" t="e">
        <f t="shared" si="28"/>
        <v>#DIV/0!</v>
      </c>
      <c r="AG292" s="120"/>
      <c r="AH292" s="120" t="e">
        <f t="shared" si="28"/>
        <v>#DIV/0!</v>
      </c>
      <c r="AI292" s="120" t="e">
        <f t="shared" si="28"/>
        <v>#DIV/0!</v>
      </c>
      <c r="AJ292" s="120" t="e">
        <f t="shared" si="28"/>
        <v>#DIV/0!</v>
      </c>
      <c r="AP292" s="79"/>
      <c r="AQ292" s="79"/>
      <c r="AR292" s="79"/>
      <c r="AS292" s="79"/>
      <c r="AT292" s="79"/>
    </row>
    <row r="293" spans="3:46" s="6" customFormat="1" x14ac:dyDescent="0.2">
      <c r="C293" s="111" t="s">
        <v>386</v>
      </c>
      <c r="D293" s="99"/>
      <c r="E293" s="99"/>
      <c r="F293" s="99"/>
      <c r="H293" s="80"/>
      <c r="I293" s="80"/>
      <c r="J293" s="80"/>
      <c r="K293" s="8"/>
      <c r="L293" s="120" t="e">
        <f t="shared" si="28"/>
        <v>#DIV/0!</v>
      </c>
      <c r="M293" s="120" t="e">
        <f t="shared" si="28"/>
        <v>#DIV/0!</v>
      </c>
      <c r="N293" s="120" t="e">
        <f t="shared" si="28"/>
        <v>#DIV/0!</v>
      </c>
      <c r="O293" s="120" t="e">
        <f t="shared" si="28"/>
        <v>#DIV/0!</v>
      </c>
      <c r="P293" s="120" t="e">
        <f t="shared" si="28"/>
        <v>#DIV/0!</v>
      </c>
      <c r="Q293" s="120" t="e">
        <f t="shared" si="28"/>
        <v>#DIV/0!</v>
      </c>
      <c r="R293" s="120" t="e">
        <f t="shared" si="28"/>
        <v>#DIV/0!</v>
      </c>
      <c r="S293" s="120" t="e">
        <f t="shared" si="28"/>
        <v>#DIV/0!</v>
      </c>
      <c r="T293" s="120" t="e">
        <f t="shared" si="28"/>
        <v>#DIV/0!</v>
      </c>
      <c r="U293" s="120" t="e">
        <f t="shared" si="28"/>
        <v>#DIV/0!</v>
      </c>
      <c r="V293" s="120" t="e">
        <f t="shared" si="28"/>
        <v>#DIV/0!</v>
      </c>
      <c r="W293" s="120" t="e">
        <f t="shared" si="28"/>
        <v>#DIV/0!</v>
      </c>
      <c r="X293" s="120" t="e">
        <f t="shared" si="28"/>
        <v>#DIV/0!</v>
      </c>
      <c r="Y293" s="120" t="e">
        <f t="shared" si="28"/>
        <v>#DIV/0!</v>
      </c>
      <c r="Z293" s="120" t="e">
        <f t="shared" si="28"/>
        <v>#DIV/0!</v>
      </c>
      <c r="AA293" s="120" t="e">
        <f t="shared" si="28"/>
        <v>#DIV/0!</v>
      </c>
      <c r="AB293" s="120" t="e">
        <f t="shared" si="28"/>
        <v>#DIV/0!</v>
      </c>
      <c r="AC293" s="120" t="e">
        <f t="shared" si="28"/>
        <v>#DIV/0!</v>
      </c>
      <c r="AD293" s="120" t="e">
        <f t="shared" si="28"/>
        <v>#DIV/0!</v>
      </c>
      <c r="AE293" s="120" t="e">
        <f t="shared" si="28"/>
        <v>#DIV/0!</v>
      </c>
      <c r="AF293" s="120" t="e">
        <f t="shared" si="28"/>
        <v>#DIV/0!</v>
      </c>
      <c r="AG293" s="120"/>
      <c r="AH293" s="120" t="e">
        <f t="shared" si="28"/>
        <v>#DIV/0!</v>
      </c>
      <c r="AI293" s="120" t="e">
        <f t="shared" si="28"/>
        <v>#DIV/0!</v>
      </c>
      <c r="AJ293" s="120" t="e">
        <f t="shared" si="28"/>
        <v>#DIV/0!</v>
      </c>
      <c r="AP293" s="79"/>
      <c r="AQ293" s="79"/>
      <c r="AR293" s="79"/>
      <c r="AS293" s="79"/>
      <c r="AT293" s="79"/>
    </row>
    <row r="294" spans="3:46" s="6" customFormat="1" x14ac:dyDescent="0.2">
      <c r="C294" s="111" t="s">
        <v>410</v>
      </c>
      <c r="D294" s="99"/>
      <c r="E294" s="99"/>
      <c r="F294" s="99"/>
      <c r="H294" s="80"/>
      <c r="I294" s="80"/>
      <c r="J294" s="80"/>
      <c r="K294" s="8"/>
      <c r="L294" s="120" t="e">
        <f t="shared" si="28"/>
        <v>#DIV/0!</v>
      </c>
      <c r="M294" s="120" t="e">
        <f t="shared" si="28"/>
        <v>#DIV/0!</v>
      </c>
      <c r="N294" s="120" t="e">
        <f t="shared" si="28"/>
        <v>#DIV/0!</v>
      </c>
      <c r="O294" s="120" t="e">
        <f t="shared" si="28"/>
        <v>#DIV/0!</v>
      </c>
      <c r="P294" s="120" t="e">
        <f t="shared" si="28"/>
        <v>#DIV/0!</v>
      </c>
      <c r="Q294" s="120" t="e">
        <f t="shared" si="28"/>
        <v>#DIV/0!</v>
      </c>
      <c r="R294" s="120" t="e">
        <f t="shared" si="28"/>
        <v>#DIV/0!</v>
      </c>
      <c r="S294" s="120" t="e">
        <f t="shared" si="28"/>
        <v>#DIV/0!</v>
      </c>
      <c r="T294" s="120" t="e">
        <f t="shared" si="28"/>
        <v>#DIV/0!</v>
      </c>
      <c r="U294" s="120" t="e">
        <f t="shared" si="28"/>
        <v>#DIV/0!</v>
      </c>
      <c r="V294" s="120" t="e">
        <f t="shared" si="28"/>
        <v>#DIV/0!</v>
      </c>
      <c r="W294" s="120" t="e">
        <f t="shared" si="28"/>
        <v>#DIV/0!</v>
      </c>
      <c r="X294" s="120" t="e">
        <f t="shared" si="28"/>
        <v>#DIV/0!</v>
      </c>
      <c r="Y294" s="120" t="e">
        <f t="shared" si="28"/>
        <v>#DIV/0!</v>
      </c>
      <c r="Z294" s="120" t="e">
        <f t="shared" si="28"/>
        <v>#DIV/0!</v>
      </c>
      <c r="AA294" s="120" t="e">
        <f t="shared" si="28"/>
        <v>#DIV/0!</v>
      </c>
      <c r="AB294" s="120" t="e">
        <f t="shared" si="28"/>
        <v>#DIV/0!</v>
      </c>
      <c r="AC294" s="120" t="e">
        <f t="shared" si="28"/>
        <v>#DIV/0!</v>
      </c>
      <c r="AD294" s="120" t="e">
        <f t="shared" si="28"/>
        <v>#DIV/0!</v>
      </c>
      <c r="AE294" s="120" t="e">
        <f t="shared" si="28"/>
        <v>#DIV/0!</v>
      </c>
      <c r="AF294" s="120" t="e">
        <f t="shared" si="28"/>
        <v>#DIV/0!</v>
      </c>
      <c r="AG294" s="120"/>
      <c r="AH294" s="120" t="e">
        <f t="shared" si="28"/>
        <v>#DIV/0!</v>
      </c>
      <c r="AI294" s="120" t="e">
        <f t="shared" si="28"/>
        <v>#DIV/0!</v>
      </c>
      <c r="AJ294" s="120" t="e">
        <f t="shared" si="28"/>
        <v>#DIV/0!</v>
      </c>
      <c r="AP294" s="79"/>
      <c r="AQ294" s="79"/>
      <c r="AR294" s="79"/>
      <c r="AS294" s="79"/>
      <c r="AT294" s="79"/>
    </row>
    <row r="295" spans="3:46" s="6" customFormat="1" x14ac:dyDescent="0.2">
      <c r="C295" s="111" t="s">
        <v>479</v>
      </c>
      <c r="D295" s="99"/>
      <c r="E295" s="99"/>
      <c r="F295" s="99"/>
      <c r="H295" s="80"/>
      <c r="I295" s="80"/>
      <c r="J295" s="80"/>
      <c r="K295" s="8"/>
      <c r="L295" s="120" t="e">
        <f t="shared" si="28"/>
        <v>#DIV/0!</v>
      </c>
      <c r="M295" s="120" t="e">
        <f t="shared" si="28"/>
        <v>#DIV/0!</v>
      </c>
      <c r="N295" s="120" t="e">
        <f t="shared" si="28"/>
        <v>#DIV/0!</v>
      </c>
      <c r="O295" s="120" t="e">
        <f t="shared" si="28"/>
        <v>#DIV/0!</v>
      </c>
      <c r="P295" s="120" t="e">
        <f t="shared" si="28"/>
        <v>#DIV/0!</v>
      </c>
      <c r="Q295" s="120" t="e">
        <f t="shared" si="28"/>
        <v>#DIV/0!</v>
      </c>
      <c r="R295" s="120" t="e">
        <f t="shared" si="28"/>
        <v>#DIV/0!</v>
      </c>
      <c r="S295" s="120" t="e">
        <f t="shared" si="28"/>
        <v>#DIV/0!</v>
      </c>
      <c r="T295" s="120" t="e">
        <f t="shared" si="28"/>
        <v>#DIV/0!</v>
      </c>
      <c r="U295" s="120" t="e">
        <f t="shared" si="28"/>
        <v>#DIV/0!</v>
      </c>
      <c r="V295" s="120" t="e">
        <f t="shared" si="28"/>
        <v>#DIV/0!</v>
      </c>
      <c r="W295" s="120" t="e">
        <f t="shared" si="28"/>
        <v>#DIV/0!</v>
      </c>
      <c r="X295" s="120" t="e">
        <f t="shared" si="28"/>
        <v>#DIV/0!</v>
      </c>
      <c r="Y295" s="120" t="e">
        <f t="shared" si="28"/>
        <v>#DIV/0!</v>
      </c>
      <c r="Z295" s="120" t="e">
        <f t="shared" si="28"/>
        <v>#DIV/0!</v>
      </c>
      <c r="AA295" s="120" t="e">
        <f t="shared" si="28"/>
        <v>#DIV/0!</v>
      </c>
      <c r="AB295" s="120" t="e">
        <f t="shared" si="28"/>
        <v>#DIV/0!</v>
      </c>
      <c r="AC295" s="120" t="e">
        <f t="shared" si="28"/>
        <v>#DIV/0!</v>
      </c>
      <c r="AD295" s="120" t="e">
        <f t="shared" si="28"/>
        <v>#DIV/0!</v>
      </c>
      <c r="AE295" s="120" t="e">
        <f t="shared" si="28"/>
        <v>#DIV/0!</v>
      </c>
      <c r="AF295" s="120" t="e">
        <f t="shared" si="28"/>
        <v>#DIV/0!</v>
      </c>
      <c r="AG295" s="120"/>
      <c r="AH295" s="120" t="e">
        <f t="shared" si="28"/>
        <v>#DIV/0!</v>
      </c>
      <c r="AI295" s="120" t="e">
        <f t="shared" si="28"/>
        <v>#DIV/0!</v>
      </c>
      <c r="AJ295" s="120" t="e">
        <f t="shared" si="28"/>
        <v>#DIV/0!</v>
      </c>
      <c r="AP295" s="79"/>
      <c r="AQ295" s="79"/>
      <c r="AR295" s="79"/>
      <c r="AS295" s="79"/>
      <c r="AT295" s="79"/>
    </row>
    <row r="296" spans="3:46" s="6" customFormat="1" x14ac:dyDescent="0.2">
      <c r="C296" s="111" t="s">
        <v>270</v>
      </c>
      <c r="D296" s="99"/>
      <c r="E296" s="99"/>
      <c r="F296" s="99"/>
      <c r="H296" s="80"/>
      <c r="I296" s="80"/>
      <c r="J296" s="80"/>
      <c r="K296" s="8"/>
      <c r="L296" s="120" t="e">
        <f t="shared" si="28"/>
        <v>#DIV/0!</v>
      </c>
      <c r="M296" s="120" t="e">
        <f t="shared" si="28"/>
        <v>#DIV/0!</v>
      </c>
      <c r="N296" s="120" t="e">
        <f t="shared" si="28"/>
        <v>#DIV/0!</v>
      </c>
      <c r="O296" s="120" t="e">
        <f t="shared" si="28"/>
        <v>#DIV/0!</v>
      </c>
      <c r="P296" s="120" t="e">
        <f t="shared" si="28"/>
        <v>#DIV/0!</v>
      </c>
      <c r="Q296" s="120" t="e">
        <f t="shared" si="28"/>
        <v>#DIV/0!</v>
      </c>
      <c r="R296" s="120" t="e">
        <f t="shared" si="28"/>
        <v>#DIV/0!</v>
      </c>
      <c r="S296" s="120" t="e">
        <f t="shared" si="28"/>
        <v>#DIV/0!</v>
      </c>
      <c r="T296" s="120" t="e">
        <f t="shared" si="28"/>
        <v>#DIV/0!</v>
      </c>
      <c r="U296" s="120" t="e">
        <f t="shared" si="28"/>
        <v>#DIV/0!</v>
      </c>
      <c r="V296" s="120" t="e">
        <f t="shared" si="28"/>
        <v>#DIV/0!</v>
      </c>
      <c r="W296" s="120" t="e">
        <f t="shared" si="28"/>
        <v>#DIV/0!</v>
      </c>
      <c r="X296" s="120" t="e">
        <f t="shared" si="28"/>
        <v>#DIV/0!</v>
      </c>
      <c r="Y296" s="120" t="e">
        <f t="shared" si="28"/>
        <v>#DIV/0!</v>
      </c>
      <c r="Z296" s="120" t="e">
        <f t="shared" si="28"/>
        <v>#DIV/0!</v>
      </c>
      <c r="AA296" s="120" t="e">
        <f t="shared" si="28"/>
        <v>#DIV/0!</v>
      </c>
      <c r="AB296" s="120" t="e">
        <f t="shared" si="28"/>
        <v>#DIV/0!</v>
      </c>
      <c r="AC296" s="120" t="e">
        <f t="shared" si="28"/>
        <v>#DIV/0!</v>
      </c>
      <c r="AD296" s="120" t="e">
        <f t="shared" si="28"/>
        <v>#DIV/0!</v>
      </c>
      <c r="AE296" s="120" t="e">
        <f t="shared" si="28"/>
        <v>#DIV/0!</v>
      </c>
      <c r="AF296" s="120" t="e">
        <f t="shared" si="28"/>
        <v>#DIV/0!</v>
      </c>
      <c r="AG296" s="120"/>
      <c r="AH296" s="120" t="e">
        <f t="shared" si="28"/>
        <v>#DIV/0!</v>
      </c>
      <c r="AI296" s="120" t="e">
        <f t="shared" si="28"/>
        <v>#DIV/0!</v>
      </c>
      <c r="AJ296" s="120" t="e">
        <f t="shared" si="28"/>
        <v>#DIV/0!</v>
      </c>
      <c r="AP296" s="79"/>
      <c r="AQ296" s="79"/>
      <c r="AR296" s="79"/>
      <c r="AS296" s="79"/>
      <c r="AT296" s="79"/>
    </row>
    <row r="297" spans="3:46" s="6" customFormat="1" x14ac:dyDescent="0.2">
      <c r="D297" s="99"/>
      <c r="E297" s="99"/>
      <c r="F297" s="99"/>
      <c r="H297" s="80"/>
      <c r="I297" s="80"/>
      <c r="J297" s="80"/>
      <c r="K297" s="8"/>
      <c r="L297" s="80"/>
      <c r="M297" s="80"/>
      <c r="N297" s="80"/>
      <c r="O297" s="80"/>
      <c r="P297" s="80"/>
      <c r="Q297" s="80"/>
      <c r="R297" s="80"/>
      <c r="S297" s="80"/>
      <c r="T297" s="80"/>
      <c r="AP297" s="79"/>
      <c r="AQ297" s="79"/>
      <c r="AR297" s="79"/>
      <c r="AS297" s="79"/>
      <c r="AT297" s="79"/>
    </row>
    <row r="298" spans="3:46" s="6" customFormat="1" x14ac:dyDescent="0.2">
      <c r="D298" s="99"/>
      <c r="E298" s="99"/>
      <c r="F298" s="99"/>
      <c r="H298" s="80"/>
      <c r="I298" s="80"/>
      <c r="J298" s="80"/>
      <c r="K298" s="8"/>
      <c r="L298" s="80"/>
      <c r="M298" s="80"/>
      <c r="N298" s="80"/>
      <c r="O298" s="80"/>
      <c r="P298" s="80"/>
      <c r="Q298" s="80"/>
      <c r="R298" s="80"/>
      <c r="S298" s="80"/>
      <c r="T298" s="80"/>
      <c r="AP298" s="79"/>
      <c r="AQ298" s="79"/>
      <c r="AR298" s="79"/>
      <c r="AS298" s="79"/>
      <c r="AT298" s="79"/>
    </row>
    <row r="299" spans="3:46" s="6" customFormat="1" x14ac:dyDescent="0.2">
      <c r="D299" s="99"/>
      <c r="E299" s="99"/>
      <c r="F299" s="99"/>
      <c r="H299" s="80"/>
      <c r="I299" s="80"/>
      <c r="J299" s="80"/>
      <c r="K299" s="8"/>
      <c r="L299" s="80"/>
      <c r="M299" s="80"/>
      <c r="N299" s="80"/>
      <c r="O299" s="80"/>
      <c r="P299" s="80"/>
      <c r="Q299" s="80"/>
      <c r="R299" s="80"/>
      <c r="S299" s="80"/>
      <c r="T299" s="80"/>
      <c r="AP299" s="79"/>
      <c r="AQ299" s="79"/>
      <c r="AR299" s="79"/>
      <c r="AS299" s="79"/>
      <c r="AT299" s="79"/>
    </row>
    <row r="300" spans="3:46" s="6" customFormat="1" x14ac:dyDescent="0.2">
      <c r="D300" s="99"/>
      <c r="E300" s="99"/>
      <c r="F300" s="99"/>
      <c r="H300" s="80"/>
      <c r="I300" s="80"/>
      <c r="J300" s="80"/>
      <c r="K300" s="8"/>
      <c r="L300" s="80"/>
      <c r="M300" s="80"/>
      <c r="N300" s="80"/>
      <c r="O300" s="80"/>
      <c r="P300" s="80"/>
      <c r="Q300" s="80"/>
      <c r="R300" s="80"/>
      <c r="S300" s="80"/>
      <c r="T300" s="80"/>
      <c r="AA300" s="79"/>
      <c r="AB300" s="79"/>
      <c r="AC300" s="79"/>
      <c r="AP300" s="79"/>
      <c r="AQ300" s="79"/>
      <c r="AR300" s="79"/>
      <c r="AS300" s="79"/>
      <c r="AT300" s="79"/>
    </row>
    <row r="301" spans="3:46" s="6" customFormat="1" x14ac:dyDescent="0.2">
      <c r="D301" s="99"/>
      <c r="E301" s="99"/>
      <c r="F301" s="99"/>
      <c r="H301" s="80"/>
      <c r="I301" s="80"/>
      <c r="J301" s="80"/>
      <c r="K301" s="8"/>
      <c r="L301" s="80"/>
      <c r="M301" s="80"/>
      <c r="N301" s="80"/>
      <c r="O301" s="80"/>
      <c r="P301" s="80"/>
      <c r="Q301" s="80"/>
      <c r="R301" s="80"/>
      <c r="S301" s="80"/>
      <c r="T301" s="80"/>
      <c r="AA301" s="79"/>
      <c r="AB301" s="79"/>
      <c r="AC301" s="79"/>
      <c r="AP301" s="79"/>
      <c r="AQ301" s="79"/>
      <c r="AR301" s="79"/>
      <c r="AS301" s="79"/>
      <c r="AT301" s="79"/>
    </row>
    <row r="302" spans="3:46" s="6" customFormat="1" x14ac:dyDescent="0.2">
      <c r="D302" s="99"/>
      <c r="E302" s="99"/>
      <c r="F302" s="99"/>
      <c r="H302" s="80"/>
      <c r="I302" s="80"/>
      <c r="J302" s="80"/>
      <c r="K302" s="8"/>
      <c r="L302" s="80"/>
      <c r="M302" s="80"/>
      <c r="N302" s="80"/>
      <c r="O302" s="80"/>
      <c r="P302" s="80"/>
      <c r="Q302" s="80"/>
      <c r="R302" s="80"/>
      <c r="S302" s="80"/>
      <c r="T302" s="80"/>
      <c r="AA302" s="79"/>
      <c r="AB302" s="79"/>
      <c r="AC302" s="79"/>
      <c r="AD302" s="79"/>
      <c r="AE302" s="79"/>
      <c r="AF302" s="79"/>
      <c r="AG302" s="79"/>
      <c r="AP302" s="79"/>
      <c r="AQ302" s="79"/>
      <c r="AR302" s="79"/>
      <c r="AS302" s="79"/>
      <c r="AT302" s="79"/>
    </row>
    <row r="303" spans="3:46" s="6" customFormat="1" ht="12.75" x14ac:dyDescent="0.2">
      <c r="D303" s="99"/>
      <c r="E303" s="99"/>
      <c r="F303" s="99"/>
      <c r="H303" s="80"/>
      <c r="I303" s="80"/>
      <c r="J303" s="80"/>
      <c r="K303" s="8"/>
      <c r="L303" s="80"/>
      <c r="M303" s="80"/>
      <c r="N303" s="80"/>
      <c r="O303" s="80"/>
      <c r="P303" s="80"/>
      <c r="Q303" s="80"/>
      <c r="R303" s="80"/>
      <c r="S303" s="80"/>
      <c r="T303" s="80"/>
      <c r="AA303" s="122"/>
      <c r="AB303" s="122"/>
      <c r="AC303" s="123"/>
      <c r="AD303" s="123"/>
      <c r="AE303" s="123"/>
      <c r="AF303" s="123"/>
      <c r="AG303" s="79"/>
      <c r="AP303" s="79"/>
      <c r="AQ303" s="79"/>
      <c r="AR303" s="79"/>
      <c r="AS303" s="79"/>
      <c r="AT303" s="79"/>
    </row>
    <row r="304" spans="3:46" s="6" customFormat="1" ht="12.75" x14ac:dyDescent="0.2">
      <c r="D304" s="99"/>
      <c r="E304" s="99"/>
      <c r="F304" s="99"/>
      <c r="H304" s="80"/>
      <c r="I304" s="80"/>
      <c r="J304" s="80"/>
      <c r="K304" s="8"/>
      <c r="L304" s="80"/>
      <c r="M304" s="80"/>
      <c r="N304" s="80"/>
      <c r="O304" s="80"/>
      <c r="P304" s="80"/>
      <c r="Q304" s="80"/>
      <c r="R304" s="80"/>
      <c r="S304" s="80"/>
      <c r="T304" s="80"/>
      <c r="AA304" s="122"/>
      <c r="AB304" s="122"/>
      <c r="AC304" s="123"/>
      <c r="AD304" s="123"/>
      <c r="AE304" s="123"/>
      <c r="AF304" s="123"/>
      <c r="AG304" s="79"/>
      <c r="AP304" s="79"/>
      <c r="AQ304" s="79"/>
      <c r="AR304" s="79"/>
      <c r="AS304" s="79"/>
      <c r="AT304" s="79"/>
    </row>
    <row r="305" spans="4:46" s="6" customFormat="1" ht="12.75" x14ac:dyDescent="0.2">
      <c r="D305" s="99"/>
      <c r="E305" s="99"/>
      <c r="F305" s="99"/>
      <c r="H305" s="80"/>
      <c r="I305" s="80"/>
      <c r="J305" s="80"/>
      <c r="K305" s="8"/>
      <c r="L305" s="80"/>
      <c r="M305" s="80"/>
      <c r="N305" s="80"/>
      <c r="O305" s="80"/>
      <c r="P305" s="80"/>
      <c r="Q305" s="80"/>
      <c r="R305" s="80"/>
      <c r="S305" s="80"/>
      <c r="T305" s="80"/>
      <c r="AA305" s="123"/>
      <c r="AB305" s="123"/>
      <c r="AC305" s="123"/>
      <c r="AD305" s="123"/>
      <c r="AE305" s="123"/>
      <c r="AF305" s="123"/>
      <c r="AG305" s="79"/>
      <c r="AP305" s="79"/>
      <c r="AQ305" s="79"/>
      <c r="AR305" s="79"/>
      <c r="AS305" s="79"/>
      <c r="AT305" s="79"/>
    </row>
    <row r="306" spans="4:46" s="6" customFormat="1" ht="12.75" x14ac:dyDescent="0.2">
      <c r="D306" s="99"/>
      <c r="E306" s="99"/>
      <c r="F306" s="99"/>
      <c r="H306" s="80"/>
      <c r="I306" s="80"/>
      <c r="J306" s="80"/>
      <c r="K306" s="8"/>
      <c r="L306" s="80"/>
      <c r="M306" s="80"/>
      <c r="N306" s="80"/>
      <c r="O306" s="80"/>
      <c r="P306" s="80"/>
      <c r="Q306" s="80"/>
      <c r="R306" s="80"/>
      <c r="S306" s="80"/>
      <c r="T306" s="80"/>
      <c r="AA306" s="123"/>
      <c r="AB306" s="123"/>
      <c r="AC306" s="123"/>
      <c r="AD306" s="123"/>
      <c r="AE306" s="123"/>
      <c r="AF306" s="123"/>
      <c r="AG306" s="79"/>
      <c r="AP306" s="79"/>
      <c r="AQ306" s="79"/>
      <c r="AR306" s="79"/>
      <c r="AS306" s="79"/>
      <c r="AT306" s="79"/>
    </row>
    <row r="307" spans="4:46" s="6" customFormat="1" ht="12.75" x14ac:dyDescent="0.2">
      <c r="D307" s="99"/>
      <c r="E307" s="99"/>
      <c r="F307" s="99"/>
      <c r="H307" s="80"/>
      <c r="I307" s="80"/>
      <c r="J307" s="80"/>
      <c r="K307" s="8"/>
      <c r="L307" s="80"/>
      <c r="M307" s="80"/>
      <c r="N307" s="80"/>
      <c r="O307" s="80"/>
      <c r="P307" s="80"/>
      <c r="Q307" s="80"/>
      <c r="R307" s="80"/>
      <c r="S307" s="80"/>
      <c r="T307" s="80"/>
      <c r="AA307" s="123"/>
      <c r="AB307" s="123"/>
      <c r="AC307" s="124"/>
      <c r="AD307" s="123"/>
      <c r="AE307" s="123"/>
      <c r="AF307" s="124"/>
      <c r="AG307" s="79"/>
      <c r="AP307" s="79"/>
      <c r="AQ307" s="79"/>
      <c r="AR307" s="79"/>
      <c r="AS307" s="79"/>
      <c r="AT307" s="79"/>
    </row>
    <row r="308" spans="4:46" s="6" customFormat="1" x14ac:dyDescent="0.2">
      <c r="D308" s="99"/>
      <c r="E308" s="99"/>
      <c r="F308" s="99"/>
      <c r="H308" s="80"/>
      <c r="I308" s="80"/>
      <c r="J308" s="80"/>
      <c r="K308" s="8"/>
      <c r="L308" s="80"/>
      <c r="M308" s="80"/>
      <c r="N308" s="80"/>
      <c r="O308" s="80"/>
      <c r="P308" s="80"/>
      <c r="Q308" s="80"/>
      <c r="R308" s="80"/>
      <c r="S308" s="80"/>
      <c r="T308" s="80"/>
      <c r="AA308" s="125"/>
      <c r="AB308" s="125"/>
      <c r="AC308" s="125"/>
      <c r="AD308" s="125"/>
      <c r="AE308" s="125"/>
      <c r="AF308" s="125"/>
      <c r="AG308" s="79"/>
      <c r="AP308" s="79"/>
      <c r="AQ308" s="79"/>
      <c r="AR308" s="79"/>
      <c r="AS308" s="79"/>
      <c r="AT308" s="79"/>
    </row>
    <row r="309" spans="4:46" s="6" customFormat="1" x14ac:dyDescent="0.2">
      <c r="D309" s="99"/>
      <c r="E309" s="99"/>
      <c r="F309" s="99"/>
      <c r="H309" s="80"/>
      <c r="I309" s="80"/>
      <c r="J309" s="80"/>
      <c r="K309" s="8"/>
      <c r="L309" s="80"/>
      <c r="M309" s="80"/>
      <c r="N309" s="80"/>
      <c r="O309" s="80"/>
      <c r="P309" s="80"/>
      <c r="Q309" s="80"/>
      <c r="R309" s="80"/>
      <c r="S309" s="80"/>
      <c r="T309" s="80"/>
      <c r="AA309" s="79"/>
      <c r="AB309" s="79"/>
      <c r="AC309" s="79"/>
      <c r="AD309" s="79"/>
      <c r="AE309" s="79"/>
      <c r="AF309" s="79"/>
      <c r="AG309" s="79"/>
      <c r="AP309" s="79"/>
      <c r="AQ309" s="79"/>
      <c r="AR309" s="79"/>
      <c r="AS309" s="79"/>
      <c r="AT309" s="79"/>
    </row>
    <row r="310" spans="4:46" s="6" customFormat="1" x14ac:dyDescent="0.2">
      <c r="D310" s="99"/>
      <c r="E310" s="99"/>
      <c r="F310" s="99"/>
      <c r="H310" s="80"/>
      <c r="I310" s="80"/>
      <c r="J310" s="80"/>
      <c r="K310" s="8"/>
      <c r="L310" s="80"/>
      <c r="M310" s="80"/>
      <c r="N310" s="80"/>
      <c r="O310" s="80"/>
      <c r="P310" s="80"/>
      <c r="Q310" s="80"/>
      <c r="R310" s="80"/>
      <c r="S310" s="80"/>
      <c r="T310" s="80"/>
      <c r="AC310" s="79"/>
      <c r="AD310" s="79"/>
      <c r="AE310" s="79"/>
      <c r="AF310" s="79"/>
      <c r="AG310" s="79"/>
      <c r="AP310" s="79"/>
      <c r="AQ310" s="79"/>
      <c r="AR310" s="79"/>
      <c r="AS310" s="79"/>
      <c r="AT310" s="79"/>
    </row>
    <row r="311" spans="4:46" s="6" customFormat="1" x14ac:dyDescent="0.2">
      <c r="D311" s="99"/>
      <c r="E311" s="99"/>
      <c r="F311" s="99"/>
      <c r="H311" s="80"/>
      <c r="I311" s="80"/>
      <c r="J311" s="80"/>
      <c r="K311" s="8"/>
      <c r="L311" s="80"/>
      <c r="M311" s="80"/>
      <c r="N311" s="80"/>
      <c r="O311" s="80"/>
      <c r="P311" s="80"/>
      <c r="Q311" s="80"/>
      <c r="R311" s="80"/>
      <c r="S311" s="80"/>
      <c r="T311" s="80"/>
      <c r="AP311" s="79"/>
      <c r="AQ311" s="79"/>
      <c r="AR311" s="79"/>
      <c r="AS311" s="79"/>
      <c r="AT311" s="79"/>
    </row>
    <row r="312" spans="4:46" s="6" customFormat="1" x14ac:dyDescent="0.2">
      <c r="D312" s="99"/>
      <c r="E312" s="99"/>
      <c r="F312" s="99"/>
      <c r="H312" s="80"/>
      <c r="I312" s="80"/>
      <c r="J312" s="80"/>
      <c r="K312" s="8"/>
      <c r="L312" s="80"/>
      <c r="M312" s="80"/>
      <c r="N312" s="80"/>
      <c r="O312" s="80"/>
      <c r="P312" s="80"/>
      <c r="Q312" s="80"/>
      <c r="R312" s="80"/>
      <c r="S312" s="80"/>
      <c r="T312" s="80"/>
      <c r="AP312" s="79"/>
      <c r="AQ312" s="79"/>
      <c r="AR312" s="79"/>
      <c r="AS312" s="79"/>
      <c r="AT312" s="79"/>
    </row>
    <row r="313" spans="4:46" s="6" customFormat="1" x14ac:dyDescent="0.2">
      <c r="D313" s="99"/>
      <c r="E313" s="99"/>
      <c r="F313" s="99"/>
      <c r="H313" s="80"/>
      <c r="I313" s="80"/>
      <c r="J313" s="80"/>
      <c r="K313" s="8"/>
      <c r="L313" s="80"/>
      <c r="M313" s="80"/>
      <c r="N313" s="80"/>
      <c r="O313" s="80"/>
      <c r="P313" s="80"/>
      <c r="Q313" s="80"/>
      <c r="R313" s="80"/>
      <c r="S313" s="80"/>
      <c r="T313" s="80"/>
      <c r="AP313" s="79"/>
      <c r="AQ313" s="79"/>
      <c r="AR313" s="79"/>
      <c r="AS313" s="79"/>
      <c r="AT313" s="79"/>
    </row>
    <row r="314" spans="4:46" s="6" customFormat="1" x14ac:dyDescent="0.2">
      <c r="D314" s="99"/>
      <c r="E314" s="99"/>
      <c r="F314" s="99"/>
      <c r="H314" s="80"/>
      <c r="I314" s="80"/>
      <c r="J314" s="80"/>
      <c r="K314" s="8"/>
      <c r="L314" s="80"/>
      <c r="M314" s="80"/>
      <c r="N314" s="80"/>
      <c r="O314" s="80"/>
      <c r="P314" s="80"/>
      <c r="Q314" s="80"/>
      <c r="R314" s="80"/>
      <c r="S314" s="80"/>
      <c r="T314" s="80"/>
      <c r="AP314" s="79"/>
      <c r="AQ314" s="79"/>
      <c r="AR314" s="79"/>
      <c r="AS314" s="79"/>
      <c r="AT314" s="79"/>
    </row>
    <row r="315" spans="4:46" s="6" customFormat="1" x14ac:dyDescent="0.2">
      <c r="D315" s="99"/>
      <c r="E315" s="99"/>
      <c r="F315" s="99"/>
      <c r="H315" s="80"/>
      <c r="I315" s="80"/>
      <c r="J315" s="80"/>
      <c r="K315" s="8"/>
      <c r="L315" s="80"/>
      <c r="M315" s="80"/>
      <c r="N315" s="80"/>
      <c r="O315" s="80"/>
      <c r="P315" s="80"/>
      <c r="Q315" s="80"/>
      <c r="R315" s="80"/>
      <c r="S315" s="80"/>
      <c r="T315" s="80"/>
      <c r="AP315" s="79"/>
      <c r="AQ315" s="79"/>
      <c r="AR315" s="79"/>
      <c r="AS315" s="79"/>
      <c r="AT315" s="79"/>
    </row>
    <row r="316" spans="4:46" s="6" customFormat="1" x14ac:dyDescent="0.2">
      <c r="D316" s="99"/>
      <c r="E316" s="99"/>
      <c r="F316" s="99"/>
      <c r="H316" s="80"/>
      <c r="I316" s="80"/>
      <c r="J316" s="80"/>
      <c r="K316" s="8"/>
      <c r="L316" s="80"/>
      <c r="M316" s="80"/>
      <c r="N316" s="80"/>
      <c r="O316" s="80"/>
      <c r="P316" s="80"/>
      <c r="Q316" s="80"/>
      <c r="R316" s="80"/>
      <c r="S316" s="80"/>
      <c r="T316" s="80"/>
      <c r="AP316" s="79"/>
      <c r="AQ316" s="79"/>
      <c r="AR316" s="79"/>
      <c r="AS316" s="79"/>
      <c r="AT316" s="79"/>
    </row>
    <row r="317" spans="4:46" s="6" customFormat="1" x14ac:dyDescent="0.2">
      <c r="D317" s="99"/>
      <c r="E317" s="99"/>
      <c r="F317" s="99"/>
      <c r="H317" s="80"/>
      <c r="I317" s="80"/>
      <c r="J317" s="80"/>
      <c r="K317" s="8"/>
      <c r="L317" s="80"/>
      <c r="M317" s="80"/>
      <c r="N317" s="80"/>
      <c r="O317" s="80"/>
      <c r="P317" s="80"/>
      <c r="Q317" s="80"/>
      <c r="R317" s="80"/>
      <c r="S317" s="80"/>
      <c r="T317" s="80"/>
      <c r="AP317" s="79"/>
      <c r="AQ317" s="79"/>
      <c r="AR317" s="79"/>
      <c r="AS317" s="79"/>
      <c r="AT317" s="79"/>
    </row>
    <row r="318" spans="4:46" s="6" customFormat="1" x14ac:dyDescent="0.2">
      <c r="D318" s="99"/>
      <c r="E318" s="99"/>
      <c r="F318" s="99"/>
      <c r="H318" s="80"/>
      <c r="I318" s="80"/>
      <c r="J318" s="80"/>
      <c r="K318" s="8"/>
      <c r="L318" s="80"/>
      <c r="M318" s="80"/>
      <c r="N318" s="80"/>
      <c r="O318" s="80"/>
      <c r="P318" s="80"/>
      <c r="Q318" s="80"/>
      <c r="R318" s="80"/>
      <c r="S318" s="80"/>
      <c r="T318" s="80"/>
      <c r="AP318" s="79"/>
      <c r="AQ318" s="79"/>
      <c r="AR318" s="79"/>
      <c r="AS318" s="79"/>
      <c r="AT318" s="79"/>
    </row>
    <row r="319" spans="4:46" s="6" customFormat="1" x14ac:dyDescent="0.2">
      <c r="D319" s="99"/>
      <c r="E319" s="99"/>
      <c r="F319" s="99"/>
      <c r="H319" s="80"/>
      <c r="I319" s="80"/>
      <c r="J319" s="80"/>
      <c r="K319" s="8"/>
      <c r="L319" s="80"/>
      <c r="M319" s="80"/>
      <c r="N319" s="80"/>
      <c r="O319" s="80"/>
      <c r="P319" s="80"/>
      <c r="Q319" s="80"/>
      <c r="R319" s="80"/>
      <c r="S319" s="80"/>
      <c r="T319" s="80"/>
      <c r="AP319" s="79"/>
      <c r="AQ319" s="79"/>
      <c r="AR319" s="79"/>
      <c r="AS319" s="79"/>
      <c r="AT319" s="79"/>
    </row>
    <row r="320" spans="4:46" s="6" customFormat="1" x14ac:dyDescent="0.2">
      <c r="D320" s="99"/>
      <c r="E320" s="99"/>
      <c r="F320" s="99"/>
      <c r="H320" s="80"/>
      <c r="I320" s="80"/>
      <c r="J320" s="80"/>
      <c r="K320" s="8"/>
      <c r="L320" s="80"/>
      <c r="M320" s="80"/>
      <c r="N320" s="80"/>
      <c r="O320" s="80"/>
      <c r="P320" s="80"/>
      <c r="Q320" s="80"/>
      <c r="R320" s="80"/>
      <c r="S320" s="80"/>
      <c r="T320" s="80"/>
      <c r="AP320" s="79"/>
      <c r="AQ320" s="79"/>
      <c r="AR320" s="79"/>
      <c r="AS320" s="79"/>
      <c r="AT320" s="79"/>
    </row>
    <row r="321" spans="4:46" s="6" customFormat="1" x14ac:dyDescent="0.2">
      <c r="D321" s="99"/>
      <c r="E321" s="99"/>
      <c r="F321" s="99"/>
      <c r="H321" s="80"/>
      <c r="I321" s="80"/>
      <c r="J321" s="80"/>
      <c r="K321" s="8"/>
      <c r="L321" s="80"/>
      <c r="M321" s="80"/>
      <c r="N321" s="80"/>
      <c r="O321" s="80"/>
      <c r="P321" s="80"/>
      <c r="Q321" s="80"/>
      <c r="R321" s="80"/>
      <c r="S321" s="80"/>
      <c r="T321" s="80"/>
      <c r="AP321" s="79"/>
      <c r="AQ321" s="79"/>
      <c r="AR321" s="79"/>
      <c r="AS321" s="79"/>
      <c r="AT321" s="79"/>
    </row>
    <row r="322" spans="4:46" s="6" customFormat="1" x14ac:dyDescent="0.2">
      <c r="D322" s="99"/>
      <c r="E322" s="99"/>
      <c r="F322" s="99"/>
      <c r="H322" s="80"/>
      <c r="I322" s="80"/>
      <c r="J322" s="80"/>
      <c r="K322" s="8"/>
      <c r="L322" s="80"/>
      <c r="M322" s="80"/>
      <c r="N322" s="80"/>
      <c r="O322" s="80"/>
      <c r="P322" s="80"/>
      <c r="Q322" s="80"/>
      <c r="R322" s="80"/>
      <c r="S322" s="80"/>
      <c r="T322" s="80"/>
      <c r="AP322" s="79"/>
      <c r="AQ322" s="79"/>
      <c r="AR322" s="79"/>
      <c r="AS322" s="79"/>
      <c r="AT322" s="79"/>
    </row>
    <row r="323" spans="4:46" s="6" customFormat="1" x14ac:dyDescent="0.2">
      <c r="D323" s="99"/>
      <c r="E323" s="99"/>
      <c r="F323" s="99"/>
      <c r="H323" s="80"/>
      <c r="I323" s="80"/>
      <c r="J323" s="80"/>
      <c r="K323" s="8"/>
      <c r="L323" s="80"/>
      <c r="M323" s="80"/>
      <c r="N323" s="80"/>
      <c r="O323" s="80"/>
      <c r="P323" s="80"/>
      <c r="Q323" s="80"/>
      <c r="R323" s="80"/>
      <c r="S323" s="80"/>
      <c r="T323" s="80"/>
      <c r="AP323" s="79"/>
      <c r="AQ323" s="79"/>
      <c r="AR323" s="79"/>
      <c r="AS323" s="79"/>
      <c r="AT323" s="79"/>
    </row>
    <row r="324" spans="4:46" s="6" customFormat="1" x14ac:dyDescent="0.2">
      <c r="D324" s="99"/>
      <c r="E324" s="99"/>
      <c r="F324" s="99"/>
      <c r="H324" s="80"/>
      <c r="I324" s="80"/>
      <c r="J324" s="80"/>
      <c r="K324" s="8"/>
      <c r="L324" s="80"/>
      <c r="M324" s="80"/>
      <c r="N324" s="80"/>
      <c r="O324" s="80"/>
      <c r="P324" s="80"/>
      <c r="Q324" s="80"/>
      <c r="R324" s="80"/>
      <c r="S324" s="80"/>
      <c r="T324" s="80"/>
      <c r="AP324" s="79"/>
      <c r="AQ324" s="79"/>
      <c r="AR324" s="79"/>
      <c r="AS324" s="79"/>
      <c r="AT324" s="79"/>
    </row>
    <row r="325" spans="4:46" s="6" customFormat="1" x14ac:dyDescent="0.2">
      <c r="D325" s="99"/>
      <c r="E325" s="99"/>
      <c r="F325" s="99"/>
      <c r="H325" s="80"/>
      <c r="I325" s="80"/>
      <c r="J325" s="80"/>
      <c r="K325" s="8"/>
      <c r="L325" s="80"/>
      <c r="M325" s="80"/>
      <c r="N325" s="80"/>
      <c r="O325" s="80"/>
      <c r="P325" s="80"/>
      <c r="Q325" s="80"/>
      <c r="R325" s="80"/>
      <c r="S325" s="80"/>
      <c r="T325" s="80"/>
      <c r="AP325" s="79"/>
      <c r="AQ325" s="79"/>
      <c r="AR325" s="79"/>
      <c r="AS325" s="79"/>
      <c r="AT325" s="79"/>
    </row>
    <row r="326" spans="4:46" s="6" customFormat="1" x14ac:dyDescent="0.2">
      <c r="D326" s="99"/>
      <c r="E326" s="99"/>
      <c r="F326" s="99"/>
      <c r="H326" s="80"/>
      <c r="I326" s="80"/>
      <c r="J326" s="80"/>
      <c r="K326" s="8"/>
      <c r="L326" s="80"/>
      <c r="M326" s="80"/>
      <c r="N326" s="80"/>
      <c r="O326" s="80"/>
      <c r="P326" s="80"/>
      <c r="Q326" s="80"/>
      <c r="R326" s="80"/>
      <c r="S326" s="80"/>
      <c r="T326" s="80"/>
      <c r="AP326" s="79"/>
      <c r="AQ326" s="79"/>
      <c r="AR326" s="79"/>
      <c r="AS326" s="79"/>
      <c r="AT326" s="79"/>
    </row>
    <row r="327" spans="4:46" s="6" customFormat="1" x14ac:dyDescent="0.2">
      <c r="D327" s="99"/>
      <c r="E327" s="99"/>
      <c r="F327" s="99"/>
      <c r="H327" s="80"/>
      <c r="I327" s="80"/>
      <c r="J327" s="80"/>
      <c r="K327" s="8"/>
      <c r="L327" s="80"/>
      <c r="M327" s="80"/>
      <c r="N327" s="80"/>
      <c r="O327" s="80"/>
      <c r="P327" s="80"/>
      <c r="Q327" s="80"/>
      <c r="R327" s="80"/>
      <c r="S327" s="80"/>
      <c r="T327" s="80"/>
      <c r="AP327" s="79"/>
      <c r="AQ327" s="79"/>
      <c r="AR327" s="79"/>
      <c r="AS327" s="79"/>
      <c r="AT327" s="79"/>
    </row>
    <row r="328" spans="4:46" s="6" customFormat="1" x14ac:dyDescent="0.2">
      <c r="D328" s="99"/>
      <c r="E328" s="99"/>
      <c r="F328" s="99"/>
      <c r="H328" s="80"/>
      <c r="I328" s="80"/>
      <c r="J328" s="80"/>
      <c r="K328" s="8"/>
      <c r="L328" s="80"/>
      <c r="M328" s="80"/>
      <c r="N328" s="80"/>
      <c r="O328" s="80"/>
      <c r="P328" s="80"/>
      <c r="Q328" s="80"/>
      <c r="R328" s="80"/>
      <c r="S328" s="80"/>
      <c r="T328" s="80"/>
      <c r="AP328" s="79"/>
      <c r="AQ328" s="79"/>
      <c r="AR328" s="79"/>
      <c r="AS328" s="79"/>
      <c r="AT328" s="79"/>
    </row>
    <row r="329" spans="4:46" s="6" customFormat="1" x14ac:dyDescent="0.2">
      <c r="D329" s="99"/>
      <c r="E329" s="99"/>
      <c r="F329" s="99"/>
      <c r="H329" s="80"/>
      <c r="I329" s="80"/>
      <c r="J329" s="80"/>
      <c r="K329" s="8"/>
      <c r="L329" s="80"/>
      <c r="M329" s="80"/>
      <c r="N329" s="80"/>
      <c r="O329" s="80"/>
      <c r="P329" s="80"/>
      <c r="Q329" s="80"/>
      <c r="R329" s="80"/>
      <c r="S329" s="80"/>
      <c r="T329" s="80"/>
      <c r="AP329" s="79"/>
      <c r="AQ329" s="79"/>
      <c r="AR329" s="79"/>
      <c r="AS329" s="79"/>
      <c r="AT329" s="79"/>
    </row>
    <row r="330" spans="4:46" s="6" customFormat="1" x14ac:dyDescent="0.2">
      <c r="D330" s="99"/>
      <c r="E330" s="99"/>
      <c r="F330" s="99"/>
      <c r="H330" s="80"/>
      <c r="I330" s="80"/>
      <c r="J330" s="80"/>
      <c r="K330" s="8"/>
      <c r="L330" s="80"/>
      <c r="M330" s="80"/>
      <c r="N330" s="80"/>
      <c r="O330" s="80"/>
      <c r="P330" s="80"/>
      <c r="Q330" s="80"/>
      <c r="R330" s="80"/>
      <c r="S330" s="80"/>
      <c r="T330" s="80"/>
      <c r="AP330" s="79"/>
      <c r="AQ330" s="79"/>
      <c r="AR330" s="79"/>
      <c r="AS330" s="79"/>
      <c r="AT330" s="79"/>
    </row>
    <row r="331" spans="4:46" s="6" customFormat="1" x14ac:dyDescent="0.2">
      <c r="D331" s="99"/>
      <c r="E331" s="99"/>
      <c r="F331" s="99"/>
      <c r="H331" s="80"/>
      <c r="I331" s="80"/>
      <c r="J331" s="80"/>
      <c r="K331" s="8"/>
      <c r="L331" s="80"/>
      <c r="M331" s="80"/>
      <c r="N331" s="80"/>
      <c r="O331" s="80"/>
      <c r="P331" s="80"/>
      <c r="Q331" s="80"/>
      <c r="R331" s="80"/>
      <c r="S331" s="80"/>
      <c r="T331" s="80"/>
      <c r="AP331" s="79"/>
      <c r="AQ331" s="79"/>
      <c r="AR331" s="79"/>
      <c r="AS331" s="79"/>
      <c r="AT331" s="79"/>
    </row>
    <row r="332" spans="4:46" s="6" customFormat="1" x14ac:dyDescent="0.2">
      <c r="D332" s="99"/>
      <c r="E332" s="99"/>
      <c r="F332" s="99"/>
      <c r="H332" s="80"/>
      <c r="I332" s="80"/>
      <c r="J332" s="80"/>
      <c r="K332" s="8"/>
      <c r="L332" s="80"/>
      <c r="M332" s="80"/>
      <c r="N332" s="80"/>
      <c r="O332" s="80"/>
      <c r="P332" s="80"/>
      <c r="Q332" s="80"/>
      <c r="R332" s="80"/>
      <c r="S332" s="80"/>
      <c r="T332" s="80"/>
      <c r="AP332" s="79"/>
      <c r="AQ332" s="79"/>
      <c r="AR332" s="79"/>
      <c r="AS332" s="79"/>
      <c r="AT332" s="79"/>
    </row>
    <row r="333" spans="4:46" s="6" customFormat="1" x14ac:dyDescent="0.2">
      <c r="D333" s="99"/>
      <c r="E333" s="99"/>
      <c r="F333" s="99"/>
      <c r="H333" s="80"/>
      <c r="I333" s="80"/>
      <c r="J333" s="80"/>
      <c r="K333" s="8"/>
      <c r="L333" s="80"/>
      <c r="M333" s="80"/>
      <c r="N333" s="80"/>
      <c r="O333" s="80"/>
      <c r="P333" s="80"/>
      <c r="Q333" s="80"/>
      <c r="R333" s="80"/>
      <c r="S333" s="80"/>
      <c r="T333" s="80"/>
      <c r="AP333" s="79"/>
      <c r="AQ333" s="79"/>
      <c r="AR333" s="79"/>
      <c r="AS333" s="79"/>
      <c r="AT333" s="79"/>
    </row>
    <row r="334" spans="4:46" s="6" customFormat="1" x14ac:dyDescent="0.2">
      <c r="D334" s="99"/>
      <c r="E334" s="99"/>
      <c r="F334" s="99"/>
      <c r="H334" s="80"/>
      <c r="I334" s="80"/>
      <c r="J334" s="80"/>
      <c r="K334" s="8"/>
      <c r="L334" s="80"/>
      <c r="M334" s="80"/>
      <c r="N334" s="80"/>
      <c r="O334" s="80"/>
      <c r="P334" s="80"/>
      <c r="Q334" s="80"/>
      <c r="R334" s="80"/>
      <c r="S334" s="80"/>
      <c r="T334" s="80"/>
      <c r="AP334" s="79"/>
      <c r="AQ334" s="79"/>
      <c r="AR334" s="79"/>
      <c r="AS334" s="79"/>
      <c r="AT334" s="79"/>
    </row>
    <row r="335" spans="4:46" s="6" customFormat="1" x14ac:dyDescent="0.2">
      <c r="D335" s="99"/>
      <c r="E335" s="99"/>
      <c r="F335" s="99"/>
      <c r="H335" s="80"/>
      <c r="I335" s="80"/>
      <c r="J335" s="80"/>
      <c r="K335" s="8"/>
      <c r="L335" s="80"/>
      <c r="M335" s="80"/>
      <c r="N335" s="80"/>
      <c r="O335" s="80"/>
      <c r="P335" s="80"/>
      <c r="Q335" s="80"/>
      <c r="R335" s="80"/>
      <c r="S335" s="80"/>
      <c r="T335" s="80"/>
      <c r="AP335" s="79"/>
      <c r="AQ335" s="79"/>
      <c r="AR335" s="79"/>
      <c r="AS335" s="79"/>
      <c r="AT335" s="79"/>
    </row>
    <row r="336" spans="4:46" s="6" customFormat="1" x14ac:dyDescent="0.2">
      <c r="D336" s="99"/>
      <c r="E336" s="99"/>
      <c r="F336" s="99"/>
      <c r="H336" s="80"/>
      <c r="I336" s="80"/>
      <c r="J336" s="80"/>
      <c r="K336" s="8"/>
      <c r="L336" s="80"/>
      <c r="M336" s="80"/>
      <c r="N336" s="80"/>
      <c r="O336" s="80"/>
      <c r="P336" s="80"/>
      <c r="Q336" s="80"/>
      <c r="R336" s="80"/>
      <c r="S336" s="80"/>
      <c r="T336" s="80"/>
      <c r="AP336" s="79"/>
      <c r="AQ336" s="79"/>
      <c r="AR336" s="79"/>
      <c r="AS336" s="79"/>
      <c r="AT336" s="79"/>
    </row>
    <row r="337" spans="4:46" s="6" customFormat="1" x14ac:dyDescent="0.2">
      <c r="D337" s="99"/>
      <c r="E337" s="99"/>
      <c r="F337" s="99"/>
      <c r="H337" s="80"/>
      <c r="I337" s="80"/>
      <c r="J337" s="80"/>
      <c r="K337" s="8"/>
      <c r="L337" s="80"/>
      <c r="M337" s="80"/>
      <c r="N337" s="80"/>
      <c r="O337" s="80"/>
      <c r="P337" s="80"/>
      <c r="Q337" s="80"/>
      <c r="R337" s="80"/>
      <c r="S337" s="80"/>
      <c r="T337" s="80"/>
      <c r="AP337" s="79"/>
      <c r="AQ337" s="79"/>
      <c r="AR337" s="79"/>
      <c r="AS337" s="79"/>
      <c r="AT337" s="79"/>
    </row>
    <row r="338" spans="4:46" s="6" customFormat="1" x14ac:dyDescent="0.2">
      <c r="D338" s="99"/>
      <c r="E338" s="99"/>
      <c r="F338" s="99"/>
      <c r="H338" s="80"/>
      <c r="I338" s="80"/>
      <c r="J338" s="80"/>
      <c r="K338" s="8"/>
      <c r="L338" s="80"/>
      <c r="M338" s="80"/>
      <c r="N338" s="80"/>
      <c r="O338" s="80"/>
      <c r="P338" s="80"/>
      <c r="Q338" s="80"/>
      <c r="R338" s="80"/>
      <c r="S338" s="80"/>
      <c r="T338" s="80"/>
      <c r="AP338" s="79"/>
      <c r="AQ338" s="79"/>
      <c r="AR338" s="79"/>
      <c r="AS338" s="79"/>
      <c r="AT338" s="79"/>
    </row>
    <row r="339" spans="4:46" s="6" customFormat="1" x14ac:dyDescent="0.2">
      <c r="D339" s="99"/>
      <c r="E339" s="99"/>
      <c r="F339" s="99"/>
      <c r="H339" s="80"/>
      <c r="I339" s="80"/>
      <c r="J339" s="80"/>
      <c r="K339" s="8"/>
      <c r="L339" s="80"/>
      <c r="M339" s="80"/>
      <c r="N339" s="80"/>
      <c r="O339" s="80"/>
      <c r="P339" s="80"/>
      <c r="Q339" s="80"/>
      <c r="R339" s="80"/>
      <c r="S339" s="80"/>
      <c r="T339" s="80"/>
      <c r="AP339" s="79"/>
      <c r="AQ339" s="79"/>
      <c r="AR339" s="79"/>
      <c r="AS339" s="79"/>
      <c r="AT339" s="79"/>
    </row>
    <row r="340" spans="4:46" s="6" customFormat="1" x14ac:dyDescent="0.2">
      <c r="D340" s="99"/>
      <c r="E340" s="99"/>
      <c r="F340" s="99"/>
      <c r="H340" s="80"/>
      <c r="I340" s="80"/>
      <c r="J340" s="80"/>
      <c r="K340" s="8"/>
      <c r="L340" s="80"/>
      <c r="M340" s="80"/>
      <c r="N340" s="80"/>
      <c r="O340" s="80"/>
      <c r="P340" s="80"/>
      <c r="Q340" s="80"/>
      <c r="R340" s="80"/>
      <c r="S340" s="80"/>
      <c r="T340" s="80"/>
      <c r="AP340" s="79"/>
      <c r="AQ340" s="79"/>
      <c r="AR340" s="79"/>
      <c r="AS340" s="79"/>
      <c r="AT340" s="79"/>
    </row>
    <row r="341" spans="4:46" s="6" customFormat="1" x14ac:dyDescent="0.2">
      <c r="D341" s="99"/>
      <c r="E341" s="99"/>
      <c r="F341" s="99"/>
      <c r="H341" s="80"/>
      <c r="I341" s="80"/>
      <c r="J341" s="80"/>
      <c r="K341" s="8"/>
      <c r="L341" s="80"/>
      <c r="M341" s="80"/>
      <c r="N341" s="80"/>
      <c r="O341" s="80"/>
      <c r="P341" s="80"/>
      <c r="Q341" s="80"/>
      <c r="R341" s="80"/>
      <c r="S341" s="80"/>
      <c r="T341" s="80"/>
      <c r="AP341" s="79"/>
      <c r="AQ341" s="79"/>
      <c r="AR341" s="79"/>
      <c r="AS341" s="79"/>
      <c r="AT341" s="79"/>
    </row>
    <row r="342" spans="4:46" s="6" customFormat="1" x14ac:dyDescent="0.2">
      <c r="D342" s="99"/>
      <c r="E342" s="99"/>
      <c r="F342" s="99"/>
      <c r="H342" s="80"/>
      <c r="I342" s="80"/>
      <c r="J342" s="80"/>
      <c r="K342" s="8"/>
      <c r="L342" s="80"/>
      <c r="M342" s="80"/>
      <c r="N342" s="80"/>
      <c r="O342" s="80"/>
      <c r="P342" s="80"/>
      <c r="Q342" s="80"/>
      <c r="R342" s="80"/>
      <c r="S342" s="80"/>
      <c r="T342" s="80"/>
      <c r="AP342" s="79"/>
      <c r="AQ342" s="79"/>
      <c r="AR342" s="79"/>
      <c r="AS342" s="79"/>
      <c r="AT342" s="79"/>
    </row>
    <row r="343" spans="4:46" s="6" customFormat="1" x14ac:dyDescent="0.2">
      <c r="D343" s="99"/>
      <c r="E343" s="99"/>
      <c r="F343" s="99"/>
      <c r="H343" s="80"/>
      <c r="I343" s="80"/>
      <c r="J343" s="80"/>
      <c r="K343" s="8"/>
      <c r="L343" s="80"/>
      <c r="M343" s="80"/>
      <c r="N343" s="80"/>
      <c r="O343" s="80"/>
      <c r="P343" s="80"/>
      <c r="Q343" s="80"/>
      <c r="R343" s="80"/>
      <c r="S343" s="80"/>
      <c r="T343" s="80"/>
      <c r="AP343" s="79"/>
      <c r="AQ343" s="79"/>
      <c r="AR343" s="79"/>
      <c r="AS343" s="79"/>
      <c r="AT343" s="79"/>
    </row>
    <row r="344" spans="4:46" s="6" customFormat="1" x14ac:dyDescent="0.2">
      <c r="D344" s="99"/>
      <c r="E344" s="99"/>
      <c r="F344" s="99"/>
      <c r="H344" s="80"/>
      <c r="I344" s="80"/>
      <c r="J344" s="80"/>
      <c r="K344" s="8"/>
      <c r="L344" s="80"/>
      <c r="M344" s="80"/>
      <c r="N344" s="80"/>
      <c r="O344" s="80"/>
      <c r="P344" s="80"/>
      <c r="Q344" s="80"/>
      <c r="R344" s="80"/>
      <c r="S344" s="80"/>
      <c r="T344" s="80"/>
      <c r="AP344" s="79"/>
      <c r="AQ344" s="79"/>
      <c r="AR344" s="79"/>
      <c r="AS344" s="79"/>
      <c r="AT344" s="79"/>
    </row>
    <row r="345" spans="4:46" s="6" customFormat="1" x14ac:dyDescent="0.2">
      <c r="D345" s="99"/>
      <c r="E345" s="99"/>
      <c r="F345" s="99"/>
      <c r="H345" s="80"/>
      <c r="I345" s="80"/>
      <c r="J345" s="80"/>
      <c r="K345" s="8"/>
      <c r="L345" s="80"/>
      <c r="M345" s="80"/>
      <c r="N345" s="80"/>
      <c r="O345" s="80"/>
      <c r="P345" s="80"/>
      <c r="Q345" s="80"/>
      <c r="R345" s="80"/>
      <c r="S345" s="80"/>
      <c r="T345" s="80"/>
      <c r="AP345" s="79"/>
      <c r="AQ345" s="79"/>
      <c r="AR345" s="79"/>
      <c r="AS345" s="79"/>
      <c r="AT345" s="79"/>
    </row>
    <row r="346" spans="4:46" s="6" customFormat="1" x14ac:dyDescent="0.2">
      <c r="D346" s="99"/>
      <c r="E346" s="99"/>
      <c r="F346" s="99"/>
      <c r="H346" s="80"/>
      <c r="I346" s="80"/>
      <c r="J346" s="80"/>
      <c r="K346" s="8"/>
      <c r="L346" s="80"/>
      <c r="M346" s="80"/>
      <c r="N346" s="80"/>
      <c r="O346" s="80"/>
      <c r="P346" s="80"/>
      <c r="Q346" s="80"/>
      <c r="R346" s="80"/>
      <c r="S346" s="80"/>
      <c r="T346" s="80"/>
      <c r="AP346" s="79"/>
      <c r="AQ346" s="79"/>
      <c r="AR346" s="79"/>
      <c r="AS346" s="79"/>
      <c r="AT346" s="79"/>
    </row>
    <row r="347" spans="4:46" s="6" customFormat="1" x14ac:dyDescent="0.2">
      <c r="D347" s="99"/>
      <c r="E347" s="99"/>
      <c r="F347" s="99"/>
      <c r="H347" s="80"/>
      <c r="I347" s="80"/>
      <c r="J347" s="80"/>
      <c r="K347" s="8"/>
      <c r="L347" s="80"/>
      <c r="M347" s="80"/>
      <c r="N347" s="80"/>
      <c r="O347" s="80"/>
      <c r="P347" s="80"/>
      <c r="Q347" s="80"/>
      <c r="R347" s="80"/>
      <c r="S347" s="80"/>
      <c r="T347" s="80"/>
      <c r="AP347" s="79"/>
      <c r="AQ347" s="79"/>
      <c r="AR347" s="79"/>
      <c r="AS347" s="79"/>
      <c r="AT347" s="79"/>
    </row>
    <row r="348" spans="4:46" s="6" customFormat="1" x14ac:dyDescent="0.2">
      <c r="D348" s="99"/>
      <c r="E348" s="99"/>
      <c r="F348" s="99"/>
      <c r="H348" s="80"/>
      <c r="I348" s="80"/>
      <c r="J348" s="80"/>
      <c r="K348" s="8"/>
      <c r="L348" s="80"/>
      <c r="M348" s="80"/>
      <c r="N348" s="80"/>
      <c r="O348" s="80"/>
      <c r="P348" s="80"/>
      <c r="Q348" s="80"/>
      <c r="R348" s="80"/>
      <c r="S348" s="80"/>
      <c r="T348" s="80"/>
      <c r="AP348" s="79"/>
      <c r="AQ348" s="79"/>
      <c r="AR348" s="79"/>
      <c r="AS348" s="79"/>
      <c r="AT348" s="79"/>
    </row>
    <row r="349" spans="4:46" s="6" customFormat="1" x14ac:dyDescent="0.2">
      <c r="D349" s="99"/>
      <c r="E349" s="99"/>
      <c r="F349" s="99"/>
      <c r="H349" s="80"/>
      <c r="I349" s="80"/>
      <c r="J349" s="80"/>
      <c r="K349" s="8"/>
      <c r="L349" s="80"/>
      <c r="M349" s="80"/>
      <c r="N349" s="80"/>
      <c r="O349" s="80"/>
      <c r="P349" s="80"/>
      <c r="Q349" s="80"/>
      <c r="R349" s="80"/>
      <c r="S349" s="80"/>
      <c r="T349" s="80"/>
      <c r="AP349" s="79"/>
      <c r="AQ349" s="79"/>
      <c r="AR349" s="79"/>
      <c r="AS349" s="79"/>
      <c r="AT349" s="79"/>
    </row>
    <row r="350" spans="4:46" s="6" customFormat="1" x14ac:dyDescent="0.2">
      <c r="D350" s="99"/>
      <c r="E350" s="99"/>
      <c r="F350" s="99"/>
      <c r="H350" s="80"/>
      <c r="I350" s="80"/>
      <c r="J350" s="80"/>
      <c r="K350" s="8"/>
      <c r="L350" s="80"/>
      <c r="M350" s="80"/>
      <c r="N350" s="80"/>
      <c r="O350" s="80"/>
      <c r="P350" s="80"/>
      <c r="Q350" s="80"/>
      <c r="R350" s="80"/>
      <c r="S350" s="80"/>
      <c r="T350" s="80"/>
      <c r="AP350" s="79"/>
      <c r="AQ350" s="79"/>
      <c r="AR350" s="79"/>
      <c r="AS350" s="79"/>
      <c r="AT350" s="79"/>
    </row>
    <row r="351" spans="4:46" s="6" customFormat="1" x14ac:dyDescent="0.2">
      <c r="D351" s="99"/>
      <c r="E351" s="99"/>
      <c r="F351" s="99"/>
      <c r="H351" s="80"/>
      <c r="I351" s="80"/>
      <c r="J351" s="80"/>
      <c r="K351" s="8"/>
      <c r="L351" s="80"/>
      <c r="M351" s="80"/>
      <c r="N351" s="80"/>
      <c r="O351" s="80"/>
      <c r="P351" s="80"/>
      <c r="Q351" s="80"/>
      <c r="R351" s="80"/>
      <c r="S351" s="80"/>
      <c r="T351" s="80"/>
      <c r="AP351" s="79"/>
      <c r="AQ351" s="79"/>
      <c r="AR351" s="79"/>
      <c r="AS351" s="79"/>
      <c r="AT351" s="79"/>
    </row>
    <row r="352" spans="4:46" s="6" customFormat="1" x14ac:dyDescent="0.2">
      <c r="D352" s="99"/>
      <c r="E352" s="99"/>
      <c r="F352" s="99"/>
      <c r="H352" s="80"/>
      <c r="I352" s="80"/>
      <c r="J352" s="80"/>
      <c r="K352" s="8"/>
      <c r="L352" s="80"/>
      <c r="M352" s="80"/>
      <c r="N352" s="80"/>
      <c r="O352" s="80"/>
      <c r="P352" s="80"/>
      <c r="Q352" s="80"/>
      <c r="R352" s="80"/>
      <c r="S352" s="80"/>
      <c r="T352" s="80"/>
      <c r="AP352" s="79"/>
      <c r="AQ352" s="79"/>
      <c r="AR352" s="79"/>
      <c r="AS352" s="79"/>
      <c r="AT352" s="79"/>
    </row>
    <row r="353" spans="4:46" s="6" customFormat="1" x14ac:dyDescent="0.2">
      <c r="D353" s="99"/>
      <c r="E353" s="99"/>
      <c r="F353" s="99"/>
      <c r="H353" s="80"/>
      <c r="I353" s="80"/>
      <c r="J353" s="80"/>
      <c r="K353" s="8"/>
      <c r="L353" s="80"/>
      <c r="M353" s="80"/>
      <c r="N353" s="80"/>
      <c r="O353" s="80"/>
      <c r="P353" s="80"/>
      <c r="Q353" s="80"/>
      <c r="R353" s="80"/>
      <c r="S353" s="80"/>
      <c r="T353" s="80"/>
      <c r="AP353" s="79"/>
      <c r="AQ353" s="79"/>
      <c r="AR353" s="79"/>
      <c r="AS353" s="79"/>
      <c r="AT353" s="79"/>
    </row>
    <row r="354" spans="4:46" s="6" customFormat="1" x14ac:dyDescent="0.2">
      <c r="D354" s="99"/>
      <c r="E354" s="99"/>
      <c r="F354" s="99"/>
      <c r="H354" s="80"/>
      <c r="I354" s="80"/>
      <c r="J354" s="80"/>
      <c r="K354" s="8"/>
      <c r="L354" s="80"/>
      <c r="M354" s="80"/>
      <c r="N354" s="80"/>
      <c r="O354" s="80"/>
      <c r="P354" s="80"/>
      <c r="Q354" s="80"/>
      <c r="R354" s="80"/>
      <c r="S354" s="80"/>
      <c r="T354" s="80"/>
      <c r="AP354" s="79"/>
      <c r="AQ354" s="79"/>
      <c r="AR354" s="79"/>
      <c r="AS354" s="79"/>
      <c r="AT354" s="79"/>
    </row>
    <row r="355" spans="4:46" s="6" customFormat="1" x14ac:dyDescent="0.2">
      <c r="D355" s="100"/>
      <c r="E355" s="100"/>
      <c r="F355" s="100"/>
      <c r="H355" s="80"/>
      <c r="I355" s="80"/>
      <c r="J355" s="80"/>
      <c r="K355" s="8"/>
      <c r="L355" s="80"/>
      <c r="M355" s="80"/>
      <c r="N355" s="80"/>
      <c r="O355" s="80"/>
      <c r="P355" s="80"/>
      <c r="Q355" s="80"/>
      <c r="R355" s="80"/>
      <c r="S355" s="80"/>
      <c r="T355" s="80"/>
      <c r="AP355" s="79"/>
      <c r="AQ355" s="79"/>
      <c r="AR355" s="79"/>
      <c r="AS355" s="79"/>
      <c r="AT355" s="79"/>
    </row>
    <row r="356" spans="4:46" s="6" customFormat="1" x14ac:dyDescent="0.2">
      <c r="D356" s="100"/>
      <c r="E356" s="100"/>
      <c r="F356" s="100"/>
      <c r="H356" s="80"/>
      <c r="I356" s="80"/>
      <c r="J356" s="80"/>
      <c r="K356" s="8"/>
      <c r="L356" s="80"/>
      <c r="M356" s="80"/>
      <c r="N356" s="80"/>
      <c r="O356" s="80"/>
      <c r="P356" s="80"/>
      <c r="Q356" s="80"/>
      <c r="R356" s="80"/>
      <c r="S356" s="80"/>
      <c r="T356" s="80"/>
      <c r="AP356" s="79"/>
      <c r="AQ356" s="79"/>
      <c r="AR356" s="79"/>
      <c r="AS356" s="79"/>
      <c r="AT356" s="79"/>
    </row>
    <row r="357" spans="4:46" s="6" customFormat="1" x14ac:dyDescent="0.2">
      <c r="D357" s="100"/>
      <c r="E357" s="100"/>
      <c r="F357" s="100"/>
      <c r="H357" s="80"/>
      <c r="I357" s="80"/>
      <c r="J357" s="80"/>
      <c r="K357" s="8"/>
      <c r="L357" s="80"/>
      <c r="M357" s="80"/>
      <c r="N357" s="80"/>
      <c r="O357" s="80"/>
      <c r="P357" s="80"/>
      <c r="Q357" s="80"/>
      <c r="R357" s="80"/>
      <c r="S357" s="80"/>
      <c r="T357" s="80"/>
      <c r="AP357" s="79"/>
      <c r="AQ357" s="79"/>
      <c r="AR357" s="79"/>
      <c r="AS357" s="79"/>
      <c r="AT357" s="79"/>
    </row>
    <row r="358" spans="4:46" s="6" customFormat="1" x14ac:dyDescent="0.2">
      <c r="D358" s="100"/>
      <c r="E358" s="100"/>
      <c r="F358" s="100"/>
      <c r="H358" s="80"/>
      <c r="I358" s="80"/>
      <c r="J358" s="80"/>
      <c r="K358" s="8"/>
      <c r="L358" s="80"/>
      <c r="M358" s="80"/>
      <c r="N358" s="80"/>
      <c r="O358" s="80"/>
      <c r="P358" s="80"/>
      <c r="Q358" s="80"/>
      <c r="R358" s="80"/>
      <c r="S358" s="80"/>
      <c r="T358" s="80"/>
      <c r="AP358" s="79"/>
      <c r="AQ358" s="79"/>
      <c r="AR358" s="79"/>
      <c r="AS358" s="79"/>
      <c r="AT358" s="79"/>
    </row>
    <row r="359" spans="4:46" s="6" customFormat="1" x14ac:dyDescent="0.2">
      <c r="D359" s="100"/>
      <c r="E359" s="100"/>
      <c r="F359" s="100"/>
      <c r="H359" s="80"/>
      <c r="I359" s="80"/>
      <c r="J359" s="80"/>
      <c r="K359" s="8"/>
      <c r="L359" s="80"/>
      <c r="M359" s="80"/>
      <c r="N359" s="80"/>
      <c r="O359" s="80"/>
      <c r="P359" s="80"/>
      <c r="Q359" s="80"/>
      <c r="R359" s="80"/>
      <c r="S359" s="80"/>
      <c r="T359" s="80"/>
      <c r="AP359" s="79"/>
      <c r="AQ359" s="79"/>
      <c r="AR359" s="79"/>
      <c r="AS359" s="79"/>
      <c r="AT359" s="79"/>
    </row>
    <row r="360" spans="4:46" s="6" customFormat="1" x14ac:dyDescent="0.2">
      <c r="D360" s="100"/>
      <c r="E360" s="100"/>
      <c r="F360" s="100"/>
      <c r="H360" s="80"/>
      <c r="I360" s="80"/>
      <c r="J360" s="80"/>
      <c r="K360" s="8"/>
      <c r="L360" s="80"/>
      <c r="M360" s="80"/>
      <c r="N360" s="80"/>
      <c r="O360" s="80"/>
      <c r="P360" s="80"/>
      <c r="Q360" s="80"/>
      <c r="R360" s="80"/>
      <c r="S360" s="80"/>
      <c r="T360" s="80"/>
      <c r="AP360" s="79"/>
      <c r="AQ360" s="79"/>
      <c r="AR360" s="79"/>
      <c r="AS360" s="79"/>
      <c r="AT360" s="79"/>
    </row>
    <row r="361" spans="4:46" s="6" customFormat="1" x14ac:dyDescent="0.2">
      <c r="D361" s="100"/>
      <c r="E361" s="100"/>
      <c r="F361" s="100"/>
      <c r="H361" s="80"/>
      <c r="I361" s="80"/>
      <c r="J361" s="80"/>
      <c r="K361" s="8"/>
      <c r="L361" s="80"/>
      <c r="M361" s="80"/>
      <c r="N361" s="80"/>
      <c r="O361" s="80"/>
      <c r="P361" s="80"/>
      <c r="Q361" s="80"/>
      <c r="R361" s="80"/>
      <c r="S361" s="80"/>
      <c r="T361" s="80"/>
      <c r="AP361" s="79"/>
      <c r="AQ361" s="79"/>
      <c r="AR361" s="79"/>
      <c r="AS361" s="79"/>
      <c r="AT361" s="79"/>
    </row>
    <row r="362" spans="4:46" s="6" customFormat="1" x14ac:dyDescent="0.2">
      <c r="D362" s="100"/>
      <c r="E362" s="100"/>
      <c r="F362" s="100"/>
      <c r="H362" s="80"/>
      <c r="I362" s="80"/>
      <c r="J362" s="80"/>
      <c r="K362" s="8"/>
      <c r="L362" s="80"/>
      <c r="M362" s="80"/>
      <c r="N362" s="80"/>
      <c r="O362" s="80"/>
      <c r="P362" s="80"/>
      <c r="Q362" s="80"/>
      <c r="R362" s="80"/>
      <c r="S362" s="80"/>
      <c r="T362" s="80"/>
      <c r="AP362" s="79"/>
      <c r="AQ362" s="79"/>
      <c r="AR362" s="79"/>
      <c r="AS362" s="79"/>
      <c r="AT362" s="79"/>
    </row>
    <row r="363" spans="4:46" s="6" customFormat="1" x14ac:dyDescent="0.2">
      <c r="D363" s="100"/>
      <c r="E363" s="100"/>
      <c r="F363" s="100"/>
      <c r="H363" s="80"/>
      <c r="I363" s="80"/>
      <c r="J363" s="80"/>
      <c r="K363" s="8"/>
      <c r="L363" s="80"/>
      <c r="M363" s="80"/>
      <c r="N363" s="80"/>
      <c r="O363" s="80"/>
      <c r="P363" s="80"/>
      <c r="Q363" s="80"/>
      <c r="R363" s="80"/>
      <c r="S363" s="80"/>
      <c r="T363" s="80"/>
      <c r="AP363" s="79"/>
      <c r="AQ363" s="79"/>
      <c r="AR363" s="79"/>
      <c r="AS363" s="79"/>
      <c r="AT363" s="79"/>
    </row>
    <row r="364" spans="4:46" s="6" customFormat="1" x14ac:dyDescent="0.2">
      <c r="D364" s="100"/>
      <c r="E364" s="100"/>
      <c r="F364" s="100"/>
      <c r="H364" s="80"/>
      <c r="I364" s="80"/>
      <c r="J364" s="80"/>
      <c r="K364" s="8"/>
      <c r="L364" s="80"/>
      <c r="M364" s="80"/>
      <c r="N364" s="80"/>
      <c r="O364" s="80"/>
      <c r="P364" s="80"/>
      <c r="Q364" s="80"/>
      <c r="R364" s="80"/>
      <c r="S364" s="80"/>
      <c r="T364" s="80"/>
      <c r="AP364" s="79"/>
      <c r="AQ364" s="79"/>
      <c r="AR364" s="79"/>
      <c r="AS364" s="79"/>
      <c r="AT364" s="79"/>
    </row>
    <row r="365" spans="4:46" s="6" customFormat="1" x14ac:dyDescent="0.2">
      <c r="D365" s="100"/>
      <c r="E365" s="100"/>
      <c r="F365" s="100"/>
      <c r="H365" s="80"/>
      <c r="I365" s="80"/>
      <c r="J365" s="80"/>
      <c r="K365" s="8"/>
      <c r="L365" s="80"/>
      <c r="M365" s="80"/>
      <c r="N365" s="80"/>
      <c r="O365" s="80"/>
      <c r="P365" s="80"/>
      <c r="Q365" s="80"/>
      <c r="R365" s="80"/>
      <c r="S365" s="80"/>
      <c r="T365" s="80"/>
      <c r="AP365" s="79"/>
      <c r="AQ365" s="79"/>
      <c r="AR365" s="79"/>
      <c r="AS365" s="79"/>
      <c r="AT365" s="79"/>
    </row>
    <row r="366" spans="4:46" s="6" customFormat="1" x14ac:dyDescent="0.2">
      <c r="D366" s="100"/>
      <c r="E366" s="100"/>
      <c r="F366" s="100"/>
      <c r="H366" s="80"/>
      <c r="I366" s="80"/>
      <c r="J366" s="80"/>
      <c r="K366" s="8"/>
      <c r="L366" s="80"/>
      <c r="M366" s="80"/>
      <c r="N366" s="80"/>
      <c r="O366" s="80"/>
      <c r="P366" s="80"/>
      <c r="Q366" s="80"/>
      <c r="R366" s="80"/>
      <c r="S366" s="80"/>
      <c r="T366" s="80"/>
      <c r="AP366" s="79"/>
      <c r="AQ366" s="79"/>
      <c r="AR366" s="79"/>
      <c r="AS366" s="79"/>
      <c r="AT366" s="79"/>
    </row>
    <row r="367" spans="4:46" s="6" customFormat="1" x14ac:dyDescent="0.2">
      <c r="D367" s="100"/>
      <c r="E367" s="100"/>
      <c r="F367" s="100"/>
      <c r="H367" s="80"/>
      <c r="I367" s="80"/>
      <c r="J367" s="80"/>
      <c r="K367" s="8"/>
      <c r="L367" s="80"/>
      <c r="M367" s="80"/>
      <c r="N367" s="80"/>
      <c r="O367" s="80"/>
      <c r="P367" s="80"/>
      <c r="Q367" s="80"/>
      <c r="R367" s="80"/>
      <c r="S367" s="80"/>
      <c r="T367" s="80"/>
      <c r="AP367" s="79"/>
      <c r="AQ367" s="79"/>
      <c r="AR367" s="79"/>
      <c r="AS367" s="79"/>
      <c r="AT367" s="79"/>
    </row>
    <row r="368" spans="4:46" s="6" customFormat="1" x14ac:dyDescent="0.2">
      <c r="D368" s="100"/>
      <c r="E368" s="100"/>
      <c r="F368" s="100"/>
      <c r="H368" s="80"/>
      <c r="I368" s="80"/>
      <c r="J368" s="80"/>
      <c r="K368" s="8"/>
      <c r="L368" s="80"/>
      <c r="M368" s="80"/>
      <c r="N368" s="80"/>
      <c r="O368" s="80"/>
      <c r="P368" s="80"/>
      <c r="Q368" s="80"/>
      <c r="R368" s="80"/>
      <c r="S368" s="80"/>
      <c r="T368" s="80"/>
      <c r="AP368" s="79"/>
      <c r="AQ368" s="79"/>
      <c r="AR368" s="79"/>
      <c r="AS368" s="79"/>
      <c r="AT368" s="79"/>
    </row>
    <row r="369" spans="4:46" s="6" customFormat="1" x14ac:dyDescent="0.2">
      <c r="D369" s="100"/>
      <c r="E369" s="100"/>
      <c r="F369" s="100"/>
      <c r="H369" s="80"/>
      <c r="I369" s="80"/>
      <c r="J369" s="80"/>
      <c r="K369" s="8"/>
      <c r="L369" s="80"/>
      <c r="M369" s="80"/>
      <c r="N369" s="80"/>
      <c r="O369" s="80"/>
      <c r="P369" s="80"/>
      <c r="Q369" s="80"/>
      <c r="R369" s="80"/>
      <c r="S369" s="80"/>
      <c r="T369" s="80"/>
      <c r="AP369" s="79"/>
      <c r="AQ369" s="79"/>
      <c r="AR369" s="79"/>
      <c r="AS369" s="79"/>
      <c r="AT369" s="79"/>
    </row>
    <row r="370" spans="4:46" s="6" customFormat="1" x14ac:dyDescent="0.2">
      <c r="D370" s="100"/>
      <c r="E370" s="100"/>
      <c r="F370" s="100"/>
      <c r="H370" s="80"/>
      <c r="I370" s="80"/>
      <c r="J370" s="80"/>
      <c r="K370" s="8"/>
      <c r="L370" s="80"/>
      <c r="M370" s="80"/>
      <c r="N370" s="80"/>
      <c r="O370" s="80"/>
      <c r="P370" s="80"/>
      <c r="Q370" s="80"/>
      <c r="R370" s="80"/>
      <c r="S370" s="80"/>
      <c r="T370" s="80"/>
      <c r="AP370" s="79"/>
      <c r="AQ370" s="79"/>
      <c r="AR370" s="79"/>
      <c r="AS370" s="79"/>
      <c r="AT370" s="79"/>
    </row>
    <row r="371" spans="4:46" s="6" customFormat="1" x14ac:dyDescent="0.2">
      <c r="D371" s="100"/>
      <c r="E371" s="100"/>
      <c r="F371" s="100"/>
      <c r="H371" s="80"/>
      <c r="I371" s="80"/>
      <c r="J371" s="80"/>
      <c r="K371" s="8"/>
      <c r="L371" s="80"/>
      <c r="M371" s="80"/>
      <c r="N371" s="80"/>
      <c r="O371" s="80"/>
      <c r="P371" s="80"/>
      <c r="Q371" s="80"/>
      <c r="R371" s="80"/>
      <c r="S371" s="80"/>
      <c r="T371" s="80"/>
      <c r="AP371" s="79"/>
      <c r="AQ371" s="79"/>
      <c r="AR371" s="79"/>
      <c r="AS371" s="79"/>
      <c r="AT371" s="79"/>
    </row>
    <row r="372" spans="4:46" s="6" customFormat="1" x14ac:dyDescent="0.2">
      <c r="D372" s="100"/>
      <c r="E372" s="100"/>
      <c r="F372" s="100"/>
      <c r="H372" s="80"/>
      <c r="I372" s="80"/>
      <c r="J372" s="80"/>
      <c r="K372" s="8"/>
      <c r="L372" s="80"/>
      <c r="M372" s="80"/>
      <c r="N372" s="80"/>
      <c r="O372" s="80"/>
      <c r="P372" s="80"/>
      <c r="Q372" s="80"/>
      <c r="R372" s="80"/>
      <c r="S372" s="80"/>
      <c r="T372" s="80"/>
      <c r="AP372" s="79"/>
      <c r="AQ372" s="79"/>
      <c r="AR372" s="79"/>
      <c r="AS372" s="79"/>
      <c r="AT372" s="79"/>
    </row>
    <row r="373" spans="4:46" s="6" customFormat="1" x14ac:dyDescent="0.2">
      <c r="D373" s="100"/>
      <c r="E373" s="100"/>
      <c r="F373" s="100"/>
      <c r="H373" s="80"/>
      <c r="I373" s="80"/>
      <c r="J373" s="80"/>
      <c r="K373" s="8"/>
      <c r="L373" s="80"/>
      <c r="M373" s="80"/>
      <c r="N373" s="80"/>
      <c r="O373" s="80"/>
      <c r="P373" s="80"/>
      <c r="Q373" s="80"/>
      <c r="R373" s="80"/>
      <c r="S373" s="80"/>
      <c r="T373" s="80"/>
      <c r="AP373" s="79"/>
      <c r="AQ373" s="79"/>
      <c r="AR373" s="79"/>
      <c r="AS373" s="79"/>
      <c r="AT373" s="79"/>
    </row>
    <row r="374" spans="4:46" s="6" customFormat="1" x14ac:dyDescent="0.2">
      <c r="D374" s="100"/>
      <c r="E374" s="100"/>
      <c r="F374" s="100"/>
      <c r="H374" s="80"/>
      <c r="I374" s="80"/>
      <c r="J374" s="80"/>
      <c r="K374" s="8"/>
      <c r="L374" s="80"/>
      <c r="M374" s="80"/>
      <c r="N374" s="80"/>
      <c r="O374" s="80"/>
      <c r="P374" s="80"/>
      <c r="Q374" s="80"/>
      <c r="R374" s="80"/>
      <c r="S374" s="80"/>
      <c r="T374" s="80"/>
      <c r="AP374" s="79"/>
      <c r="AQ374" s="79"/>
      <c r="AR374" s="79"/>
      <c r="AS374" s="79"/>
      <c r="AT374" s="79"/>
    </row>
    <row r="375" spans="4:46" s="6" customFormat="1" x14ac:dyDescent="0.2">
      <c r="D375" s="100"/>
      <c r="E375" s="100"/>
      <c r="F375" s="100"/>
      <c r="H375" s="80"/>
      <c r="I375" s="80"/>
      <c r="J375" s="80"/>
      <c r="K375" s="8"/>
      <c r="L375" s="80"/>
      <c r="M375" s="80"/>
      <c r="N375" s="80"/>
      <c r="O375" s="80"/>
      <c r="P375" s="80"/>
      <c r="Q375" s="80"/>
      <c r="R375" s="80"/>
      <c r="S375" s="80"/>
      <c r="T375" s="80"/>
      <c r="AP375" s="79"/>
      <c r="AQ375" s="79"/>
      <c r="AR375" s="79"/>
      <c r="AS375" s="79"/>
      <c r="AT375" s="79"/>
    </row>
    <row r="376" spans="4:46" s="6" customFormat="1" x14ac:dyDescent="0.2">
      <c r="D376" s="100"/>
      <c r="E376" s="100"/>
      <c r="F376" s="100"/>
      <c r="H376" s="80"/>
      <c r="I376" s="80"/>
      <c r="J376" s="80"/>
      <c r="K376" s="8"/>
      <c r="L376" s="80"/>
      <c r="M376" s="80"/>
      <c r="N376" s="80"/>
      <c r="O376" s="80"/>
      <c r="P376" s="80"/>
      <c r="Q376" s="80"/>
      <c r="R376" s="80"/>
      <c r="S376" s="80"/>
      <c r="T376" s="80"/>
      <c r="AP376" s="79"/>
      <c r="AQ376" s="79"/>
      <c r="AR376" s="79"/>
      <c r="AS376" s="79"/>
      <c r="AT376" s="79"/>
    </row>
    <row r="377" spans="4:46" s="6" customFormat="1" x14ac:dyDescent="0.2">
      <c r="D377" s="100"/>
      <c r="E377" s="100"/>
      <c r="F377" s="100"/>
      <c r="H377" s="80"/>
      <c r="I377" s="80"/>
      <c r="J377" s="80"/>
      <c r="K377" s="8"/>
      <c r="L377" s="80"/>
      <c r="M377" s="80"/>
      <c r="N377" s="80"/>
      <c r="O377" s="80"/>
      <c r="P377" s="80"/>
      <c r="Q377" s="80"/>
      <c r="R377" s="80"/>
      <c r="S377" s="80"/>
      <c r="T377" s="80"/>
      <c r="AP377" s="79"/>
      <c r="AQ377" s="79"/>
      <c r="AR377" s="79"/>
      <c r="AS377" s="79"/>
      <c r="AT377" s="79"/>
    </row>
    <row r="378" spans="4:46" s="6" customFormat="1" x14ac:dyDescent="0.2">
      <c r="D378" s="100"/>
      <c r="E378" s="100"/>
      <c r="F378" s="100"/>
      <c r="H378" s="80"/>
      <c r="I378" s="80"/>
      <c r="J378" s="80"/>
      <c r="K378" s="8"/>
      <c r="L378" s="80"/>
      <c r="M378" s="80"/>
      <c r="N378" s="80"/>
      <c r="O378" s="80"/>
      <c r="P378" s="80"/>
      <c r="Q378" s="80"/>
      <c r="R378" s="80"/>
      <c r="S378" s="80"/>
      <c r="T378" s="80"/>
      <c r="AP378" s="79"/>
      <c r="AQ378" s="79"/>
      <c r="AR378" s="79"/>
      <c r="AS378" s="79"/>
      <c r="AT378" s="79"/>
    </row>
    <row r="379" spans="4:46" s="6" customFormat="1" x14ac:dyDescent="0.2">
      <c r="D379" s="100"/>
      <c r="E379" s="100"/>
      <c r="F379" s="100"/>
      <c r="H379" s="80"/>
      <c r="I379" s="80"/>
      <c r="J379" s="80"/>
      <c r="K379" s="8"/>
      <c r="L379" s="80"/>
      <c r="M379" s="80"/>
      <c r="N379" s="80"/>
      <c r="O379" s="80"/>
      <c r="P379" s="80"/>
      <c r="Q379" s="80"/>
      <c r="R379" s="80"/>
      <c r="S379" s="80"/>
      <c r="T379" s="80"/>
      <c r="AP379" s="79"/>
      <c r="AQ379" s="79"/>
      <c r="AR379" s="79"/>
      <c r="AS379" s="79"/>
      <c r="AT379" s="79"/>
    </row>
    <row r="380" spans="4:46" s="6" customFormat="1" x14ac:dyDescent="0.2">
      <c r="D380" s="100"/>
      <c r="E380" s="100"/>
      <c r="F380" s="100"/>
      <c r="H380" s="80"/>
      <c r="I380" s="80"/>
      <c r="J380" s="80"/>
      <c r="K380" s="8"/>
      <c r="L380" s="80"/>
      <c r="M380" s="80"/>
      <c r="N380" s="80"/>
      <c r="O380" s="80"/>
      <c r="P380" s="80"/>
      <c r="Q380" s="80"/>
      <c r="R380" s="80"/>
      <c r="S380" s="80"/>
      <c r="T380" s="80"/>
      <c r="AP380" s="79"/>
      <c r="AQ380" s="79"/>
      <c r="AR380" s="79"/>
      <c r="AS380" s="79"/>
      <c r="AT380" s="79"/>
    </row>
    <row r="381" spans="4:46" s="6" customFormat="1" x14ac:dyDescent="0.2">
      <c r="D381" s="100"/>
      <c r="E381" s="100"/>
      <c r="F381" s="100"/>
      <c r="H381" s="80"/>
      <c r="I381" s="80"/>
      <c r="J381" s="80"/>
      <c r="K381" s="8"/>
      <c r="L381" s="80"/>
      <c r="M381" s="80"/>
      <c r="N381" s="80"/>
      <c r="O381" s="80"/>
      <c r="P381" s="80"/>
      <c r="Q381" s="80"/>
      <c r="R381" s="80"/>
      <c r="S381" s="80"/>
      <c r="T381" s="80"/>
      <c r="AP381" s="79"/>
      <c r="AQ381" s="79"/>
      <c r="AR381" s="79"/>
      <c r="AS381" s="79"/>
      <c r="AT381" s="79"/>
    </row>
    <row r="382" spans="4:46" s="6" customFormat="1" x14ac:dyDescent="0.2">
      <c r="D382" s="100"/>
      <c r="E382" s="100"/>
      <c r="F382" s="100"/>
      <c r="H382" s="80"/>
      <c r="I382" s="80"/>
      <c r="J382" s="80"/>
      <c r="K382" s="8"/>
      <c r="L382" s="80"/>
      <c r="M382" s="80"/>
      <c r="N382" s="80"/>
      <c r="O382" s="80"/>
      <c r="P382" s="80"/>
      <c r="Q382" s="80"/>
      <c r="R382" s="80"/>
      <c r="S382" s="80"/>
      <c r="T382" s="80"/>
      <c r="AP382" s="79"/>
      <c r="AQ382" s="79"/>
      <c r="AR382" s="79"/>
      <c r="AS382" s="79"/>
      <c r="AT382" s="79"/>
    </row>
    <row r="383" spans="4:46" s="6" customFormat="1" x14ac:dyDescent="0.2">
      <c r="D383" s="100"/>
      <c r="E383" s="100"/>
      <c r="F383" s="100"/>
      <c r="H383" s="80"/>
      <c r="I383" s="80"/>
      <c r="J383" s="80"/>
      <c r="K383" s="8"/>
      <c r="L383" s="80"/>
      <c r="M383" s="80"/>
      <c r="N383" s="80"/>
      <c r="O383" s="80"/>
      <c r="P383" s="80"/>
      <c r="Q383" s="80"/>
      <c r="R383" s="80"/>
      <c r="S383" s="80"/>
      <c r="T383" s="80"/>
      <c r="AP383" s="79"/>
      <c r="AQ383" s="79"/>
      <c r="AR383" s="79"/>
      <c r="AS383" s="79"/>
      <c r="AT383" s="79"/>
    </row>
    <row r="384" spans="4:46" s="6" customFormat="1" x14ac:dyDescent="0.2">
      <c r="D384" s="100"/>
      <c r="E384" s="100"/>
      <c r="F384" s="100"/>
      <c r="H384" s="80"/>
      <c r="I384" s="80"/>
      <c r="J384" s="80"/>
      <c r="K384" s="8"/>
      <c r="L384" s="80"/>
      <c r="M384" s="80"/>
      <c r="N384" s="80"/>
      <c r="O384" s="80"/>
      <c r="P384" s="80"/>
      <c r="Q384" s="80"/>
      <c r="R384" s="80"/>
      <c r="S384" s="80"/>
      <c r="T384" s="80"/>
      <c r="AP384" s="79"/>
      <c r="AQ384" s="79"/>
      <c r="AR384" s="79"/>
      <c r="AS384" s="79"/>
      <c r="AT384" s="79"/>
    </row>
    <row r="385" spans="4:46" s="6" customFormat="1" x14ac:dyDescent="0.2">
      <c r="D385" s="100"/>
      <c r="E385" s="100"/>
      <c r="F385" s="100"/>
      <c r="H385" s="80"/>
      <c r="I385" s="80"/>
      <c r="J385" s="80"/>
      <c r="K385" s="8"/>
      <c r="L385" s="80"/>
      <c r="M385" s="80"/>
      <c r="N385" s="80"/>
      <c r="O385" s="80"/>
      <c r="P385" s="80"/>
      <c r="Q385" s="80"/>
      <c r="R385" s="80"/>
      <c r="S385" s="80"/>
      <c r="T385" s="80"/>
      <c r="AP385" s="79"/>
      <c r="AQ385" s="79"/>
      <c r="AR385" s="79"/>
      <c r="AS385" s="79"/>
      <c r="AT385" s="79"/>
    </row>
    <row r="386" spans="4:46" s="6" customFormat="1" x14ac:dyDescent="0.2">
      <c r="D386" s="100"/>
      <c r="E386" s="100"/>
      <c r="F386" s="100"/>
      <c r="H386" s="80"/>
      <c r="I386" s="80"/>
      <c r="J386" s="80"/>
      <c r="K386" s="8"/>
      <c r="L386" s="80"/>
      <c r="M386" s="80"/>
      <c r="N386" s="80"/>
      <c r="O386" s="80"/>
      <c r="P386" s="80"/>
      <c r="Q386" s="80"/>
      <c r="R386" s="80"/>
      <c r="S386" s="80"/>
      <c r="T386" s="80"/>
      <c r="AP386" s="79"/>
      <c r="AQ386" s="79"/>
      <c r="AR386" s="79"/>
      <c r="AS386" s="79"/>
      <c r="AT386" s="79"/>
    </row>
    <row r="387" spans="4:46" s="6" customFormat="1" x14ac:dyDescent="0.2">
      <c r="D387" s="100"/>
      <c r="E387" s="100"/>
      <c r="F387" s="100"/>
      <c r="H387" s="80"/>
      <c r="I387" s="80"/>
      <c r="J387" s="80"/>
      <c r="K387" s="8"/>
      <c r="L387" s="80"/>
      <c r="M387" s="80"/>
      <c r="N387" s="80"/>
      <c r="O387" s="80"/>
      <c r="P387" s="80"/>
      <c r="Q387" s="80"/>
      <c r="R387" s="80"/>
      <c r="S387" s="80"/>
      <c r="T387" s="80"/>
      <c r="AP387" s="79"/>
      <c r="AQ387" s="79"/>
      <c r="AR387" s="79"/>
      <c r="AS387" s="79"/>
      <c r="AT387" s="79"/>
    </row>
    <row r="388" spans="4:46" s="6" customFormat="1" x14ac:dyDescent="0.2">
      <c r="D388" s="100"/>
      <c r="E388" s="100"/>
      <c r="F388" s="100"/>
      <c r="H388" s="80"/>
      <c r="I388" s="80"/>
      <c r="J388" s="80"/>
      <c r="K388" s="8"/>
      <c r="L388" s="80"/>
      <c r="M388" s="80"/>
      <c r="N388" s="80"/>
      <c r="O388" s="80"/>
      <c r="P388" s="80"/>
      <c r="Q388" s="80"/>
      <c r="R388" s="80"/>
      <c r="S388" s="80"/>
      <c r="T388" s="80"/>
      <c r="AP388" s="79"/>
      <c r="AQ388" s="79"/>
      <c r="AR388" s="79"/>
      <c r="AS388" s="79"/>
      <c r="AT388" s="79"/>
    </row>
    <row r="389" spans="4:46" s="6" customFormat="1" x14ac:dyDescent="0.2">
      <c r="D389" s="100"/>
      <c r="E389" s="100"/>
      <c r="F389" s="100"/>
      <c r="H389" s="80"/>
      <c r="I389" s="80"/>
      <c r="J389" s="80"/>
      <c r="K389" s="8"/>
      <c r="L389" s="80"/>
      <c r="M389" s="80"/>
      <c r="N389" s="80"/>
      <c r="O389" s="80"/>
      <c r="P389" s="80"/>
      <c r="Q389" s="80"/>
      <c r="R389" s="80"/>
      <c r="S389" s="80"/>
      <c r="T389" s="80"/>
      <c r="AP389" s="79"/>
      <c r="AQ389" s="79"/>
      <c r="AR389" s="79"/>
      <c r="AS389" s="79"/>
      <c r="AT389" s="79"/>
    </row>
    <row r="390" spans="4:46" s="6" customFormat="1" x14ac:dyDescent="0.2">
      <c r="D390" s="100"/>
      <c r="E390" s="100"/>
      <c r="F390" s="100"/>
      <c r="H390" s="80"/>
      <c r="I390" s="80"/>
      <c r="J390" s="80"/>
      <c r="K390" s="8"/>
      <c r="L390" s="80"/>
      <c r="M390" s="80"/>
      <c r="N390" s="80"/>
      <c r="O390" s="80"/>
      <c r="P390" s="80"/>
      <c r="Q390" s="80"/>
      <c r="R390" s="80"/>
      <c r="S390" s="80"/>
      <c r="T390" s="80"/>
      <c r="AP390" s="79"/>
      <c r="AQ390" s="79"/>
      <c r="AR390" s="79"/>
      <c r="AS390" s="79"/>
      <c r="AT390" s="79"/>
    </row>
    <row r="391" spans="4:46" s="6" customFormat="1" x14ac:dyDescent="0.2">
      <c r="D391" s="100"/>
      <c r="E391" s="100"/>
      <c r="F391" s="100"/>
      <c r="H391" s="80"/>
      <c r="I391" s="80"/>
      <c r="J391" s="80"/>
      <c r="K391" s="8"/>
      <c r="L391" s="80"/>
      <c r="M391" s="80"/>
      <c r="N391" s="80"/>
      <c r="O391" s="80"/>
      <c r="P391" s="80"/>
      <c r="Q391" s="80"/>
      <c r="R391" s="80"/>
      <c r="S391" s="80"/>
      <c r="T391" s="80"/>
      <c r="AP391" s="79"/>
      <c r="AQ391" s="79"/>
      <c r="AR391" s="79"/>
      <c r="AS391" s="79"/>
      <c r="AT391" s="79"/>
    </row>
    <row r="392" spans="4:46" s="6" customFormat="1" x14ac:dyDescent="0.2">
      <c r="D392" s="100"/>
      <c r="E392" s="100"/>
      <c r="F392" s="100"/>
      <c r="H392" s="80"/>
      <c r="I392" s="80"/>
      <c r="J392" s="80"/>
      <c r="K392" s="8"/>
      <c r="L392" s="80"/>
      <c r="M392" s="80"/>
      <c r="N392" s="80"/>
      <c r="O392" s="80"/>
      <c r="P392" s="80"/>
      <c r="Q392" s="80"/>
      <c r="R392" s="80"/>
      <c r="S392" s="80"/>
      <c r="T392" s="80"/>
      <c r="AP392" s="79"/>
      <c r="AQ392" s="79"/>
      <c r="AR392" s="79"/>
      <c r="AS392" s="79"/>
      <c r="AT392" s="79"/>
    </row>
    <row r="393" spans="4:46" s="6" customFormat="1" x14ac:dyDescent="0.2">
      <c r="D393" s="100"/>
      <c r="E393" s="100"/>
      <c r="F393" s="100"/>
      <c r="H393" s="80"/>
      <c r="I393" s="80"/>
      <c r="J393" s="80"/>
      <c r="K393" s="8"/>
      <c r="L393" s="80"/>
      <c r="M393" s="80"/>
      <c r="N393" s="80"/>
      <c r="O393" s="80"/>
      <c r="P393" s="80"/>
      <c r="Q393" s="80"/>
      <c r="R393" s="80"/>
      <c r="S393" s="80"/>
      <c r="T393" s="80"/>
      <c r="AP393" s="79"/>
      <c r="AQ393" s="79"/>
      <c r="AR393" s="79"/>
      <c r="AS393" s="79"/>
      <c r="AT393" s="79"/>
    </row>
    <row r="394" spans="4:46" s="6" customFormat="1" x14ac:dyDescent="0.2">
      <c r="D394" s="100"/>
      <c r="E394" s="100"/>
      <c r="F394" s="100"/>
      <c r="H394" s="80"/>
      <c r="I394" s="80"/>
      <c r="J394" s="80"/>
      <c r="K394" s="8"/>
      <c r="L394" s="80"/>
      <c r="M394" s="80"/>
      <c r="N394" s="80"/>
      <c r="O394" s="80"/>
      <c r="P394" s="80"/>
      <c r="Q394" s="80"/>
      <c r="R394" s="80"/>
      <c r="S394" s="80"/>
      <c r="T394" s="80"/>
      <c r="AP394" s="79"/>
      <c r="AQ394" s="79"/>
      <c r="AR394" s="79"/>
      <c r="AS394" s="79"/>
      <c r="AT394" s="79"/>
    </row>
    <row r="395" spans="4:46" s="6" customFormat="1" x14ac:dyDescent="0.2">
      <c r="D395" s="100"/>
      <c r="E395" s="100"/>
      <c r="F395" s="100"/>
      <c r="H395" s="80"/>
      <c r="I395" s="80"/>
      <c r="J395" s="80"/>
      <c r="K395" s="8"/>
      <c r="L395" s="80"/>
      <c r="M395" s="80"/>
      <c r="N395" s="80"/>
      <c r="O395" s="80"/>
      <c r="P395" s="80"/>
      <c r="Q395" s="80"/>
      <c r="R395" s="80"/>
      <c r="S395" s="80"/>
      <c r="T395" s="80"/>
      <c r="AP395" s="79"/>
      <c r="AQ395" s="79"/>
      <c r="AR395" s="79"/>
      <c r="AS395" s="79"/>
      <c r="AT395" s="79"/>
    </row>
    <row r="396" spans="4:46" s="6" customFormat="1" x14ac:dyDescent="0.2">
      <c r="D396" s="100"/>
      <c r="E396" s="100"/>
      <c r="F396" s="100"/>
      <c r="H396" s="80"/>
      <c r="I396" s="80"/>
      <c r="J396" s="80"/>
      <c r="K396" s="8"/>
      <c r="L396" s="80"/>
      <c r="M396" s="80"/>
      <c r="N396" s="80"/>
      <c r="O396" s="80"/>
      <c r="P396" s="80"/>
      <c r="Q396" s="80"/>
      <c r="R396" s="80"/>
      <c r="S396" s="80"/>
      <c r="T396" s="80"/>
      <c r="AP396" s="79"/>
      <c r="AQ396" s="79"/>
      <c r="AR396" s="79"/>
      <c r="AS396" s="79"/>
      <c r="AT396" s="79"/>
    </row>
    <row r="397" spans="4:46" s="6" customFormat="1" x14ac:dyDescent="0.2">
      <c r="D397" s="100"/>
      <c r="E397" s="100"/>
      <c r="F397" s="100"/>
      <c r="H397" s="80"/>
      <c r="I397" s="80"/>
      <c r="J397" s="80"/>
      <c r="K397" s="8"/>
      <c r="L397" s="80"/>
      <c r="M397" s="80"/>
      <c r="N397" s="80"/>
      <c r="O397" s="80"/>
      <c r="P397" s="80"/>
      <c r="Q397" s="80"/>
      <c r="R397" s="80"/>
      <c r="S397" s="80"/>
      <c r="T397" s="80"/>
      <c r="AP397" s="79"/>
      <c r="AQ397" s="79"/>
      <c r="AR397" s="79"/>
      <c r="AS397" s="79"/>
      <c r="AT397" s="79"/>
    </row>
    <row r="398" spans="4:46" s="6" customFormat="1" x14ac:dyDescent="0.2">
      <c r="D398" s="100"/>
      <c r="E398" s="100"/>
      <c r="F398" s="100"/>
      <c r="H398" s="80"/>
      <c r="I398" s="80"/>
      <c r="J398" s="80"/>
      <c r="K398" s="8"/>
      <c r="L398" s="80"/>
      <c r="M398" s="80"/>
      <c r="N398" s="80"/>
      <c r="O398" s="80"/>
      <c r="P398" s="80"/>
      <c r="Q398" s="80"/>
      <c r="R398" s="80"/>
      <c r="S398" s="80"/>
      <c r="T398" s="80"/>
      <c r="AP398" s="79"/>
      <c r="AQ398" s="79"/>
      <c r="AR398" s="79"/>
      <c r="AS398" s="79"/>
      <c r="AT398" s="79"/>
    </row>
    <row r="399" spans="4:46" s="6" customFormat="1" x14ac:dyDescent="0.2">
      <c r="D399" s="100"/>
      <c r="E399" s="100"/>
      <c r="F399" s="100"/>
      <c r="H399" s="80"/>
      <c r="I399" s="80"/>
      <c r="J399" s="80"/>
      <c r="K399" s="8"/>
      <c r="L399" s="80"/>
      <c r="M399" s="80"/>
      <c r="N399" s="80"/>
      <c r="O399" s="80"/>
      <c r="P399" s="80"/>
      <c r="Q399" s="80"/>
      <c r="R399" s="80"/>
      <c r="S399" s="80"/>
      <c r="T399" s="80"/>
      <c r="AP399" s="79"/>
      <c r="AQ399" s="79"/>
      <c r="AR399" s="79"/>
      <c r="AS399" s="79"/>
      <c r="AT399" s="79"/>
    </row>
    <row r="400" spans="4:46" s="6" customFormat="1" x14ac:dyDescent="0.2">
      <c r="D400" s="100"/>
      <c r="E400" s="100"/>
      <c r="F400" s="100"/>
      <c r="H400" s="80"/>
      <c r="I400" s="80"/>
      <c r="J400" s="80"/>
      <c r="K400" s="8"/>
      <c r="L400" s="80"/>
      <c r="M400" s="80"/>
      <c r="N400" s="80"/>
      <c r="O400" s="80"/>
      <c r="P400" s="80"/>
      <c r="Q400" s="80"/>
      <c r="R400" s="80"/>
      <c r="S400" s="80"/>
      <c r="T400" s="80"/>
      <c r="AP400" s="79"/>
      <c r="AQ400" s="79"/>
      <c r="AR400" s="79"/>
      <c r="AS400" s="79"/>
      <c r="AT400" s="79"/>
    </row>
    <row r="401" spans="4:46" s="6" customFormat="1" x14ac:dyDescent="0.2">
      <c r="D401" s="100"/>
      <c r="E401" s="100"/>
      <c r="F401" s="100"/>
      <c r="H401" s="80"/>
      <c r="I401" s="80"/>
      <c r="J401" s="80"/>
      <c r="K401" s="8"/>
      <c r="L401" s="80"/>
      <c r="M401" s="80"/>
      <c r="N401" s="80"/>
      <c r="O401" s="80"/>
      <c r="P401" s="80"/>
      <c r="Q401" s="80"/>
      <c r="R401" s="80"/>
      <c r="S401" s="80"/>
      <c r="T401" s="80"/>
      <c r="AP401" s="79"/>
      <c r="AQ401" s="79"/>
      <c r="AR401" s="79"/>
      <c r="AS401" s="79"/>
      <c r="AT401" s="79"/>
    </row>
    <row r="402" spans="4:46" s="6" customFormat="1" x14ac:dyDescent="0.2">
      <c r="D402" s="100"/>
      <c r="E402" s="100"/>
      <c r="F402" s="100"/>
      <c r="H402" s="80"/>
      <c r="I402" s="80"/>
      <c r="J402" s="80"/>
      <c r="K402" s="8"/>
      <c r="L402" s="80"/>
      <c r="M402" s="80"/>
      <c r="N402" s="80"/>
      <c r="O402" s="80"/>
      <c r="P402" s="80"/>
      <c r="Q402" s="80"/>
      <c r="R402" s="80"/>
      <c r="S402" s="80"/>
      <c r="T402" s="80"/>
      <c r="AP402" s="79"/>
      <c r="AQ402" s="79"/>
      <c r="AR402" s="79"/>
      <c r="AS402" s="79"/>
      <c r="AT402" s="79"/>
    </row>
    <row r="403" spans="4:46" s="6" customFormat="1" x14ac:dyDescent="0.2">
      <c r="D403" s="100"/>
      <c r="E403" s="100"/>
      <c r="F403" s="100"/>
      <c r="H403" s="80"/>
      <c r="I403" s="80"/>
      <c r="J403" s="80"/>
      <c r="K403" s="8"/>
      <c r="L403" s="80"/>
      <c r="M403" s="80"/>
      <c r="N403" s="80"/>
      <c r="O403" s="80"/>
      <c r="P403" s="80"/>
      <c r="Q403" s="80"/>
      <c r="R403" s="80"/>
      <c r="S403" s="80"/>
      <c r="T403" s="80"/>
      <c r="AP403" s="79"/>
      <c r="AQ403" s="79"/>
      <c r="AR403" s="79"/>
      <c r="AS403" s="79"/>
      <c r="AT403" s="79"/>
    </row>
    <row r="404" spans="4:46" s="6" customFormat="1" x14ac:dyDescent="0.2">
      <c r="D404" s="100"/>
      <c r="E404" s="100"/>
      <c r="F404" s="100"/>
      <c r="H404" s="80"/>
      <c r="I404" s="80"/>
      <c r="J404" s="80"/>
      <c r="K404" s="8"/>
      <c r="L404" s="80"/>
      <c r="M404" s="80"/>
      <c r="N404" s="80"/>
      <c r="O404" s="80"/>
      <c r="P404" s="80"/>
      <c r="Q404" s="80"/>
      <c r="R404" s="80"/>
      <c r="S404" s="80"/>
      <c r="T404" s="80"/>
      <c r="AP404" s="79"/>
      <c r="AQ404" s="79"/>
      <c r="AR404" s="79"/>
      <c r="AS404" s="79"/>
      <c r="AT404" s="79"/>
    </row>
    <row r="405" spans="4:46" s="6" customFormat="1" x14ac:dyDescent="0.2">
      <c r="D405" s="100"/>
      <c r="E405" s="100"/>
      <c r="F405" s="100"/>
      <c r="H405" s="80"/>
      <c r="I405" s="80"/>
      <c r="J405" s="80"/>
      <c r="K405" s="8"/>
      <c r="L405" s="80"/>
      <c r="M405" s="80"/>
      <c r="N405" s="80"/>
      <c r="O405" s="80"/>
      <c r="P405" s="80"/>
      <c r="Q405" s="80"/>
      <c r="R405" s="80"/>
      <c r="S405" s="80"/>
      <c r="T405" s="80"/>
      <c r="AP405" s="79"/>
      <c r="AQ405" s="79"/>
      <c r="AR405" s="79"/>
      <c r="AS405" s="79"/>
      <c r="AT405" s="79"/>
    </row>
    <row r="406" spans="4:46" s="6" customFormat="1" x14ac:dyDescent="0.2">
      <c r="D406" s="100"/>
      <c r="E406" s="100"/>
      <c r="F406" s="100"/>
      <c r="H406" s="80"/>
      <c r="I406" s="80"/>
      <c r="J406" s="80"/>
      <c r="K406" s="8"/>
      <c r="L406" s="80"/>
      <c r="M406" s="80"/>
      <c r="N406" s="80"/>
      <c r="O406" s="80"/>
      <c r="P406" s="80"/>
      <c r="Q406" s="80"/>
      <c r="R406" s="80"/>
      <c r="S406" s="80"/>
      <c r="T406" s="80"/>
      <c r="AP406" s="79"/>
      <c r="AQ406" s="79"/>
      <c r="AR406" s="79"/>
      <c r="AS406" s="79"/>
      <c r="AT406" s="79"/>
    </row>
    <row r="407" spans="4:46" s="6" customFormat="1" x14ac:dyDescent="0.2">
      <c r="D407" s="100"/>
      <c r="E407" s="100"/>
      <c r="F407" s="100"/>
      <c r="H407" s="80"/>
      <c r="I407" s="80"/>
      <c r="J407" s="80"/>
      <c r="K407" s="8"/>
      <c r="L407" s="80"/>
      <c r="M407" s="80"/>
      <c r="N407" s="80"/>
      <c r="O407" s="80"/>
      <c r="P407" s="80"/>
      <c r="Q407" s="80"/>
      <c r="R407" s="80"/>
      <c r="S407" s="80"/>
      <c r="T407" s="80"/>
      <c r="AP407" s="79"/>
      <c r="AQ407" s="79"/>
      <c r="AR407" s="79"/>
      <c r="AS407" s="79"/>
      <c r="AT407" s="79"/>
    </row>
    <row r="408" spans="4:46" s="6" customFormat="1" x14ac:dyDescent="0.2">
      <c r="D408" s="100"/>
      <c r="E408" s="100"/>
      <c r="F408" s="100"/>
      <c r="H408" s="80"/>
      <c r="I408" s="80"/>
      <c r="J408" s="80"/>
      <c r="K408" s="8"/>
      <c r="L408" s="80"/>
      <c r="M408" s="80"/>
      <c r="N408" s="80"/>
      <c r="O408" s="80"/>
      <c r="P408" s="80"/>
      <c r="Q408" s="80"/>
      <c r="R408" s="80"/>
      <c r="S408" s="80"/>
      <c r="T408" s="80"/>
      <c r="AP408" s="79"/>
      <c r="AQ408" s="79"/>
      <c r="AR408" s="79"/>
      <c r="AS408" s="79"/>
      <c r="AT408" s="79"/>
    </row>
    <row r="409" spans="4:46" s="6" customFormat="1" x14ac:dyDescent="0.2">
      <c r="D409" s="100"/>
      <c r="E409" s="100"/>
      <c r="F409" s="100"/>
      <c r="H409" s="80"/>
      <c r="I409" s="80"/>
      <c r="J409" s="80"/>
      <c r="K409" s="8"/>
      <c r="L409" s="80"/>
      <c r="M409" s="80"/>
      <c r="N409" s="80"/>
      <c r="O409" s="80"/>
      <c r="P409" s="80"/>
      <c r="Q409" s="80"/>
      <c r="R409" s="80"/>
      <c r="S409" s="80"/>
      <c r="T409" s="80"/>
      <c r="AP409" s="79"/>
      <c r="AQ409" s="79"/>
      <c r="AR409" s="79"/>
      <c r="AS409" s="79"/>
      <c r="AT409" s="79"/>
    </row>
    <row r="410" spans="4:46" s="6" customFormat="1" x14ac:dyDescent="0.2">
      <c r="D410" s="100"/>
      <c r="E410" s="100"/>
      <c r="F410" s="100"/>
      <c r="H410" s="80"/>
      <c r="I410" s="80"/>
      <c r="J410" s="80"/>
      <c r="K410" s="8"/>
      <c r="L410" s="80"/>
      <c r="M410" s="80"/>
      <c r="N410" s="80"/>
      <c r="O410" s="80"/>
      <c r="P410" s="80"/>
      <c r="Q410" s="80"/>
      <c r="R410" s="80"/>
      <c r="S410" s="80"/>
      <c r="T410" s="80"/>
      <c r="AP410" s="79"/>
      <c r="AQ410" s="79"/>
      <c r="AR410" s="79"/>
      <c r="AS410" s="79"/>
      <c r="AT410" s="79"/>
    </row>
    <row r="411" spans="4:46" s="6" customFormat="1" x14ac:dyDescent="0.2">
      <c r="D411" s="100"/>
      <c r="E411" s="100"/>
      <c r="F411" s="100"/>
      <c r="H411" s="80"/>
      <c r="I411" s="80"/>
      <c r="J411" s="80"/>
      <c r="K411" s="8"/>
      <c r="L411" s="80"/>
      <c r="M411" s="80"/>
      <c r="N411" s="80"/>
      <c r="O411" s="80"/>
      <c r="P411" s="80"/>
      <c r="Q411" s="80"/>
      <c r="R411" s="80"/>
      <c r="S411" s="80"/>
      <c r="T411" s="80"/>
      <c r="AP411" s="79"/>
      <c r="AQ411" s="79"/>
      <c r="AR411" s="79"/>
      <c r="AS411" s="79"/>
      <c r="AT411" s="79"/>
    </row>
    <row r="412" spans="4:46" s="6" customFormat="1" x14ac:dyDescent="0.2">
      <c r="D412" s="100"/>
      <c r="E412" s="100"/>
      <c r="F412" s="100"/>
      <c r="H412" s="80"/>
      <c r="I412" s="80"/>
      <c r="J412" s="80"/>
      <c r="K412" s="8"/>
      <c r="L412" s="80"/>
      <c r="M412" s="80"/>
      <c r="N412" s="80"/>
      <c r="O412" s="80"/>
      <c r="P412" s="80"/>
      <c r="Q412" s="80"/>
      <c r="R412" s="80"/>
      <c r="S412" s="80"/>
      <c r="T412" s="80"/>
      <c r="AP412" s="79"/>
      <c r="AQ412" s="79"/>
      <c r="AR412" s="79"/>
      <c r="AS412" s="79"/>
      <c r="AT412" s="79"/>
    </row>
    <row r="413" spans="4:46" s="6" customFormat="1" x14ac:dyDescent="0.2">
      <c r="D413" s="100"/>
      <c r="E413" s="100"/>
      <c r="F413" s="100"/>
      <c r="H413" s="80"/>
      <c r="I413" s="80"/>
      <c r="J413" s="80"/>
      <c r="K413" s="8"/>
      <c r="L413" s="80"/>
      <c r="M413" s="80"/>
      <c r="N413" s="80"/>
      <c r="O413" s="80"/>
      <c r="P413" s="80"/>
      <c r="Q413" s="80"/>
      <c r="R413" s="80"/>
      <c r="S413" s="80"/>
      <c r="T413" s="80"/>
      <c r="AP413" s="79"/>
      <c r="AQ413" s="79"/>
      <c r="AR413" s="79"/>
      <c r="AS413" s="79"/>
      <c r="AT413" s="79"/>
    </row>
    <row r="414" spans="4:46" s="6" customFormat="1" x14ac:dyDescent="0.2">
      <c r="D414" s="100"/>
      <c r="E414" s="100"/>
      <c r="F414" s="100"/>
      <c r="H414" s="80"/>
      <c r="I414" s="80"/>
      <c r="J414" s="80"/>
      <c r="K414" s="8"/>
      <c r="L414" s="80"/>
      <c r="M414" s="80"/>
      <c r="N414" s="80"/>
      <c r="O414" s="80"/>
      <c r="P414" s="80"/>
      <c r="Q414" s="80"/>
      <c r="R414" s="80"/>
      <c r="S414" s="80"/>
      <c r="T414" s="80"/>
      <c r="AP414" s="79"/>
      <c r="AQ414" s="79"/>
      <c r="AR414" s="79"/>
      <c r="AS414" s="79"/>
      <c r="AT414" s="79"/>
    </row>
    <row r="415" spans="4:46" s="6" customFormat="1" x14ac:dyDescent="0.2">
      <c r="D415" s="100"/>
      <c r="E415" s="100"/>
      <c r="F415" s="100"/>
      <c r="H415" s="80"/>
      <c r="I415" s="80"/>
      <c r="J415" s="80"/>
      <c r="K415" s="8"/>
      <c r="L415" s="80"/>
      <c r="M415" s="80"/>
      <c r="N415" s="80"/>
      <c r="O415" s="80"/>
      <c r="P415" s="80"/>
      <c r="Q415" s="80"/>
      <c r="R415" s="80"/>
      <c r="S415" s="80"/>
      <c r="T415" s="80"/>
      <c r="AP415" s="79"/>
      <c r="AQ415" s="79"/>
      <c r="AR415" s="79"/>
      <c r="AS415" s="79"/>
      <c r="AT415" s="79"/>
    </row>
    <row r="416" spans="4:46" s="6" customFormat="1" x14ac:dyDescent="0.2">
      <c r="D416" s="100"/>
      <c r="E416" s="100"/>
      <c r="F416" s="100"/>
      <c r="H416" s="80"/>
      <c r="I416" s="80"/>
      <c r="J416" s="80"/>
      <c r="K416" s="8"/>
      <c r="L416" s="80"/>
      <c r="M416" s="80"/>
      <c r="N416" s="80"/>
      <c r="O416" s="80"/>
      <c r="P416" s="80"/>
      <c r="Q416" s="80"/>
      <c r="R416" s="80"/>
      <c r="S416" s="80"/>
      <c r="T416" s="80"/>
      <c r="AP416" s="79"/>
      <c r="AQ416" s="79"/>
      <c r="AR416" s="79"/>
      <c r="AS416" s="79"/>
      <c r="AT416" s="79"/>
    </row>
    <row r="417" spans="4:46" s="6" customFormat="1" x14ac:dyDescent="0.2">
      <c r="D417" s="100"/>
      <c r="E417" s="100"/>
      <c r="F417" s="100"/>
      <c r="H417" s="80"/>
      <c r="I417" s="80"/>
      <c r="J417" s="80"/>
      <c r="K417" s="8"/>
      <c r="L417" s="80"/>
      <c r="M417" s="80"/>
      <c r="N417" s="80"/>
      <c r="O417" s="80"/>
      <c r="P417" s="80"/>
      <c r="Q417" s="80"/>
      <c r="R417" s="80"/>
      <c r="S417" s="80"/>
      <c r="T417" s="80"/>
      <c r="AP417" s="79"/>
      <c r="AQ417" s="79"/>
      <c r="AR417" s="79"/>
      <c r="AS417" s="79"/>
      <c r="AT417" s="79"/>
    </row>
    <row r="418" spans="4:46" s="6" customFormat="1" x14ac:dyDescent="0.2">
      <c r="D418" s="100"/>
      <c r="E418" s="100"/>
      <c r="F418" s="100"/>
      <c r="H418" s="80"/>
      <c r="I418" s="80"/>
      <c r="J418" s="80"/>
      <c r="K418" s="8"/>
      <c r="L418" s="80"/>
      <c r="M418" s="80"/>
      <c r="N418" s="80"/>
      <c r="O418" s="80"/>
      <c r="P418" s="80"/>
      <c r="Q418" s="80"/>
      <c r="R418" s="80"/>
      <c r="S418" s="80"/>
      <c r="T418" s="80"/>
      <c r="AP418" s="79"/>
      <c r="AQ418" s="79"/>
      <c r="AR418" s="79"/>
      <c r="AS418" s="79"/>
      <c r="AT418" s="79"/>
    </row>
    <row r="419" spans="4:46" s="6" customFormat="1" x14ac:dyDescent="0.2">
      <c r="D419" s="100"/>
      <c r="E419" s="100"/>
      <c r="F419" s="100"/>
      <c r="H419" s="80"/>
      <c r="I419" s="80"/>
      <c r="J419" s="80"/>
      <c r="K419" s="8"/>
      <c r="L419" s="80"/>
      <c r="M419" s="80"/>
      <c r="N419" s="80"/>
      <c r="O419" s="80"/>
      <c r="P419" s="80"/>
      <c r="Q419" s="80"/>
      <c r="R419" s="80"/>
      <c r="S419" s="80"/>
      <c r="T419" s="80"/>
      <c r="AP419" s="79"/>
      <c r="AQ419" s="79"/>
      <c r="AR419" s="79"/>
      <c r="AS419" s="79"/>
      <c r="AT419" s="79"/>
    </row>
    <row r="420" spans="4:46" s="6" customFormat="1" x14ac:dyDescent="0.2">
      <c r="D420" s="100"/>
      <c r="E420" s="100"/>
      <c r="F420" s="100"/>
      <c r="H420" s="80"/>
      <c r="I420" s="80"/>
      <c r="J420" s="80"/>
      <c r="K420" s="8"/>
      <c r="L420" s="80"/>
      <c r="M420" s="80"/>
      <c r="N420" s="80"/>
      <c r="O420" s="80"/>
      <c r="P420" s="80"/>
      <c r="Q420" s="80"/>
      <c r="R420" s="80"/>
      <c r="S420" s="80"/>
      <c r="T420" s="80"/>
      <c r="AP420" s="79"/>
      <c r="AQ420" s="79"/>
      <c r="AR420" s="79"/>
      <c r="AS420" s="79"/>
      <c r="AT420" s="79"/>
    </row>
    <row r="421" spans="4:46" s="6" customFormat="1" x14ac:dyDescent="0.2">
      <c r="D421" s="100"/>
      <c r="E421" s="100"/>
      <c r="F421" s="100"/>
      <c r="H421" s="80"/>
      <c r="I421" s="80"/>
      <c r="J421" s="80"/>
      <c r="K421" s="8"/>
      <c r="L421" s="80"/>
      <c r="M421" s="80"/>
      <c r="N421" s="80"/>
      <c r="O421" s="80"/>
      <c r="P421" s="80"/>
      <c r="Q421" s="80"/>
      <c r="R421" s="80"/>
      <c r="S421" s="80"/>
      <c r="T421" s="80"/>
      <c r="AP421" s="79"/>
      <c r="AQ421" s="79"/>
      <c r="AR421" s="79"/>
      <c r="AS421" s="79"/>
      <c r="AT421" s="79"/>
    </row>
    <row r="422" spans="4:46" s="6" customFormat="1" x14ac:dyDescent="0.2">
      <c r="D422" s="100"/>
      <c r="E422" s="100"/>
      <c r="F422" s="100"/>
      <c r="H422" s="80"/>
      <c r="I422" s="80"/>
      <c r="J422" s="80"/>
      <c r="K422" s="8"/>
      <c r="L422" s="80"/>
      <c r="M422" s="80"/>
      <c r="N422" s="80"/>
      <c r="O422" s="80"/>
      <c r="P422" s="80"/>
      <c r="Q422" s="80"/>
      <c r="R422" s="80"/>
      <c r="S422" s="80"/>
      <c r="T422" s="80"/>
      <c r="AP422" s="79"/>
      <c r="AQ422" s="79"/>
      <c r="AR422" s="79"/>
      <c r="AS422" s="79"/>
      <c r="AT422" s="79"/>
    </row>
    <row r="423" spans="4:46" s="6" customFormat="1" x14ac:dyDescent="0.2">
      <c r="D423" s="100"/>
      <c r="E423" s="100"/>
      <c r="F423" s="100"/>
      <c r="H423" s="80"/>
      <c r="I423" s="80"/>
      <c r="J423" s="80"/>
      <c r="K423" s="8"/>
      <c r="L423" s="80"/>
      <c r="M423" s="80"/>
      <c r="N423" s="80"/>
      <c r="O423" s="80"/>
      <c r="P423" s="80"/>
      <c r="Q423" s="80"/>
      <c r="R423" s="80"/>
      <c r="S423" s="80"/>
      <c r="T423" s="80"/>
      <c r="AP423" s="79"/>
      <c r="AQ423" s="79"/>
      <c r="AR423" s="79"/>
      <c r="AS423" s="79"/>
      <c r="AT423" s="79"/>
    </row>
    <row r="424" spans="4:46" s="6" customFormat="1" x14ac:dyDescent="0.2">
      <c r="D424" s="100"/>
      <c r="E424" s="100"/>
      <c r="F424" s="100"/>
      <c r="H424" s="80"/>
      <c r="I424" s="80"/>
      <c r="J424" s="80"/>
      <c r="K424" s="8"/>
      <c r="L424" s="80"/>
      <c r="M424" s="80"/>
      <c r="N424" s="80"/>
      <c r="O424" s="80"/>
      <c r="P424" s="80"/>
      <c r="Q424" s="80"/>
      <c r="R424" s="80"/>
      <c r="S424" s="80"/>
      <c r="T424" s="80"/>
      <c r="AP424" s="79"/>
      <c r="AQ424" s="79"/>
      <c r="AR424" s="79"/>
      <c r="AS424" s="79"/>
      <c r="AT424" s="79"/>
    </row>
    <row r="425" spans="4:46" s="6" customFormat="1" x14ac:dyDescent="0.2">
      <c r="D425" s="100"/>
      <c r="E425" s="100"/>
      <c r="F425" s="100"/>
      <c r="H425" s="80"/>
      <c r="I425" s="80"/>
      <c r="J425" s="80"/>
      <c r="K425" s="8"/>
      <c r="L425" s="80"/>
      <c r="M425" s="80"/>
      <c r="N425" s="80"/>
      <c r="O425" s="80"/>
      <c r="P425" s="80"/>
      <c r="Q425" s="80"/>
      <c r="R425" s="80"/>
      <c r="S425" s="80"/>
      <c r="T425" s="80"/>
      <c r="AP425" s="79"/>
      <c r="AQ425" s="79"/>
      <c r="AR425" s="79"/>
      <c r="AS425" s="79"/>
      <c r="AT425" s="79"/>
    </row>
    <row r="426" spans="4:46" s="6" customFormat="1" x14ac:dyDescent="0.2">
      <c r="D426" s="100"/>
      <c r="E426" s="100"/>
      <c r="F426" s="100"/>
      <c r="H426" s="80"/>
      <c r="I426" s="80"/>
      <c r="J426" s="80"/>
      <c r="K426" s="8"/>
      <c r="L426" s="80"/>
      <c r="M426" s="80"/>
      <c r="N426" s="80"/>
      <c r="O426" s="80"/>
      <c r="P426" s="80"/>
      <c r="Q426" s="80"/>
      <c r="R426" s="80"/>
      <c r="S426" s="80"/>
      <c r="T426" s="80"/>
      <c r="AP426" s="79"/>
      <c r="AQ426" s="79"/>
      <c r="AR426" s="79"/>
      <c r="AS426" s="79"/>
      <c r="AT426" s="79"/>
    </row>
    <row r="427" spans="4:46" s="6" customFormat="1" x14ac:dyDescent="0.2">
      <c r="D427" s="100"/>
      <c r="E427" s="100"/>
      <c r="F427" s="100"/>
      <c r="H427" s="80"/>
      <c r="I427" s="80"/>
      <c r="J427" s="80"/>
      <c r="K427" s="8"/>
      <c r="L427" s="80"/>
      <c r="M427" s="80"/>
      <c r="N427" s="80"/>
      <c r="O427" s="80"/>
      <c r="P427" s="80"/>
      <c r="Q427" s="80"/>
      <c r="R427" s="80"/>
      <c r="S427" s="80"/>
      <c r="T427" s="80"/>
      <c r="AP427" s="79"/>
      <c r="AQ427" s="79"/>
      <c r="AR427" s="79"/>
      <c r="AS427" s="79"/>
      <c r="AT427" s="79"/>
    </row>
    <row r="428" spans="4:46" s="6" customFormat="1" x14ac:dyDescent="0.2">
      <c r="D428" s="100"/>
      <c r="E428" s="100"/>
      <c r="F428" s="100"/>
      <c r="H428" s="80"/>
      <c r="I428" s="80"/>
      <c r="J428" s="80"/>
      <c r="K428" s="8"/>
      <c r="L428" s="80"/>
      <c r="M428" s="80"/>
      <c r="N428" s="80"/>
      <c r="O428" s="80"/>
      <c r="P428" s="80"/>
      <c r="Q428" s="80"/>
      <c r="R428" s="80"/>
      <c r="S428" s="80"/>
      <c r="T428" s="80"/>
      <c r="AP428" s="79"/>
      <c r="AQ428" s="79"/>
      <c r="AR428" s="79"/>
      <c r="AS428" s="79"/>
      <c r="AT428" s="79"/>
    </row>
    <row r="429" spans="4:46" s="6" customFormat="1" x14ac:dyDescent="0.2">
      <c r="D429" s="100"/>
      <c r="E429" s="100"/>
      <c r="F429" s="100"/>
      <c r="H429" s="80"/>
      <c r="I429" s="80"/>
      <c r="J429" s="80"/>
      <c r="K429" s="8"/>
      <c r="L429" s="80"/>
      <c r="M429" s="80"/>
      <c r="N429" s="80"/>
      <c r="O429" s="80"/>
      <c r="P429" s="80"/>
      <c r="Q429" s="80"/>
      <c r="R429" s="80"/>
      <c r="S429" s="80"/>
      <c r="T429" s="80"/>
      <c r="AP429" s="79"/>
      <c r="AQ429" s="79"/>
      <c r="AR429" s="79"/>
      <c r="AS429" s="79"/>
      <c r="AT429" s="79"/>
    </row>
    <row r="430" spans="4:46" s="6" customFormat="1" x14ac:dyDescent="0.2">
      <c r="D430" s="100"/>
      <c r="E430" s="100"/>
      <c r="F430" s="100"/>
      <c r="H430" s="80"/>
      <c r="I430" s="80"/>
      <c r="J430" s="80"/>
      <c r="K430" s="8"/>
      <c r="L430" s="80"/>
      <c r="M430" s="80"/>
      <c r="N430" s="80"/>
      <c r="O430" s="80"/>
      <c r="P430" s="80"/>
      <c r="Q430" s="80"/>
      <c r="R430" s="80"/>
      <c r="S430" s="80"/>
      <c r="T430" s="80"/>
      <c r="AP430" s="79"/>
      <c r="AQ430" s="79"/>
      <c r="AR430" s="79"/>
      <c r="AS430" s="79"/>
      <c r="AT430" s="79"/>
    </row>
    <row r="431" spans="4:46" s="6" customFormat="1" x14ac:dyDescent="0.2">
      <c r="D431" s="100"/>
      <c r="E431" s="100"/>
      <c r="F431" s="100"/>
      <c r="H431" s="80"/>
      <c r="I431" s="80"/>
      <c r="J431" s="80"/>
      <c r="K431" s="8"/>
      <c r="L431" s="80"/>
      <c r="M431" s="80"/>
      <c r="N431" s="80"/>
      <c r="O431" s="80"/>
      <c r="P431" s="80"/>
      <c r="Q431" s="80"/>
      <c r="R431" s="80"/>
      <c r="S431" s="80"/>
      <c r="T431" s="80"/>
      <c r="AP431" s="79"/>
      <c r="AQ431" s="79"/>
      <c r="AR431" s="79"/>
      <c r="AS431" s="79"/>
      <c r="AT431" s="79"/>
    </row>
    <row r="432" spans="4:46" s="6" customFormat="1" x14ac:dyDescent="0.2">
      <c r="D432" s="100"/>
      <c r="E432" s="100"/>
      <c r="F432" s="100"/>
      <c r="H432" s="80"/>
      <c r="I432" s="80"/>
      <c r="J432" s="80"/>
      <c r="K432" s="8"/>
      <c r="L432" s="80"/>
      <c r="M432" s="80"/>
      <c r="N432" s="80"/>
      <c r="O432" s="80"/>
      <c r="P432" s="80"/>
      <c r="Q432" s="80"/>
      <c r="R432" s="80"/>
      <c r="S432" s="80"/>
      <c r="T432" s="80"/>
      <c r="AP432" s="79"/>
      <c r="AQ432" s="79"/>
      <c r="AR432" s="79"/>
      <c r="AS432" s="79"/>
      <c r="AT432" s="79"/>
    </row>
    <row r="433" spans="4:46" s="6" customFormat="1" x14ac:dyDescent="0.2">
      <c r="D433" s="100"/>
      <c r="E433" s="100"/>
      <c r="F433" s="100"/>
      <c r="H433" s="80"/>
      <c r="I433" s="80"/>
      <c r="J433" s="80"/>
      <c r="K433" s="8"/>
      <c r="L433" s="80"/>
      <c r="M433" s="80"/>
      <c r="N433" s="80"/>
      <c r="O433" s="80"/>
      <c r="P433" s="80"/>
      <c r="Q433" s="80"/>
      <c r="R433" s="80"/>
      <c r="S433" s="80"/>
      <c r="T433" s="80"/>
      <c r="AP433" s="79"/>
      <c r="AQ433" s="79"/>
      <c r="AR433" s="79"/>
      <c r="AS433" s="79"/>
      <c r="AT433" s="79"/>
    </row>
    <row r="434" spans="4:46" s="6" customFormat="1" x14ac:dyDescent="0.2">
      <c r="D434" s="100"/>
      <c r="E434" s="100"/>
      <c r="F434" s="100"/>
      <c r="H434" s="80"/>
      <c r="I434" s="80"/>
      <c r="J434" s="80"/>
      <c r="K434" s="8"/>
      <c r="L434" s="80"/>
      <c r="M434" s="80"/>
      <c r="N434" s="80"/>
      <c r="O434" s="80"/>
      <c r="P434" s="80"/>
      <c r="Q434" s="80"/>
      <c r="R434" s="80"/>
      <c r="S434" s="80"/>
      <c r="T434" s="80"/>
      <c r="AP434" s="79"/>
      <c r="AQ434" s="79"/>
      <c r="AR434" s="79"/>
      <c r="AS434" s="79"/>
      <c r="AT434" s="79"/>
    </row>
    <row r="435" spans="4:46" s="6" customFormat="1" x14ac:dyDescent="0.2">
      <c r="D435" s="100"/>
      <c r="E435" s="100"/>
      <c r="F435" s="100"/>
      <c r="H435" s="80"/>
      <c r="I435" s="80"/>
      <c r="J435" s="80"/>
      <c r="K435" s="8"/>
      <c r="L435" s="80"/>
      <c r="M435" s="80"/>
      <c r="N435" s="80"/>
      <c r="O435" s="80"/>
      <c r="P435" s="80"/>
      <c r="Q435" s="80"/>
      <c r="R435" s="80"/>
      <c r="S435" s="80"/>
      <c r="T435" s="80"/>
      <c r="AP435" s="79"/>
      <c r="AQ435" s="79"/>
      <c r="AR435" s="79"/>
      <c r="AS435" s="79"/>
      <c r="AT435" s="79"/>
    </row>
    <row r="436" spans="4:46" s="6" customFormat="1" x14ac:dyDescent="0.2">
      <c r="D436" s="100"/>
      <c r="E436" s="100"/>
      <c r="F436" s="100"/>
      <c r="H436" s="80"/>
      <c r="I436" s="80"/>
      <c r="J436" s="80"/>
      <c r="K436" s="8"/>
      <c r="L436" s="80"/>
      <c r="M436" s="80"/>
      <c r="N436" s="80"/>
      <c r="O436" s="80"/>
      <c r="P436" s="80"/>
      <c r="Q436" s="80"/>
      <c r="R436" s="80"/>
      <c r="S436" s="80"/>
      <c r="T436" s="80"/>
      <c r="AP436" s="79"/>
      <c r="AQ436" s="79"/>
      <c r="AR436" s="79"/>
      <c r="AS436" s="79"/>
      <c r="AT436" s="79"/>
    </row>
    <row r="437" spans="4:46" s="6" customFormat="1" x14ac:dyDescent="0.2">
      <c r="D437" s="100"/>
      <c r="E437" s="100"/>
      <c r="F437" s="100"/>
      <c r="H437" s="80"/>
      <c r="I437" s="80"/>
      <c r="J437" s="80"/>
      <c r="K437" s="8"/>
      <c r="L437" s="80"/>
      <c r="M437" s="80"/>
      <c r="N437" s="80"/>
      <c r="O437" s="80"/>
      <c r="P437" s="80"/>
      <c r="Q437" s="80"/>
      <c r="R437" s="80"/>
      <c r="S437" s="80"/>
      <c r="T437" s="80"/>
      <c r="AP437" s="79"/>
      <c r="AQ437" s="79"/>
      <c r="AR437" s="79"/>
      <c r="AS437" s="79"/>
      <c r="AT437" s="79"/>
    </row>
    <row r="438" spans="4:46" s="6" customFormat="1" x14ac:dyDescent="0.2">
      <c r="D438" s="100"/>
      <c r="E438" s="100"/>
      <c r="F438" s="100"/>
      <c r="H438" s="80"/>
      <c r="I438" s="80"/>
      <c r="J438" s="80"/>
      <c r="K438" s="8"/>
      <c r="L438" s="80"/>
      <c r="M438" s="80"/>
      <c r="N438" s="80"/>
      <c r="O438" s="80"/>
      <c r="P438" s="80"/>
      <c r="Q438" s="80"/>
      <c r="R438" s="80"/>
      <c r="S438" s="80"/>
      <c r="T438" s="80"/>
      <c r="AP438" s="79"/>
      <c r="AQ438" s="79"/>
      <c r="AR438" s="79"/>
      <c r="AS438" s="79"/>
      <c r="AT438" s="79"/>
    </row>
    <row r="439" spans="4:46" s="6" customFormat="1" x14ac:dyDescent="0.2">
      <c r="D439" s="100"/>
      <c r="E439" s="100"/>
      <c r="F439" s="100"/>
      <c r="H439" s="80"/>
      <c r="I439" s="80"/>
      <c r="J439" s="80"/>
      <c r="K439" s="8"/>
      <c r="L439" s="80"/>
      <c r="M439" s="80"/>
      <c r="N439" s="80"/>
      <c r="O439" s="80"/>
      <c r="P439" s="80"/>
      <c r="Q439" s="80"/>
      <c r="R439" s="80"/>
      <c r="S439" s="80"/>
      <c r="T439" s="80"/>
      <c r="AP439" s="79"/>
      <c r="AQ439" s="79"/>
      <c r="AR439" s="79"/>
      <c r="AS439" s="79"/>
      <c r="AT439" s="79"/>
    </row>
    <row r="440" spans="4:46" s="6" customFormat="1" x14ac:dyDescent="0.2">
      <c r="D440" s="100"/>
      <c r="E440" s="100"/>
      <c r="F440" s="100"/>
      <c r="H440" s="80"/>
      <c r="I440" s="80"/>
      <c r="J440" s="80"/>
      <c r="K440" s="8"/>
      <c r="L440" s="80"/>
      <c r="M440" s="80"/>
      <c r="N440" s="80"/>
      <c r="O440" s="80"/>
      <c r="P440" s="80"/>
      <c r="Q440" s="80"/>
      <c r="R440" s="80"/>
      <c r="S440" s="80"/>
      <c r="T440" s="80"/>
      <c r="AP440" s="79"/>
      <c r="AQ440" s="79"/>
      <c r="AR440" s="79"/>
      <c r="AS440" s="79"/>
      <c r="AT440" s="79"/>
    </row>
    <row r="441" spans="4:46" s="6" customFormat="1" x14ac:dyDescent="0.2">
      <c r="D441" s="100"/>
      <c r="E441" s="100"/>
      <c r="F441" s="100"/>
      <c r="H441" s="80"/>
      <c r="I441" s="80"/>
      <c r="J441" s="80"/>
      <c r="K441" s="8"/>
      <c r="L441" s="80"/>
      <c r="M441" s="80"/>
      <c r="N441" s="80"/>
      <c r="O441" s="80"/>
      <c r="P441" s="80"/>
      <c r="Q441" s="80"/>
      <c r="R441" s="80"/>
      <c r="S441" s="80"/>
      <c r="T441" s="80"/>
      <c r="AP441" s="79"/>
      <c r="AQ441" s="79"/>
      <c r="AR441" s="79"/>
      <c r="AS441" s="79"/>
      <c r="AT441" s="79"/>
    </row>
    <row r="442" spans="4:46" s="6" customFormat="1" x14ac:dyDescent="0.2">
      <c r="D442" s="100"/>
      <c r="E442" s="100"/>
      <c r="F442" s="100"/>
      <c r="H442" s="80"/>
      <c r="I442" s="80"/>
      <c r="J442" s="80"/>
      <c r="K442" s="8"/>
      <c r="L442" s="80"/>
      <c r="M442" s="80"/>
      <c r="N442" s="80"/>
      <c r="O442" s="80"/>
      <c r="P442" s="80"/>
      <c r="Q442" s="80"/>
      <c r="R442" s="80"/>
      <c r="S442" s="80"/>
      <c r="T442" s="80"/>
      <c r="AP442" s="79"/>
      <c r="AQ442" s="79"/>
      <c r="AR442" s="79"/>
      <c r="AS442" s="79"/>
      <c r="AT442" s="79"/>
    </row>
    <row r="443" spans="4:46" s="6" customFormat="1" x14ac:dyDescent="0.2">
      <c r="D443" s="100"/>
      <c r="E443" s="100"/>
      <c r="F443" s="100"/>
      <c r="H443" s="80"/>
      <c r="I443" s="80"/>
      <c r="J443" s="80"/>
      <c r="K443" s="8"/>
      <c r="L443" s="80"/>
      <c r="M443" s="80"/>
      <c r="N443" s="80"/>
      <c r="O443" s="80"/>
      <c r="P443" s="80"/>
      <c r="Q443" s="80"/>
      <c r="R443" s="80"/>
      <c r="S443" s="80"/>
      <c r="T443" s="80"/>
      <c r="AP443" s="79"/>
      <c r="AQ443" s="79"/>
      <c r="AR443" s="79"/>
      <c r="AS443" s="79"/>
      <c r="AT443" s="79"/>
    </row>
    <row r="444" spans="4:46" s="6" customFormat="1" x14ac:dyDescent="0.2">
      <c r="D444" s="100"/>
      <c r="E444" s="100"/>
      <c r="F444" s="100"/>
      <c r="H444" s="80"/>
      <c r="I444" s="80"/>
      <c r="J444" s="80"/>
      <c r="K444" s="8"/>
      <c r="L444" s="80"/>
      <c r="M444" s="80"/>
      <c r="N444" s="80"/>
      <c r="O444" s="80"/>
      <c r="P444" s="80"/>
      <c r="Q444" s="80"/>
      <c r="R444" s="80"/>
      <c r="S444" s="80"/>
      <c r="T444" s="80"/>
      <c r="AP444" s="79"/>
      <c r="AQ444" s="79"/>
      <c r="AR444" s="79"/>
      <c r="AS444" s="79"/>
      <c r="AT444" s="79"/>
    </row>
    <row r="445" spans="4:46" s="6" customFormat="1" x14ac:dyDescent="0.2">
      <c r="D445" s="100"/>
      <c r="E445" s="100"/>
      <c r="F445" s="100"/>
      <c r="H445" s="80"/>
      <c r="I445" s="80"/>
      <c r="J445" s="80"/>
      <c r="K445" s="8"/>
      <c r="L445" s="80"/>
      <c r="M445" s="80"/>
      <c r="N445" s="80"/>
      <c r="O445" s="80"/>
      <c r="P445" s="80"/>
      <c r="Q445" s="80"/>
      <c r="R445" s="80"/>
      <c r="S445" s="80"/>
      <c r="T445" s="80"/>
      <c r="AP445" s="79"/>
      <c r="AQ445" s="79"/>
      <c r="AR445" s="79"/>
      <c r="AS445" s="79"/>
      <c r="AT445" s="79"/>
    </row>
    <row r="446" spans="4:46" s="6" customFormat="1" x14ac:dyDescent="0.2">
      <c r="D446" s="100"/>
      <c r="E446" s="100"/>
      <c r="F446" s="100"/>
      <c r="H446" s="80"/>
      <c r="I446" s="80"/>
      <c r="J446" s="80"/>
      <c r="K446" s="8"/>
      <c r="L446" s="80"/>
      <c r="M446" s="80"/>
      <c r="N446" s="80"/>
      <c r="O446" s="80"/>
      <c r="P446" s="80"/>
      <c r="Q446" s="80"/>
      <c r="R446" s="80"/>
      <c r="S446" s="80"/>
      <c r="T446" s="80"/>
      <c r="AP446" s="79"/>
      <c r="AQ446" s="79"/>
      <c r="AR446" s="79"/>
      <c r="AS446" s="79"/>
      <c r="AT446" s="79"/>
    </row>
    <row r="447" spans="4:46" s="6" customFormat="1" x14ac:dyDescent="0.2">
      <c r="D447" s="100"/>
      <c r="E447" s="100"/>
      <c r="F447" s="100"/>
      <c r="H447" s="80"/>
      <c r="I447" s="80"/>
      <c r="J447" s="80"/>
      <c r="K447" s="8"/>
      <c r="L447" s="80"/>
      <c r="M447" s="80"/>
      <c r="N447" s="80"/>
      <c r="O447" s="80"/>
      <c r="P447" s="80"/>
      <c r="Q447" s="80"/>
      <c r="R447" s="80"/>
      <c r="S447" s="80"/>
      <c r="T447" s="80"/>
      <c r="AP447" s="79"/>
      <c r="AQ447" s="79"/>
      <c r="AR447" s="79"/>
      <c r="AS447" s="79"/>
      <c r="AT447" s="79"/>
    </row>
    <row r="448" spans="4:46" s="6" customFormat="1" x14ac:dyDescent="0.2">
      <c r="D448" s="100"/>
      <c r="E448" s="100"/>
      <c r="F448" s="100"/>
      <c r="H448" s="80"/>
      <c r="I448" s="80"/>
      <c r="J448" s="80"/>
      <c r="K448" s="8"/>
      <c r="L448" s="80"/>
      <c r="M448" s="80"/>
      <c r="N448" s="80"/>
      <c r="O448" s="80"/>
      <c r="P448" s="80"/>
      <c r="Q448" s="80"/>
      <c r="R448" s="80"/>
      <c r="S448" s="80"/>
      <c r="T448" s="80"/>
      <c r="AP448" s="79"/>
      <c r="AQ448" s="79"/>
      <c r="AR448" s="79"/>
      <c r="AS448" s="79"/>
      <c r="AT448" s="79"/>
    </row>
    <row r="449" spans="4:46" s="6" customFormat="1" x14ac:dyDescent="0.2">
      <c r="D449" s="100"/>
      <c r="E449" s="100"/>
      <c r="F449" s="100"/>
      <c r="H449" s="80"/>
      <c r="I449" s="80"/>
      <c r="J449" s="80"/>
      <c r="K449" s="8"/>
      <c r="L449" s="80"/>
      <c r="M449" s="80"/>
      <c r="N449" s="80"/>
      <c r="O449" s="80"/>
      <c r="P449" s="80"/>
      <c r="Q449" s="80"/>
      <c r="R449" s="80"/>
      <c r="S449" s="80"/>
      <c r="T449" s="80"/>
      <c r="AP449" s="79"/>
      <c r="AQ449" s="79"/>
      <c r="AR449" s="79"/>
      <c r="AS449" s="79"/>
      <c r="AT449" s="79"/>
    </row>
    <row r="450" spans="4:46" s="6" customFormat="1" x14ac:dyDescent="0.2">
      <c r="D450" s="100"/>
      <c r="E450" s="100"/>
      <c r="F450" s="100"/>
      <c r="H450" s="80"/>
      <c r="I450" s="80"/>
      <c r="J450" s="80"/>
      <c r="K450" s="8"/>
      <c r="L450" s="80"/>
      <c r="M450" s="80"/>
      <c r="N450" s="80"/>
      <c r="O450" s="80"/>
      <c r="P450" s="80"/>
      <c r="Q450" s="80"/>
      <c r="R450" s="80"/>
      <c r="S450" s="80"/>
      <c r="T450" s="80"/>
      <c r="AP450" s="79"/>
      <c r="AQ450" s="79"/>
      <c r="AR450" s="79"/>
      <c r="AS450" s="79"/>
      <c r="AT450" s="79"/>
    </row>
    <row r="451" spans="4:46" s="6" customFormat="1" x14ac:dyDescent="0.2">
      <c r="D451" s="100"/>
      <c r="E451" s="100"/>
      <c r="F451" s="100"/>
      <c r="H451" s="80"/>
      <c r="I451" s="80"/>
      <c r="J451" s="80"/>
      <c r="K451" s="8"/>
      <c r="L451" s="80"/>
      <c r="M451" s="80"/>
      <c r="N451" s="80"/>
      <c r="O451" s="80"/>
      <c r="P451" s="80"/>
      <c r="Q451" s="80"/>
      <c r="R451" s="80"/>
      <c r="S451" s="80"/>
      <c r="T451" s="80"/>
      <c r="AP451" s="79"/>
      <c r="AQ451" s="79"/>
      <c r="AR451" s="79"/>
      <c r="AS451" s="79"/>
      <c r="AT451" s="79"/>
    </row>
    <row r="452" spans="4:46" s="6" customFormat="1" x14ac:dyDescent="0.2">
      <c r="D452" s="100"/>
      <c r="E452" s="100"/>
      <c r="F452" s="100"/>
      <c r="H452" s="80"/>
      <c r="I452" s="80"/>
      <c r="J452" s="80"/>
      <c r="K452" s="8"/>
      <c r="L452" s="80"/>
      <c r="M452" s="80"/>
      <c r="N452" s="80"/>
      <c r="O452" s="80"/>
      <c r="P452" s="80"/>
      <c r="Q452" s="80"/>
      <c r="R452" s="80"/>
      <c r="S452" s="80"/>
      <c r="T452" s="80"/>
      <c r="AP452" s="79"/>
      <c r="AQ452" s="79"/>
      <c r="AR452" s="79"/>
      <c r="AS452" s="79"/>
      <c r="AT452" s="79"/>
    </row>
    <row r="453" spans="4:46" s="6" customFormat="1" x14ac:dyDescent="0.2">
      <c r="D453" s="100"/>
      <c r="E453" s="100"/>
      <c r="F453" s="100"/>
      <c r="H453" s="80"/>
      <c r="I453" s="80"/>
      <c r="J453" s="80"/>
      <c r="K453" s="8"/>
      <c r="L453" s="80"/>
      <c r="M453" s="80"/>
      <c r="N453" s="80"/>
      <c r="O453" s="80"/>
      <c r="P453" s="80"/>
      <c r="Q453" s="80"/>
      <c r="R453" s="80"/>
      <c r="S453" s="80"/>
      <c r="T453" s="80"/>
      <c r="AP453" s="79"/>
      <c r="AQ453" s="79"/>
      <c r="AR453" s="79"/>
      <c r="AS453" s="79"/>
      <c r="AT453" s="79"/>
    </row>
    <row r="454" spans="4:46" s="6" customFormat="1" x14ac:dyDescent="0.2">
      <c r="D454" s="100"/>
      <c r="E454" s="100"/>
      <c r="F454" s="100"/>
      <c r="H454" s="80"/>
      <c r="I454" s="80"/>
      <c r="J454" s="80"/>
      <c r="K454" s="8"/>
      <c r="L454" s="80"/>
      <c r="M454" s="80"/>
      <c r="N454" s="80"/>
      <c r="O454" s="80"/>
      <c r="P454" s="80"/>
      <c r="Q454" s="80"/>
      <c r="R454" s="80"/>
      <c r="S454" s="80"/>
      <c r="T454" s="80"/>
      <c r="AP454" s="79"/>
      <c r="AQ454" s="79"/>
      <c r="AR454" s="79"/>
      <c r="AS454" s="79"/>
      <c r="AT454" s="79"/>
    </row>
    <row r="455" spans="4:46" s="6" customFormat="1" x14ac:dyDescent="0.2">
      <c r="D455" s="100"/>
      <c r="E455" s="100"/>
      <c r="F455" s="100"/>
      <c r="H455" s="80"/>
      <c r="I455" s="80"/>
      <c r="J455" s="80"/>
      <c r="K455" s="8"/>
      <c r="L455" s="80"/>
      <c r="M455" s="80"/>
      <c r="N455" s="80"/>
      <c r="O455" s="80"/>
      <c r="P455" s="80"/>
      <c r="Q455" s="80"/>
      <c r="R455" s="80"/>
      <c r="S455" s="80"/>
      <c r="T455" s="80"/>
      <c r="AP455" s="79"/>
      <c r="AQ455" s="79"/>
      <c r="AR455" s="79"/>
      <c r="AS455" s="79"/>
      <c r="AT455" s="79"/>
    </row>
    <row r="456" spans="4:46" s="6" customFormat="1" x14ac:dyDescent="0.2">
      <c r="D456" s="100"/>
      <c r="E456" s="100"/>
      <c r="F456" s="100"/>
      <c r="H456" s="80"/>
      <c r="I456" s="80"/>
      <c r="J456" s="80"/>
      <c r="K456" s="8"/>
      <c r="L456" s="80"/>
      <c r="M456" s="80"/>
      <c r="N456" s="80"/>
      <c r="O456" s="80"/>
      <c r="P456" s="80"/>
      <c r="Q456" s="80"/>
      <c r="R456" s="80"/>
      <c r="S456" s="80"/>
      <c r="T456" s="80"/>
      <c r="AP456" s="79"/>
      <c r="AQ456" s="79"/>
      <c r="AR456" s="79"/>
      <c r="AS456" s="79"/>
      <c r="AT456" s="79"/>
    </row>
    <row r="457" spans="4:46" s="6" customFormat="1" x14ac:dyDescent="0.2">
      <c r="D457" s="100"/>
      <c r="E457" s="100"/>
      <c r="F457" s="100"/>
      <c r="H457" s="80"/>
      <c r="I457" s="80"/>
      <c r="J457" s="80"/>
      <c r="K457" s="8"/>
      <c r="L457" s="80"/>
      <c r="M457" s="80"/>
      <c r="N457" s="80"/>
      <c r="O457" s="80"/>
      <c r="P457" s="80"/>
      <c r="Q457" s="80"/>
      <c r="R457" s="80"/>
      <c r="S457" s="80"/>
      <c r="T457" s="80"/>
      <c r="AP457" s="79"/>
      <c r="AQ457" s="79"/>
      <c r="AR457" s="79"/>
      <c r="AS457" s="79"/>
      <c r="AT457" s="79"/>
    </row>
    <row r="458" spans="4:46" s="6" customFormat="1" x14ac:dyDescent="0.2">
      <c r="D458" s="100"/>
      <c r="E458" s="100"/>
      <c r="F458" s="100"/>
      <c r="H458" s="80"/>
      <c r="I458" s="80"/>
      <c r="J458" s="80"/>
      <c r="K458" s="8"/>
      <c r="L458" s="80"/>
      <c r="M458" s="80"/>
      <c r="N458" s="80"/>
      <c r="O458" s="80"/>
      <c r="P458" s="80"/>
      <c r="Q458" s="80"/>
      <c r="R458" s="80"/>
      <c r="S458" s="80"/>
      <c r="T458" s="80"/>
      <c r="AP458" s="79"/>
      <c r="AQ458" s="79"/>
      <c r="AR458" s="79"/>
      <c r="AS458" s="79"/>
      <c r="AT458" s="79"/>
    </row>
    <row r="459" spans="4:46" s="6" customFormat="1" x14ac:dyDescent="0.2">
      <c r="D459" s="100"/>
      <c r="E459" s="100"/>
      <c r="F459" s="100"/>
      <c r="H459" s="80"/>
      <c r="I459" s="80"/>
      <c r="J459" s="80"/>
      <c r="K459" s="8"/>
      <c r="L459" s="80"/>
      <c r="M459" s="80"/>
      <c r="N459" s="80"/>
      <c r="O459" s="80"/>
      <c r="P459" s="80"/>
      <c r="Q459" s="80"/>
      <c r="R459" s="80"/>
      <c r="S459" s="80"/>
      <c r="T459" s="80"/>
      <c r="AP459" s="79"/>
      <c r="AQ459" s="79"/>
      <c r="AR459" s="79"/>
      <c r="AS459" s="79"/>
      <c r="AT459" s="79"/>
    </row>
    <row r="460" spans="4:46" s="6" customFormat="1" x14ac:dyDescent="0.2">
      <c r="D460" s="100"/>
      <c r="E460" s="100"/>
      <c r="F460" s="100"/>
      <c r="H460" s="80"/>
      <c r="I460" s="80"/>
      <c r="J460" s="80"/>
      <c r="K460" s="8"/>
      <c r="L460" s="80"/>
      <c r="M460" s="80"/>
      <c r="N460" s="80"/>
      <c r="O460" s="80"/>
      <c r="P460" s="80"/>
      <c r="Q460" s="80"/>
      <c r="R460" s="80"/>
      <c r="S460" s="80"/>
      <c r="T460" s="80"/>
      <c r="AP460" s="79"/>
      <c r="AQ460" s="79"/>
      <c r="AR460" s="79"/>
      <c r="AS460" s="79"/>
      <c r="AT460" s="79"/>
    </row>
    <row r="461" spans="4:46" s="6" customFormat="1" x14ac:dyDescent="0.2">
      <c r="D461" s="100"/>
      <c r="E461" s="100"/>
      <c r="F461" s="100"/>
      <c r="H461" s="80"/>
      <c r="I461" s="80"/>
      <c r="J461" s="80"/>
      <c r="K461" s="8"/>
      <c r="L461" s="80"/>
      <c r="M461" s="80"/>
      <c r="N461" s="80"/>
      <c r="O461" s="80"/>
      <c r="P461" s="80"/>
      <c r="Q461" s="80"/>
      <c r="R461" s="80"/>
      <c r="S461" s="80"/>
      <c r="T461" s="80"/>
      <c r="AP461" s="79"/>
      <c r="AQ461" s="79"/>
      <c r="AR461" s="79"/>
      <c r="AS461" s="79"/>
      <c r="AT461" s="79"/>
    </row>
    <row r="462" spans="4:46" s="6" customFormat="1" x14ac:dyDescent="0.2">
      <c r="D462" s="100"/>
      <c r="E462" s="100"/>
      <c r="F462" s="100"/>
      <c r="H462" s="80"/>
      <c r="I462" s="80"/>
      <c r="J462" s="80"/>
      <c r="K462" s="8"/>
      <c r="L462" s="80"/>
      <c r="M462" s="80"/>
      <c r="N462" s="80"/>
      <c r="O462" s="80"/>
      <c r="P462" s="80"/>
      <c r="Q462" s="80"/>
      <c r="R462" s="80"/>
      <c r="S462" s="80"/>
      <c r="T462" s="80"/>
      <c r="AP462" s="79"/>
      <c r="AQ462" s="79"/>
      <c r="AR462" s="79"/>
      <c r="AS462" s="79"/>
      <c r="AT462" s="79"/>
    </row>
    <row r="463" spans="4:46" s="6" customFormat="1" x14ac:dyDescent="0.2">
      <c r="D463" s="100"/>
      <c r="E463" s="100"/>
      <c r="F463" s="100"/>
      <c r="H463" s="80"/>
      <c r="I463" s="80"/>
      <c r="J463" s="80"/>
      <c r="K463" s="8"/>
      <c r="L463" s="80"/>
      <c r="M463" s="80"/>
      <c r="N463" s="80"/>
      <c r="O463" s="80"/>
      <c r="P463" s="80"/>
      <c r="Q463" s="80"/>
      <c r="R463" s="80"/>
      <c r="S463" s="80"/>
      <c r="T463" s="80"/>
      <c r="AP463" s="79"/>
      <c r="AQ463" s="79"/>
      <c r="AR463" s="79"/>
      <c r="AS463" s="79"/>
      <c r="AT463" s="79"/>
    </row>
    <row r="464" spans="4:46" s="6" customFormat="1" x14ac:dyDescent="0.2">
      <c r="D464" s="100"/>
      <c r="E464" s="100"/>
      <c r="F464" s="100"/>
      <c r="H464" s="80"/>
      <c r="I464" s="80"/>
      <c r="J464" s="80"/>
      <c r="K464" s="8"/>
      <c r="L464" s="80"/>
      <c r="M464" s="80"/>
      <c r="N464" s="80"/>
      <c r="O464" s="80"/>
      <c r="P464" s="80"/>
      <c r="Q464" s="80"/>
      <c r="R464" s="80"/>
      <c r="S464" s="80"/>
      <c r="T464" s="80"/>
      <c r="AP464" s="79"/>
      <c r="AQ464" s="79"/>
      <c r="AR464" s="79"/>
      <c r="AS464" s="79"/>
      <c r="AT464" s="79"/>
    </row>
    <row r="465" spans="4:46" s="6" customFormat="1" x14ac:dyDescent="0.2">
      <c r="D465" s="100"/>
      <c r="E465" s="100"/>
      <c r="F465" s="100"/>
      <c r="H465" s="80"/>
      <c r="I465" s="80"/>
      <c r="J465" s="80"/>
      <c r="K465" s="8"/>
      <c r="L465" s="80"/>
      <c r="M465" s="80"/>
      <c r="N465" s="80"/>
      <c r="O465" s="80"/>
      <c r="P465" s="80"/>
      <c r="Q465" s="80"/>
      <c r="R465" s="80"/>
      <c r="S465" s="80"/>
      <c r="T465" s="80"/>
      <c r="AP465" s="79"/>
      <c r="AQ465" s="79"/>
      <c r="AR465" s="79"/>
      <c r="AS465" s="79"/>
      <c r="AT465" s="79"/>
    </row>
    <row r="466" spans="4:46" s="6" customFormat="1" x14ac:dyDescent="0.2">
      <c r="D466" s="100"/>
      <c r="E466" s="100"/>
      <c r="F466" s="100"/>
      <c r="H466" s="80"/>
      <c r="I466" s="80"/>
      <c r="J466" s="80"/>
      <c r="K466" s="8"/>
      <c r="L466" s="80"/>
      <c r="M466" s="80"/>
      <c r="N466" s="80"/>
      <c r="O466" s="80"/>
      <c r="P466" s="80"/>
      <c r="Q466" s="80"/>
      <c r="R466" s="80"/>
      <c r="S466" s="80"/>
      <c r="T466" s="80"/>
      <c r="AP466" s="79"/>
      <c r="AQ466" s="79"/>
      <c r="AR466" s="79"/>
      <c r="AS466" s="79"/>
      <c r="AT466" s="79"/>
    </row>
    <row r="467" spans="4:46" s="6" customFormat="1" x14ac:dyDescent="0.2">
      <c r="D467" s="100"/>
      <c r="E467" s="100"/>
      <c r="F467" s="100"/>
      <c r="H467" s="80"/>
      <c r="I467" s="80"/>
      <c r="J467" s="80"/>
      <c r="K467" s="8"/>
      <c r="L467" s="80"/>
      <c r="M467" s="80"/>
      <c r="N467" s="80"/>
      <c r="O467" s="80"/>
      <c r="P467" s="80"/>
      <c r="Q467" s="80"/>
      <c r="R467" s="80"/>
      <c r="S467" s="80"/>
      <c r="T467" s="80"/>
      <c r="AP467" s="79"/>
      <c r="AQ467" s="79"/>
      <c r="AR467" s="79"/>
      <c r="AS467" s="79"/>
      <c r="AT467" s="79"/>
    </row>
    <row r="468" spans="4:46" s="6" customFormat="1" x14ac:dyDescent="0.2">
      <c r="D468" s="100"/>
      <c r="E468" s="100"/>
      <c r="F468" s="100"/>
      <c r="H468" s="80"/>
      <c r="I468" s="80"/>
      <c r="J468" s="80"/>
      <c r="K468" s="8"/>
      <c r="L468" s="80"/>
      <c r="M468" s="80"/>
      <c r="N468" s="80"/>
      <c r="O468" s="80"/>
      <c r="P468" s="80"/>
      <c r="Q468" s="80"/>
      <c r="R468" s="80"/>
      <c r="S468" s="80"/>
      <c r="T468" s="80"/>
      <c r="AP468" s="79"/>
      <c r="AQ468" s="79"/>
      <c r="AR468" s="79"/>
      <c r="AS468" s="79"/>
      <c r="AT468" s="79"/>
    </row>
    <row r="469" spans="4:46" s="6" customFormat="1" x14ac:dyDescent="0.2">
      <c r="D469" s="100"/>
      <c r="E469" s="100"/>
      <c r="F469" s="100"/>
      <c r="H469" s="80"/>
      <c r="I469" s="80"/>
      <c r="J469" s="80"/>
      <c r="K469" s="8"/>
      <c r="L469" s="80"/>
      <c r="M469" s="80"/>
      <c r="N469" s="80"/>
      <c r="O469" s="80"/>
      <c r="P469" s="80"/>
      <c r="Q469" s="80"/>
      <c r="R469" s="80"/>
      <c r="S469" s="80"/>
      <c r="T469" s="80"/>
      <c r="AP469" s="79"/>
      <c r="AQ469" s="79"/>
      <c r="AR469" s="79"/>
      <c r="AS469" s="79"/>
      <c r="AT469" s="79"/>
    </row>
    <row r="470" spans="4:46" s="6" customFormat="1" x14ac:dyDescent="0.2">
      <c r="D470" s="100"/>
      <c r="E470" s="100"/>
      <c r="F470" s="100"/>
      <c r="H470" s="80"/>
      <c r="I470" s="80"/>
      <c r="J470" s="80"/>
      <c r="K470" s="8"/>
      <c r="L470" s="80"/>
      <c r="M470" s="80"/>
      <c r="N470" s="80"/>
      <c r="O470" s="80"/>
      <c r="P470" s="80"/>
      <c r="Q470" s="80"/>
      <c r="R470" s="80"/>
      <c r="S470" s="80"/>
      <c r="T470" s="80"/>
      <c r="AP470" s="79"/>
      <c r="AQ470" s="79"/>
      <c r="AR470" s="79"/>
      <c r="AS470" s="79"/>
      <c r="AT470" s="79"/>
    </row>
    <row r="471" spans="4:46" s="6" customFormat="1" x14ac:dyDescent="0.2">
      <c r="D471" s="100"/>
      <c r="E471" s="100"/>
      <c r="F471" s="100"/>
      <c r="H471" s="80"/>
      <c r="I471" s="80"/>
      <c r="J471" s="80"/>
      <c r="K471" s="8"/>
      <c r="L471" s="80"/>
      <c r="M471" s="80"/>
      <c r="N471" s="80"/>
      <c r="O471" s="80"/>
      <c r="P471" s="80"/>
      <c r="Q471" s="80"/>
      <c r="R471" s="80"/>
      <c r="S471" s="80"/>
      <c r="T471" s="80"/>
      <c r="AP471" s="79"/>
      <c r="AQ471" s="79"/>
      <c r="AR471" s="79"/>
      <c r="AS471" s="79"/>
      <c r="AT471" s="79"/>
    </row>
    <row r="472" spans="4:46" s="6" customFormat="1" x14ac:dyDescent="0.2">
      <c r="D472" s="100"/>
      <c r="E472" s="100"/>
      <c r="F472" s="100"/>
      <c r="H472" s="80"/>
      <c r="I472" s="80"/>
      <c r="J472" s="80"/>
      <c r="K472" s="8"/>
      <c r="L472" s="80"/>
      <c r="M472" s="80"/>
      <c r="N472" s="80"/>
      <c r="O472" s="80"/>
      <c r="P472" s="80"/>
      <c r="Q472" s="80"/>
      <c r="R472" s="80"/>
      <c r="S472" s="80"/>
      <c r="T472" s="80"/>
      <c r="AP472" s="79"/>
      <c r="AQ472" s="79"/>
      <c r="AR472" s="79"/>
      <c r="AS472" s="79"/>
      <c r="AT472" s="79"/>
    </row>
    <row r="473" spans="4:46" s="6" customFormat="1" x14ac:dyDescent="0.2">
      <c r="D473" s="100"/>
      <c r="E473" s="100"/>
      <c r="F473" s="100"/>
      <c r="H473" s="80"/>
      <c r="I473" s="80"/>
      <c r="J473" s="80"/>
      <c r="K473" s="8"/>
      <c r="L473" s="80"/>
      <c r="M473" s="80"/>
      <c r="N473" s="80"/>
      <c r="O473" s="80"/>
      <c r="P473" s="80"/>
      <c r="Q473" s="80"/>
      <c r="R473" s="80"/>
      <c r="S473" s="80"/>
      <c r="T473" s="80"/>
      <c r="AP473" s="79"/>
      <c r="AQ473" s="79"/>
      <c r="AR473" s="79"/>
      <c r="AS473" s="79"/>
      <c r="AT473" s="79"/>
    </row>
  </sheetData>
  <customSheetViews>
    <customSheetView guid="{BC95F714-AAAD-4F20-9850-2AF8F0EB4707}" hiddenColumns="1">
      <pane xSplit="3" ySplit="8" topLeftCell="D117" activePane="bottomRight" state="frozen"/>
      <selection pane="bottomRight" activeCell="X37" sqref="X37:Z37"/>
      <pageMargins left="0.7" right="0.7" top="0.75" bottom="0.75" header="0.3" footer="0.3"/>
      <pageSetup orientation="portrait" r:id="rId1"/>
    </customSheetView>
    <customSheetView guid="{CA58EE6B-7804-441E-9D4A-714E97F91D05}" hiddenColumns="1">
      <pane xSplit="3" ySplit="8" topLeftCell="D117" activePane="bottomRight" state="frozen"/>
      <selection pane="bottomRight" activeCell="L224" sqref="L224"/>
      <pageMargins left="0.7" right="0.7" top="0.75" bottom="0.75" header="0.3" footer="0.3"/>
      <pageSetup orientation="portrait" r:id="rId2"/>
    </customSheetView>
  </customSheetViews>
  <mergeCells count="66">
    <mergeCell ref="AP5:AR5"/>
    <mergeCell ref="AP6:AR7"/>
    <mergeCell ref="AD250:AF251"/>
    <mergeCell ref="AH250:AJ251"/>
    <mergeCell ref="AL250:AN251"/>
    <mergeCell ref="AA249:AF249"/>
    <mergeCell ref="AH249:AJ249"/>
    <mergeCell ref="AL249:AN249"/>
    <mergeCell ref="AH6:AJ7"/>
    <mergeCell ref="AL6:AN7"/>
    <mergeCell ref="AD6:AF7"/>
    <mergeCell ref="AH5:AJ5"/>
    <mergeCell ref="AL5:AN5"/>
    <mergeCell ref="X250:Z251"/>
    <mergeCell ref="AA250:AC251"/>
    <mergeCell ref="A234:A243"/>
    <mergeCell ref="A244:C244"/>
    <mergeCell ref="L249:N249"/>
    <mergeCell ref="O249:Q249"/>
    <mergeCell ref="R249:T249"/>
    <mergeCell ref="U249:Z249"/>
    <mergeCell ref="C250:C252"/>
    <mergeCell ref="L250:N251"/>
    <mergeCell ref="O250:Q251"/>
    <mergeCell ref="R250:T251"/>
    <mergeCell ref="U250:W251"/>
    <mergeCell ref="A163:A211"/>
    <mergeCell ref="B163:B166"/>
    <mergeCell ref="B167:B175"/>
    <mergeCell ref="B176:B211"/>
    <mergeCell ref="A212:A233"/>
    <mergeCell ref="B212:B233"/>
    <mergeCell ref="A9:A65"/>
    <mergeCell ref="B9:B22"/>
    <mergeCell ref="B31:B40"/>
    <mergeCell ref="A113:A162"/>
    <mergeCell ref="B113:B120"/>
    <mergeCell ref="B121:B139"/>
    <mergeCell ref="B140:B155"/>
    <mergeCell ref="B157:B162"/>
    <mergeCell ref="A66:A112"/>
    <mergeCell ref="B66:B88"/>
    <mergeCell ref="B89:B95"/>
    <mergeCell ref="B96:B99"/>
    <mergeCell ref="B100:B112"/>
    <mergeCell ref="A6:A8"/>
    <mergeCell ref="B6:B8"/>
    <mergeCell ref="C6:C8"/>
    <mergeCell ref="D6:F7"/>
    <mergeCell ref="H6:J7"/>
    <mergeCell ref="L6:N7"/>
    <mergeCell ref="O5:Q5"/>
    <mergeCell ref="R5:T5"/>
    <mergeCell ref="U5:Z5"/>
    <mergeCell ref="AA5:AF5"/>
    <mergeCell ref="O6:Q7"/>
    <mergeCell ref="R6:T7"/>
    <mergeCell ref="U6:W7"/>
    <mergeCell ref="X6:Z7"/>
    <mergeCell ref="AA6:AC7"/>
    <mergeCell ref="A1:C2"/>
    <mergeCell ref="L1:L2"/>
    <mergeCell ref="M1:N2"/>
    <mergeCell ref="A3:C3"/>
    <mergeCell ref="A5:C5"/>
    <mergeCell ref="L5:N5"/>
  </mergeCells>
  <pageMargins left="0.7" right="0.7" top="0.75" bottom="0.75" header="0.3" footer="0.3"/>
  <pageSetup orientation="portrait"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Z490"/>
  <sheetViews>
    <sheetView zoomScale="84" zoomScaleNormal="84" workbookViewId="0">
      <pane xSplit="3" ySplit="8" topLeftCell="D9" activePane="bottomRight" state="frozen"/>
      <selection activeCell="X37" sqref="X37:Z37"/>
      <selection pane="topRight" activeCell="X37" sqref="X37:Z37"/>
      <selection pane="bottomLeft" activeCell="X37" sqref="X37:Z37"/>
      <selection pane="bottomRight" activeCell="X37" sqref="X37:Z37"/>
    </sheetView>
  </sheetViews>
  <sheetFormatPr defaultColWidth="9.28515625" defaultRowHeight="12" x14ac:dyDescent="0.2"/>
  <cols>
    <col min="1" max="2" width="9.28515625" style="3"/>
    <col min="3" max="3" width="28" style="3" customWidth="1"/>
    <col min="4" max="4" width="12.7109375" style="74" customWidth="1"/>
    <col min="5" max="5" width="16" style="74" customWidth="1"/>
    <col min="6" max="6" width="15" style="74" customWidth="1"/>
    <col min="7" max="7" width="1.28515625" style="74" customWidth="1"/>
    <col min="8" max="8" width="15" style="74" customWidth="1"/>
    <col min="9" max="9" width="14.28515625" style="74" customWidth="1"/>
    <col min="10" max="10" width="13.7109375" style="74" customWidth="1"/>
    <col min="11" max="11" width="1.7109375" style="8" customWidth="1"/>
    <col min="12" max="12" width="16.28515625" style="1" bestFit="1" customWidth="1"/>
    <col min="13" max="13" width="15.5703125" style="1" bestFit="1" customWidth="1"/>
    <col min="14" max="14" width="16" style="1" bestFit="1" customWidth="1"/>
    <col min="15" max="15" width="1.7109375" style="8" customWidth="1"/>
    <col min="16" max="17" width="15" style="1" customWidth="1"/>
    <col min="18" max="18" width="15.28515625" style="1" customWidth="1"/>
    <col min="19" max="19" width="1.7109375" style="8" customWidth="1"/>
    <col min="20" max="22" width="15" style="2" customWidth="1"/>
    <col min="23" max="23" width="1.5703125" style="3" customWidth="1"/>
    <col min="24" max="26" width="15" style="1" customWidth="1"/>
    <col min="27" max="27" width="2" style="8" customWidth="1"/>
    <col min="28" max="30" width="15" style="1" customWidth="1"/>
    <col min="31" max="31" width="1.5703125" style="3" customWidth="1"/>
    <col min="32" max="34" width="15" style="1" customWidth="1"/>
    <col min="35" max="35" width="2" style="8" customWidth="1"/>
    <col min="36" max="37" width="15" style="1" customWidth="1"/>
    <col min="38" max="38" width="16" style="1" bestFit="1" customWidth="1"/>
    <col min="39" max="39" width="2.28515625" style="3" customWidth="1"/>
    <col min="40" max="42" width="15" style="1" customWidth="1"/>
    <col min="43" max="43" width="2.28515625" style="3" customWidth="1"/>
    <col min="44" max="46" width="15" style="1" customWidth="1"/>
    <col min="47" max="47" width="2.28515625" style="3" customWidth="1"/>
    <col min="48" max="50" width="15" style="1" customWidth="1"/>
    <col min="51" max="51" width="2" style="3" customWidth="1"/>
    <col min="52" max="54" width="15.7109375" style="3" customWidth="1"/>
    <col min="55" max="55" width="2.5703125" style="3" customWidth="1"/>
    <col min="56" max="57" width="15.7109375" style="3" customWidth="1"/>
    <col min="58" max="58" width="17.42578125" style="3" customWidth="1"/>
    <col min="59" max="59" width="2.28515625" style="6" customWidth="1"/>
    <col min="60" max="62" width="15.7109375" style="3" hidden="1" customWidth="1"/>
    <col min="63" max="63" width="2.28515625" style="3" hidden="1" customWidth="1"/>
    <col min="64" max="66" width="15.7109375" style="3" hidden="1" customWidth="1"/>
    <col min="67" max="67" width="2.5703125" style="3" customWidth="1"/>
    <col min="68" max="70" width="15.7109375" style="3" customWidth="1"/>
    <col min="71" max="71" width="1.7109375" style="3" customWidth="1"/>
    <col min="72" max="74" width="15.7109375" style="3" customWidth="1"/>
    <col min="75" max="16384" width="9.28515625" style="3"/>
  </cols>
  <sheetData>
    <row r="1" spans="1:78" x14ac:dyDescent="0.2">
      <c r="A1" s="178" t="s">
        <v>0</v>
      </c>
      <c r="B1" s="178"/>
      <c r="C1" s="178"/>
      <c r="D1" s="178"/>
      <c r="E1" s="178"/>
      <c r="F1" s="178"/>
      <c r="G1" s="178"/>
      <c r="H1" s="178"/>
      <c r="I1" s="178"/>
      <c r="J1" s="178"/>
      <c r="K1" s="178"/>
      <c r="L1" s="178"/>
      <c r="M1" s="178"/>
      <c r="N1" s="178"/>
      <c r="O1" s="1"/>
      <c r="S1" s="1"/>
      <c r="X1" s="4"/>
      <c r="Y1" s="4"/>
      <c r="Z1" s="4"/>
      <c r="AA1" s="5"/>
      <c r="AB1" s="3"/>
      <c r="AC1" s="3"/>
      <c r="AD1" s="3"/>
      <c r="AF1" s="4"/>
      <c r="AG1" s="4"/>
      <c r="AH1" s="4"/>
      <c r="AI1" s="5"/>
      <c r="AJ1" s="3"/>
      <c r="AK1" s="3"/>
      <c r="AL1" s="3"/>
      <c r="AN1" s="3"/>
      <c r="AO1" s="3"/>
      <c r="AP1" s="3"/>
      <c r="AR1" s="3"/>
      <c r="AS1" s="3"/>
      <c r="AT1" s="3"/>
      <c r="AV1" s="3"/>
      <c r="AW1" s="3"/>
      <c r="AX1" s="3"/>
    </row>
    <row r="2" spans="1:78" ht="12" customHeight="1" x14ac:dyDescent="0.2">
      <c r="A2" s="178"/>
      <c r="B2" s="178"/>
      <c r="C2" s="178"/>
      <c r="D2" s="178"/>
      <c r="E2" s="178"/>
      <c r="F2" s="178"/>
      <c r="G2" s="178"/>
      <c r="H2" s="178"/>
      <c r="I2" s="178"/>
      <c r="J2" s="178"/>
      <c r="K2" s="178"/>
      <c r="L2" s="178"/>
      <c r="M2" s="178"/>
      <c r="N2" s="178"/>
      <c r="O2" s="1"/>
      <c r="S2" s="1"/>
      <c r="X2" s="4"/>
      <c r="Y2" s="4"/>
      <c r="Z2" s="4"/>
      <c r="AA2" s="5"/>
      <c r="AB2" s="3"/>
      <c r="AC2" s="3"/>
      <c r="AD2" s="3"/>
      <c r="AF2" s="4"/>
      <c r="AG2" s="4"/>
      <c r="AH2" s="4"/>
      <c r="AI2" s="5"/>
      <c r="AJ2" s="3"/>
      <c r="AK2" s="3"/>
      <c r="AL2" s="3"/>
      <c r="AN2" s="3"/>
      <c r="AO2" s="3"/>
      <c r="AP2" s="3"/>
      <c r="AR2" s="3"/>
      <c r="AS2" s="3"/>
      <c r="AT2" s="3"/>
      <c r="AV2" s="3"/>
      <c r="AW2" s="3"/>
      <c r="AX2" s="3"/>
    </row>
    <row r="3" spans="1:78" x14ac:dyDescent="0.2">
      <c r="A3" s="214" t="s">
        <v>1</v>
      </c>
      <c r="B3" s="214"/>
      <c r="C3" s="214"/>
      <c r="D3" s="214"/>
      <c r="E3" s="214"/>
      <c r="F3" s="214"/>
      <c r="G3" s="214"/>
      <c r="H3" s="214"/>
      <c r="I3" s="214"/>
      <c r="J3" s="214"/>
      <c r="K3" s="214"/>
      <c r="L3" s="214"/>
      <c r="M3" s="214"/>
      <c r="N3" s="214"/>
      <c r="O3" s="214"/>
      <c r="P3" s="214"/>
      <c r="Q3" s="214"/>
      <c r="R3" s="214"/>
      <c r="S3" s="1"/>
      <c r="X3" s="4"/>
      <c r="Y3" s="4"/>
      <c r="Z3" s="4"/>
      <c r="AA3" s="5"/>
      <c r="AB3" s="3"/>
      <c r="AC3" s="3"/>
      <c r="AD3" s="3"/>
      <c r="AF3" s="4"/>
      <c r="AG3" s="4"/>
      <c r="AH3" s="4"/>
      <c r="AI3" s="5"/>
      <c r="AJ3" s="3"/>
      <c r="AK3" s="3"/>
      <c r="AL3" s="3"/>
      <c r="AN3" s="3"/>
      <c r="AO3" s="3"/>
      <c r="AP3" s="3"/>
      <c r="AR3" s="3"/>
      <c r="AS3" s="3"/>
      <c r="AT3" s="3"/>
      <c r="AV3" s="3"/>
      <c r="AW3" s="3"/>
      <c r="AX3" s="3"/>
    </row>
    <row r="4" spans="1:78" ht="12" customHeight="1" x14ac:dyDescent="0.2">
      <c r="A4" s="7" t="s">
        <v>2</v>
      </c>
      <c r="B4" s="7"/>
      <c r="C4" s="7"/>
      <c r="D4" s="8"/>
      <c r="E4" s="8"/>
      <c r="F4" s="9"/>
      <c r="G4" s="9"/>
      <c r="H4" s="9"/>
      <c r="I4" s="9"/>
      <c r="J4" s="9"/>
      <c r="L4" s="182" t="s">
        <v>3</v>
      </c>
      <c r="M4" s="182"/>
      <c r="N4" s="182"/>
      <c r="P4" s="183" t="s">
        <v>3</v>
      </c>
      <c r="Q4" s="183"/>
      <c r="R4" s="183"/>
      <c r="S4" s="10"/>
      <c r="AB4" s="182" t="s">
        <v>3</v>
      </c>
      <c r="AC4" s="182"/>
      <c r="AD4" s="182"/>
      <c r="AE4" s="8"/>
      <c r="AF4" s="183" t="s">
        <v>3</v>
      </c>
      <c r="AG4" s="183"/>
      <c r="AH4" s="183"/>
      <c r="AN4" s="1" t="s">
        <v>305</v>
      </c>
      <c r="BX4" s="3" t="s">
        <v>304</v>
      </c>
    </row>
    <row r="5" spans="1:78" ht="13.5" customHeight="1" x14ac:dyDescent="0.2">
      <c r="A5" s="184" t="s">
        <v>4</v>
      </c>
      <c r="B5" s="184"/>
      <c r="C5" s="184"/>
      <c r="D5" s="184"/>
      <c r="E5" s="184"/>
      <c r="F5" s="184"/>
      <c r="G5" s="9"/>
      <c r="H5" s="9"/>
      <c r="I5" s="9"/>
      <c r="J5" s="9"/>
      <c r="L5" s="11">
        <v>7.2530999999999999</v>
      </c>
      <c r="M5" s="11">
        <v>8.2098999999999993</v>
      </c>
      <c r="N5" s="11">
        <v>9.6501999999999999</v>
      </c>
      <c r="P5" s="12">
        <v>7.2530999999999999</v>
      </c>
      <c r="Q5" s="12">
        <v>8.2098999999999993</v>
      </c>
      <c r="R5" s="12">
        <v>9.6501999999999999</v>
      </c>
      <c r="AB5" s="11">
        <v>7.2530999999999999</v>
      </c>
      <c r="AC5" s="11">
        <v>8.2098999999999993</v>
      </c>
      <c r="AD5" s="11">
        <v>9.6501999999999999</v>
      </c>
      <c r="AE5" s="8"/>
      <c r="AF5" s="12">
        <v>7.2530999999999999</v>
      </c>
      <c r="AG5" s="12">
        <v>8.2098999999999993</v>
      </c>
      <c r="AH5" s="12">
        <v>9.6501999999999999</v>
      </c>
      <c r="AJ5" s="13" t="s">
        <v>5</v>
      </c>
      <c r="AK5" s="185">
        <v>1.05</v>
      </c>
      <c r="AL5" s="185"/>
      <c r="AN5" s="13" t="s">
        <v>5</v>
      </c>
      <c r="AO5" s="185">
        <v>1</v>
      </c>
      <c r="AP5" s="185"/>
      <c r="AR5" s="14" t="s">
        <v>5</v>
      </c>
      <c r="AS5" s="249">
        <v>1.016667</v>
      </c>
      <c r="AT5" s="249"/>
      <c r="AV5" s="14" t="s">
        <v>5</v>
      </c>
      <c r="AW5" s="249">
        <v>1.016667</v>
      </c>
      <c r="AX5" s="249"/>
      <c r="AZ5" s="199" t="s">
        <v>6</v>
      </c>
      <c r="BA5" s="200"/>
      <c r="BB5" s="201"/>
      <c r="BD5" s="199" t="s">
        <v>6</v>
      </c>
      <c r="BE5" s="200"/>
      <c r="BF5" s="201"/>
      <c r="BG5" s="15"/>
      <c r="BH5" s="199" t="s">
        <v>7</v>
      </c>
      <c r="BI5" s="200"/>
      <c r="BJ5" s="201"/>
      <c r="BL5" s="186" t="s">
        <v>8</v>
      </c>
      <c r="BM5" s="187"/>
      <c r="BN5" s="188"/>
      <c r="BP5" s="186" t="s">
        <v>8</v>
      </c>
      <c r="BQ5" s="187"/>
      <c r="BR5" s="188"/>
      <c r="BT5" s="186" t="s">
        <v>9</v>
      </c>
      <c r="BU5" s="187"/>
      <c r="BV5" s="188"/>
      <c r="BX5" s="169" t="s">
        <v>302</v>
      </c>
      <c r="BY5" s="170"/>
      <c r="BZ5" s="171"/>
    </row>
    <row r="6" spans="1:78" ht="15" customHeight="1" x14ac:dyDescent="0.2">
      <c r="A6" s="189" t="s">
        <v>10</v>
      </c>
      <c r="B6" s="189" t="s">
        <v>11</v>
      </c>
      <c r="C6" s="250" t="s">
        <v>12</v>
      </c>
      <c r="D6" s="193" t="s">
        <v>13</v>
      </c>
      <c r="E6" s="193"/>
      <c r="F6" s="193"/>
      <c r="G6" s="16"/>
      <c r="H6" s="194" t="s">
        <v>14</v>
      </c>
      <c r="I6" s="194"/>
      <c r="J6" s="194"/>
      <c r="K6" s="16"/>
      <c r="L6" s="195" t="s">
        <v>15</v>
      </c>
      <c r="M6" s="195"/>
      <c r="N6" s="195"/>
      <c r="O6" s="16"/>
      <c r="P6" s="196" t="s">
        <v>16</v>
      </c>
      <c r="Q6" s="196"/>
      <c r="R6" s="196"/>
      <c r="S6" s="16"/>
      <c r="T6" s="197" t="s">
        <v>17</v>
      </c>
      <c r="U6" s="197"/>
      <c r="V6" s="197"/>
      <c r="X6" s="198" t="s">
        <v>18</v>
      </c>
      <c r="Y6" s="198"/>
      <c r="Z6" s="198"/>
      <c r="AA6" s="16"/>
      <c r="AB6" s="202" t="s">
        <v>19</v>
      </c>
      <c r="AC6" s="202"/>
      <c r="AD6" s="202"/>
      <c r="AF6" s="198" t="s">
        <v>20</v>
      </c>
      <c r="AG6" s="198"/>
      <c r="AH6" s="198"/>
      <c r="AI6" s="16"/>
      <c r="AJ6" s="203" t="s">
        <v>21</v>
      </c>
      <c r="AK6" s="203"/>
      <c r="AL6" s="203"/>
      <c r="AN6" s="203" t="s">
        <v>22</v>
      </c>
      <c r="AO6" s="203"/>
      <c r="AP6" s="203"/>
      <c r="AR6" s="251" t="s">
        <v>23</v>
      </c>
      <c r="AS6" s="251"/>
      <c r="AT6" s="251"/>
      <c r="AV6" s="251" t="s">
        <v>24</v>
      </c>
      <c r="AW6" s="251"/>
      <c r="AX6" s="251"/>
      <c r="AZ6" s="204" t="s">
        <v>25</v>
      </c>
      <c r="BA6" s="204"/>
      <c r="BB6" s="204"/>
      <c r="BD6" s="204" t="s">
        <v>26</v>
      </c>
      <c r="BE6" s="204"/>
      <c r="BF6" s="204"/>
      <c r="BG6" s="16"/>
      <c r="BH6" s="204" t="s">
        <v>27</v>
      </c>
      <c r="BI6" s="204"/>
      <c r="BJ6" s="204"/>
      <c r="BL6" s="205" t="s">
        <v>28</v>
      </c>
      <c r="BM6" s="205"/>
      <c r="BN6" s="205"/>
      <c r="BP6" s="205" t="s">
        <v>29</v>
      </c>
      <c r="BQ6" s="205"/>
      <c r="BR6" s="205"/>
      <c r="BT6" s="205" t="s">
        <v>30</v>
      </c>
      <c r="BU6" s="205"/>
      <c r="BV6" s="205"/>
      <c r="BX6" s="172" t="s">
        <v>303</v>
      </c>
      <c r="BY6" s="173"/>
      <c r="BZ6" s="174"/>
    </row>
    <row r="7" spans="1:78" x14ac:dyDescent="0.2">
      <c r="A7" s="189"/>
      <c r="B7" s="189"/>
      <c r="C7" s="250"/>
      <c r="D7" s="193"/>
      <c r="E7" s="193"/>
      <c r="F7" s="193"/>
      <c r="G7" s="16"/>
      <c r="H7" s="194"/>
      <c r="I7" s="194"/>
      <c r="J7" s="194"/>
      <c r="K7" s="16"/>
      <c r="L7" s="195"/>
      <c r="M7" s="195"/>
      <c r="N7" s="195"/>
      <c r="O7" s="16"/>
      <c r="P7" s="196"/>
      <c r="Q7" s="196"/>
      <c r="R7" s="196"/>
      <c r="S7" s="16"/>
      <c r="T7" s="197"/>
      <c r="U7" s="197"/>
      <c r="V7" s="197"/>
      <c r="X7" s="198"/>
      <c r="Y7" s="198"/>
      <c r="Z7" s="198"/>
      <c r="AA7" s="16"/>
      <c r="AB7" s="202"/>
      <c r="AC7" s="202"/>
      <c r="AD7" s="202"/>
      <c r="AF7" s="198"/>
      <c r="AG7" s="198"/>
      <c r="AH7" s="198"/>
      <c r="AI7" s="16"/>
      <c r="AJ7" s="203"/>
      <c r="AK7" s="203"/>
      <c r="AL7" s="203"/>
      <c r="AN7" s="203"/>
      <c r="AO7" s="203"/>
      <c r="AP7" s="203"/>
      <c r="AR7" s="251"/>
      <c r="AS7" s="251"/>
      <c r="AT7" s="251"/>
      <c r="AV7" s="251"/>
      <c r="AW7" s="251"/>
      <c r="AX7" s="251"/>
      <c r="AZ7" s="204"/>
      <c r="BA7" s="204"/>
      <c r="BB7" s="204"/>
      <c r="BD7" s="204"/>
      <c r="BE7" s="204"/>
      <c r="BF7" s="204"/>
      <c r="BG7" s="16"/>
      <c r="BH7" s="204"/>
      <c r="BI7" s="204"/>
      <c r="BJ7" s="204"/>
      <c r="BL7" s="205"/>
      <c r="BM7" s="205"/>
      <c r="BN7" s="205"/>
      <c r="BP7" s="205"/>
      <c r="BQ7" s="205"/>
      <c r="BR7" s="205"/>
      <c r="BT7" s="205"/>
      <c r="BU7" s="205"/>
      <c r="BV7" s="205"/>
      <c r="BX7" s="175"/>
      <c r="BY7" s="176"/>
      <c r="BZ7" s="177"/>
    </row>
    <row r="8" spans="1:78" x14ac:dyDescent="0.2">
      <c r="A8" s="189"/>
      <c r="B8" s="189"/>
      <c r="C8" s="250"/>
      <c r="D8" s="17">
        <v>2011</v>
      </c>
      <c r="E8" s="17">
        <v>2012</v>
      </c>
      <c r="F8" s="17">
        <v>2013</v>
      </c>
      <c r="G8" s="15"/>
      <c r="H8" s="18">
        <v>2011</v>
      </c>
      <c r="I8" s="18">
        <v>2012</v>
      </c>
      <c r="J8" s="18">
        <v>2013</v>
      </c>
      <c r="K8" s="15"/>
      <c r="L8" s="11">
        <v>2011</v>
      </c>
      <c r="M8" s="11">
        <v>2012</v>
      </c>
      <c r="N8" s="11">
        <v>2013</v>
      </c>
      <c r="O8" s="15"/>
      <c r="P8" s="12">
        <v>2011</v>
      </c>
      <c r="Q8" s="12">
        <v>2012</v>
      </c>
      <c r="R8" s="12">
        <v>2013</v>
      </c>
      <c r="S8" s="15"/>
      <c r="T8" s="19">
        <v>2011</v>
      </c>
      <c r="U8" s="19">
        <v>2012</v>
      </c>
      <c r="V8" s="19">
        <v>2013</v>
      </c>
      <c r="X8" s="20">
        <v>2011</v>
      </c>
      <c r="Y8" s="20">
        <v>2012</v>
      </c>
      <c r="Z8" s="20">
        <v>2013</v>
      </c>
      <c r="AA8" s="15"/>
      <c r="AB8" s="21">
        <v>2011</v>
      </c>
      <c r="AC8" s="21">
        <v>2012</v>
      </c>
      <c r="AD8" s="21">
        <v>2013</v>
      </c>
      <c r="AF8" s="20">
        <v>2011</v>
      </c>
      <c r="AG8" s="20">
        <v>2012</v>
      </c>
      <c r="AH8" s="20">
        <v>2013</v>
      </c>
      <c r="AI8" s="15"/>
      <c r="AJ8" s="13">
        <v>2011</v>
      </c>
      <c r="AK8" s="13">
        <v>2012</v>
      </c>
      <c r="AL8" s="13">
        <v>2013</v>
      </c>
      <c r="AN8" s="13">
        <v>2011</v>
      </c>
      <c r="AO8" s="13">
        <v>2012</v>
      </c>
      <c r="AP8" s="13">
        <v>2013</v>
      </c>
      <c r="AR8" s="14">
        <v>2011</v>
      </c>
      <c r="AS8" s="14">
        <v>2012</v>
      </c>
      <c r="AT8" s="14">
        <v>2013</v>
      </c>
      <c r="AV8" s="14">
        <v>2011</v>
      </c>
      <c r="AW8" s="14">
        <v>2012</v>
      </c>
      <c r="AX8" s="14">
        <v>2013</v>
      </c>
      <c r="AZ8" s="22">
        <v>2011</v>
      </c>
      <c r="BA8" s="22">
        <v>2012</v>
      </c>
      <c r="BB8" s="22">
        <v>2013</v>
      </c>
      <c r="BD8" s="22">
        <v>2011</v>
      </c>
      <c r="BE8" s="22">
        <v>2012</v>
      </c>
      <c r="BF8" s="22">
        <v>2013</v>
      </c>
      <c r="BG8" s="15"/>
      <c r="BH8" s="22">
        <v>2011</v>
      </c>
      <c r="BI8" s="22">
        <v>2012</v>
      </c>
      <c r="BJ8" s="22">
        <v>2013</v>
      </c>
      <c r="BL8" s="23">
        <v>2011</v>
      </c>
      <c r="BM8" s="23">
        <v>2012</v>
      </c>
      <c r="BN8" s="23">
        <v>2013</v>
      </c>
      <c r="BP8" s="23">
        <v>2011</v>
      </c>
      <c r="BQ8" s="23">
        <v>2012</v>
      </c>
      <c r="BR8" s="23">
        <v>2013</v>
      </c>
      <c r="BT8" s="23">
        <v>2011</v>
      </c>
      <c r="BU8" s="23">
        <v>2012</v>
      </c>
      <c r="BV8" s="23">
        <v>2013</v>
      </c>
      <c r="BX8" s="132">
        <v>2011</v>
      </c>
      <c r="BY8" s="132">
        <v>2012</v>
      </c>
      <c r="BZ8" s="132">
        <v>2013</v>
      </c>
    </row>
    <row r="9" spans="1:78" x14ac:dyDescent="0.2">
      <c r="A9" s="206" t="s">
        <v>31</v>
      </c>
      <c r="B9" s="206" t="s">
        <v>32</v>
      </c>
      <c r="C9" s="24" t="s">
        <v>33</v>
      </c>
      <c r="D9" s="25">
        <v>19783</v>
      </c>
      <c r="E9" s="25">
        <v>32421</v>
      </c>
      <c r="F9" s="25">
        <v>20627</v>
      </c>
      <c r="G9" s="26"/>
      <c r="H9" s="27">
        <v>280</v>
      </c>
      <c r="I9" s="27">
        <v>211</v>
      </c>
      <c r="J9" s="27">
        <v>135</v>
      </c>
      <c r="K9" s="26"/>
      <c r="L9" s="28">
        <f>+D9*L$5</f>
        <v>143488.0773</v>
      </c>
      <c r="M9" s="28">
        <f>+E9*M$5</f>
        <v>266173.1679</v>
      </c>
      <c r="N9" s="28">
        <f>+F9*N$5</f>
        <v>199054.67540000001</v>
      </c>
      <c r="P9" s="28">
        <f>+H9*P$5</f>
        <v>2030.8679999999999</v>
      </c>
      <c r="Q9" s="28">
        <f>+I9*Q$5</f>
        <v>1732.2888999999998</v>
      </c>
      <c r="R9" s="28">
        <f>+J9*R$5</f>
        <v>1302.777</v>
      </c>
      <c r="T9" s="29">
        <v>5915</v>
      </c>
      <c r="U9" s="29">
        <v>8368</v>
      </c>
      <c r="V9" s="29">
        <v>5120</v>
      </c>
      <c r="X9" s="30">
        <v>355</v>
      </c>
      <c r="Y9" s="30">
        <v>490</v>
      </c>
      <c r="Z9" s="30">
        <v>270</v>
      </c>
      <c r="AB9" s="28">
        <f>+T9*AB$5</f>
        <v>42902.086499999998</v>
      </c>
      <c r="AC9" s="28">
        <f t="shared" ref="AC9:AD24" si="0">+U9*AC$5</f>
        <v>68700.443199999994</v>
      </c>
      <c r="AD9" s="28">
        <f t="shared" si="0"/>
        <v>49409.023999999998</v>
      </c>
      <c r="AF9" s="28">
        <f>+X9*AF$5</f>
        <v>2574.8505</v>
      </c>
      <c r="AG9" s="28">
        <f t="shared" ref="AG9:AH24" si="1">+Y9*AG$5</f>
        <v>4022.8509999999997</v>
      </c>
      <c r="AH9" s="28">
        <f t="shared" si="1"/>
        <v>2605.5540000000001</v>
      </c>
      <c r="AJ9" s="28">
        <f>IF(BX9=0,+L9/$AK$5,L9)</f>
        <v>136655.31171428572</v>
      </c>
      <c r="AK9" s="28">
        <f>IF(BY9=0,+M9/$AK$5,M9)</f>
        <v>253498.25514285715</v>
      </c>
      <c r="AL9" s="28">
        <f>IF(BZ9=0,+N9/$AK$5,N9)</f>
        <v>189575.88133333332</v>
      </c>
      <c r="AN9" s="28">
        <f>+AF9/$AO$5</f>
        <v>2574.8505</v>
      </c>
      <c r="AO9" s="28">
        <f t="shared" ref="AO9:AP24" si="2">+AG9/$AO$5</f>
        <v>4022.8509999999997</v>
      </c>
      <c r="AP9" s="28">
        <f t="shared" si="2"/>
        <v>2605.5540000000001</v>
      </c>
      <c r="AR9" s="31"/>
      <c r="AS9" s="31"/>
      <c r="AT9" s="31"/>
      <c r="AV9" s="31"/>
      <c r="AW9" s="31"/>
      <c r="AX9" s="31"/>
      <c r="AZ9" s="32">
        <f t="shared" ref="AZ9:AZ25" si="3">IF(BL9=0,0,AB9-AJ9)</f>
        <v>-93753.225214285718</v>
      </c>
      <c r="BA9" s="32">
        <f t="shared" ref="BA9:BB24" si="4">IF(BM9=0,0,AC9-AK9)</f>
        <v>-184797.81194285717</v>
      </c>
      <c r="BB9" s="32">
        <f t="shared" si="4"/>
        <v>-140166.85733333332</v>
      </c>
      <c r="BD9" s="32">
        <f t="shared" ref="BD9:BD27" si="5">IF(BP9=0,0,AN9-P9)</f>
        <v>543.98250000000007</v>
      </c>
      <c r="BE9" s="32">
        <f t="shared" ref="BE9:BF24" si="6">IF(BQ9=0,0,AO9-Q9)</f>
        <v>2290.5621000000001</v>
      </c>
      <c r="BF9" s="32">
        <f t="shared" si="6"/>
        <v>1302.777</v>
      </c>
      <c r="BG9" s="33"/>
      <c r="BH9" s="32">
        <f>+AZ9+BD9</f>
        <v>-93209.24271428572</v>
      </c>
      <c r="BI9" s="32">
        <f t="shared" ref="BI9:BJ24" si="7">+BA9+BE9</f>
        <v>-182507.24984285716</v>
      </c>
      <c r="BJ9" s="32">
        <f t="shared" si="7"/>
        <v>-138864.08033333332</v>
      </c>
      <c r="BL9" s="32">
        <f>+AB9-L9</f>
        <v>-100585.9908</v>
      </c>
      <c r="BM9" s="32">
        <f t="shared" ref="BM9:BN24" si="8">+AC9-M9</f>
        <v>-197472.72470000002</v>
      </c>
      <c r="BN9" s="32">
        <f t="shared" si="8"/>
        <v>-149645.6514</v>
      </c>
      <c r="BP9" s="32">
        <f>+AF9-P9</f>
        <v>543.98250000000007</v>
      </c>
      <c r="BQ9" s="32">
        <f t="shared" ref="BQ9:BR24" si="9">+AG9-Q9</f>
        <v>2290.5621000000001</v>
      </c>
      <c r="BR9" s="32">
        <f t="shared" si="9"/>
        <v>1302.777</v>
      </c>
      <c r="BT9" s="32">
        <f>+BL9+BP9</f>
        <v>-100042.0083</v>
      </c>
      <c r="BU9" s="32">
        <f t="shared" ref="BU9:BV24" si="10">+BM9+BQ9</f>
        <v>-195182.16260000001</v>
      </c>
      <c r="BV9" s="32">
        <f t="shared" si="10"/>
        <v>-148342.8744</v>
      </c>
      <c r="BX9" s="3">
        <v>0</v>
      </c>
      <c r="BY9" s="3">
        <v>0</v>
      </c>
      <c r="BZ9" s="3">
        <v>0</v>
      </c>
    </row>
    <row r="10" spans="1:78" x14ac:dyDescent="0.2">
      <c r="A10" s="207"/>
      <c r="B10" s="207"/>
      <c r="C10" s="34" t="s">
        <v>34</v>
      </c>
      <c r="D10" s="35">
        <v>-9999999</v>
      </c>
      <c r="E10" s="35">
        <v>-9999999</v>
      </c>
      <c r="F10" s="35">
        <v>-9999999</v>
      </c>
      <c r="G10" s="26"/>
      <c r="H10" s="35">
        <v>-9999999</v>
      </c>
      <c r="I10" s="35">
        <v>-9999999</v>
      </c>
      <c r="J10" s="35">
        <v>-9999999</v>
      </c>
      <c r="K10" s="26"/>
      <c r="L10" s="28">
        <f>+AB10</f>
        <v>54042.848099999996</v>
      </c>
      <c r="M10" s="28">
        <f t="shared" ref="M10:N12" si="11">+AC10</f>
        <v>46566.552799999998</v>
      </c>
      <c r="N10" s="28">
        <f t="shared" si="11"/>
        <v>60120.745999999999</v>
      </c>
      <c r="P10" s="28">
        <f t="shared" ref="P10:R12" si="12">+AF10</f>
        <v>6034.5792000000001</v>
      </c>
      <c r="Q10" s="28">
        <f t="shared" si="12"/>
        <v>2257.7224999999999</v>
      </c>
      <c r="R10" s="28">
        <f t="shared" si="12"/>
        <v>6697.2388000000001</v>
      </c>
      <c r="T10" s="29">
        <v>7451</v>
      </c>
      <c r="U10" s="29">
        <v>5672</v>
      </c>
      <c r="V10" s="29">
        <v>6230</v>
      </c>
      <c r="X10" s="30">
        <v>832</v>
      </c>
      <c r="Y10" s="30">
        <v>275</v>
      </c>
      <c r="Z10" s="30">
        <v>694</v>
      </c>
      <c r="AB10" s="28">
        <f t="shared" ref="AB10:AD73" si="13">+T10*AB$5</f>
        <v>54042.848099999996</v>
      </c>
      <c r="AC10" s="28">
        <f t="shared" si="0"/>
        <v>46566.552799999998</v>
      </c>
      <c r="AD10" s="28">
        <f t="shared" si="0"/>
        <v>60120.745999999999</v>
      </c>
      <c r="AF10" s="28">
        <f t="shared" ref="AF10:AF23" si="14">+X10*AF$5</f>
        <v>6034.5792000000001</v>
      </c>
      <c r="AG10" s="28">
        <f t="shared" si="1"/>
        <v>2257.7224999999999</v>
      </c>
      <c r="AH10" s="28">
        <f t="shared" si="1"/>
        <v>6697.2388000000001</v>
      </c>
      <c r="AJ10" s="28">
        <f t="shared" ref="AJ10:AJ35" si="15">IF(BX10=0,+L10/$AK$5,L10)</f>
        <v>51469.379142857135</v>
      </c>
      <c r="AK10" s="28">
        <f t="shared" ref="AK10:AK37" si="16">IF(BY10=0,+M10/$AK$5,M10)</f>
        <v>44349.097904761904</v>
      </c>
      <c r="AL10" s="28">
        <f t="shared" ref="AL10:AL37" si="17">IF(BZ10=0,+N10/$AK$5,N10)</f>
        <v>57257.853333333333</v>
      </c>
      <c r="AN10" s="28">
        <f t="shared" ref="AN10:AP73" si="18">+AF10/$AO$5</f>
        <v>6034.5792000000001</v>
      </c>
      <c r="AO10" s="28">
        <f t="shared" si="2"/>
        <v>2257.7224999999999</v>
      </c>
      <c r="AP10" s="28">
        <f t="shared" si="2"/>
        <v>6697.2388000000001</v>
      </c>
      <c r="AR10" s="31"/>
      <c r="AS10" s="31"/>
      <c r="AT10" s="31"/>
      <c r="AV10" s="31"/>
      <c r="AW10" s="31"/>
      <c r="AX10" s="31"/>
      <c r="AZ10" s="32">
        <f t="shared" si="3"/>
        <v>0</v>
      </c>
      <c r="BA10" s="32">
        <f t="shared" si="4"/>
        <v>0</v>
      </c>
      <c r="BB10" s="32">
        <f t="shared" si="4"/>
        <v>0</v>
      </c>
      <c r="BD10" s="32">
        <f t="shared" si="5"/>
        <v>0</v>
      </c>
      <c r="BE10" s="32">
        <f t="shared" si="6"/>
        <v>0</v>
      </c>
      <c r="BF10" s="32">
        <f t="shared" si="6"/>
        <v>0</v>
      </c>
      <c r="BG10" s="33"/>
      <c r="BH10" s="32">
        <f t="shared" ref="BH10:BJ73" si="19">+AZ10+BD10</f>
        <v>0</v>
      </c>
      <c r="BI10" s="32">
        <f t="shared" si="7"/>
        <v>0</v>
      </c>
      <c r="BJ10" s="32">
        <f t="shared" si="7"/>
        <v>0</v>
      </c>
      <c r="BL10" s="32">
        <f t="shared" ref="BL10:BN73" si="20">+AB10-L10</f>
        <v>0</v>
      </c>
      <c r="BM10" s="32">
        <f t="shared" si="8"/>
        <v>0</v>
      </c>
      <c r="BN10" s="32">
        <f t="shared" si="8"/>
        <v>0</v>
      </c>
      <c r="BP10" s="32">
        <f t="shared" ref="BP10:BR73" si="21">+AF10-P10</f>
        <v>0</v>
      </c>
      <c r="BQ10" s="32">
        <f t="shared" si="9"/>
        <v>0</v>
      </c>
      <c r="BR10" s="32">
        <f t="shared" si="9"/>
        <v>0</v>
      </c>
      <c r="BT10" s="32">
        <f>+BL10+BP10</f>
        <v>0</v>
      </c>
      <c r="BU10" s="32">
        <f t="shared" si="10"/>
        <v>0</v>
      </c>
      <c r="BV10" s="32">
        <f t="shared" si="10"/>
        <v>0</v>
      </c>
      <c r="BX10" s="3">
        <v>0</v>
      </c>
      <c r="BY10" s="3">
        <v>0</v>
      </c>
      <c r="BZ10" s="3">
        <v>0</v>
      </c>
    </row>
    <row r="11" spans="1:78" x14ac:dyDescent="0.2">
      <c r="A11" s="207"/>
      <c r="B11" s="207"/>
      <c r="C11" s="34" t="s">
        <v>35</v>
      </c>
      <c r="D11" s="35">
        <v>-9999999</v>
      </c>
      <c r="E11" s="35">
        <v>-9999999</v>
      </c>
      <c r="F11" s="35">
        <v>-9999999</v>
      </c>
      <c r="G11" s="26"/>
      <c r="H11" s="35">
        <v>-9999999</v>
      </c>
      <c r="I11" s="35">
        <v>-9999999</v>
      </c>
      <c r="J11" s="35">
        <v>-9999999</v>
      </c>
      <c r="K11" s="26"/>
      <c r="L11" s="28">
        <f>+AB11</f>
        <v>201121.20989999999</v>
      </c>
      <c r="M11" s="28">
        <f t="shared" si="11"/>
        <v>295778.0673</v>
      </c>
      <c r="N11" s="28">
        <f t="shared" si="11"/>
        <v>294900.46179999999</v>
      </c>
      <c r="P11" s="28">
        <f t="shared" si="12"/>
        <v>870.37199999999996</v>
      </c>
      <c r="Q11" s="28">
        <f t="shared" si="12"/>
        <v>6026.0665999999992</v>
      </c>
      <c r="R11" s="28">
        <f t="shared" si="12"/>
        <v>4053.0839999999998</v>
      </c>
      <c r="T11" s="29">
        <v>27729</v>
      </c>
      <c r="U11" s="29">
        <v>36027</v>
      </c>
      <c r="V11" s="29">
        <v>30559</v>
      </c>
      <c r="X11" s="30">
        <v>120</v>
      </c>
      <c r="Y11" s="30">
        <v>734</v>
      </c>
      <c r="Z11" s="30">
        <v>420</v>
      </c>
      <c r="AB11" s="28">
        <f t="shared" si="13"/>
        <v>201121.20989999999</v>
      </c>
      <c r="AC11" s="28">
        <f t="shared" si="0"/>
        <v>295778.0673</v>
      </c>
      <c r="AD11" s="28">
        <f t="shared" si="0"/>
        <v>294900.46179999999</v>
      </c>
      <c r="AF11" s="28">
        <f t="shared" si="14"/>
        <v>870.37199999999996</v>
      </c>
      <c r="AG11" s="28">
        <f t="shared" si="1"/>
        <v>6026.0665999999992</v>
      </c>
      <c r="AH11" s="28">
        <f t="shared" si="1"/>
        <v>4053.0839999999998</v>
      </c>
      <c r="AJ11" s="28">
        <f t="shared" si="15"/>
        <v>191544.00942857141</v>
      </c>
      <c r="AK11" s="28">
        <f t="shared" si="16"/>
        <v>281693.39742857142</v>
      </c>
      <c r="AL11" s="28">
        <f t="shared" si="17"/>
        <v>280857.58266666665</v>
      </c>
      <c r="AN11" s="28">
        <f t="shared" si="18"/>
        <v>870.37199999999996</v>
      </c>
      <c r="AO11" s="28">
        <f t="shared" si="2"/>
        <v>6026.0665999999992</v>
      </c>
      <c r="AP11" s="28">
        <f t="shared" si="2"/>
        <v>4053.0839999999998</v>
      </c>
      <c r="AR11" s="31"/>
      <c r="AS11" s="31"/>
      <c r="AT11" s="31"/>
      <c r="AV11" s="31"/>
      <c r="AW11" s="31"/>
      <c r="AX11" s="31"/>
      <c r="AZ11" s="32">
        <f t="shared" si="3"/>
        <v>0</v>
      </c>
      <c r="BA11" s="32">
        <f t="shared" si="4"/>
        <v>0</v>
      </c>
      <c r="BB11" s="32">
        <f t="shared" si="4"/>
        <v>0</v>
      </c>
      <c r="BD11" s="32">
        <f t="shared" si="5"/>
        <v>0</v>
      </c>
      <c r="BE11" s="32">
        <f t="shared" si="6"/>
        <v>0</v>
      </c>
      <c r="BF11" s="32">
        <f t="shared" si="6"/>
        <v>0</v>
      </c>
      <c r="BG11" s="33"/>
      <c r="BH11" s="32">
        <f t="shared" si="19"/>
        <v>0</v>
      </c>
      <c r="BI11" s="32">
        <f t="shared" si="7"/>
        <v>0</v>
      </c>
      <c r="BJ11" s="32">
        <f t="shared" si="7"/>
        <v>0</v>
      </c>
      <c r="BL11" s="32">
        <f t="shared" si="20"/>
        <v>0</v>
      </c>
      <c r="BM11" s="32">
        <f t="shared" si="8"/>
        <v>0</v>
      </c>
      <c r="BN11" s="32">
        <f t="shared" si="8"/>
        <v>0</v>
      </c>
      <c r="BP11" s="32">
        <f t="shared" si="21"/>
        <v>0</v>
      </c>
      <c r="BQ11" s="32">
        <f t="shared" si="9"/>
        <v>0</v>
      </c>
      <c r="BR11" s="32">
        <f t="shared" si="9"/>
        <v>0</v>
      </c>
      <c r="BT11" s="32">
        <f t="shared" ref="BT11:BV73" si="22">+BL11+BP11</f>
        <v>0</v>
      </c>
      <c r="BU11" s="32">
        <f t="shared" si="10"/>
        <v>0</v>
      </c>
      <c r="BV11" s="32">
        <f t="shared" si="10"/>
        <v>0</v>
      </c>
      <c r="BX11" s="3">
        <v>0</v>
      </c>
      <c r="BY11" s="3">
        <v>0</v>
      </c>
      <c r="BZ11" s="3">
        <v>0</v>
      </c>
    </row>
    <row r="12" spans="1:78" x14ac:dyDescent="0.2">
      <c r="A12" s="207"/>
      <c r="B12" s="207"/>
      <c r="C12" s="34" t="s">
        <v>36</v>
      </c>
      <c r="D12" s="35">
        <v>-9999999</v>
      </c>
      <c r="E12" s="35">
        <v>-9999999</v>
      </c>
      <c r="F12" s="35">
        <v>-9999999</v>
      </c>
      <c r="G12" s="26"/>
      <c r="H12" s="35">
        <v>-9999999</v>
      </c>
      <c r="I12" s="35">
        <v>-9999999</v>
      </c>
      <c r="J12" s="35">
        <v>-9999999</v>
      </c>
      <c r="K12" s="26"/>
      <c r="L12" s="28">
        <f>+AB12</f>
        <v>93586.749299999996</v>
      </c>
      <c r="M12" s="28">
        <f t="shared" si="11"/>
        <v>213752.9564</v>
      </c>
      <c r="N12" s="28">
        <f t="shared" si="11"/>
        <v>87826.470199999996</v>
      </c>
      <c r="P12" s="28">
        <f t="shared" si="12"/>
        <v>145.06200000000001</v>
      </c>
      <c r="Q12" s="28">
        <f t="shared" si="12"/>
        <v>197.0376</v>
      </c>
      <c r="R12" s="28">
        <f t="shared" si="12"/>
        <v>443.9092</v>
      </c>
      <c r="T12" s="29">
        <v>12903</v>
      </c>
      <c r="U12" s="29">
        <v>26036</v>
      </c>
      <c r="V12" s="29">
        <v>9101</v>
      </c>
      <c r="X12" s="30">
        <v>20</v>
      </c>
      <c r="Y12" s="30">
        <v>24</v>
      </c>
      <c r="Z12" s="30">
        <v>46</v>
      </c>
      <c r="AB12" s="28">
        <f t="shared" si="13"/>
        <v>93586.749299999996</v>
      </c>
      <c r="AC12" s="28">
        <f t="shared" si="0"/>
        <v>213752.9564</v>
      </c>
      <c r="AD12" s="28">
        <f t="shared" si="0"/>
        <v>87826.470199999996</v>
      </c>
      <c r="AF12" s="28">
        <f t="shared" si="14"/>
        <v>145.06200000000001</v>
      </c>
      <c r="AG12" s="28">
        <f t="shared" si="1"/>
        <v>197.0376</v>
      </c>
      <c r="AH12" s="28">
        <f t="shared" si="1"/>
        <v>443.9092</v>
      </c>
      <c r="AJ12" s="28">
        <f t="shared" si="15"/>
        <v>89130.237428571418</v>
      </c>
      <c r="AK12" s="28">
        <f t="shared" si="16"/>
        <v>203574.24419047617</v>
      </c>
      <c r="AL12" s="28">
        <f t="shared" si="17"/>
        <v>83644.257333333328</v>
      </c>
      <c r="AN12" s="28">
        <f t="shared" si="18"/>
        <v>145.06200000000001</v>
      </c>
      <c r="AO12" s="28">
        <f t="shared" si="2"/>
        <v>197.0376</v>
      </c>
      <c r="AP12" s="28">
        <f t="shared" si="2"/>
        <v>443.9092</v>
      </c>
      <c r="AR12" s="31"/>
      <c r="AS12" s="31"/>
      <c r="AT12" s="31"/>
      <c r="AV12" s="31"/>
      <c r="AW12" s="31"/>
      <c r="AX12" s="31"/>
      <c r="AZ12" s="32">
        <f t="shared" si="3"/>
        <v>0</v>
      </c>
      <c r="BA12" s="32">
        <f t="shared" si="4"/>
        <v>0</v>
      </c>
      <c r="BB12" s="32">
        <f t="shared" si="4"/>
        <v>0</v>
      </c>
      <c r="BD12" s="32">
        <f t="shared" si="5"/>
        <v>0</v>
      </c>
      <c r="BE12" s="32">
        <f t="shared" si="6"/>
        <v>0</v>
      </c>
      <c r="BF12" s="32">
        <f t="shared" si="6"/>
        <v>0</v>
      </c>
      <c r="BG12" s="33"/>
      <c r="BH12" s="32">
        <f t="shared" si="19"/>
        <v>0</v>
      </c>
      <c r="BI12" s="32">
        <f t="shared" si="7"/>
        <v>0</v>
      </c>
      <c r="BJ12" s="32">
        <f t="shared" si="7"/>
        <v>0</v>
      </c>
      <c r="BL12" s="32">
        <f t="shared" si="20"/>
        <v>0</v>
      </c>
      <c r="BM12" s="32">
        <f t="shared" si="8"/>
        <v>0</v>
      </c>
      <c r="BN12" s="32">
        <f t="shared" si="8"/>
        <v>0</v>
      </c>
      <c r="BP12" s="32">
        <f t="shared" si="21"/>
        <v>0</v>
      </c>
      <c r="BQ12" s="32">
        <f t="shared" si="9"/>
        <v>0</v>
      </c>
      <c r="BR12" s="32">
        <f t="shared" si="9"/>
        <v>0</v>
      </c>
      <c r="BT12" s="32">
        <f t="shared" si="22"/>
        <v>0</v>
      </c>
      <c r="BU12" s="32">
        <f t="shared" si="10"/>
        <v>0</v>
      </c>
      <c r="BV12" s="32">
        <f t="shared" si="10"/>
        <v>0</v>
      </c>
      <c r="BX12" s="3">
        <v>0</v>
      </c>
      <c r="BY12" s="3">
        <v>0</v>
      </c>
      <c r="BZ12" s="3">
        <v>0</v>
      </c>
    </row>
    <row r="13" spans="1:78" x14ac:dyDescent="0.2">
      <c r="A13" s="207"/>
      <c r="B13" s="207"/>
      <c r="C13" s="34" t="s">
        <v>37</v>
      </c>
      <c r="D13" s="25">
        <v>93145</v>
      </c>
      <c r="E13" s="25">
        <v>123476</v>
      </c>
      <c r="F13" s="25">
        <v>134048</v>
      </c>
      <c r="G13" s="26"/>
      <c r="H13" s="25">
        <v>6509</v>
      </c>
      <c r="I13" s="25">
        <v>13673</v>
      </c>
      <c r="J13" s="25">
        <v>11431</v>
      </c>
      <c r="K13" s="26"/>
      <c r="L13" s="28">
        <f>+D13*L$5</f>
        <v>675589.99950000003</v>
      </c>
      <c r="M13" s="28">
        <f>+E13*M$5</f>
        <v>1013725.6123999999</v>
      </c>
      <c r="N13" s="28">
        <f>+F13*N$5</f>
        <v>1293590.0096</v>
      </c>
      <c r="P13" s="28">
        <f>+H13*P$5</f>
        <v>47210.427900000002</v>
      </c>
      <c r="Q13" s="28">
        <f>+I13*Q$5</f>
        <v>112253.96269999999</v>
      </c>
      <c r="R13" s="28">
        <f>+J13*R$5</f>
        <v>110311.4362</v>
      </c>
      <c r="T13" s="29">
        <v>37922</v>
      </c>
      <c r="U13" s="29">
        <v>70395</v>
      </c>
      <c r="V13" s="29">
        <v>79108</v>
      </c>
      <c r="X13" s="30">
        <v>5783</v>
      </c>
      <c r="Y13" s="30">
        <v>12609</v>
      </c>
      <c r="Z13" s="30">
        <v>9442</v>
      </c>
      <c r="AB13" s="28">
        <f t="shared" si="13"/>
        <v>275052.05819999997</v>
      </c>
      <c r="AC13" s="28">
        <f t="shared" si="0"/>
        <v>577935.9105</v>
      </c>
      <c r="AD13" s="28">
        <f t="shared" si="0"/>
        <v>763408.02159999998</v>
      </c>
      <c r="AF13" s="28">
        <f t="shared" si="14"/>
        <v>41944.677299999996</v>
      </c>
      <c r="AG13" s="28">
        <f t="shared" si="1"/>
        <v>103518.62909999999</v>
      </c>
      <c r="AH13" s="28">
        <f t="shared" si="1"/>
        <v>91117.188399999999</v>
      </c>
      <c r="AJ13" s="28">
        <f t="shared" si="15"/>
        <v>643419.0471428571</v>
      </c>
      <c r="AK13" s="28">
        <f t="shared" si="16"/>
        <v>965452.96419047599</v>
      </c>
      <c r="AL13" s="28">
        <f t="shared" si="17"/>
        <v>1231990.4853333333</v>
      </c>
      <c r="AN13" s="28">
        <f t="shared" si="18"/>
        <v>41944.677299999996</v>
      </c>
      <c r="AO13" s="28">
        <f t="shared" si="2"/>
        <v>103518.62909999999</v>
      </c>
      <c r="AP13" s="28">
        <f t="shared" si="2"/>
        <v>91117.188399999999</v>
      </c>
      <c r="AR13" s="31"/>
      <c r="AS13" s="31"/>
      <c r="AT13" s="31"/>
      <c r="AV13" s="31"/>
      <c r="AW13" s="31"/>
      <c r="AX13" s="31"/>
      <c r="AZ13" s="32">
        <f t="shared" si="3"/>
        <v>-368366.98894285713</v>
      </c>
      <c r="BA13" s="32">
        <f t="shared" si="4"/>
        <v>-387517.05369047599</v>
      </c>
      <c r="BB13" s="32">
        <f t="shared" si="4"/>
        <v>-468582.46373333328</v>
      </c>
      <c r="BD13" s="32">
        <f t="shared" si="5"/>
        <v>-5265.7506000000067</v>
      </c>
      <c r="BE13" s="32">
        <f t="shared" si="6"/>
        <v>-8735.3335999999981</v>
      </c>
      <c r="BF13" s="32">
        <f t="shared" si="6"/>
        <v>-19194.247799999997</v>
      </c>
      <c r="BG13" s="33"/>
      <c r="BH13" s="32">
        <f t="shared" si="19"/>
        <v>-373632.73954285716</v>
      </c>
      <c r="BI13" s="32">
        <f t="shared" si="7"/>
        <v>-396252.38729047601</v>
      </c>
      <c r="BJ13" s="32">
        <f t="shared" si="7"/>
        <v>-487776.71153333329</v>
      </c>
      <c r="BL13" s="32">
        <f t="shared" si="20"/>
        <v>-400537.94130000006</v>
      </c>
      <c r="BM13" s="32">
        <f t="shared" si="8"/>
        <v>-435789.70189999987</v>
      </c>
      <c r="BN13" s="32">
        <f t="shared" si="8"/>
        <v>-530181.98800000001</v>
      </c>
      <c r="BP13" s="32">
        <f t="shared" si="21"/>
        <v>-5265.7506000000067</v>
      </c>
      <c r="BQ13" s="32">
        <f t="shared" si="9"/>
        <v>-8735.3335999999981</v>
      </c>
      <c r="BR13" s="32">
        <f t="shared" si="9"/>
        <v>-19194.247799999997</v>
      </c>
      <c r="BT13" s="32">
        <f t="shared" si="22"/>
        <v>-405803.69190000009</v>
      </c>
      <c r="BU13" s="32">
        <f t="shared" si="10"/>
        <v>-444525.03549999988</v>
      </c>
      <c r="BV13" s="32">
        <f t="shared" si="10"/>
        <v>-549376.23580000002</v>
      </c>
      <c r="BX13" s="3">
        <v>0</v>
      </c>
      <c r="BY13" s="3">
        <v>0</v>
      </c>
      <c r="BZ13" s="3">
        <v>0</v>
      </c>
    </row>
    <row r="14" spans="1:78" x14ac:dyDescent="0.2">
      <c r="A14" s="207"/>
      <c r="B14" s="207"/>
      <c r="C14" s="34" t="s">
        <v>38</v>
      </c>
      <c r="D14" s="25">
        <v>818373</v>
      </c>
      <c r="E14" s="35">
        <v>-9999999</v>
      </c>
      <c r="F14" s="35">
        <v>-9999999</v>
      </c>
      <c r="G14" s="26"/>
      <c r="H14" s="25">
        <v>32426</v>
      </c>
      <c r="I14" s="35">
        <v>-9999999</v>
      </c>
      <c r="J14" s="35">
        <v>-9999999</v>
      </c>
      <c r="K14" s="26"/>
      <c r="L14" s="28">
        <f>+D14*L$5</f>
        <v>5935741.2062999997</v>
      </c>
      <c r="M14" s="28">
        <f>+AC14</f>
        <v>5908312.0042999992</v>
      </c>
      <c r="N14" s="28">
        <f>+AD14</f>
        <v>7763991.2083999999</v>
      </c>
      <c r="P14" s="28">
        <f t="shared" ref="P14:R16" si="23">+H14*P$5</f>
        <v>235189.02059999999</v>
      </c>
      <c r="Q14" s="28">
        <f>+AG14</f>
        <v>240172.41459999999</v>
      </c>
      <c r="R14" s="28">
        <f>+AH14</f>
        <v>243117.48860000001</v>
      </c>
      <c r="T14" s="29">
        <v>849889</v>
      </c>
      <c r="U14" s="29">
        <v>719657</v>
      </c>
      <c r="V14" s="29">
        <v>804542</v>
      </c>
      <c r="X14" s="30">
        <v>24164</v>
      </c>
      <c r="Y14" s="30">
        <v>29254</v>
      </c>
      <c r="Z14" s="30">
        <v>25193</v>
      </c>
      <c r="AB14" s="28">
        <f t="shared" si="13"/>
        <v>6164329.9058999997</v>
      </c>
      <c r="AC14" s="28">
        <f t="shared" si="0"/>
        <v>5908312.0042999992</v>
      </c>
      <c r="AD14" s="28">
        <f t="shared" si="0"/>
        <v>7763991.2083999999</v>
      </c>
      <c r="AF14" s="28">
        <f t="shared" si="14"/>
        <v>175263.90839999999</v>
      </c>
      <c r="AG14" s="28">
        <f t="shared" si="1"/>
        <v>240172.41459999999</v>
      </c>
      <c r="AH14" s="28">
        <f t="shared" si="1"/>
        <v>243117.48860000001</v>
      </c>
      <c r="AJ14" s="28">
        <f t="shared" si="15"/>
        <v>5653086.8631428564</v>
      </c>
      <c r="AK14" s="28">
        <f t="shared" si="16"/>
        <v>5626963.8136190465</v>
      </c>
      <c r="AL14" s="28">
        <f t="shared" si="17"/>
        <v>7394277.3413333325</v>
      </c>
      <c r="AN14" s="28">
        <f t="shared" si="18"/>
        <v>175263.90839999999</v>
      </c>
      <c r="AO14" s="28">
        <f t="shared" si="2"/>
        <v>240172.41459999999</v>
      </c>
      <c r="AP14" s="28">
        <f t="shared" si="2"/>
        <v>243117.48860000001</v>
      </c>
      <c r="AR14" s="31"/>
      <c r="AS14" s="31"/>
      <c r="AT14" s="31"/>
      <c r="AV14" s="31"/>
      <c r="AW14" s="31"/>
      <c r="AX14" s="31"/>
      <c r="AZ14" s="32">
        <f t="shared" si="3"/>
        <v>511243.04275714327</v>
      </c>
      <c r="BA14" s="32">
        <f t="shared" si="4"/>
        <v>0</v>
      </c>
      <c r="BB14" s="32">
        <f t="shared" si="4"/>
        <v>0</v>
      </c>
      <c r="BD14" s="32">
        <f t="shared" si="5"/>
        <v>-59925.112200000003</v>
      </c>
      <c r="BE14" s="32">
        <f t="shared" si="6"/>
        <v>0</v>
      </c>
      <c r="BF14" s="32">
        <f t="shared" si="6"/>
        <v>0</v>
      </c>
      <c r="BG14" s="33"/>
      <c r="BH14" s="32">
        <f t="shared" si="19"/>
        <v>451317.93055714329</v>
      </c>
      <c r="BI14" s="32">
        <f t="shared" si="7"/>
        <v>0</v>
      </c>
      <c r="BJ14" s="32">
        <f t="shared" si="7"/>
        <v>0</v>
      </c>
      <c r="BL14" s="32">
        <f t="shared" si="20"/>
        <v>228588.69959999993</v>
      </c>
      <c r="BM14" s="32">
        <f t="shared" si="8"/>
        <v>0</v>
      </c>
      <c r="BN14" s="32">
        <f t="shared" si="8"/>
        <v>0</v>
      </c>
      <c r="BP14" s="32">
        <f t="shared" si="21"/>
        <v>-59925.112200000003</v>
      </c>
      <c r="BQ14" s="32">
        <f t="shared" si="9"/>
        <v>0</v>
      </c>
      <c r="BR14" s="32">
        <f t="shared" si="9"/>
        <v>0</v>
      </c>
      <c r="BT14" s="32">
        <f t="shared" si="22"/>
        <v>168663.58739999993</v>
      </c>
      <c r="BU14" s="32">
        <f t="shared" si="10"/>
        <v>0</v>
      </c>
      <c r="BV14" s="32">
        <f t="shared" si="10"/>
        <v>0</v>
      </c>
      <c r="BX14" s="3">
        <v>0</v>
      </c>
      <c r="BY14" s="3">
        <v>0</v>
      </c>
      <c r="BZ14" s="3">
        <v>0</v>
      </c>
    </row>
    <row r="15" spans="1:78" x14ac:dyDescent="0.2">
      <c r="A15" s="207"/>
      <c r="B15" s="207"/>
      <c r="C15" s="34" t="s">
        <v>39</v>
      </c>
      <c r="D15" s="25">
        <v>170209</v>
      </c>
      <c r="E15" s="25">
        <v>152234</v>
      </c>
      <c r="F15" s="25">
        <v>162590</v>
      </c>
      <c r="G15" s="26"/>
      <c r="H15" s="25">
        <v>34228</v>
      </c>
      <c r="I15" s="25">
        <v>40022</v>
      </c>
      <c r="J15" s="25">
        <v>78768</v>
      </c>
      <c r="K15" s="26"/>
      <c r="L15" s="28">
        <f>+D15*L$5</f>
        <v>1234542.8979</v>
      </c>
      <c r="M15" s="28">
        <f>+E15*M$5</f>
        <v>1249825.9165999999</v>
      </c>
      <c r="N15" s="28">
        <f>+F15*N$5</f>
        <v>1569026.0179999999</v>
      </c>
      <c r="P15" s="28">
        <f t="shared" si="23"/>
        <v>248259.10680000001</v>
      </c>
      <c r="Q15" s="28">
        <f t="shared" si="23"/>
        <v>328576.61779999995</v>
      </c>
      <c r="R15" s="28">
        <f t="shared" si="23"/>
        <v>760126.95360000001</v>
      </c>
      <c r="T15" s="29">
        <v>162896</v>
      </c>
      <c r="U15" s="29">
        <v>171736</v>
      </c>
      <c r="V15" s="29">
        <v>169893</v>
      </c>
      <c r="X15" s="30">
        <v>44005</v>
      </c>
      <c r="Y15" s="30">
        <v>71692</v>
      </c>
      <c r="Z15" s="30">
        <v>105170</v>
      </c>
      <c r="AB15" s="28">
        <f t="shared" si="13"/>
        <v>1181500.9775999999</v>
      </c>
      <c r="AC15" s="28">
        <f t="shared" si="0"/>
        <v>1409935.3864</v>
      </c>
      <c r="AD15" s="28">
        <f t="shared" si="0"/>
        <v>1639501.4286</v>
      </c>
      <c r="AF15" s="28">
        <f t="shared" si="14"/>
        <v>319172.6655</v>
      </c>
      <c r="AG15" s="28">
        <f t="shared" si="1"/>
        <v>588584.15079999994</v>
      </c>
      <c r="AH15" s="28">
        <f t="shared" si="1"/>
        <v>1014911.534</v>
      </c>
      <c r="AJ15" s="28">
        <f t="shared" si="15"/>
        <v>1175755.1408571429</v>
      </c>
      <c r="AK15" s="28">
        <f t="shared" si="16"/>
        <v>1190310.3967619047</v>
      </c>
      <c r="AL15" s="28">
        <f t="shared" si="17"/>
        <v>1494310.4933333332</v>
      </c>
      <c r="AN15" s="28">
        <f t="shared" si="18"/>
        <v>319172.6655</v>
      </c>
      <c r="AO15" s="28">
        <f t="shared" si="2"/>
        <v>588584.15079999994</v>
      </c>
      <c r="AP15" s="28">
        <f t="shared" si="2"/>
        <v>1014911.534</v>
      </c>
      <c r="AR15" s="31"/>
      <c r="AS15" s="31"/>
      <c r="AT15" s="31"/>
      <c r="AV15" s="31"/>
      <c r="AW15" s="31"/>
      <c r="AX15" s="31"/>
      <c r="AZ15" s="32">
        <f t="shared" si="3"/>
        <v>5745.8367428570054</v>
      </c>
      <c r="BA15" s="32">
        <f t="shared" si="4"/>
        <v>219624.98963809526</v>
      </c>
      <c r="BB15" s="32">
        <f t="shared" si="4"/>
        <v>145190.93526666681</v>
      </c>
      <c r="BD15" s="32">
        <f t="shared" si="5"/>
        <v>70913.558699999994</v>
      </c>
      <c r="BE15" s="32">
        <f t="shared" si="6"/>
        <v>260007.533</v>
      </c>
      <c r="BF15" s="32">
        <f t="shared" si="6"/>
        <v>254784.58039999998</v>
      </c>
      <c r="BG15" s="33"/>
      <c r="BH15" s="32">
        <f t="shared" si="19"/>
        <v>76659.395442857</v>
      </c>
      <c r="BI15" s="32">
        <f t="shared" si="7"/>
        <v>479632.52263809525</v>
      </c>
      <c r="BJ15" s="32">
        <f t="shared" si="7"/>
        <v>399975.51566666679</v>
      </c>
      <c r="BL15" s="32">
        <f t="shared" si="20"/>
        <v>-53041.920300000114</v>
      </c>
      <c r="BM15" s="32">
        <f t="shared" si="8"/>
        <v>160109.46980000008</v>
      </c>
      <c r="BN15" s="32">
        <f t="shared" si="8"/>
        <v>70475.410600000061</v>
      </c>
      <c r="BP15" s="32">
        <f t="shared" si="21"/>
        <v>70913.558699999994</v>
      </c>
      <c r="BQ15" s="32">
        <f t="shared" si="9"/>
        <v>260007.533</v>
      </c>
      <c r="BR15" s="32">
        <f t="shared" si="9"/>
        <v>254784.58039999998</v>
      </c>
      <c r="BT15" s="32">
        <f t="shared" si="22"/>
        <v>17871.63839999988</v>
      </c>
      <c r="BU15" s="32">
        <f t="shared" si="10"/>
        <v>420117.00280000007</v>
      </c>
      <c r="BV15" s="32">
        <f t="shared" si="10"/>
        <v>325259.99100000004</v>
      </c>
      <c r="BX15" s="3">
        <v>0</v>
      </c>
      <c r="BY15" s="3">
        <v>0</v>
      </c>
      <c r="BZ15" s="3">
        <v>0</v>
      </c>
    </row>
    <row r="16" spans="1:78" x14ac:dyDescent="0.2">
      <c r="A16" s="207"/>
      <c r="B16" s="207"/>
      <c r="C16" s="34" t="s">
        <v>40</v>
      </c>
      <c r="D16" s="25">
        <v>365235</v>
      </c>
      <c r="E16" s="25">
        <v>377909</v>
      </c>
      <c r="F16" s="25">
        <v>333325</v>
      </c>
      <c r="G16" s="26"/>
      <c r="H16" s="25">
        <v>174111</v>
      </c>
      <c r="I16" s="25">
        <v>220798</v>
      </c>
      <c r="J16" s="25">
        <v>196735</v>
      </c>
      <c r="K16" s="26"/>
      <c r="L16" s="28">
        <f>+D16*L$5</f>
        <v>2649085.9784999997</v>
      </c>
      <c r="M16" s="28">
        <f>+E16*M$5</f>
        <v>3102595.0990999998</v>
      </c>
      <c r="N16" s="28">
        <f>+F16*N$5</f>
        <v>3216652.915</v>
      </c>
      <c r="P16" s="28">
        <f t="shared" si="23"/>
        <v>1262844.4941</v>
      </c>
      <c r="Q16" s="28">
        <f t="shared" si="23"/>
        <v>1812729.5001999999</v>
      </c>
      <c r="R16" s="28">
        <f t="shared" si="23"/>
        <v>1898532.0970000001</v>
      </c>
      <c r="T16" s="29">
        <v>321147</v>
      </c>
      <c r="U16" s="29">
        <v>318986</v>
      </c>
      <c r="V16" s="29">
        <v>304731</v>
      </c>
      <c r="X16" s="30">
        <v>156239</v>
      </c>
      <c r="Y16" s="30">
        <v>208225</v>
      </c>
      <c r="Z16" s="30">
        <v>215251</v>
      </c>
      <c r="AB16" s="28">
        <f t="shared" si="13"/>
        <v>2329311.3056999999</v>
      </c>
      <c r="AC16" s="28">
        <f t="shared" si="0"/>
        <v>2618843.1613999996</v>
      </c>
      <c r="AD16" s="28">
        <f t="shared" si="0"/>
        <v>2940715.0962</v>
      </c>
      <c r="AF16" s="28">
        <f t="shared" si="14"/>
        <v>1133217.0909</v>
      </c>
      <c r="AG16" s="28">
        <f t="shared" si="1"/>
        <v>1709506.4274999998</v>
      </c>
      <c r="AH16" s="28">
        <f t="shared" si="1"/>
        <v>2077215.2002000001</v>
      </c>
      <c r="AJ16" s="28">
        <f t="shared" si="15"/>
        <v>2522939.0271428567</v>
      </c>
      <c r="AK16" s="28">
        <f t="shared" si="16"/>
        <v>2954852.475333333</v>
      </c>
      <c r="AL16" s="28">
        <f t="shared" si="17"/>
        <v>3063478.9666666668</v>
      </c>
      <c r="AN16" s="28">
        <f t="shared" si="18"/>
        <v>1133217.0909</v>
      </c>
      <c r="AO16" s="28">
        <f t="shared" si="2"/>
        <v>1709506.4274999998</v>
      </c>
      <c r="AP16" s="28">
        <f t="shared" si="2"/>
        <v>2077215.2002000001</v>
      </c>
      <c r="AR16" s="31"/>
      <c r="AS16" s="31"/>
      <c r="AT16" s="31"/>
      <c r="AV16" s="31"/>
      <c r="AW16" s="31"/>
      <c r="AX16" s="31"/>
      <c r="AZ16" s="32">
        <f t="shared" si="3"/>
        <v>-193627.72144285683</v>
      </c>
      <c r="BA16" s="32">
        <f t="shared" si="4"/>
        <v>-336009.31393333338</v>
      </c>
      <c r="BB16" s="32">
        <f t="shared" si="4"/>
        <v>-122763.87046666676</v>
      </c>
      <c r="BD16" s="32">
        <f t="shared" si="5"/>
        <v>-129627.40320000006</v>
      </c>
      <c r="BE16" s="32">
        <f t="shared" si="6"/>
        <v>-103223.07270000014</v>
      </c>
      <c r="BF16" s="32">
        <f t="shared" si="6"/>
        <v>178683.10320000001</v>
      </c>
      <c r="BG16" s="33"/>
      <c r="BH16" s="32">
        <f t="shared" si="19"/>
        <v>-323255.12464285688</v>
      </c>
      <c r="BI16" s="32">
        <f t="shared" si="7"/>
        <v>-439232.38663333352</v>
      </c>
      <c r="BJ16" s="32">
        <f t="shared" si="7"/>
        <v>55919.232733333251</v>
      </c>
      <c r="BL16" s="32">
        <f t="shared" si="20"/>
        <v>-319774.67279999983</v>
      </c>
      <c r="BM16" s="32">
        <f t="shared" si="8"/>
        <v>-483751.93770000013</v>
      </c>
      <c r="BN16" s="32">
        <f t="shared" si="8"/>
        <v>-275937.81880000001</v>
      </c>
      <c r="BP16" s="32">
        <f t="shared" si="21"/>
        <v>-129627.40320000006</v>
      </c>
      <c r="BQ16" s="32">
        <f t="shared" si="9"/>
        <v>-103223.07270000014</v>
      </c>
      <c r="BR16" s="32">
        <f t="shared" si="9"/>
        <v>178683.10320000001</v>
      </c>
      <c r="BT16" s="32">
        <f t="shared" si="22"/>
        <v>-449402.07599999988</v>
      </c>
      <c r="BU16" s="32">
        <f t="shared" si="10"/>
        <v>-586975.01040000026</v>
      </c>
      <c r="BV16" s="32">
        <f t="shared" si="10"/>
        <v>-97254.715599999996</v>
      </c>
      <c r="BX16" s="3">
        <v>0</v>
      </c>
      <c r="BY16" s="3">
        <v>0</v>
      </c>
      <c r="BZ16" s="3">
        <v>0</v>
      </c>
    </row>
    <row r="17" spans="1:78" x14ac:dyDescent="0.2">
      <c r="A17" s="207"/>
      <c r="B17" s="207"/>
      <c r="C17" s="34" t="s">
        <v>41</v>
      </c>
      <c r="D17" s="35">
        <v>-9999999</v>
      </c>
      <c r="E17" s="35">
        <v>-9999999</v>
      </c>
      <c r="F17" s="35">
        <v>-9999999</v>
      </c>
      <c r="G17" s="26"/>
      <c r="H17" s="35">
        <v>-9999999</v>
      </c>
      <c r="I17" s="35">
        <v>-9999999</v>
      </c>
      <c r="J17" s="35">
        <v>-9999999</v>
      </c>
      <c r="K17" s="26"/>
      <c r="L17" s="28">
        <f>+AB17</f>
        <v>35068.738499999999</v>
      </c>
      <c r="M17" s="28">
        <f>+AC17</f>
        <v>47486.061599999994</v>
      </c>
      <c r="N17" s="28">
        <f>+AD17</f>
        <v>48135.1976</v>
      </c>
      <c r="P17" s="28">
        <f>+AF17</f>
        <v>87.037199999999999</v>
      </c>
      <c r="Q17" s="28">
        <f>+AG17</f>
        <v>73.889099999999999</v>
      </c>
      <c r="R17" s="28">
        <f>+AH17</f>
        <v>9.6501999999999999</v>
      </c>
      <c r="T17" s="29">
        <v>4835</v>
      </c>
      <c r="U17" s="29">
        <v>5784</v>
      </c>
      <c r="V17" s="29">
        <v>4988</v>
      </c>
      <c r="X17" s="30">
        <v>12</v>
      </c>
      <c r="Y17" s="30">
        <v>9</v>
      </c>
      <c r="Z17" s="30">
        <v>1</v>
      </c>
      <c r="AA17" s="36"/>
      <c r="AB17" s="28">
        <f t="shared" si="13"/>
        <v>35068.738499999999</v>
      </c>
      <c r="AC17" s="28">
        <f t="shared" si="0"/>
        <v>47486.061599999994</v>
      </c>
      <c r="AD17" s="28">
        <f t="shared" si="0"/>
        <v>48135.1976</v>
      </c>
      <c r="AF17" s="28">
        <f t="shared" si="14"/>
        <v>87.037199999999999</v>
      </c>
      <c r="AG17" s="28">
        <f t="shared" si="1"/>
        <v>73.889099999999999</v>
      </c>
      <c r="AH17" s="28">
        <f t="shared" si="1"/>
        <v>9.6501999999999999</v>
      </c>
      <c r="AJ17" s="28">
        <f t="shared" si="15"/>
        <v>33398.798571428568</v>
      </c>
      <c r="AK17" s="28">
        <f t="shared" si="16"/>
        <v>45224.820571428565</v>
      </c>
      <c r="AL17" s="28">
        <f t="shared" si="17"/>
        <v>45843.045333333328</v>
      </c>
      <c r="AN17" s="28">
        <f t="shared" si="18"/>
        <v>87.037199999999999</v>
      </c>
      <c r="AO17" s="28">
        <f t="shared" si="2"/>
        <v>73.889099999999999</v>
      </c>
      <c r="AP17" s="28">
        <f t="shared" si="2"/>
        <v>9.6501999999999999</v>
      </c>
      <c r="AR17" s="31"/>
      <c r="AS17" s="31"/>
      <c r="AT17" s="31"/>
      <c r="AV17" s="31"/>
      <c r="AW17" s="31"/>
      <c r="AX17" s="31"/>
      <c r="AZ17" s="32">
        <f t="shared" si="3"/>
        <v>0</v>
      </c>
      <c r="BA17" s="32">
        <f t="shared" si="4"/>
        <v>0</v>
      </c>
      <c r="BB17" s="32">
        <f t="shared" si="4"/>
        <v>0</v>
      </c>
      <c r="BD17" s="32">
        <f t="shared" si="5"/>
        <v>0</v>
      </c>
      <c r="BE17" s="32">
        <f t="shared" si="6"/>
        <v>0</v>
      </c>
      <c r="BF17" s="32">
        <f t="shared" si="6"/>
        <v>0</v>
      </c>
      <c r="BG17" s="33"/>
      <c r="BH17" s="32">
        <f t="shared" si="19"/>
        <v>0</v>
      </c>
      <c r="BI17" s="32">
        <f t="shared" si="7"/>
        <v>0</v>
      </c>
      <c r="BJ17" s="32">
        <f t="shared" si="7"/>
        <v>0</v>
      </c>
      <c r="BL17" s="32">
        <f t="shared" si="20"/>
        <v>0</v>
      </c>
      <c r="BM17" s="32">
        <f t="shared" si="8"/>
        <v>0</v>
      </c>
      <c r="BN17" s="32">
        <f t="shared" si="8"/>
        <v>0</v>
      </c>
      <c r="BP17" s="32">
        <f t="shared" si="21"/>
        <v>0</v>
      </c>
      <c r="BQ17" s="32">
        <f t="shared" si="9"/>
        <v>0</v>
      </c>
      <c r="BR17" s="32">
        <f t="shared" si="9"/>
        <v>0</v>
      </c>
      <c r="BT17" s="32">
        <f t="shared" si="22"/>
        <v>0</v>
      </c>
      <c r="BU17" s="32">
        <f t="shared" si="10"/>
        <v>0</v>
      </c>
      <c r="BV17" s="32">
        <f t="shared" si="10"/>
        <v>0</v>
      </c>
      <c r="BX17" s="3">
        <v>0</v>
      </c>
      <c r="BY17" s="3">
        <v>0</v>
      </c>
      <c r="BZ17" s="3">
        <v>0</v>
      </c>
    </row>
    <row r="18" spans="1:78" x14ac:dyDescent="0.2">
      <c r="A18" s="207"/>
      <c r="B18" s="207"/>
      <c r="C18" s="34" t="s">
        <v>42</v>
      </c>
      <c r="D18" s="25">
        <v>48888</v>
      </c>
      <c r="E18" s="25">
        <v>40572</v>
      </c>
      <c r="F18" s="25">
        <v>35093</v>
      </c>
      <c r="G18" s="26"/>
      <c r="H18" s="25">
        <v>1064</v>
      </c>
      <c r="I18" s="27">
        <v>700</v>
      </c>
      <c r="J18" s="27">
        <v>514</v>
      </c>
      <c r="K18" s="26"/>
      <c r="L18" s="28">
        <f>+D18*L$5</f>
        <v>354589.5528</v>
      </c>
      <c r="M18" s="28">
        <f>+E18*M$5</f>
        <v>333092.06279999996</v>
      </c>
      <c r="N18" s="28">
        <f>+F18*N$5</f>
        <v>338654.46860000002</v>
      </c>
      <c r="P18" s="28">
        <f>+H18*P$5</f>
        <v>7717.2983999999997</v>
      </c>
      <c r="Q18" s="28">
        <f>+I18*Q$5</f>
        <v>5746.9299999999994</v>
      </c>
      <c r="R18" s="28">
        <f>+J18*R$5</f>
        <v>4960.2028</v>
      </c>
      <c r="T18" s="29">
        <v>25862</v>
      </c>
      <c r="U18" s="29">
        <v>30621</v>
      </c>
      <c r="V18" s="29">
        <v>31434</v>
      </c>
      <c r="X18" s="30">
        <v>541</v>
      </c>
      <c r="Y18" s="30">
        <v>3859</v>
      </c>
      <c r="Z18" s="30">
        <v>978</v>
      </c>
      <c r="AB18" s="28">
        <f t="shared" si="13"/>
        <v>187579.6722</v>
      </c>
      <c r="AC18" s="28">
        <f t="shared" si="0"/>
        <v>251395.34789999999</v>
      </c>
      <c r="AD18" s="28">
        <f t="shared" si="0"/>
        <v>303344.38679999998</v>
      </c>
      <c r="AF18" s="28">
        <f t="shared" si="14"/>
        <v>3923.9270999999999</v>
      </c>
      <c r="AG18" s="28">
        <f t="shared" si="1"/>
        <v>31682.004099999998</v>
      </c>
      <c r="AH18" s="28">
        <f t="shared" si="1"/>
        <v>9437.8955999999998</v>
      </c>
      <c r="AJ18" s="28">
        <f t="shared" si="15"/>
        <v>337704.33600000001</v>
      </c>
      <c r="AK18" s="28">
        <f t="shared" si="16"/>
        <v>317230.53599999996</v>
      </c>
      <c r="AL18" s="28">
        <f t="shared" si="17"/>
        <v>322528.06533333333</v>
      </c>
      <c r="AN18" s="28">
        <f t="shared" si="18"/>
        <v>3923.9270999999999</v>
      </c>
      <c r="AO18" s="28">
        <f t="shared" si="2"/>
        <v>31682.004099999998</v>
      </c>
      <c r="AP18" s="28">
        <f t="shared" si="2"/>
        <v>9437.8955999999998</v>
      </c>
      <c r="AR18" s="31"/>
      <c r="AS18" s="31"/>
      <c r="AT18" s="31"/>
      <c r="AV18" s="31"/>
      <c r="AW18" s="31"/>
      <c r="AX18" s="31"/>
      <c r="AZ18" s="32">
        <f t="shared" si="3"/>
        <v>-150124.66380000001</v>
      </c>
      <c r="BA18" s="32">
        <f t="shared" si="4"/>
        <v>-65835.18809999997</v>
      </c>
      <c r="BB18" s="32">
        <f t="shared" si="4"/>
        <v>-19183.678533333354</v>
      </c>
      <c r="BD18" s="32">
        <f t="shared" si="5"/>
        <v>-3793.3712999999998</v>
      </c>
      <c r="BE18" s="32">
        <f t="shared" si="6"/>
        <v>25935.074099999998</v>
      </c>
      <c r="BF18" s="32">
        <f t="shared" si="6"/>
        <v>4477.6927999999998</v>
      </c>
      <c r="BG18" s="33"/>
      <c r="BH18" s="32">
        <f t="shared" si="19"/>
        <v>-153918.03510000001</v>
      </c>
      <c r="BI18" s="32">
        <f t="shared" si="7"/>
        <v>-39900.113999999972</v>
      </c>
      <c r="BJ18" s="32">
        <f t="shared" si="7"/>
        <v>-14705.985733333353</v>
      </c>
      <c r="BL18" s="32">
        <f t="shared" si="20"/>
        <v>-167009.8806</v>
      </c>
      <c r="BM18" s="32">
        <f t="shared" si="8"/>
        <v>-81696.714899999963</v>
      </c>
      <c r="BN18" s="32">
        <f t="shared" si="8"/>
        <v>-35310.081800000044</v>
      </c>
      <c r="BP18" s="32">
        <f t="shared" si="21"/>
        <v>-3793.3712999999998</v>
      </c>
      <c r="BQ18" s="32">
        <f t="shared" si="9"/>
        <v>25935.074099999998</v>
      </c>
      <c r="BR18" s="32">
        <f t="shared" si="9"/>
        <v>4477.6927999999998</v>
      </c>
      <c r="BT18" s="32">
        <f t="shared" si="22"/>
        <v>-170803.2519</v>
      </c>
      <c r="BU18" s="32">
        <f t="shared" si="10"/>
        <v>-55761.640799999965</v>
      </c>
      <c r="BV18" s="32">
        <f t="shared" si="10"/>
        <v>-30832.389000000043</v>
      </c>
      <c r="BX18" s="3">
        <v>0</v>
      </c>
      <c r="BY18" s="3">
        <v>0</v>
      </c>
      <c r="BZ18" s="3">
        <v>0</v>
      </c>
    </row>
    <row r="19" spans="1:78" x14ac:dyDescent="0.2">
      <c r="A19" s="207"/>
      <c r="B19" s="207"/>
      <c r="C19" s="34" t="s">
        <v>43</v>
      </c>
      <c r="D19" s="35">
        <v>-9999999</v>
      </c>
      <c r="E19" s="35">
        <v>-9999999</v>
      </c>
      <c r="F19" s="35">
        <v>-9999999</v>
      </c>
      <c r="G19" s="26"/>
      <c r="H19" s="35">
        <v>-9999999</v>
      </c>
      <c r="I19" s="35">
        <v>-9999999</v>
      </c>
      <c r="J19" s="35">
        <v>-9999999</v>
      </c>
      <c r="K19" s="26"/>
      <c r="L19" s="28">
        <f>+AB19</f>
        <v>367289.73089999997</v>
      </c>
      <c r="M19" s="28">
        <f>+AC19</f>
        <v>383312.02109999995</v>
      </c>
      <c r="N19" s="28">
        <f>+AD19</f>
        <v>440811.48580000002</v>
      </c>
      <c r="P19" s="28">
        <f>+AF19</f>
        <v>4932.1080000000002</v>
      </c>
      <c r="Q19" s="28">
        <f>+AG19</f>
        <v>5943.9675999999999</v>
      </c>
      <c r="R19" s="28">
        <f>+AH19</f>
        <v>7546.4564</v>
      </c>
      <c r="T19" s="29">
        <v>50639</v>
      </c>
      <c r="U19" s="29">
        <v>46689</v>
      </c>
      <c r="V19" s="29">
        <v>45679</v>
      </c>
      <c r="X19" s="30">
        <v>680</v>
      </c>
      <c r="Y19" s="30">
        <v>724</v>
      </c>
      <c r="Z19" s="30">
        <v>782</v>
      </c>
      <c r="AB19" s="28">
        <f t="shared" si="13"/>
        <v>367289.73089999997</v>
      </c>
      <c r="AC19" s="28">
        <f t="shared" si="0"/>
        <v>383312.02109999995</v>
      </c>
      <c r="AD19" s="28">
        <f t="shared" si="0"/>
        <v>440811.48580000002</v>
      </c>
      <c r="AF19" s="28">
        <f t="shared" si="14"/>
        <v>4932.1080000000002</v>
      </c>
      <c r="AG19" s="28">
        <f t="shared" si="1"/>
        <v>5943.9675999999999</v>
      </c>
      <c r="AH19" s="28">
        <f t="shared" si="1"/>
        <v>7546.4564</v>
      </c>
      <c r="AJ19" s="28">
        <f t="shared" si="15"/>
        <v>349799.74371428567</v>
      </c>
      <c r="AK19" s="28">
        <f t="shared" si="16"/>
        <v>365059.06771428563</v>
      </c>
      <c r="AL19" s="28">
        <f t="shared" si="17"/>
        <v>419820.46266666666</v>
      </c>
      <c r="AN19" s="28">
        <f t="shared" si="18"/>
        <v>4932.1080000000002</v>
      </c>
      <c r="AO19" s="28">
        <f t="shared" si="2"/>
        <v>5943.9675999999999</v>
      </c>
      <c r="AP19" s="28">
        <f t="shared" si="2"/>
        <v>7546.4564</v>
      </c>
      <c r="AR19" s="31"/>
      <c r="AS19" s="31"/>
      <c r="AT19" s="31"/>
      <c r="AV19" s="31"/>
      <c r="AW19" s="31"/>
      <c r="AX19" s="31"/>
      <c r="AZ19" s="32">
        <f t="shared" si="3"/>
        <v>0</v>
      </c>
      <c r="BA19" s="32">
        <f t="shared" si="4"/>
        <v>0</v>
      </c>
      <c r="BB19" s="32">
        <f t="shared" si="4"/>
        <v>0</v>
      </c>
      <c r="BD19" s="32">
        <f t="shared" si="5"/>
        <v>0</v>
      </c>
      <c r="BE19" s="32">
        <f t="shared" si="6"/>
        <v>0</v>
      </c>
      <c r="BF19" s="32">
        <f t="shared" si="6"/>
        <v>0</v>
      </c>
      <c r="BG19" s="33"/>
      <c r="BH19" s="32">
        <f t="shared" si="19"/>
        <v>0</v>
      </c>
      <c r="BI19" s="32">
        <f t="shared" si="7"/>
        <v>0</v>
      </c>
      <c r="BJ19" s="32">
        <f t="shared" si="7"/>
        <v>0</v>
      </c>
      <c r="BL19" s="32">
        <f t="shared" si="20"/>
        <v>0</v>
      </c>
      <c r="BM19" s="32">
        <f t="shared" si="8"/>
        <v>0</v>
      </c>
      <c r="BN19" s="32">
        <f t="shared" si="8"/>
        <v>0</v>
      </c>
      <c r="BP19" s="32">
        <f t="shared" si="21"/>
        <v>0</v>
      </c>
      <c r="BQ19" s="32">
        <f t="shared" si="9"/>
        <v>0</v>
      </c>
      <c r="BR19" s="32">
        <f t="shared" si="9"/>
        <v>0</v>
      </c>
      <c r="BT19" s="32">
        <f t="shared" si="22"/>
        <v>0</v>
      </c>
      <c r="BU19" s="32">
        <f t="shared" si="10"/>
        <v>0</v>
      </c>
      <c r="BV19" s="32">
        <f t="shared" si="10"/>
        <v>0</v>
      </c>
      <c r="BX19" s="3">
        <v>0</v>
      </c>
      <c r="BY19" s="3">
        <v>0</v>
      </c>
      <c r="BZ19" s="3">
        <v>0</v>
      </c>
    </row>
    <row r="20" spans="1:78" x14ac:dyDescent="0.2">
      <c r="A20" s="207"/>
      <c r="B20" s="207"/>
      <c r="C20" s="34" t="s">
        <v>44</v>
      </c>
      <c r="D20" s="37">
        <v>14442</v>
      </c>
      <c r="E20" s="37">
        <v>3451</v>
      </c>
      <c r="F20" s="37">
        <v>6732</v>
      </c>
      <c r="G20" s="38"/>
      <c r="H20" s="39">
        <v>55</v>
      </c>
      <c r="I20" s="39">
        <v>41</v>
      </c>
      <c r="J20" s="39">
        <v>120</v>
      </c>
      <c r="K20" s="38"/>
      <c r="L20" s="28">
        <f t="shared" ref="L20:N24" si="24">+D20*L$5</f>
        <v>104749.2702</v>
      </c>
      <c r="M20" s="28">
        <f t="shared" si="24"/>
        <v>28332.364899999997</v>
      </c>
      <c r="N20" s="28">
        <f t="shared" si="24"/>
        <v>64965.146399999998</v>
      </c>
      <c r="P20" s="28">
        <f t="shared" ref="P20:R24" si="25">+H20*P$5</f>
        <v>398.9205</v>
      </c>
      <c r="Q20" s="28">
        <f t="shared" si="25"/>
        <v>336.60589999999996</v>
      </c>
      <c r="R20" s="28">
        <f t="shared" si="25"/>
        <v>1158.0239999999999</v>
      </c>
      <c r="T20" s="29">
        <v>14442</v>
      </c>
      <c r="U20" s="29">
        <v>3451</v>
      </c>
      <c r="V20" s="29">
        <v>6732</v>
      </c>
      <c r="X20" s="30">
        <v>55</v>
      </c>
      <c r="Y20" s="30">
        <v>41</v>
      </c>
      <c r="Z20" s="30">
        <v>120</v>
      </c>
      <c r="AB20" s="28">
        <f t="shared" si="13"/>
        <v>104749.2702</v>
      </c>
      <c r="AC20" s="28">
        <f t="shared" si="0"/>
        <v>28332.364899999997</v>
      </c>
      <c r="AD20" s="28">
        <f t="shared" si="0"/>
        <v>64965.146399999998</v>
      </c>
      <c r="AF20" s="28">
        <f t="shared" si="14"/>
        <v>398.9205</v>
      </c>
      <c r="AG20" s="28">
        <f t="shared" si="1"/>
        <v>336.60589999999996</v>
      </c>
      <c r="AH20" s="28">
        <f t="shared" si="1"/>
        <v>1158.0239999999999</v>
      </c>
      <c r="AJ20" s="28">
        <f t="shared" si="15"/>
        <v>99761.209714285709</v>
      </c>
      <c r="AK20" s="28">
        <f t="shared" si="16"/>
        <v>26983.204666666661</v>
      </c>
      <c r="AL20" s="28">
        <f t="shared" si="17"/>
        <v>61871.567999999992</v>
      </c>
      <c r="AN20" s="28">
        <f t="shared" si="18"/>
        <v>398.9205</v>
      </c>
      <c r="AO20" s="28">
        <f t="shared" si="2"/>
        <v>336.60589999999996</v>
      </c>
      <c r="AP20" s="28">
        <f t="shared" si="2"/>
        <v>1158.0239999999999</v>
      </c>
      <c r="AR20" s="31"/>
      <c r="AS20" s="31"/>
      <c r="AT20" s="31"/>
      <c r="AV20" s="31"/>
      <c r="AW20" s="31"/>
      <c r="AX20" s="31"/>
      <c r="AZ20" s="32">
        <f t="shared" si="3"/>
        <v>0</v>
      </c>
      <c r="BA20" s="32">
        <f t="shared" si="4"/>
        <v>0</v>
      </c>
      <c r="BB20" s="32">
        <f t="shared" si="4"/>
        <v>0</v>
      </c>
      <c r="BD20" s="32">
        <f t="shared" si="5"/>
        <v>0</v>
      </c>
      <c r="BE20" s="32">
        <f t="shared" si="6"/>
        <v>0</v>
      </c>
      <c r="BF20" s="32">
        <f t="shared" si="6"/>
        <v>0</v>
      </c>
      <c r="BG20" s="33"/>
      <c r="BH20" s="32">
        <f t="shared" si="19"/>
        <v>0</v>
      </c>
      <c r="BI20" s="32">
        <f t="shared" si="7"/>
        <v>0</v>
      </c>
      <c r="BJ20" s="32">
        <f t="shared" si="7"/>
        <v>0</v>
      </c>
      <c r="BL20" s="32">
        <f t="shared" si="20"/>
        <v>0</v>
      </c>
      <c r="BM20" s="32">
        <f t="shared" si="8"/>
        <v>0</v>
      </c>
      <c r="BN20" s="32">
        <f t="shared" si="8"/>
        <v>0</v>
      </c>
      <c r="BP20" s="32">
        <f t="shared" si="21"/>
        <v>0</v>
      </c>
      <c r="BQ20" s="32">
        <f t="shared" si="9"/>
        <v>0</v>
      </c>
      <c r="BR20" s="32">
        <f t="shared" si="9"/>
        <v>0</v>
      </c>
      <c r="BT20" s="32">
        <f t="shared" si="22"/>
        <v>0</v>
      </c>
      <c r="BU20" s="32">
        <f t="shared" si="10"/>
        <v>0</v>
      </c>
      <c r="BV20" s="32">
        <f t="shared" si="10"/>
        <v>0</v>
      </c>
      <c r="BX20" s="3">
        <v>0</v>
      </c>
      <c r="BY20" s="3">
        <v>0</v>
      </c>
      <c r="BZ20" s="3">
        <v>0</v>
      </c>
    </row>
    <row r="21" spans="1:78" x14ac:dyDescent="0.2">
      <c r="A21" s="207"/>
      <c r="B21" s="207"/>
      <c r="C21" s="34" t="s">
        <v>45</v>
      </c>
      <c r="D21" s="25">
        <v>988151</v>
      </c>
      <c r="E21" s="25">
        <v>934863</v>
      </c>
      <c r="F21" s="25">
        <v>729672</v>
      </c>
      <c r="G21" s="26"/>
      <c r="H21" s="25">
        <v>857601</v>
      </c>
      <c r="I21" s="25">
        <v>982828</v>
      </c>
      <c r="J21" s="25">
        <v>764576</v>
      </c>
      <c r="K21" s="26"/>
      <c r="L21" s="28">
        <f t="shared" si="24"/>
        <v>7167158.0181</v>
      </c>
      <c r="M21" s="28">
        <f t="shared" si="24"/>
        <v>7675131.7436999995</v>
      </c>
      <c r="N21" s="28">
        <f t="shared" si="24"/>
        <v>7041480.7343999995</v>
      </c>
      <c r="P21" s="28">
        <f t="shared" si="25"/>
        <v>6220265.8130999999</v>
      </c>
      <c r="Q21" s="28">
        <f t="shared" si="25"/>
        <v>8068919.5971999997</v>
      </c>
      <c r="R21" s="28">
        <f t="shared" si="25"/>
        <v>7378311.3152000001</v>
      </c>
      <c r="T21" s="29">
        <v>573759</v>
      </c>
      <c r="U21" s="29">
        <v>603760</v>
      </c>
      <c r="V21" s="29">
        <v>512526</v>
      </c>
      <c r="X21" s="30">
        <v>76225</v>
      </c>
      <c r="Y21" s="30">
        <v>58811</v>
      </c>
      <c r="Z21" s="30">
        <v>102732</v>
      </c>
      <c r="AB21" s="28">
        <f t="shared" si="13"/>
        <v>4161531.4029000001</v>
      </c>
      <c r="AC21" s="28">
        <f t="shared" si="0"/>
        <v>4956809.2239999995</v>
      </c>
      <c r="AD21" s="28">
        <f t="shared" si="0"/>
        <v>4945978.4051999999</v>
      </c>
      <c r="AF21" s="28">
        <f t="shared" si="14"/>
        <v>552867.54749999999</v>
      </c>
      <c r="AG21" s="28">
        <f t="shared" si="1"/>
        <v>482832.42889999994</v>
      </c>
      <c r="AH21" s="28">
        <f t="shared" si="1"/>
        <v>991384.34640000004</v>
      </c>
      <c r="AJ21" s="28">
        <f t="shared" si="15"/>
        <v>6825864.7791428566</v>
      </c>
      <c r="AK21" s="28">
        <f t="shared" si="16"/>
        <v>7309649.2797142854</v>
      </c>
      <c r="AL21" s="28">
        <f t="shared" si="17"/>
        <v>6706172.1279999996</v>
      </c>
      <c r="AN21" s="28">
        <f t="shared" si="18"/>
        <v>552867.54749999999</v>
      </c>
      <c r="AO21" s="28">
        <f t="shared" si="2"/>
        <v>482832.42889999994</v>
      </c>
      <c r="AP21" s="28">
        <f t="shared" si="2"/>
        <v>991384.34640000004</v>
      </c>
      <c r="AR21" s="31"/>
      <c r="AS21" s="31"/>
      <c r="AT21" s="31"/>
      <c r="AV21" s="31"/>
      <c r="AW21" s="31"/>
      <c r="AX21" s="31"/>
      <c r="AZ21" s="32">
        <f t="shared" si="3"/>
        <v>-2664333.3762428565</v>
      </c>
      <c r="BA21" s="32">
        <f t="shared" si="4"/>
        <v>-2352840.0557142859</v>
      </c>
      <c r="BB21" s="32">
        <f t="shared" si="4"/>
        <v>-1760193.7227999996</v>
      </c>
      <c r="BD21" s="32">
        <f t="shared" si="5"/>
        <v>-5667398.2655999996</v>
      </c>
      <c r="BE21" s="32">
        <f t="shared" si="6"/>
        <v>-7586087.1683</v>
      </c>
      <c r="BF21" s="32">
        <f t="shared" si="6"/>
        <v>-6386926.9687999999</v>
      </c>
      <c r="BG21" s="33"/>
      <c r="BH21" s="32">
        <f t="shared" si="19"/>
        <v>-8331731.6418428561</v>
      </c>
      <c r="BI21" s="32">
        <f t="shared" si="7"/>
        <v>-9938927.224014286</v>
      </c>
      <c r="BJ21" s="32">
        <f t="shared" si="7"/>
        <v>-8147120.6915999996</v>
      </c>
      <c r="BL21" s="32">
        <f t="shared" si="20"/>
        <v>-3005626.6151999999</v>
      </c>
      <c r="BM21" s="32">
        <f t="shared" si="8"/>
        <v>-2718322.5197000001</v>
      </c>
      <c r="BN21" s="32">
        <f t="shared" si="8"/>
        <v>-2095502.3291999996</v>
      </c>
      <c r="BP21" s="32">
        <f t="shared" si="21"/>
        <v>-5667398.2655999996</v>
      </c>
      <c r="BQ21" s="32">
        <f t="shared" si="9"/>
        <v>-7586087.1683</v>
      </c>
      <c r="BR21" s="32">
        <f t="shared" si="9"/>
        <v>-6386926.9687999999</v>
      </c>
      <c r="BT21" s="32">
        <f t="shared" si="22"/>
        <v>-8673024.8807999995</v>
      </c>
      <c r="BU21" s="32">
        <f t="shared" si="10"/>
        <v>-10304409.688000001</v>
      </c>
      <c r="BV21" s="32">
        <f t="shared" si="10"/>
        <v>-8482429.2980000004</v>
      </c>
      <c r="BX21" s="3">
        <v>0</v>
      </c>
      <c r="BY21" s="3">
        <v>0</v>
      </c>
      <c r="BZ21" s="3">
        <v>0</v>
      </c>
    </row>
    <row r="22" spans="1:78" x14ac:dyDescent="0.2">
      <c r="A22" s="207"/>
      <c r="B22" s="208"/>
      <c r="C22" s="40" t="s">
        <v>46</v>
      </c>
      <c r="D22" s="25">
        <v>264466</v>
      </c>
      <c r="E22" s="25">
        <v>297264</v>
      </c>
      <c r="F22" s="25">
        <v>250566</v>
      </c>
      <c r="G22" s="26"/>
      <c r="H22" s="25">
        <v>8098</v>
      </c>
      <c r="I22" s="25">
        <v>9475</v>
      </c>
      <c r="J22" s="25">
        <v>7429</v>
      </c>
      <c r="K22" s="26"/>
      <c r="L22" s="28">
        <f t="shared" si="24"/>
        <v>1918198.3446</v>
      </c>
      <c r="M22" s="28">
        <f t="shared" si="24"/>
        <v>2440507.7135999999</v>
      </c>
      <c r="N22" s="28">
        <f t="shared" si="24"/>
        <v>2418012.0131999999</v>
      </c>
      <c r="P22" s="28">
        <f t="shared" si="25"/>
        <v>58735.603799999997</v>
      </c>
      <c r="Q22" s="28">
        <f t="shared" si="25"/>
        <v>77788.802499999991</v>
      </c>
      <c r="R22" s="28">
        <f t="shared" si="25"/>
        <v>71691.335800000001</v>
      </c>
      <c r="T22" s="29">
        <v>223339</v>
      </c>
      <c r="U22" s="29">
        <v>177186</v>
      </c>
      <c r="V22" s="29">
        <v>181588</v>
      </c>
      <c r="X22" s="30">
        <v>6917</v>
      </c>
      <c r="Y22" s="30">
        <v>9649</v>
      </c>
      <c r="Z22" s="30">
        <v>5307</v>
      </c>
      <c r="AB22" s="28">
        <f t="shared" si="13"/>
        <v>1619900.1009</v>
      </c>
      <c r="AC22" s="28">
        <f t="shared" si="0"/>
        <v>1454679.3413999998</v>
      </c>
      <c r="AD22" s="28">
        <f t="shared" si="0"/>
        <v>1752360.5175999999</v>
      </c>
      <c r="AF22" s="28">
        <f t="shared" si="14"/>
        <v>50169.6927</v>
      </c>
      <c r="AG22" s="28">
        <f t="shared" si="1"/>
        <v>79217.325099999987</v>
      </c>
      <c r="AH22" s="28">
        <f t="shared" si="1"/>
        <v>51213.611400000002</v>
      </c>
      <c r="AJ22" s="28">
        <f t="shared" si="15"/>
        <v>1826855.5662857143</v>
      </c>
      <c r="AK22" s="28">
        <f t="shared" si="16"/>
        <v>2324293.0605714284</v>
      </c>
      <c r="AL22" s="28">
        <f t="shared" si="17"/>
        <v>2302868.5839999998</v>
      </c>
      <c r="AN22" s="28">
        <f t="shared" si="18"/>
        <v>50169.6927</v>
      </c>
      <c r="AO22" s="28">
        <f t="shared" si="2"/>
        <v>79217.325099999987</v>
      </c>
      <c r="AP22" s="28">
        <f t="shared" si="2"/>
        <v>51213.611400000002</v>
      </c>
      <c r="AR22" s="31"/>
      <c r="AS22" s="31"/>
      <c r="AT22" s="31"/>
      <c r="AV22" s="31"/>
      <c r="AW22" s="31"/>
      <c r="AX22" s="31"/>
      <c r="AZ22" s="32">
        <f t="shared" si="3"/>
        <v>-206955.46538571431</v>
      </c>
      <c r="BA22" s="32">
        <f t="shared" si="4"/>
        <v>-869613.71917142859</v>
      </c>
      <c r="BB22" s="32">
        <f t="shared" si="4"/>
        <v>-550508.06639999989</v>
      </c>
      <c r="BD22" s="32">
        <f t="shared" si="5"/>
        <v>-8565.9110999999975</v>
      </c>
      <c r="BE22" s="32">
        <f t="shared" si="6"/>
        <v>1428.5225999999966</v>
      </c>
      <c r="BF22" s="32">
        <f t="shared" si="6"/>
        <v>-20477.724399999999</v>
      </c>
      <c r="BG22" s="33"/>
      <c r="BH22" s="32">
        <f t="shared" si="19"/>
        <v>-215521.37648571431</v>
      </c>
      <c r="BI22" s="32">
        <f t="shared" si="7"/>
        <v>-868185.19657142856</v>
      </c>
      <c r="BJ22" s="32">
        <f t="shared" si="7"/>
        <v>-570985.79079999984</v>
      </c>
      <c r="BL22" s="32">
        <f t="shared" si="20"/>
        <v>-298298.24369999999</v>
      </c>
      <c r="BM22" s="32">
        <f t="shared" si="8"/>
        <v>-985828.3722000001</v>
      </c>
      <c r="BN22" s="32">
        <f t="shared" si="8"/>
        <v>-665651.49560000002</v>
      </c>
      <c r="BP22" s="32">
        <f t="shared" si="21"/>
        <v>-8565.9110999999975</v>
      </c>
      <c r="BQ22" s="32">
        <f t="shared" si="9"/>
        <v>1428.5225999999966</v>
      </c>
      <c r="BR22" s="32">
        <f t="shared" si="9"/>
        <v>-20477.724399999999</v>
      </c>
      <c r="BT22" s="32">
        <f t="shared" si="22"/>
        <v>-306864.15480000002</v>
      </c>
      <c r="BU22" s="32">
        <f t="shared" si="10"/>
        <v>-984399.84960000007</v>
      </c>
      <c r="BV22" s="32">
        <f t="shared" si="10"/>
        <v>-686129.22</v>
      </c>
      <c r="BX22" s="3">
        <v>0</v>
      </c>
      <c r="BY22" s="3">
        <v>0</v>
      </c>
      <c r="BZ22" s="3">
        <v>0</v>
      </c>
    </row>
    <row r="23" spans="1:78" x14ac:dyDescent="0.2">
      <c r="A23" s="207"/>
      <c r="B23" s="206" t="s">
        <v>47</v>
      </c>
      <c r="C23" s="24" t="s">
        <v>48</v>
      </c>
      <c r="D23" s="25">
        <v>376073</v>
      </c>
      <c r="E23" s="25">
        <v>459115</v>
      </c>
      <c r="F23" s="25">
        <v>384044</v>
      </c>
      <c r="G23" s="26"/>
      <c r="H23" s="25">
        <v>1970</v>
      </c>
      <c r="I23" s="25">
        <v>2049</v>
      </c>
      <c r="J23" s="25">
        <v>1413</v>
      </c>
      <c r="K23" s="26"/>
      <c r="L23" s="28">
        <f t="shared" si="24"/>
        <v>2727695.0762999998</v>
      </c>
      <c r="M23" s="28">
        <f t="shared" si="24"/>
        <v>3769288.2384999995</v>
      </c>
      <c r="N23" s="28">
        <f t="shared" si="24"/>
        <v>3706101.4087999999</v>
      </c>
      <c r="P23" s="28">
        <f t="shared" si="25"/>
        <v>14288.607</v>
      </c>
      <c r="Q23" s="28">
        <f t="shared" si="25"/>
        <v>16822.0851</v>
      </c>
      <c r="R23" s="28">
        <f t="shared" si="25"/>
        <v>13635.732599999999</v>
      </c>
      <c r="T23" s="29">
        <v>379484</v>
      </c>
      <c r="U23" s="29">
        <v>386184</v>
      </c>
      <c r="V23" s="29">
        <v>370929</v>
      </c>
      <c r="X23" s="30">
        <v>33828</v>
      </c>
      <c r="Y23" s="30">
        <v>2832</v>
      </c>
      <c r="Z23" s="30">
        <v>4329</v>
      </c>
      <c r="AB23" s="28">
        <f t="shared" si="13"/>
        <v>2752435.4004000002</v>
      </c>
      <c r="AC23" s="28">
        <f t="shared" si="0"/>
        <v>3170532.0215999996</v>
      </c>
      <c r="AD23" s="28">
        <f t="shared" si="0"/>
        <v>3579539.0358000002</v>
      </c>
      <c r="AF23" s="28">
        <f t="shared" si="14"/>
        <v>245357.86679999999</v>
      </c>
      <c r="AG23" s="28">
        <f t="shared" si="1"/>
        <v>23250.436799999999</v>
      </c>
      <c r="AH23" s="28">
        <f t="shared" si="1"/>
        <v>41775.715799999998</v>
      </c>
      <c r="AJ23" s="28">
        <f t="shared" si="15"/>
        <v>2597804.8345714281</v>
      </c>
      <c r="AK23" s="28">
        <f t="shared" si="16"/>
        <v>3589798.3223809516</v>
      </c>
      <c r="AL23" s="28">
        <f t="shared" si="17"/>
        <v>3529620.3893333329</v>
      </c>
      <c r="AN23" s="28">
        <f t="shared" si="18"/>
        <v>245357.86679999999</v>
      </c>
      <c r="AO23" s="28">
        <f t="shared" si="2"/>
        <v>23250.436799999999</v>
      </c>
      <c r="AP23" s="28">
        <f t="shared" si="2"/>
        <v>41775.715799999998</v>
      </c>
      <c r="AR23" s="31"/>
      <c r="AS23" s="31"/>
      <c r="AT23" s="31"/>
      <c r="AV23" s="31"/>
      <c r="AW23" s="31"/>
      <c r="AX23" s="31"/>
      <c r="AZ23" s="32">
        <f t="shared" si="3"/>
        <v>154630.56582857203</v>
      </c>
      <c r="BA23" s="32">
        <f t="shared" si="4"/>
        <v>-419266.30078095198</v>
      </c>
      <c r="BB23" s="32">
        <f t="shared" si="4"/>
        <v>49918.646466667298</v>
      </c>
      <c r="BD23" s="32">
        <f t="shared" si="5"/>
        <v>231069.2598</v>
      </c>
      <c r="BE23" s="32">
        <f t="shared" si="6"/>
        <v>6428.3516999999993</v>
      </c>
      <c r="BF23" s="32">
        <f t="shared" si="6"/>
        <v>28139.983199999999</v>
      </c>
      <c r="BG23" s="33"/>
      <c r="BH23" s="32">
        <f t="shared" si="19"/>
        <v>385699.82562857203</v>
      </c>
      <c r="BI23" s="32">
        <f t="shared" si="7"/>
        <v>-412837.94908095198</v>
      </c>
      <c r="BJ23" s="32">
        <f t="shared" si="7"/>
        <v>78058.629666667301</v>
      </c>
      <c r="BL23" s="32">
        <f t="shared" si="20"/>
        <v>24740.324100000318</v>
      </c>
      <c r="BM23" s="32">
        <f t="shared" si="8"/>
        <v>-598756.21689999988</v>
      </c>
      <c r="BN23" s="32">
        <f t="shared" si="8"/>
        <v>-126562.37299999967</v>
      </c>
      <c r="BP23" s="32">
        <f t="shared" si="21"/>
        <v>231069.2598</v>
      </c>
      <c r="BQ23" s="32">
        <f t="shared" si="9"/>
        <v>6428.3516999999993</v>
      </c>
      <c r="BR23" s="32">
        <f t="shared" si="9"/>
        <v>28139.983199999999</v>
      </c>
      <c r="BT23" s="32">
        <f t="shared" si="22"/>
        <v>255809.58390000032</v>
      </c>
      <c r="BU23" s="32">
        <f t="shared" si="10"/>
        <v>-592327.86519999988</v>
      </c>
      <c r="BV23" s="32">
        <f t="shared" si="10"/>
        <v>-98422.38979999967</v>
      </c>
      <c r="BX23" s="3">
        <v>0</v>
      </c>
      <c r="BY23" s="3">
        <v>0</v>
      </c>
      <c r="BZ23" s="3">
        <v>0</v>
      </c>
    </row>
    <row r="24" spans="1:78" x14ac:dyDescent="0.2">
      <c r="A24" s="207"/>
      <c r="B24" s="207"/>
      <c r="C24" s="34" t="s">
        <v>49</v>
      </c>
      <c r="D24" s="25">
        <v>76870</v>
      </c>
      <c r="E24" s="25">
        <v>100979</v>
      </c>
      <c r="F24" s="25">
        <v>78123</v>
      </c>
      <c r="G24" s="26"/>
      <c r="H24" s="25">
        <v>1008471</v>
      </c>
      <c r="I24" s="25">
        <v>526310</v>
      </c>
      <c r="J24" s="25">
        <v>314629</v>
      </c>
      <c r="K24" s="26"/>
      <c r="L24" s="28">
        <f t="shared" si="24"/>
        <v>557545.79700000002</v>
      </c>
      <c r="M24" s="28">
        <f t="shared" si="24"/>
        <v>829027.49209999992</v>
      </c>
      <c r="N24" s="28">
        <f t="shared" si="24"/>
        <v>753902.57459999993</v>
      </c>
      <c r="P24" s="28">
        <f t="shared" si="25"/>
        <v>7314541.0100999996</v>
      </c>
      <c r="Q24" s="28">
        <f t="shared" si="25"/>
        <v>4320952.4689999996</v>
      </c>
      <c r="R24" s="28">
        <f t="shared" si="25"/>
        <v>3036232.7757999999</v>
      </c>
      <c r="T24" s="29">
        <v>80448</v>
      </c>
      <c r="U24" s="29">
        <v>87902</v>
      </c>
      <c r="V24" s="29">
        <v>79168</v>
      </c>
      <c r="X24" s="30">
        <v>52570</v>
      </c>
      <c r="Y24" s="30">
        <v>72369</v>
      </c>
      <c r="Z24" s="30">
        <v>53080</v>
      </c>
      <c r="AB24" s="28">
        <f t="shared" si="13"/>
        <v>583497.38879999996</v>
      </c>
      <c r="AC24" s="28">
        <f t="shared" si="0"/>
        <v>721666.6298</v>
      </c>
      <c r="AD24" s="28">
        <f t="shared" si="0"/>
        <v>763987.03359999997</v>
      </c>
      <c r="AF24" s="28">
        <f>+X24*AF$5</f>
        <v>381295.467</v>
      </c>
      <c r="AG24" s="28">
        <f t="shared" si="1"/>
        <v>594142.25309999997</v>
      </c>
      <c r="AH24" s="28">
        <f t="shared" si="1"/>
        <v>512232.61599999998</v>
      </c>
      <c r="AJ24" s="28">
        <f t="shared" si="15"/>
        <v>530995.99714285717</v>
      </c>
      <c r="AK24" s="28">
        <f t="shared" si="16"/>
        <v>789549.99247619032</v>
      </c>
      <c r="AL24" s="28">
        <f t="shared" si="17"/>
        <v>718002.45199999993</v>
      </c>
      <c r="AN24" s="28">
        <f t="shared" si="18"/>
        <v>381295.467</v>
      </c>
      <c r="AO24" s="28">
        <f t="shared" si="2"/>
        <v>594142.25309999997</v>
      </c>
      <c r="AP24" s="28">
        <f t="shared" si="2"/>
        <v>512232.61599999998</v>
      </c>
      <c r="AR24" s="31"/>
      <c r="AS24" s="31"/>
      <c r="AT24" s="31"/>
      <c r="AV24" s="31"/>
      <c r="AW24" s="31"/>
      <c r="AX24" s="31"/>
      <c r="AZ24" s="32">
        <f t="shared" si="3"/>
        <v>52501.391657142784</v>
      </c>
      <c r="BA24" s="32">
        <f t="shared" si="4"/>
        <v>-67883.362676190329</v>
      </c>
      <c r="BB24" s="32">
        <f t="shared" si="4"/>
        <v>45984.581600000034</v>
      </c>
      <c r="BD24" s="32">
        <f t="shared" si="5"/>
        <v>-6933245.5430999994</v>
      </c>
      <c r="BE24" s="32">
        <f t="shared" si="6"/>
        <v>-3726810.2158999997</v>
      </c>
      <c r="BF24" s="32">
        <f t="shared" si="6"/>
        <v>-2524000.1598</v>
      </c>
      <c r="BG24" s="33"/>
      <c r="BH24" s="32">
        <f t="shared" si="19"/>
        <v>-6880744.1514428565</v>
      </c>
      <c r="BI24" s="32">
        <f t="shared" si="7"/>
        <v>-3794693.5785761899</v>
      </c>
      <c r="BJ24" s="32">
        <f t="shared" si="7"/>
        <v>-2478015.5781999999</v>
      </c>
      <c r="BL24" s="32">
        <f t="shared" si="20"/>
        <v>25951.591799999936</v>
      </c>
      <c r="BM24" s="32">
        <f t="shared" si="8"/>
        <v>-107360.86229999992</v>
      </c>
      <c r="BN24" s="32">
        <f t="shared" si="8"/>
        <v>10084.459000000032</v>
      </c>
      <c r="BP24" s="32">
        <f t="shared" si="21"/>
        <v>-6933245.5430999994</v>
      </c>
      <c r="BQ24" s="32">
        <f t="shared" si="9"/>
        <v>-3726810.2158999997</v>
      </c>
      <c r="BR24" s="32">
        <f t="shared" si="9"/>
        <v>-2524000.1598</v>
      </c>
      <c r="BT24" s="32">
        <f t="shared" si="22"/>
        <v>-6907293.9512999998</v>
      </c>
      <c r="BU24" s="32">
        <f t="shared" si="10"/>
        <v>-3834171.0781999994</v>
      </c>
      <c r="BV24" s="32">
        <f t="shared" si="10"/>
        <v>-2513915.7007999998</v>
      </c>
      <c r="BX24" s="3">
        <v>0</v>
      </c>
      <c r="BY24" s="3">
        <v>0</v>
      </c>
      <c r="BZ24" s="3">
        <v>0</v>
      </c>
    </row>
    <row r="25" spans="1:78" x14ac:dyDescent="0.2">
      <c r="A25" s="207"/>
      <c r="B25" s="207"/>
      <c r="C25" s="34" t="s">
        <v>50</v>
      </c>
      <c r="D25" s="35">
        <v>-9999999</v>
      </c>
      <c r="E25" s="35">
        <v>-9999999</v>
      </c>
      <c r="F25" s="35">
        <v>-9999999</v>
      </c>
      <c r="G25" s="26"/>
      <c r="H25" s="35">
        <v>-9999999</v>
      </c>
      <c r="I25" s="35">
        <v>-9999999</v>
      </c>
      <c r="J25" s="35">
        <v>-9999999</v>
      </c>
      <c r="K25" s="26"/>
      <c r="L25" s="28">
        <f>+AB25</f>
        <v>91273.010399999999</v>
      </c>
      <c r="M25" s="28">
        <f>+AC25</f>
        <v>55638.492299999998</v>
      </c>
      <c r="N25" s="28">
        <f>+AD25</f>
        <v>208897.87940000001</v>
      </c>
      <c r="P25" s="28">
        <f>+AF25</f>
        <v>21.7593</v>
      </c>
      <c r="Q25" s="28">
        <f>+AG25</f>
        <v>1042.6572999999999</v>
      </c>
      <c r="R25" s="28">
        <f>+AH25</f>
        <v>598.31240000000003</v>
      </c>
      <c r="T25" s="29">
        <v>12584</v>
      </c>
      <c r="U25" s="29">
        <v>6777</v>
      </c>
      <c r="V25" s="29">
        <v>21647</v>
      </c>
      <c r="X25" s="30">
        <v>3</v>
      </c>
      <c r="Y25" s="30">
        <v>127</v>
      </c>
      <c r="Z25" s="30">
        <v>62</v>
      </c>
      <c r="AB25" s="28">
        <f t="shared" si="13"/>
        <v>91273.010399999999</v>
      </c>
      <c r="AC25" s="28">
        <f t="shared" si="13"/>
        <v>55638.492299999998</v>
      </c>
      <c r="AD25" s="28">
        <f t="shared" si="13"/>
        <v>208897.87940000001</v>
      </c>
      <c r="AF25" s="28">
        <f t="shared" ref="AF25:AH88" si="26">+X25*AF$5</f>
        <v>21.7593</v>
      </c>
      <c r="AG25" s="28">
        <f t="shared" si="26"/>
        <v>1042.6572999999999</v>
      </c>
      <c r="AH25" s="28">
        <f t="shared" si="26"/>
        <v>598.31240000000003</v>
      </c>
      <c r="AJ25" s="28">
        <f t="shared" si="15"/>
        <v>86926.676571428572</v>
      </c>
      <c r="AK25" s="28">
        <f t="shared" si="16"/>
        <v>52989.040285714284</v>
      </c>
      <c r="AL25" s="28">
        <f t="shared" si="17"/>
        <v>198950.36133333333</v>
      </c>
      <c r="AN25" s="28">
        <f t="shared" si="18"/>
        <v>21.7593</v>
      </c>
      <c r="AO25" s="28">
        <f t="shared" si="18"/>
        <v>1042.6572999999999</v>
      </c>
      <c r="AP25" s="28">
        <f t="shared" si="18"/>
        <v>598.31240000000003</v>
      </c>
      <c r="AR25" s="31"/>
      <c r="AS25" s="31"/>
      <c r="AT25" s="31"/>
      <c r="AV25" s="31"/>
      <c r="AW25" s="31"/>
      <c r="AX25" s="31"/>
      <c r="AZ25" s="32">
        <f t="shared" si="3"/>
        <v>0</v>
      </c>
      <c r="BA25" s="32">
        <f>IF(BM25=0,0,AC25-AK25)</f>
        <v>0</v>
      </c>
      <c r="BB25" s="32">
        <f>IF(BN25=0,0,AD25-AL25)</f>
        <v>0</v>
      </c>
      <c r="BD25" s="32">
        <f t="shared" si="5"/>
        <v>0</v>
      </c>
      <c r="BE25" s="32">
        <f t="shared" ref="BE25:BF27" si="27">IF(BQ25=0,0,AO25-Q25)</f>
        <v>0</v>
      </c>
      <c r="BF25" s="32">
        <f t="shared" si="27"/>
        <v>0</v>
      </c>
      <c r="BG25" s="33"/>
      <c r="BH25" s="32">
        <f t="shared" si="19"/>
        <v>0</v>
      </c>
      <c r="BI25" s="32">
        <f t="shared" si="19"/>
        <v>0</v>
      </c>
      <c r="BJ25" s="32">
        <f t="shared" si="19"/>
        <v>0</v>
      </c>
      <c r="BL25" s="32">
        <f t="shared" si="20"/>
        <v>0</v>
      </c>
      <c r="BM25" s="32">
        <f t="shared" si="20"/>
        <v>0</v>
      </c>
      <c r="BN25" s="32">
        <f t="shared" si="20"/>
        <v>0</v>
      </c>
      <c r="BP25" s="32">
        <f t="shared" si="21"/>
        <v>0</v>
      </c>
      <c r="BQ25" s="32">
        <f t="shared" si="21"/>
        <v>0</v>
      </c>
      <c r="BR25" s="32">
        <f t="shared" si="21"/>
        <v>0</v>
      </c>
      <c r="BT25" s="32">
        <f t="shared" si="22"/>
        <v>0</v>
      </c>
      <c r="BU25" s="32">
        <f t="shared" si="22"/>
        <v>0</v>
      </c>
      <c r="BV25" s="32">
        <f t="shared" si="22"/>
        <v>0</v>
      </c>
      <c r="BX25" s="3">
        <v>0</v>
      </c>
      <c r="BY25" s="3">
        <v>0</v>
      </c>
      <c r="BZ25" s="3">
        <v>0</v>
      </c>
    </row>
    <row r="26" spans="1:78" x14ac:dyDescent="0.2">
      <c r="A26" s="207"/>
      <c r="B26" s="207"/>
      <c r="C26" s="34" t="s">
        <v>51</v>
      </c>
      <c r="D26" s="25">
        <v>46257</v>
      </c>
      <c r="E26" s="25">
        <v>48840</v>
      </c>
      <c r="F26" s="25">
        <v>79298</v>
      </c>
      <c r="G26" s="26"/>
      <c r="H26" s="25">
        <v>10526</v>
      </c>
      <c r="I26" s="25">
        <v>30388</v>
      </c>
      <c r="J26" s="25">
        <v>17567</v>
      </c>
      <c r="K26" s="26"/>
      <c r="L26" s="28">
        <f>+D26*L$5</f>
        <v>335506.64669999998</v>
      </c>
      <c r="M26" s="28">
        <f>+E26*M$5</f>
        <v>400971.51599999995</v>
      </c>
      <c r="N26" s="28">
        <f>+F26*N$5</f>
        <v>765241.55960000004</v>
      </c>
      <c r="P26" s="28">
        <f>+H26*P$5</f>
        <v>76346.130600000004</v>
      </c>
      <c r="Q26" s="28">
        <f>+I26*Q$5</f>
        <v>249482.44119999997</v>
      </c>
      <c r="R26" s="28">
        <f>+J26*R$5</f>
        <v>169525.06339999998</v>
      </c>
      <c r="T26" s="29">
        <v>47628</v>
      </c>
      <c r="U26" s="29">
        <v>59217</v>
      </c>
      <c r="V26" s="29">
        <v>45291</v>
      </c>
      <c r="X26" s="30">
        <v>15541</v>
      </c>
      <c r="Y26" s="30">
        <v>36341</v>
      </c>
      <c r="Z26" s="30">
        <v>24846</v>
      </c>
      <c r="AB26" s="28">
        <f t="shared" si="13"/>
        <v>345450.64679999999</v>
      </c>
      <c r="AC26" s="28">
        <f t="shared" si="13"/>
        <v>486165.64829999994</v>
      </c>
      <c r="AD26" s="28">
        <f t="shared" si="13"/>
        <v>437067.20819999999</v>
      </c>
      <c r="AF26" s="28">
        <f t="shared" si="26"/>
        <v>112720.4271</v>
      </c>
      <c r="AG26" s="28">
        <f t="shared" si="26"/>
        <v>298355.97589999996</v>
      </c>
      <c r="AH26" s="28">
        <f t="shared" si="26"/>
        <v>239768.86919999999</v>
      </c>
      <c r="AJ26" s="28">
        <f t="shared" si="15"/>
        <v>319530.13971428567</v>
      </c>
      <c r="AK26" s="28">
        <f t="shared" si="16"/>
        <v>381877.63428571424</v>
      </c>
      <c r="AL26" s="28">
        <f t="shared" si="17"/>
        <v>728801.48533333337</v>
      </c>
      <c r="AN26" s="28">
        <f t="shared" si="18"/>
        <v>112720.4271</v>
      </c>
      <c r="AO26" s="28">
        <f t="shared" si="18"/>
        <v>298355.97589999996</v>
      </c>
      <c r="AP26" s="28">
        <f t="shared" si="18"/>
        <v>239768.86919999999</v>
      </c>
      <c r="AR26" s="31"/>
      <c r="AS26" s="31"/>
      <c r="AT26" s="31"/>
      <c r="AV26" s="31"/>
      <c r="AW26" s="31"/>
      <c r="AX26" s="31"/>
      <c r="AZ26" s="32">
        <f t="shared" ref="AZ26:BB89" si="28">IF(BL26=0,0,AB26-AJ26)</f>
        <v>25920.507085714315</v>
      </c>
      <c r="BA26" s="32">
        <f t="shared" si="28"/>
        <v>104288.0140142857</v>
      </c>
      <c r="BB26" s="32">
        <f t="shared" si="28"/>
        <v>-291734.27713333338</v>
      </c>
      <c r="BD26" s="32">
        <f t="shared" si="5"/>
        <v>36374.296499999997</v>
      </c>
      <c r="BE26" s="32">
        <f t="shared" si="27"/>
        <v>48873.534699999989</v>
      </c>
      <c r="BF26" s="32">
        <f t="shared" si="27"/>
        <v>70243.805800000002</v>
      </c>
      <c r="BG26" s="33"/>
      <c r="BH26" s="32">
        <f t="shared" si="19"/>
        <v>62294.803585714311</v>
      </c>
      <c r="BI26" s="32">
        <f t="shared" si="19"/>
        <v>153161.54871428569</v>
      </c>
      <c r="BJ26" s="32">
        <f t="shared" si="19"/>
        <v>-221490.47133333338</v>
      </c>
      <c r="BL26" s="32">
        <f t="shared" si="20"/>
        <v>9944.0001000000047</v>
      </c>
      <c r="BM26" s="32">
        <f t="shared" si="20"/>
        <v>85194.132299999997</v>
      </c>
      <c r="BN26" s="32">
        <f t="shared" si="20"/>
        <v>-328174.35140000004</v>
      </c>
      <c r="BP26" s="32">
        <f t="shared" si="21"/>
        <v>36374.296499999997</v>
      </c>
      <c r="BQ26" s="32">
        <f t="shared" si="21"/>
        <v>48873.534699999989</v>
      </c>
      <c r="BR26" s="32">
        <f t="shared" si="21"/>
        <v>70243.805800000002</v>
      </c>
      <c r="BT26" s="32">
        <f t="shared" si="22"/>
        <v>46318.296600000001</v>
      </c>
      <c r="BU26" s="32">
        <f t="shared" si="22"/>
        <v>134067.66699999999</v>
      </c>
      <c r="BV26" s="32">
        <f t="shared" si="22"/>
        <v>-257930.54560000004</v>
      </c>
      <c r="BX26" s="3">
        <v>0</v>
      </c>
      <c r="BY26" s="3">
        <v>0</v>
      </c>
      <c r="BZ26" s="3">
        <v>0</v>
      </c>
    </row>
    <row r="27" spans="1:78" x14ac:dyDescent="0.2">
      <c r="A27" s="207"/>
      <c r="B27" s="207"/>
      <c r="C27" s="34" t="s">
        <v>52</v>
      </c>
      <c r="D27" s="25">
        <v>60790</v>
      </c>
      <c r="E27" s="35">
        <v>-9999999</v>
      </c>
      <c r="F27" s="35">
        <v>-9999999</v>
      </c>
      <c r="G27" s="26"/>
      <c r="H27" s="27">
        <v>97</v>
      </c>
      <c r="I27" s="35">
        <v>-9999999</v>
      </c>
      <c r="J27" s="35">
        <v>-9999999</v>
      </c>
      <c r="K27" s="26"/>
      <c r="L27" s="28">
        <f>+D27*L$5</f>
        <v>440915.94899999996</v>
      </c>
      <c r="M27" s="28">
        <f>+AC27</f>
        <v>289793.0502</v>
      </c>
      <c r="N27" s="28">
        <f>+AD27</f>
        <v>291522.89179999998</v>
      </c>
      <c r="P27" s="28">
        <f>+H27*P$5</f>
        <v>703.55070000000001</v>
      </c>
      <c r="Q27" s="28">
        <f>+AG27</f>
        <v>2339.8215</v>
      </c>
      <c r="R27" s="28">
        <f>+AH27</f>
        <v>3338.9692</v>
      </c>
      <c r="T27" s="29">
        <v>74656</v>
      </c>
      <c r="U27" s="29">
        <v>35298</v>
      </c>
      <c r="V27" s="29">
        <v>30209</v>
      </c>
      <c r="X27" s="30">
        <v>203</v>
      </c>
      <c r="Y27" s="30">
        <v>285</v>
      </c>
      <c r="Z27" s="30">
        <v>346</v>
      </c>
      <c r="AB27" s="28">
        <f t="shared" si="13"/>
        <v>541487.43359999999</v>
      </c>
      <c r="AC27" s="28">
        <f t="shared" si="13"/>
        <v>289793.0502</v>
      </c>
      <c r="AD27" s="28">
        <f t="shared" si="13"/>
        <v>291522.89179999998</v>
      </c>
      <c r="AF27" s="28">
        <f t="shared" si="26"/>
        <v>1472.3793000000001</v>
      </c>
      <c r="AG27" s="28">
        <f t="shared" si="26"/>
        <v>2339.8215</v>
      </c>
      <c r="AH27" s="28">
        <f t="shared" si="26"/>
        <v>3338.9692</v>
      </c>
      <c r="AJ27" s="28">
        <f t="shared" si="15"/>
        <v>419919.95142857137</v>
      </c>
      <c r="AK27" s="28">
        <f t="shared" si="16"/>
        <v>275993.38114285714</v>
      </c>
      <c r="AL27" s="28">
        <f t="shared" si="17"/>
        <v>277640.84933333332</v>
      </c>
      <c r="AN27" s="28">
        <f t="shared" si="18"/>
        <v>1472.3793000000001</v>
      </c>
      <c r="AO27" s="28">
        <f t="shared" si="18"/>
        <v>2339.8215</v>
      </c>
      <c r="AP27" s="28">
        <f t="shared" si="18"/>
        <v>3338.9692</v>
      </c>
      <c r="AR27" s="31"/>
      <c r="AS27" s="31"/>
      <c r="AT27" s="31"/>
      <c r="AV27" s="31"/>
      <c r="AW27" s="31"/>
      <c r="AX27" s="31"/>
      <c r="AZ27" s="32">
        <f t="shared" si="28"/>
        <v>121567.48217142862</v>
      </c>
      <c r="BA27" s="32">
        <f t="shared" si="28"/>
        <v>0</v>
      </c>
      <c r="BB27" s="32">
        <f t="shared" si="28"/>
        <v>0</v>
      </c>
      <c r="BD27" s="32">
        <f t="shared" si="5"/>
        <v>768.82860000000005</v>
      </c>
      <c r="BE27" s="32">
        <f t="shared" si="27"/>
        <v>0</v>
      </c>
      <c r="BF27" s="32">
        <f t="shared" si="27"/>
        <v>0</v>
      </c>
      <c r="BG27" s="33"/>
      <c r="BH27" s="32">
        <f t="shared" si="19"/>
        <v>122336.31077142862</v>
      </c>
      <c r="BI27" s="32">
        <f t="shared" si="19"/>
        <v>0</v>
      </c>
      <c r="BJ27" s="32">
        <f t="shared" si="19"/>
        <v>0</v>
      </c>
      <c r="BL27" s="32">
        <f t="shared" si="20"/>
        <v>100571.48460000003</v>
      </c>
      <c r="BM27" s="32">
        <f t="shared" si="20"/>
        <v>0</v>
      </c>
      <c r="BN27" s="32">
        <f t="shared" si="20"/>
        <v>0</v>
      </c>
      <c r="BP27" s="32">
        <f t="shared" si="21"/>
        <v>768.82860000000005</v>
      </c>
      <c r="BQ27" s="32">
        <f t="shared" si="21"/>
        <v>0</v>
      </c>
      <c r="BR27" s="32">
        <f t="shared" si="21"/>
        <v>0</v>
      </c>
      <c r="BT27" s="32">
        <f t="shared" si="22"/>
        <v>101340.31320000002</v>
      </c>
      <c r="BU27" s="32">
        <f t="shared" si="22"/>
        <v>0</v>
      </c>
      <c r="BV27" s="32">
        <f t="shared" si="22"/>
        <v>0</v>
      </c>
      <c r="BX27" s="3">
        <v>0</v>
      </c>
      <c r="BY27" s="3">
        <v>0</v>
      </c>
      <c r="BZ27" s="3">
        <v>0</v>
      </c>
    </row>
    <row r="28" spans="1:78" x14ac:dyDescent="0.2">
      <c r="A28" s="207"/>
      <c r="B28" s="207"/>
      <c r="C28" s="34" t="s">
        <v>53</v>
      </c>
      <c r="D28" s="25">
        <v>10632</v>
      </c>
      <c r="E28" s="25">
        <v>24420</v>
      </c>
      <c r="F28" s="25">
        <v>11942</v>
      </c>
      <c r="G28" s="26"/>
      <c r="H28" s="25">
        <v>10468</v>
      </c>
      <c r="I28" s="25">
        <v>8970</v>
      </c>
      <c r="J28" s="25">
        <v>9729</v>
      </c>
      <c r="K28" s="26"/>
      <c r="L28" s="28">
        <f>+D28*L$5</f>
        <v>77114.959199999998</v>
      </c>
      <c r="M28" s="28">
        <f>+E28*M$5</f>
        <v>200485.75799999997</v>
      </c>
      <c r="N28" s="28">
        <f>+F28*N$5</f>
        <v>115242.6884</v>
      </c>
      <c r="P28" s="28">
        <f>+H28*P$5</f>
        <v>75925.450800000006</v>
      </c>
      <c r="Q28" s="28">
        <f>+I28*Q$5</f>
        <v>73642.803</v>
      </c>
      <c r="R28" s="28">
        <f>+J28*R$5</f>
        <v>93886.795799999993</v>
      </c>
      <c r="T28" s="29">
        <v>7364</v>
      </c>
      <c r="U28" s="29">
        <v>18214</v>
      </c>
      <c r="V28" s="29">
        <v>18266</v>
      </c>
      <c r="X28" s="30">
        <v>10888</v>
      </c>
      <c r="Y28" s="30">
        <v>9622</v>
      </c>
      <c r="Z28" s="30">
        <v>26405</v>
      </c>
      <c r="AB28" s="28">
        <f t="shared" si="13"/>
        <v>53411.828399999999</v>
      </c>
      <c r="AC28" s="28">
        <f t="shared" si="13"/>
        <v>149535.11859999999</v>
      </c>
      <c r="AD28" s="28">
        <f t="shared" si="13"/>
        <v>176270.55319999999</v>
      </c>
      <c r="AF28" s="28">
        <f t="shared" si="26"/>
        <v>78971.752800000002</v>
      </c>
      <c r="AG28" s="28">
        <f t="shared" si="26"/>
        <v>78995.657799999986</v>
      </c>
      <c r="AH28" s="28">
        <f t="shared" si="26"/>
        <v>254813.53099999999</v>
      </c>
      <c r="AJ28" s="28">
        <f t="shared" si="15"/>
        <v>73442.818285714282</v>
      </c>
      <c r="AK28" s="28">
        <f t="shared" si="16"/>
        <v>190938.81714285712</v>
      </c>
      <c r="AL28" s="28">
        <f t="shared" si="17"/>
        <v>109754.94133333332</v>
      </c>
      <c r="AN28" s="28">
        <f t="shared" si="18"/>
        <v>78971.752800000002</v>
      </c>
      <c r="AO28" s="28">
        <f t="shared" si="18"/>
        <v>78995.657799999986</v>
      </c>
      <c r="AP28" s="28">
        <f t="shared" si="18"/>
        <v>254813.53099999999</v>
      </c>
      <c r="AR28" s="31"/>
      <c r="AS28" s="31"/>
      <c r="AT28" s="31"/>
      <c r="AV28" s="31"/>
      <c r="AW28" s="31"/>
      <c r="AX28" s="31"/>
      <c r="AZ28" s="32">
        <f t="shared" si="28"/>
        <v>-20030.989885714283</v>
      </c>
      <c r="BA28" s="32">
        <f t="shared" si="28"/>
        <v>-41403.698542857135</v>
      </c>
      <c r="BB28" s="32">
        <f t="shared" si="28"/>
        <v>66515.611866666673</v>
      </c>
      <c r="BD28" s="32">
        <f t="shared" ref="BD28:BF91" si="29">IF(BP28=0,0,AN28-P28)</f>
        <v>3046.301999999996</v>
      </c>
      <c r="BE28" s="32">
        <f t="shared" si="29"/>
        <v>5352.8547999999864</v>
      </c>
      <c r="BF28" s="32">
        <f t="shared" si="29"/>
        <v>160926.7352</v>
      </c>
      <c r="BG28" s="33"/>
      <c r="BH28" s="32">
        <f t="shared" si="19"/>
        <v>-16984.687885714287</v>
      </c>
      <c r="BI28" s="32">
        <f t="shared" si="19"/>
        <v>-36050.843742857149</v>
      </c>
      <c r="BJ28" s="32">
        <f t="shared" si="19"/>
        <v>227442.34706666667</v>
      </c>
      <c r="BL28" s="32">
        <f t="shared" si="20"/>
        <v>-23703.130799999999</v>
      </c>
      <c r="BM28" s="32">
        <f t="shared" si="20"/>
        <v>-50950.639399999985</v>
      </c>
      <c r="BN28" s="32">
        <f t="shared" si="20"/>
        <v>61027.864799999996</v>
      </c>
      <c r="BP28" s="32">
        <f t="shared" si="21"/>
        <v>3046.301999999996</v>
      </c>
      <c r="BQ28" s="32">
        <f t="shared" si="21"/>
        <v>5352.8547999999864</v>
      </c>
      <c r="BR28" s="32">
        <f t="shared" si="21"/>
        <v>160926.7352</v>
      </c>
      <c r="BT28" s="32">
        <f t="shared" si="22"/>
        <v>-20656.828800000003</v>
      </c>
      <c r="BU28" s="32">
        <f t="shared" si="22"/>
        <v>-45597.784599999999</v>
      </c>
      <c r="BV28" s="32">
        <f t="shared" si="22"/>
        <v>221954.59999999998</v>
      </c>
      <c r="BX28" s="3">
        <v>0</v>
      </c>
      <c r="BY28" s="3">
        <v>0</v>
      </c>
      <c r="BZ28" s="3">
        <v>0</v>
      </c>
    </row>
    <row r="29" spans="1:78" x14ac:dyDescent="0.2">
      <c r="A29" s="207"/>
      <c r="B29" s="207"/>
      <c r="C29" s="41" t="s">
        <v>54</v>
      </c>
      <c r="D29" s="35"/>
      <c r="E29" s="35"/>
      <c r="F29" s="35"/>
      <c r="G29" s="26"/>
      <c r="H29" s="35"/>
      <c r="I29" s="35"/>
      <c r="J29" s="35"/>
      <c r="K29" s="26"/>
      <c r="L29" s="28"/>
      <c r="M29" s="28"/>
      <c r="N29" s="28"/>
      <c r="P29" s="28"/>
      <c r="Q29" s="28"/>
      <c r="R29" s="28"/>
      <c r="T29" s="42"/>
      <c r="U29" s="42"/>
      <c r="V29" s="42"/>
      <c r="X29" s="43"/>
      <c r="Y29" s="43"/>
      <c r="Z29" s="43"/>
      <c r="AB29" s="28">
        <f t="shared" si="13"/>
        <v>0</v>
      </c>
      <c r="AC29" s="28">
        <f t="shared" si="13"/>
        <v>0</v>
      </c>
      <c r="AD29" s="28">
        <f t="shared" si="13"/>
        <v>0</v>
      </c>
      <c r="AF29" s="28">
        <f t="shared" si="26"/>
        <v>0</v>
      </c>
      <c r="AG29" s="28">
        <f t="shared" si="26"/>
        <v>0</v>
      </c>
      <c r="AH29" s="28">
        <f t="shared" si="26"/>
        <v>0</v>
      </c>
      <c r="AJ29" s="28">
        <f t="shared" si="15"/>
        <v>0</v>
      </c>
      <c r="AK29" s="28">
        <f t="shared" si="16"/>
        <v>0</v>
      </c>
      <c r="AL29" s="28">
        <f t="shared" si="17"/>
        <v>0</v>
      </c>
      <c r="AN29" s="28">
        <f t="shared" si="18"/>
        <v>0</v>
      </c>
      <c r="AO29" s="28">
        <f t="shared" si="18"/>
        <v>0</v>
      </c>
      <c r="AP29" s="28">
        <f t="shared" si="18"/>
        <v>0</v>
      </c>
      <c r="AR29" s="31"/>
      <c r="AS29" s="31"/>
      <c r="AT29" s="31"/>
      <c r="AV29" s="31"/>
      <c r="AW29" s="31"/>
      <c r="AX29" s="31"/>
      <c r="AZ29" s="32">
        <f t="shared" si="28"/>
        <v>0</v>
      </c>
      <c r="BA29" s="32">
        <f t="shared" si="28"/>
        <v>0</v>
      </c>
      <c r="BB29" s="32">
        <f t="shared" si="28"/>
        <v>0</v>
      </c>
      <c r="BD29" s="32">
        <f t="shared" si="29"/>
        <v>0</v>
      </c>
      <c r="BE29" s="32">
        <f t="shared" si="29"/>
        <v>0</v>
      </c>
      <c r="BF29" s="32">
        <f t="shared" si="29"/>
        <v>0</v>
      </c>
      <c r="BG29" s="33"/>
      <c r="BH29" s="32">
        <f t="shared" si="19"/>
        <v>0</v>
      </c>
      <c r="BI29" s="32">
        <f t="shared" si="19"/>
        <v>0</v>
      </c>
      <c r="BJ29" s="32">
        <f t="shared" si="19"/>
        <v>0</v>
      </c>
      <c r="BL29" s="32">
        <f t="shared" si="20"/>
        <v>0</v>
      </c>
      <c r="BM29" s="32">
        <f t="shared" si="20"/>
        <v>0</v>
      </c>
      <c r="BN29" s="32">
        <f t="shared" si="20"/>
        <v>0</v>
      </c>
      <c r="BP29" s="32">
        <f t="shared" si="21"/>
        <v>0</v>
      </c>
      <c r="BQ29" s="32">
        <f t="shared" si="21"/>
        <v>0</v>
      </c>
      <c r="BR29" s="32">
        <f t="shared" si="21"/>
        <v>0</v>
      </c>
      <c r="BT29" s="32">
        <f t="shared" si="22"/>
        <v>0</v>
      </c>
      <c r="BU29" s="32">
        <f t="shared" si="22"/>
        <v>0</v>
      </c>
      <c r="BV29" s="32">
        <f t="shared" si="22"/>
        <v>0</v>
      </c>
      <c r="BX29" s="3">
        <v>0</v>
      </c>
      <c r="BY29" s="3">
        <v>0</v>
      </c>
      <c r="BZ29" s="3">
        <v>0</v>
      </c>
    </row>
    <row r="30" spans="1:78" x14ac:dyDescent="0.2">
      <c r="A30" s="207"/>
      <c r="B30" s="208"/>
      <c r="C30" s="40" t="s">
        <v>55</v>
      </c>
      <c r="D30" s="39">
        <v>35</v>
      </c>
      <c r="E30" s="39">
        <v>0</v>
      </c>
      <c r="F30" s="39">
        <v>0</v>
      </c>
      <c r="G30" s="26"/>
      <c r="H30" s="39">
        <v>0</v>
      </c>
      <c r="I30" s="39">
        <v>0</v>
      </c>
      <c r="J30" s="39">
        <v>0</v>
      </c>
      <c r="K30" s="26"/>
      <c r="L30" s="28">
        <f t="shared" ref="L30:N37" si="30">+D30*L$5</f>
        <v>253.85849999999999</v>
      </c>
      <c r="M30" s="28">
        <f t="shared" si="30"/>
        <v>0</v>
      </c>
      <c r="N30" s="28">
        <f t="shared" si="30"/>
        <v>0</v>
      </c>
      <c r="P30" s="28">
        <f t="shared" ref="P30:R37" si="31">+H30*P$5</f>
        <v>0</v>
      </c>
      <c r="Q30" s="28">
        <f t="shared" si="31"/>
        <v>0</v>
      </c>
      <c r="R30" s="28">
        <f t="shared" si="31"/>
        <v>0</v>
      </c>
      <c r="T30" s="42">
        <v>35</v>
      </c>
      <c r="U30" s="42">
        <v>0</v>
      </c>
      <c r="V30" s="42">
        <v>0</v>
      </c>
      <c r="X30" s="43">
        <v>0</v>
      </c>
      <c r="Y30" s="43">
        <v>0</v>
      </c>
      <c r="Z30" s="43">
        <v>0</v>
      </c>
      <c r="AB30" s="28">
        <f t="shared" si="13"/>
        <v>253.85849999999999</v>
      </c>
      <c r="AC30" s="28">
        <f t="shared" si="13"/>
        <v>0</v>
      </c>
      <c r="AD30" s="28">
        <f t="shared" si="13"/>
        <v>0</v>
      </c>
      <c r="AF30" s="28">
        <f t="shared" si="26"/>
        <v>0</v>
      </c>
      <c r="AG30" s="28">
        <f t="shared" si="26"/>
        <v>0</v>
      </c>
      <c r="AH30" s="28">
        <f t="shared" si="26"/>
        <v>0</v>
      </c>
      <c r="AJ30" s="28">
        <f t="shared" si="15"/>
        <v>241.76999999999998</v>
      </c>
      <c r="AK30" s="28">
        <f t="shared" si="16"/>
        <v>0</v>
      </c>
      <c r="AL30" s="28">
        <f t="shared" si="17"/>
        <v>0</v>
      </c>
      <c r="AN30" s="28">
        <f t="shared" si="18"/>
        <v>0</v>
      </c>
      <c r="AO30" s="28">
        <f t="shared" si="18"/>
        <v>0</v>
      </c>
      <c r="AP30" s="28">
        <f t="shared" si="18"/>
        <v>0</v>
      </c>
      <c r="AR30" s="31"/>
      <c r="AS30" s="31"/>
      <c r="AT30" s="31"/>
      <c r="AV30" s="31"/>
      <c r="AW30" s="31"/>
      <c r="AX30" s="31"/>
      <c r="AZ30" s="32">
        <f t="shared" si="28"/>
        <v>0</v>
      </c>
      <c r="BA30" s="32">
        <f t="shared" si="28"/>
        <v>0</v>
      </c>
      <c r="BB30" s="32">
        <f t="shared" si="28"/>
        <v>0</v>
      </c>
      <c r="BD30" s="32">
        <f t="shared" si="29"/>
        <v>0</v>
      </c>
      <c r="BE30" s="32">
        <f t="shared" si="29"/>
        <v>0</v>
      </c>
      <c r="BF30" s="32">
        <f t="shared" si="29"/>
        <v>0</v>
      </c>
      <c r="BG30" s="33"/>
      <c r="BH30" s="32">
        <f t="shared" si="19"/>
        <v>0</v>
      </c>
      <c r="BI30" s="32">
        <f t="shared" si="19"/>
        <v>0</v>
      </c>
      <c r="BJ30" s="32">
        <f t="shared" si="19"/>
        <v>0</v>
      </c>
      <c r="BL30" s="32">
        <f t="shared" si="20"/>
        <v>0</v>
      </c>
      <c r="BM30" s="32">
        <f t="shared" si="20"/>
        <v>0</v>
      </c>
      <c r="BN30" s="32">
        <f t="shared" si="20"/>
        <v>0</v>
      </c>
      <c r="BP30" s="32">
        <f t="shared" si="21"/>
        <v>0</v>
      </c>
      <c r="BQ30" s="32">
        <f t="shared" si="21"/>
        <v>0</v>
      </c>
      <c r="BR30" s="32">
        <f t="shared" si="21"/>
        <v>0</v>
      </c>
      <c r="BT30" s="32">
        <f t="shared" si="22"/>
        <v>0</v>
      </c>
      <c r="BU30" s="32">
        <f t="shared" si="22"/>
        <v>0</v>
      </c>
      <c r="BV30" s="32">
        <f t="shared" si="22"/>
        <v>0</v>
      </c>
      <c r="BX30" s="3">
        <v>0</v>
      </c>
      <c r="BY30" s="3">
        <v>0</v>
      </c>
      <c r="BZ30" s="3">
        <v>0</v>
      </c>
    </row>
    <row r="31" spans="1:78" x14ac:dyDescent="0.2">
      <c r="A31" s="207"/>
      <c r="B31" s="206" t="s">
        <v>56</v>
      </c>
      <c r="C31" s="24" t="s">
        <v>289</v>
      </c>
      <c r="D31" s="37">
        <v>889772</v>
      </c>
      <c r="E31" s="37">
        <v>1001680</v>
      </c>
      <c r="F31" s="37">
        <v>1004189</v>
      </c>
      <c r="G31" s="26"/>
      <c r="H31" s="37">
        <v>1584722</v>
      </c>
      <c r="I31" s="37">
        <v>2801792</v>
      </c>
      <c r="J31" s="37">
        <v>1960887</v>
      </c>
      <c r="K31" s="26"/>
      <c r="L31" s="28">
        <f t="shared" si="30"/>
        <v>6453605.2932000002</v>
      </c>
      <c r="M31" s="28">
        <f t="shared" si="30"/>
        <v>8223692.6319999993</v>
      </c>
      <c r="N31" s="28">
        <f t="shared" si="30"/>
        <v>9690624.6877999995</v>
      </c>
      <c r="P31" s="28">
        <f t="shared" si="31"/>
        <v>11494147.1382</v>
      </c>
      <c r="Q31" s="28">
        <f t="shared" si="31"/>
        <v>23002432.140799999</v>
      </c>
      <c r="R31" s="28">
        <f t="shared" si="31"/>
        <v>18922951.727400001</v>
      </c>
      <c r="T31" s="29">
        <v>889772</v>
      </c>
      <c r="U31" s="29">
        <v>1001680</v>
      </c>
      <c r="V31" s="29">
        <v>1004189</v>
      </c>
      <c r="X31" s="30">
        <v>1584722</v>
      </c>
      <c r="Y31" s="30">
        <v>2801792</v>
      </c>
      <c r="Z31" s="30">
        <v>1960887</v>
      </c>
      <c r="AB31" s="28">
        <f t="shared" si="13"/>
        <v>6453605.2932000002</v>
      </c>
      <c r="AC31" s="28">
        <f t="shared" si="13"/>
        <v>8223692.6319999993</v>
      </c>
      <c r="AD31" s="28">
        <f t="shared" si="13"/>
        <v>9690624.6877999995</v>
      </c>
      <c r="AF31" s="28">
        <f t="shared" si="26"/>
        <v>11494147.1382</v>
      </c>
      <c r="AG31" s="28">
        <f t="shared" si="26"/>
        <v>23002432.140799999</v>
      </c>
      <c r="AH31" s="28">
        <f t="shared" si="26"/>
        <v>18922951.727400001</v>
      </c>
      <c r="AJ31" s="28">
        <f t="shared" si="15"/>
        <v>6146290.7554285713</v>
      </c>
      <c r="AK31" s="28">
        <f t="shared" si="16"/>
        <v>7832088.2209523795</v>
      </c>
      <c r="AL31" s="28">
        <f t="shared" si="17"/>
        <v>9229166.3693333324</v>
      </c>
      <c r="AN31" s="28">
        <f t="shared" si="18"/>
        <v>11494147.1382</v>
      </c>
      <c r="AO31" s="28">
        <f t="shared" si="18"/>
        <v>23002432.140799999</v>
      </c>
      <c r="AP31" s="28">
        <f t="shared" si="18"/>
        <v>18922951.727400001</v>
      </c>
      <c r="AR31" s="31"/>
      <c r="AS31" s="31"/>
      <c r="AT31" s="31"/>
      <c r="AV31" s="31"/>
      <c r="AW31" s="31"/>
      <c r="AX31" s="31"/>
      <c r="AZ31" s="32">
        <f t="shared" si="28"/>
        <v>0</v>
      </c>
      <c r="BA31" s="32">
        <f t="shared" si="28"/>
        <v>0</v>
      </c>
      <c r="BB31" s="32">
        <f t="shared" si="28"/>
        <v>0</v>
      </c>
      <c r="BD31" s="32">
        <f t="shared" si="29"/>
        <v>0</v>
      </c>
      <c r="BE31" s="32">
        <f t="shared" si="29"/>
        <v>0</v>
      </c>
      <c r="BF31" s="32">
        <f t="shared" si="29"/>
        <v>0</v>
      </c>
      <c r="BG31" s="33"/>
      <c r="BH31" s="32">
        <f t="shared" si="19"/>
        <v>0</v>
      </c>
      <c r="BI31" s="32">
        <f t="shared" si="19"/>
        <v>0</v>
      </c>
      <c r="BJ31" s="32">
        <f t="shared" si="19"/>
        <v>0</v>
      </c>
      <c r="BL31" s="32">
        <f t="shared" si="20"/>
        <v>0</v>
      </c>
      <c r="BM31" s="32">
        <f t="shared" si="20"/>
        <v>0</v>
      </c>
      <c r="BN31" s="32">
        <f t="shared" si="20"/>
        <v>0</v>
      </c>
      <c r="BP31" s="32">
        <f t="shared" si="21"/>
        <v>0</v>
      </c>
      <c r="BQ31" s="32">
        <f t="shared" si="21"/>
        <v>0</v>
      </c>
      <c r="BR31" s="32">
        <f t="shared" si="21"/>
        <v>0</v>
      </c>
      <c r="BT31" s="32">
        <f t="shared" si="22"/>
        <v>0</v>
      </c>
      <c r="BU31" s="32">
        <f t="shared" si="22"/>
        <v>0</v>
      </c>
      <c r="BV31" s="32">
        <f t="shared" si="22"/>
        <v>0</v>
      </c>
      <c r="BX31" s="3">
        <v>0</v>
      </c>
      <c r="BY31" s="3">
        <v>0</v>
      </c>
      <c r="BZ31" s="3">
        <v>0</v>
      </c>
    </row>
    <row r="32" spans="1:78" x14ac:dyDescent="0.2">
      <c r="A32" s="207"/>
      <c r="B32" s="207"/>
      <c r="C32" s="34" t="s">
        <v>57</v>
      </c>
      <c r="D32" s="25">
        <v>4778689</v>
      </c>
      <c r="E32" s="25">
        <v>5039108</v>
      </c>
      <c r="F32" s="25">
        <v>4955067</v>
      </c>
      <c r="G32" s="26"/>
      <c r="H32" s="25">
        <v>794033</v>
      </c>
      <c r="I32" s="25">
        <v>781968</v>
      </c>
      <c r="J32" s="25">
        <v>820278</v>
      </c>
      <c r="K32" s="26"/>
      <c r="L32" s="28">
        <f t="shared" si="30"/>
        <v>34660309.185900003</v>
      </c>
      <c r="M32" s="28">
        <f t="shared" si="30"/>
        <v>41370572.769199997</v>
      </c>
      <c r="N32" s="28">
        <f t="shared" si="30"/>
        <v>47817387.5634</v>
      </c>
      <c r="P32" s="28">
        <f t="shared" si="31"/>
        <v>5759200.7522999998</v>
      </c>
      <c r="Q32" s="28">
        <f t="shared" si="31"/>
        <v>6419879.0831999993</v>
      </c>
      <c r="R32" s="28">
        <f t="shared" si="31"/>
        <v>7915846.7555999998</v>
      </c>
      <c r="T32" s="29">
        <v>4569652</v>
      </c>
      <c r="U32" s="29">
        <v>5074288</v>
      </c>
      <c r="V32" s="29">
        <v>4602432</v>
      </c>
      <c r="X32" s="30">
        <v>337302</v>
      </c>
      <c r="Y32" s="30">
        <v>402893</v>
      </c>
      <c r="Z32" s="30">
        <v>525396</v>
      </c>
      <c r="AB32" s="28">
        <f t="shared" si="13"/>
        <v>33144142.9212</v>
      </c>
      <c r="AC32" s="28">
        <f t="shared" si="13"/>
        <v>41659397.051199995</v>
      </c>
      <c r="AD32" s="28">
        <f t="shared" si="13"/>
        <v>44414389.286399998</v>
      </c>
      <c r="AF32" s="28">
        <f t="shared" si="26"/>
        <v>2446485.1362000001</v>
      </c>
      <c r="AG32" s="28">
        <f t="shared" si="26"/>
        <v>3307711.2406999995</v>
      </c>
      <c r="AH32" s="28">
        <f t="shared" si="26"/>
        <v>5070176.4791999999</v>
      </c>
      <c r="AJ32" s="28">
        <f t="shared" si="15"/>
        <v>33009818.272285715</v>
      </c>
      <c r="AK32" s="28">
        <f t="shared" si="16"/>
        <v>39400545.494476184</v>
      </c>
      <c r="AL32" s="28">
        <f t="shared" si="17"/>
        <v>45540369.107999995</v>
      </c>
      <c r="AN32" s="28">
        <f t="shared" si="18"/>
        <v>2446485.1362000001</v>
      </c>
      <c r="AO32" s="28">
        <f t="shared" si="18"/>
        <v>3307711.2406999995</v>
      </c>
      <c r="AP32" s="28">
        <f t="shared" si="18"/>
        <v>5070176.4791999999</v>
      </c>
      <c r="AR32" s="31"/>
      <c r="AS32" s="31"/>
      <c r="AT32" s="31"/>
      <c r="AV32" s="31"/>
      <c r="AW32" s="31"/>
      <c r="AX32" s="31"/>
      <c r="AZ32" s="32">
        <f t="shared" si="28"/>
        <v>134324.648914285</v>
      </c>
      <c r="BA32" s="32">
        <f t="shared" si="28"/>
        <v>2258851.5567238107</v>
      </c>
      <c r="BB32" s="32">
        <f t="shared" si="28"/>
        <v>-1125979.8215999976</v>
      </c>
      <c r="BD32" s="32">
        <f t="shared" si="29"/>
        <v>-3312715.6160999998</v>
      </c>
      <c r="BE32" s="32">
        <f t="shared" si="29"/>
        <v>-3112167.8424999998</v>
      </c>
      <c r="BF32" s="32">
        <f t="shared" si="29"/>
        <v>-2845670.2763999999</v>
      </c>
      <c r="BG32" s="33"/>
      <c r="BH32" s="32">
        <f t="shared" si="19"/>
        <v>-3178390.9671857147</v>
      </c>
      <c r="BI32" s="32">
        <f t="shared" si="19"/>
        <v>-853316.28577618906</v>
      </c>
      <c r="BJ32" s="32">
        <f t="shared" si="19"/>
        <v>-3971650.0979999974</v>
      </c>
      <c r="BL32" s="32">
        <f t="shared" si="20"/>
        <v>-1516166.264700003</v>
      </c>
      <c r="BM32" s="32">
        <f t="shared" si="20"/>
        <v>288824.28199999779</v>
      </c>
      <c r="BN32" s="32">
        <f t="shared" si="20"/>
        <v>-3402998.2770000026</v>
      </c>
      <c r="BP32" s="32">
        <f t="shared" si="21"/>
        <v>-3312715.6160999998</v>
      </c>
      <c r="BQ32" s="32">
        <f t="shared" si="21"/>
        <v>-3112167.8424999998</v>
      </c>
      <c r="BR32" s="32">
        <f t="shared" si="21"/>
        <v>-2845670.2763999999</v>
      </c>
      <c r="BT32" s="32">
        <f t="shared" si="22"/>
        <v>-4828881.8808000032</v>
      </c>
      <c r="BU32" s="32">
        <f t="shared" si="22"/>
        <v>-2823343.560500002</v>
      </c>
      <c r="BV32" s="32">
        <f t="shared" si="22"/>
        <v>-6248668.5534000024</v>
      </c>
      <c r="BX32" s="3">
        <v>0</v>
      </c>
      <c r="BY32" s="3">
        <v>0</v>
      </c>
      <c r="BZ32" s="3">
        <v>0</v>
      </c>
    </row>
    <row r="33" spans="1:78" x14ac:dyDescent="0.2">
      <c r="A33" s="207"/>
      <c r="B33" s="207"/>
      <c r="C33" s="34" t="s">
        <v>58</v>
      </c>
      <c r="D33" s="25">
        <v>1426940</v>
      </c>
      <c r="E33" s="25">
        <v>1444018</v>
      </c>
      <c r="F33" s="35">
        <v>-9999999</v>
      </c>
      <c r="G33" s="26"/>
      <c r="H33" s="25">
        <v>353432</v>
      </c>
      <c r="I33" s="25">
        <v>325157</v>
      </c>
      <c r="J33" s="35">
        <v>-9999999</v>
      </c>
      <c r="K33" s="26"/>
      <c r="L33" s="28">
        <f t="shared" si="30"/>
        <v>10349738.514</v>
      </c>
      <c r="M33" s="28">
        <f t="shared" si="30"/>
        <v>11855243.378199998</v>
      </c>
      <c r="N33" s="28">
        <f>+AD33</f>
        <v>13684524.0112</v>
      </c>
      <c r="O33" s="28">
        <f>+G33*O$5</f>
        <v>0</v>
      </c>
      <c r="P33" s="28">
        <f t="shared" si="31"/>
        <v>2563477.6392000001</v>
      </c>
      <c r="Q33" s="28">
        <f t="shared" si="31"/>
        <v>2669506.4542999999</v>
      </c>
      <c r="R33" s="28">
        <f>+AH33</f>
        <v>2283990.0356000001</v>
      </c>
      <c r="T33" s="29">
        <v>1585639</v>
      </c>
      <c r="U33" s="29">
        <v>1605547</v>
      </c>
      <c r="V33" s="29">
        <v>1418056</v>
      </c>
      <c r="X33" s="30">
        <v>269372</v>
      </c>
      <c r="Y33" s="30">
        <v>260598</v>
      </c>
      <c r="Z33" s="30">
        <v>236678</v>
      </c>
      <c r="AB33" s="28">
        <f t="shared" si="13"/>
        <v>11500798.230899999</v>
      </c>
      <c r="AC33" s="28">
        <f t="shared" si="13"/>
        <v>13181380.315299999</v>
      </c>
      <c r="AD33" s="28">
        <f t="shared" si="13"/>
        <v>13684524.0112</v>
      </c>
      <c r="AF33" s="28">
        <f t="shared" si="26"/>
        <v>1953782.0532</v>
      </c>
      <c r="AG33" s="28">
        <f t="shared" si="26"/>
        <v>2139483.5201999997</v>
      </c>
      <c r="AH33" s="28">
        <f t="shared" si="26"/>
        <v>2283990.0356000001</v>
      </c>
      <c r="AJ33" s="28">
        <f t="shared" si="15"/>
        <v>9856893.8228571434</v>
      </c>
      <c r="AK33" s="28">
        <f t="shared" si="16"/>
        <v>11290707.979238093</v>
      </c>
      <c r="AL33" s="28">
        <f t="shared" si="17"/>
        <v>13032880.010666667</v>
      </c>
      <c r="AN33" s="28">
        <f t="shared" si="18"/>
        <v>1953782.0532</v>
      </c>
      <c r="AO33" s="28">
        <f t="shared" si="18"/>
        <v>2139483.5201999997</v>
      </c>
      <c r="AP33" s="28">
        <f t="shared" si="18"/>
        <v>2283990.0356000001</v>
      </c>
      <c r="AR33" s="31"/>
      <c r="AS33" s="31"/>
      <c r="AT33" s="31"/>
      <c r="AV33" s="31"/>
      <c r="AW33" s="31"/>
      <c r="AX33" s="31"/>
      <c r="AZ33" s="32">
        <f t="shared" si="28"/>
        <v>1643904.4080428556</v>
      </c>
      <c r="BA33" s="32">
        <f t="shared" si="28"/>
        <v>1890672.3360619061</v>
      </c>
      <c r="BB33" s="32">
        <f t="shared" si="28"/>
        <v>0</v>
      </c>
      <c r="BD33" s="32">
        <f t="shared" si="29"/>
        <v>-609695.58600000013</v>
      </c>
      <c r="BE33" s="32">
        <f t="shared" si="29"/>
        <v>-530022.93410000019</v>
      </c>
      <c r="BF33" s="32">
        <f t="shared" si="29"/>
        <v>0</v>
      </c>
      <c r="BG33" s="33"/>
      <c r="BH33" s="32">
        <f t="shared" si="19"/>
        <v>1034208.8220428554</v>
      </c>
      <c r="BI33" s="32">
        <f t="shared" si="19"/>
        <v>1360649.4019619059</v>
      </c>
      <c r="BJ33" s="32">
        <f t="shared" si="19"/>
        <v>0</v>
      </c>
      <c r="BL33" s="32">
        <f t="shared" si="20"/>
        <v>1151059.7168999985</v>
      </c>
      <c r="BM33" s="32">
        <f t="shared" si="20"/>
        <v>1326136.9371000007</v>
      </c>
      <c r="BN33" s="32">
        <f t="shared" si="20"/>
        <v>0</v>
      </c>
      <c r="BP33" s="32">
        <f t="shared" si="21"/>
        <v>-609695.58600000013</v>
      </c>
      <c r="BQ33" s="32">
        <f t="shared" si="21"/>
        <v>-530022.93410000019</v>
      </c>
      <c r="BR33" s="32">
        <f t="shared" si="21"/>
        <v>0</v>
      </c>
      <c r="BT33" s="32">
        <f t="shared" si="22"/>
        <v>541364.13089999836</v>
      </c>
      <c r="BU33" s="32">
        <f t="shared" si="22"/>
        <v>796114.00300000049</v>
      </c>
      <c r="BV33" s="32">
        <f t="shared" si="22"/>
        <v>0</v>
      </c>
      <c r="BX33" s="3">
        <v>0</v>
      </c>
      <c r="BY33" s="3">
        <v>0</v>
      </c>
      <c r="BZ33" s="3">
        <v>0</v>
      </c>
    </row>
    <row r="34" spans="1:78" x14ac:dyDescent="0.2">
      <c r="A34" s="207"/>
      <c r="B34" s="207"/>
      <c r="C34" s="34" t="s">
        <v>59</v>
      </c>
      <c r="D34" s="25">
        <v>606049</v>
      </c>
      <c r="E34" s="25">
        <v>590013</v>
      </c>
      <c r="F34" s="25">
        <v>618341</v>
      </c>
      <c r="G34" s="26"/>
      <c r="H34" s="25">
        <v>117453</v>
      </c>
      <c r="I34" s="25">
        <v>86676</v>
      </c>
      <c r="J34" s="25">
        <v>91857</v>
      </c>
      <c r="K34" s="26"/>
      <c r="L34" s="28">
        <f t="shared" si="30"/>
        <v>4395734.0018999996</v>
      </c>
      <c r="M34" s="28">
        <f t="shared" si="30"/>
        <v>4843947.7286999999</v>
      </c>
      <c r="N34" s="28">
        <f>+F34*N$5</f>
        <v>5967114.3181999996</v>
      </c>
      <c r="P34" s="28">
        <f t="shared" si="31"/>
        <v>851898.35430000001</v>
      </c>
      <c r="Q34" s="28">
        <f t="shared" si="31"/>
        <v>711601.29239999992</v>
      </c>
      <c r="R34" s="28">
        <f>+J34*R$5</f>
        <v>886438.42139999999</v>
      </c>
      <c r="T34" s="29">
        <v>399650</v>
      </c>
      <c r="U34" s="29">
        <v>439302</v>
      </c>
      <c r="V34" s="29">
        <v>513459</v>
      </c>
      <c r="X34" s="30">
        <v>65990</v>
      </c>
      <c r="Y34" s="30">
        <v>68035</v>
      </c>
      <c r="Z34" s="30">
        <v>68325</v>
      </c>
      <c r="AB34" s="28">
        <f t="shared" si="13"/>
        <v>2898701.415</v>
      </c>
      <c r="AC34" s="28">
        <f t="shared" si="13"/>
        <v>3606625.4897999996</v>
      </c>
      <c r="AD34" s="28">
        <f t="shared" si="13"/>
        <v>4954982.0417999998</v>
      </c>
      <c r="AF34" s="28">
        <f t="shared" si="26"/>
        <v>478632.06900000002</v>
      </c>
      <c r="AG34" s="28">
        <f t="shared" si="26"/>
        <v>558560.54649999994</v>
      </c>
      <c r="AH34" s="28">
        <f t="shared" si="26"/>
        <v>659349.91500000004</v>
      </c>
      <c r="AJ34" s="28">
        <f t="shared" si="15"/>
        <v>4186413.3351428565</v>
      </c>
      <c r="AK34" s="28">
        <f t="shared" si="16"/>
        <v>4613283.5511428565</v>
      </c>
      <c r="AL34" s="28">
        <f t="shared" si="17"/>
        <v>5682966.0173333324</v>
      </c>
      <c r="AN34" s="28">
        <f t="shared" si="18"/>
        <v>478632.06900000002</v>
      </c>
      <c r="AO34" s="28">
        <f t="shared" si="18"/>
        <v>558560.54649999994</v>
      </c>
      <c r="AP34" s="28">
        <f t="shared" si="18"/>
        <v>659349.91500000004</v>
      </c>
      <c r="AR34" s="31"/>
      <c r="AS34" s="31"/>
      <c r="AT34" s="31"/>
      <c r="AV34" s="31"/>
      <c r="AW34" s="31"/>
      <c r="AX34" s="31"/>
      <c r="AZ34" s="32">
        <f t="shared" si="28"/>
        <v>-1287711.9201428564</v>
      </c>
      <c r="BA34" s="32">
        <f t="shared" si="28"/>
        <v>-1006658.0613428568</v>
      </c>
      <c r="BB34" s="32">
        <f t="shared" si="28"/>
        <v>-727983.97553333268</v>
      </c>
      <c r="BD34" s="32">
        <f t="shared" si="29"/>
        <v>-373266.28529999999</v>
      </c>
      <c r="BE34" s="32">
        <f t="shared" si="29"/>
        <v>-153040.74589999998</v>
      </c>
      <c r="BF34" s="32">
        <f t="shared" si="29"/>
        <v>-227088.50639999995</v>
      </c>
      <c r="BG34" s="33"/>
      <c r="BH34" s="32">
        <f t="shared" si="19"/>
        <v>-1660978.2054428565</v>
      </c>
      <c r="BI34" s="32">
        <f t="shared" si="19"/>
        <v>-1159698.8072428568</v>
      </c>
      <c r="BJ34" s="32">
        <f t="shared" si="19"/>
        <v>-955072.48193333263</v>
      </c>
      <c r="BL34" s="32">
        <f t="shared" si="20"/>
        <v>-1497032.5868999995</v>
      </c>
      <c r="BM34" s="32">
        <f t="shared" si="20"/>
        <v>-1237322.2389000002</v>
      </c>
      <c r="BN34" s="32">
        <f t="shared" si="20"/>
        <v>-1012132.2763999999</v>
      </c>
      <c r="BP34" s="32">
        <f t="shared" si="21"/>
        <v>-373266.28529999999</v>
      </c>
      <c r="BQ34" s="32">
        <f t="shared" si="21"/>
        <v>-153040.74589999998</v>
      </c>
      <c r="BR34" s="32">
        <f t="shared" si="21"/>
        <v>-227088.50639999995</v>
      </c>
      <c r="BT34" s="32">
        <f t="shared" si="22"/>
        <v>-1870298.8721999996</v>
      </c>
      <c r="BU34" s="32">
        <f t="shared" si="22"/>
        <v>-1390362.9848000002</v>
      </c>
      <c r="BV34" s="32">
        <f t="shared" si="22"/>
        <v>-1239220.7827999997</v>
      </c>
      <c r="BX34" s="3">
        <v>0</v>
      </c>
      <c r="BY34" s="3">
        <v>0</v>
      </c>
      <c r="BZ34" s="3">
        <v>0</v>
      </c>
    </row>
    <row r="35" spans="1:78" x14ac:dyDescent="0.2">
      <c r="A35" s="207"/>
      <c r="B35" s="207"/>
      <c r="C35" s="34" t="s">
        <v>60</v>
      </c>
      <c r="D35" s="25">
        <v>2121380</v>
      </c>
      <c r="E35" s="25">
        <v>1940502</v>
      </c>
      <c r="F35" s="25">
        <v>3298885</v>
      </c>
      <c r="G35" s="26"/>
      <c r="H35" s="25">
        <v>583952</v>
      </c>
      <c r="I35" s="25">
        <v>666800</v>
      </c>
      <c r="J35" s="25">
        <v>901548</v>
      </c>
      <c r="K35" s="26"/>
      <c r="L35" s="28">
        <f t="shared" si="30"/>
        <v>15386581.277999999</v>
      </c>
      <c r="M35" s="28">
        <f t="shared" si="30"/>
        <v>15931327.3698</v>
      </c>
      <c r="N35" s="28">
        <f>+F35*N$5</f>
        <v>31834900.026999999</v>
      </c>
      <c r="P35" s="28">
        <f t="shared" si="31"/>
        <v>4235462.2511999998</v>
      </c>
      <c r="Q35" s="28">
        <f t="shared" si="31"/>
        <v>5474361.3199999994</v>
      </c>
      <c r="R35" s="28">
        <f>+J35*R$5</f>
        <v>8700118.5096000005</v>
      </c>
      <c r="T35" s="29">
        <v>2408375</v>
      </c>
      <c r="U35" s="29">
        <v>2353603</v>
      </c>
      <c r="V35" s="29">
        <v>2830787</v>
      </c>
      <c r="X35" s="30">
        <v>1051754</v>
      </c>
      <c r="Y35" s="30">
        <v>1269764</v>
      </c>
      <c r="Z35" s="30">
        <v>1270420</v>
      </c>
      <c r="AB35" s="28">
        <f t="shared" si="13"/>
        <v>17468184.712499999</v>
      </c>
      <c r="AC35" s="28">
        <f t="shared" si="13"/>
        <v>19322845.269699998</v>
      </c>
      <c r="AD35" s="28">
        <f t="shared" si="13"/>
        <v>27317660.707399998</v>
      </c>
      <c r="AF35" s="28">
        <f t="shared" si="26"/>
        <v>7628476.9374000002</v>
      </c>
      <c r="AG35" s="28">
        <f t="shared" si="26"/>
        <v>10424635.463599999</v>
      </c>
      <c r="AH35" s="28">
        <f t="shared" si="26"/>
        <v>12259807.084000001</v>
      </c>
      <c r="AJ35" s="28">
        <f t="shared" si="15"/>
        <v>14653886.93142857</v>
      </c>
      <c r="AK35" s="28">
        <f t="shared" si="16"/>
        <v>15172692.733142857</v>
      </c>
      <c r="AL35" s="28">
        <f t="shared" si="17"/>
        <v>30318952.406666663</v>
      </c>
      <c r="AN35" s="28">
        <f t="shared" si="18"/>
        <v>7628476.9374000002</v>
      </c>
      <c r="AO35" s="28">
        <f t="shared" si="18"/>
        <v>10424635.463599999</v>
      </c>
      <c r="AP35" s="28">
        <f t="shared" si="18"/>
        <v>12259807.084000001</v>
      </c>
      <c r="AR35" s="31"/>
      <c r="AS35" s="31"/>
      <c r="AT35" s="31"/>
      <c r="AV35" s="31"/>
      <c r="AW35" s="31"/>
      <c r="AX35" s="31"/>
      <c r="AZ35" s="32">
        <f t="shared" si="28"/>
        <v>2814297.7810714282</v>
      </c>
      <c r="BA35" s="32">
        <f t="shared" si="28"/>
        <v>4150152.5365571417</v>
      </c>
      <c r="BB35" s="32">
        <f t="shared" si="28"/>
        <v>-3001291.6992666647</v>
      </c>
      <c r="BD35" s="32">
        <f t="shared" si="29"/>
        <v>3393014.6862000003</v>
      </c>
      <c r="BE35" s="32">
        <f t="shared" si="29"/>
        <v>4950274.1435999991</v>
      </c>
      <c r="BF35" s="32">
        <f t="shared" si="29"/>
        <v>3559688.5744000003</v>
      </c>
      <c r="BG35" s="33"/>
      <c r="BH35" s="32">
        <f t="shared" si="19"/>
        <v>6207312.4672714286</v>
      </c>
      <c r="BI35" s="32">
        <f t="shared" si="19"/>
        <v>9100426.6801571399</v>
      </c>
      <c r="BJ35" s="32">
        <f t="shared" si="19"/>
        <v>558396.87513333559</v>
      </c>
      <c r="BL35" s="32">
        <f t="shared" si="20"/>
        <v>2081603.4344999995</v>
      </c>
      <c r="BM35" s="32">
        <f t="shared" si="20"/>
        <v>3391517.8998999987</v>
      </c>
      <c r="BN35" s="32">
        <f t="shared" si="20"/>
        <v>-4517239.319600001</v>
      </c>
      <c r="BP35" s="32">
        <f t="shared" si="21"/>
        <v>3393014.6862000003</v>
      </c>
      <c r="BQ35" s="32">
        <f t="shared" si="21"/>
        <v>4950274.1435999991</v>
      </c>
      <c r="BR35" s="32">
        <f t="shared" si="21"/>
        <v>3559688.5744000003</v>
      </c>
      <c r="BT35" s="32">
        <f t="shared" si="22"/>
        <v>5474618.1206999999</v>
      </c>
      <c r="BU35" s="32">
        <f t="shared" si="22"/>
        <v>8341792.0434999978</v>
      </c>
      <c r="BV35" s="32">
        <f t="shared" si="22"/>
        <v>-957550.7452000007</v>
      </c>
      <c r="BX35" s="3">
        <v>0</v>
      </c>
      <c r="BY35" s="3">
        <v>0</v>
      </c>
      <c r="BZ35" s="3">
        <v>0</v>
      </c>
    </row>
    <row r="36" spans="1:78" x14ac:dyDescent="0.2">
      <c r="A36" s="207"/>
      <c r="B36" s="207"/>
      <c r="C36" s="34" t="s">
        <v>61</v>
      </c>
      <c r="D36" s="25">
        <v>4892555</v>
      </c>
      <c r="E36" s="25">
        <v>4968607</v>
      </c>
      <c r="F36" s="25">
        <v>4677870</v>
      </c>
      <c r="G36" s="26"/>
      <c r="H36" s="25">
        <v>1717817</v>
      </c>
      <c r="I36" s="25">
        <v>933392</v>
      </c>
      <c r="J36" s="25">
        <v>1690942</v>
      </c>
      <c r="K36" s="26"/>
      <c r="L36" s="28">
        <f t="shared" si="30"/>
        <v>35486190.670500003</v>
      </c>
      <c r="M36" s="28">
        <f t="shared" si="30"/>
        <v>40791766.609299995</v>
      </c>
      <c r="N36" s="28">
        <f>+F36*N$5</f>
        <v>45142381.074000001</v>
      </c>
      <c r="P36" s="28">
        <f t="shared" si="31"/>
        <v>12459498.4827</v>
      </c>
      <c r="Q36" s="28">
        <f t="shared" si="31"/>
        <v>7663054.9807999991</v>
      </c>
      <c r="R36" s="28">
        <f>+J36*R$5</f>
        <v>16317928.488399999</v>
      </c>
      <c r="T36" s="29">
        <v>4290117</v>
      </c>
      <c r="U36" s="29">
        <v>4082485</v>
      </c>
      <c r="V36" s="29">
        <v>4237707</v>
      </c>
      <c r="X36" s="30">
        <v>732782</v>
      </c>
      <c r="Y36" s="30">
        <v>650167</v>
      </c>
      <c r="Z36" s="30">
        <v>689092</v>
      </c>
      <c r="AB36" s="28">
        <f t="shared" si="13"/>
        <v>31116647.6127</v>
      </c>
      <c r="AC36" s="28">
        <f t="shared" si="13"/>
        <v>33516793.601499997</v>
      </c>
      <c r="AD36" s="28">
        <f t="shared" si="13"/>
        <v>40894720.091399997</v>
      </c>
      <c r="AF36" s="28">
        <f t="shared" si="26"/>
        <v>5314941.1241999995</v>
      </c>
      <c r="AG36" s="28">
        <f t="shared" si="26"/>
        <v>5337806.0532999998</v>
      </c>
      <c r="AH36" s="28">
        <f t="shared" si="26"/>
        <v>6649875.6184</v>
      </c>
      <c r="AJ36" s="28">
        <f>IF(BX36=0,+L36/$AK$5,L36)</f>
        <v>33796372.067142859</v>
      </c>
      <c r="AK36" s="28">
        <f t="shared" si="16"/>
        <v>38849301.532666661</v>
      </c>
      <c r="AL36" s="28">
        <f t="shared" si="17"/>
        <v>42992743.880000003</v>
      </c>
      <c r="AN36" s="28">
        <f t="shared" si="18"/>
        <v>5314941.1241999995</v>
      </c>
      <c r="AO36" s="28">
        <f t="shared" si="18"/>
        <v>5337806.0532999998</v>
      </c>
      <c r="AP36" s="28">
        <f t="shared" si="18"/>
        <v>6649875.6184</v>
      </c>
      <c r="AR36" s="31"/>
      <c r="AS36" s="31"/>
      <c r="AT36" s="31"/>
      <c r="AV36" s="31"/>
      <c r="AW36" s="31"/>
      <c r="AX36" s="31"/>
      <c r="AZ36" s="32">
        <f t="shared" si="28"/>
        <v>-2679724.4544428587</v>
      </c>
      <c r="BA36" s="32">
        <f t="shared" si="28"/>
        <v>-5332507.9311666638</v>
      </c>
      <c r="BB36" s="32">
        <f t="shared" si="28"/>
        <v>-2098023.7886000052</v>
      </c>
      <c r="BD36" s="32">
        <f t="shared" si="29"/>
        <v>-7144557.3585000001</v>
      </c>
      <c r="BE36" s="32">
        <f t="shared" si="29"/>
        <v>-2325248.9274999993</v>
      </c>
      <c r="BF36" s="32">
        <f t="shared" si="29"/>
        <v>-9668052.8699999992</v>
      </c>
      <c r="BG36" s="33"/>
      <c r="BH36" s="32">
        <f t="shared" si="19"/>
        <v>-9824281.8129428588</v>
      </c>
      <c r="BI36" s="32">
        <f t="shared" si="19"/>
        <v>-7657756.8586666631</v>
      </c>
      <c r="BJ36" s="32">
        <f t="shared" si="19"/>
        <v>-11766076.658600004</v>
      </c>
      <c r="BL36" s="32">
        <f t="shared" si="20"/>
        <v>-4369543.0578000024</v>
      </c>
      <c r="BM36" s="32">
        <f t="shared" si="20"/>
        <v>-7274973.0077999979</v>
      </c>
      <c r="BN36" s="32">
        <f t="shared" si="20"/>
        <v>-4247660.9826000035</v>
      </c>
      <c r="BP36" s="32">
        <f t="shared" si="21"/>
        <v>-7144557.3585000001</v>
      </c>
      <c r="BQ36" s="32">
        <f t="shared" si="21"/>
        <v>-2325248.9274999993</v>
      </c>
      <c r="BR36" s="32">
        <f t="shared" si="21"/>
        <v>-9668052.8699999992</v>
      </c>
      <c r="BT36" s="32">
        <f t="shared" si="22"/>
        <v>-11514100.416300002</v>
      </c>
      <c r="BU36" s="32">
        <f t="shared" si="22"/>
        <v>-9600221.9352999963</v>
      </c>
      <c r="BV36" s="32">
        <f t="shared" si="22"/>
        <v>-13915713.852600003</v>
      </c>
      <c r="BX36" s="3">
        <v>0</v>
      </c>
      <c r="BY36" s="3">
        <v>0</v>
      </c>
      <c r="BZ36" s="3">
        <v>0</v>
      </c>
    </row>
    <row r="37" spans="1:78" x14ac:dyDescent="0.2">
      <c r="A37" s="207"/>
      <c r="B37" s="207"/>
      <c r="C37" s="34" t="s">
        <v>62</v>
      </c>
      <c r="D37" s="25">
        <v>443556</v>
      </c>
      <c r="E37" s="25">
        <v>397312</v>
      </c>
      <c r="F37" s="25">
        <v>324314</v>
      </c>
      <c r="G37" s="26"/>
      <c r="H37" s="27">
        <v>0</v>
      </c>
      <c r="I37" s="27">
        <v>0</v>
      </c>
      <c r="J37" s="27">
        <v>0</v>
      </c>
      <c r="K37" s="26"/>
      <c r="L37" s="28">
        <f t="shared" si="30"/>
        <v>3217156.0236</v>
      </c>
      <c r="M37" s="28">
        <f t="shared" si="30"/>
        <v>3261891.7887999997</v>
      </c>
      <c r="N37" s="28">
        <f>+F37*N$5</f>
        <v>3129694.9627999999</v>
      </c>
      <c r="P37" s="28">
        <f t="shared" si="31"/>
        <v>0</v>
      </c>
      <c r="Q37" s="28">
        <f t="shared" si="31"/>
        <v>0</v>
      </c>
      <c r="R37" s="28">
        <f>+J37*R$5</f>
        <v>0</v>
      </c>
      <c r="T37" s="42">
        <v>0</v>
      </c>
      <c r="U37" s="42">
        <v>0</v>
      </c>
      <c r="V37" s="42">
        <v>0</v>
      </c>
      <c r="X37" s="30">
        <v>443556</v>
      </c>
      <c r="Y37" s="30">
        <v>397312</v>
      </c>
      <c r="Z37" s="30">
        <v>324314</v>
      </c>
      <c r="AB37" s="28">
        <f t="shared" si="13"/>
        <v>0</v>
      </c>
      <c r="AC37" s="28">
        <f t="shared" si="13"/>
        <v>0</v>
      </c>
      <c r="AD37" s="28">
        <f t="shared" si="13"/>
        <v>0</v>
      </c>
      <c r="AF37" s="28">
        <f t="shared" si="26"/>
        <v>3217156.0236</v>
      </c>
      <c r="AG37" s="28">
        <f t="shared" si="26"/>
        <v>3261891.7887999997</v>
      </c>
      <c r="AH37" s="28">
        <f t="shared" si="26"/>
        <v>3129694.9627999999</v>
      </c>
      <c r="AJ37" s="28">
        <f>IF(BX37=0,+L37/$AK$5,L37)</f>
        <v>3217156.0236</v>
      </c>
      <c r="AK37" s="28">
        <f t="shared" si="16"/>
        <v>3261891.7887999997</v>
      </c>
      <c r="AL37" s="28">
        <f t="shared" si="17"/>
        <v>3129694.9627999999</v>
      </c>
      <c r="AN37" s="28">
        <f t="shared" si="18"/>
        <v>3217156.0236</v>
      </c>
      <c r="AO37" s="28">
        <f t="shared" si="18"/>
        <v>3261891.7887999997</v>
      </c>
      <c r="AP37" s="28">
        <f t="shared" si="18"/>
        <v>3129694.9627999999</v>
      </c>
      <c r="AR37" s="31"/>
      <c r="AS37" s="31"/>
      <c r="AT37" s="31"/>
      <c r="AV37" s="31"/>
      <c r="AW37" s="31"/>
      <c r="AX37" s="31"/>
      <c r="AZ37" s="32">
        <f t="shared" si="28"/>
        <v>-3217156.0236</v>
      </c>
      <c r="BA37" s="32">
        <f t="shared" si="28"/>
        <v>-3261891.7887999997</v>
      </c>
      <c r="BB37" s="32">
        <f t="shared" si="28"/>
        <v>-3129694.9627999999</v>
      </c>
      <c r="BD37" s="32">
        <f t="shared" si="29"/>
        <v>3217156.0236</v>
      </c>
      <c r="BE37" s="32">
        <f t="shared" si="29"/>
        <v>3261891.7887999997</v>
      </c>
      <c r="BF37" s="32">
        <f t="shared" si="29"/>
        <v>3129694.9627999999</v>
      </c>
      <c r="BG37" s="33"/>
      <c r="BH37" s="32">
        <f t="shared" si="19"/>
        <v>0</v>
      </c>
      <c r="BI37" s="32">
        <f t="shared" si="19"/>
        <v>0</v>
      </c>
      <c r="BJ37" s="32">
        <f t="shared" si="19"/>
        <v>0</v>
      </c>
      <c r="BL37" s="32">
        <f t="shared" si="20"/>
        <v>-3217156.0236</v>
      </c>
      <c r="BM37" s="32">
        <f t="shared" si="20"/>
        <v>-3261891.7887999997</v>
      </c>
      <c r="BN37" s="32">
        <f t="shared" si="20"/>
        <v>-3129694.9627999999</v>
      </c>
      <c r="BP37" s="32">
        <f t="shared" si="21"/>
        <v>3217156.0236</v>
      </c>
      <c r="BQ37" s="32">
        <f t="shared" si="21"/>
        <v>3261891.7887999997</v>
      </c>
      <c r="BR37" s="32">
        <f t="shared" si="21"/>
        <v>3129694.9627999999</v>
      </c>
      <c r="BT37" s="32">
        <f t="shared" si="22"/>
        <v>0</v>
      </c>
      <c r="BU37" s="32">
        <f t="shared" si="22"/>
        <v>0</v>
      </c>
      <c r="BV37" s="32">
        <f t="shared" si="22"/>
        <v>0</v>
      </c>
      <c r="BX37" s="3">
        <v>1</v>
      </c>
      <c r="BY37" s="3">
        <v>1</v>
      </c>
      <c r="BZ37" s="3">
        <v>1</v>
      </c>
    </row>
    <row r="38" spans="1:78" x14ac:dyDescent="0.2">
      <c r="A38" s="207"/>
      <c r="B38" s="207"/>
      <c r="C38" s="34" t="s">
        <v>63</v>
      </c>
      <c r="D38" s="35">
        <v>-9999999</v>
      </c>
      <c r="E38" s="35">
        <v>-9999999</v>
      </c>
      <c r="F38" s="35">
        <v>-9999999</v>
      </c>
      <c r="G38" s="26"/>
      <c r="H38" s="35">
        <v>-9999999</v>
      </c>
      <c r="I38" s="35">
        <v>-9999999</v>
      </c>
      <c r="J38" s="35">
        <v>-9999999</v>
      </c>
      <c r="K38" s="26"/>
      <c r="L38" s="28">
        <f>+AB38</f>
        <v>11450795.3595</v>
      </c>
      <c r="M38" s="28">
        <f>+AC38</f>
        <v>15255061.486999998</v>
      </c>
      <c r="N38" s="28">
        <f>+AD38</f>
        <v>14629577.747400001</v>
      </c>
      <c r="P38" s="28">
        <f>+AF38</f>
        <v>6777992.9375999998</v>
      </c>
      <c r="Q38" s="28">
        <f>+AG38</f>
        <v>9482705.4266999997</v>
      </c>
      <c r="R38" s="28">
        <f>+AH38</f>
        <v>11250830.423</v>
      </c>
      <c r="T38" s="29">
        <v>1578745</v>
      </c>
      <c r="U38" s="29">
        <v>1858130</v>
      </c>
      <c r="V38" s="29">
        <v>1515987</v>
      </c>
      <c r="X38" s="30">
        <v>934496</v>
      </c>
      <c r="Y38" s="30">
        <v>1155033</v>
      </c>
      <c r="Z38" s="30">
        <v>1165865</v>
      </c>
      <c r="AB38" s="28">
        <f t="shared" si="13"/>
        <v>11450795.3595</v>
      </c>
      <c r="AC38" s="28">
        <f t="shared" si="13"/>
        <v>15255061.486999998</v>
      </c>
      <c r="AD38" s="28">
        <f t="shared" si="13"/>
        <v>14629577.747400001</v>
      </c>
      <c r="AF38" s="28">
        <f t="shared" si="26"/>
        <v>6777992.9375999998</v>
      </c>
      <c r="AG38" s="28">
        <f t="shared" si="26"/>
        <v>9482705.4266999997</v>
      </c>
      <c r="AH38" s="28">
        <f t="shared" si="26"/>
        <v>11250830.423</v>
      </c>
      <c r="AJ38" s="28">
        <f t="shared" ref="AJ38:AJ101" si="32">IF(BX38=0,+L38/$AK$5,L38)</f>
        <v>10905519.390000001</v>
      </c>
      <c r="AK38" s="28">
        <f t="shared" ref="AK38:AK101" si="33">IF(BY38=0,+M38/$AK$5,M38)</f>
        <v>14528629.987619044</v>
      </c>
      <c r="AL38" s="28">
        <f t="shared" ref="AL38:AL101" si="34">IF(BZ38=0,+N38/$AK$5,N38)</f>
        <v>13932931.187999999</v>
      </c>
      <c r="AN38" s="28">
        <f t="shared" si="18"/>
        <v>6777992.9375999998</v>
      </c>
      <c r="AO38" s="28">
        <f t="shared" si="18"/>
        <v>9482705.4266999997</v>
      </c>
      <c r="AP38" s="28">
        <f t="shared" si="18"/>
        <v>11250830.423</v>
      </c>
      <c r="AR38" s="31"/>
      <c r="AS38" s="31"/>
      <c r="AT38" s="31"/>
      <c r="AV38" s="31"/>
      <c r="AW38" s="31"/>
      <c r="AX38" s="31"/>
      <c r="AZ38" s="32">
        <f t="shared" si="28"/>
        <v>0</v>
      </c>
      <c r="BA38" s="32">
        <f t="shared" si="28"/>
        <v>0</v>
      </c>
      <c r="BB38" s="32">
        <f t="shared" si="28"/>
        <v>0</v>
      </c>
      <c r="BD38" s="32">
        <f t="shared" si="29"/>
        <v>0</v>
      </c>
      <c r="BE38" s="32">
        <f t="shared" si="29"/>
        <v>0</v>
      </c>
      <c r="BF38" s="32">
        <f t="shared" si="29"/>
        <v>0</v>
      </c>
      <c r="BG38" s="33"/>
      <c r="BH38" s="32">
        <f t="shared" si="19"/>
        <v>0</v>
      </c>
      <c r="BI38" s="32">
        <f t="shared" si="19"/>
        <v>0</v>
      </c>
      <c r="BJ38" s="32">
        <f t="shared" si="19"/>
        <v>0</v>
      </c>
      <c r="BL38" s="32">
        <f t="shared" si="20"/>
        <v>0</v>
      </c>
      <c r="BM38" s="32">
        <f t="shared" si="20"/>
        <v>0</v>
      </c>
      <c r="BN38" s="32">
        <f t="shared" si="20"/>
        <v>0</v>
      </c>
      <c r="BP38" s="32">
        <f t="shared" si="21"/>
        <v>0</v>
      </c>
      <c r="BQ38" s="32">
        <f t="shared" si="21"/>
        <v>0</v>
      </c>
      <c r="BR38" s="32">
        <f t="shared" si="21"/>
        <v>0</v>
      </c>
      <c r="BT38" s="32">
        <f t="shared" si="22"/>
        <v>0</v>
      </c>
      <c r="BU38" s="32">
        <f t="shared" si="22"/>
        <v>0</v>
      </c>
      <c r="BV38" s="32">
        <f t="shared" si="22"/>
        <v>0</v>
      </c>
      <c r="BX38" s="3">
        <v>0</v>
      </c>
      <c r="BY38" s="3">
        <v>0</v>
      </c>
      <c r="BZ38" s="3">
        <v>0</v>
      </c>
    </row>
    <row r="39" spans="1:78" x14ac:dyDescent="0.2">
      <c r="A39" s="207"/>
      <c r="B39" s="207"/>
      <c r="C39" s="34" t="s">
        <v>64</v>
      </c>
      <c r="D39" s="25">
        <v>2562711</v>
      </c>
      <c r="E39" s="25">
        <v>2970248</v>
      </c>
      <c r="F39" s="25">
        <v>3082135</v>
      </c>
      <c r="G39" s="26"/>
      <c r="H39" s="25">
        <v>838359</v>
      </c>
      <c r="I39" s="25">
        <v>847331</v>
      </c>
      <c r="J39" s="25">
        <v>1138188</v>
      </c>
      <c r="K39" s="26"/>
      <c r="L39" s="28">
        <f t="shared" ref="L39:N50" si="35">+D39*L$5</f>
        <v>18587599.154100001</v>
      </c>
      <c r="M39" s="28">
        <f t="shared" si="35"/>
        <v>24385439.055199999</v>
      </c>
      <c r="N39" s="28">
        <f t="shared" si="35"/>
        <v>29743219.177000001</v>
      </c>
      <c r="P39" s="28">
        <f t="shared" ref="P39:R50" si="36">+H39*P$5</f>
        <v>6080701.6628999999</v>
      </c>
      <c r="Q39" s="28">
        <f t="shared" si="36"/>
        <v>6956502.776899999</v>
      </c>
      <c r="R39" s="28">
        <f t="shared" si="36"/>
        <v>10983741.8376</v>
      </c>
      <c r="T39" s="29">
        <v>2372368</v>
      </c>
      <c r="U39" s="29">
        <v>2654023</v>
      </c>
      <c r="V39" s="29">
        <v>2711156</v>
      </c>
      <c r="W39" s="44"/>
      <c r="X39" s="30">
        <v>370047</v>
      </c>
      <c r="Y39" s="30">
        <v>406805</v>
      </c>
      <c r="Z39" s="30">
        <v>371453</v>
      </c>
      <c r="AB39" s="28">
        <f t="shared" si="13"/>
        <v>17207022.340799998</v>
      </c>
      <c r="AC39" s="28">
        <f t="shared" si="13"/>
        <v>21789263.427699998</v>
      </c>
      <c r="AD39" s="28">
        <f t="shared" si="13"/>
        <v>26163197.631200001</v>
      </c>
      <c r="AF39" s="28">
        <f t="shared" si="26"/>
        <v>2683987.8956999998</v>
      </c>
      <c r="AG39" s="28">
        <f t="shared" si="26"/>
        <v>3339828.3694999996</v>
      </c>
      <c r="AH39" s="28">
        <f t="shared" si="26"/>
        <v>3584595.7406000001</v>
      </c>
      <c r="AJ39" s="28">
        <f t="shared" si="32"/>
        <v>17702475.384857144</v>
      </c>
      <c r="AK39" s="28">
        <f t="shared" si="33"/>
        <v>23224227.671619046</v>
      </c>
      <c r="AL39" s="28">
        <f t="shared" si="34"/>
        <v>28326875.406666666</v>
      </c>
      <c r="AN39" s="28">
        <f t="shared" si="18"/>
        <v>2683987.8956999998</v>
      </c>
      <c r="AO39" s="28">
        <f t="shared" si="18"/>
        <v>3339828.3694999996</v>
      </c>
      <c r="AP39" s="28">
        <f t="shared" si="18"/>
        <v>3584595.7406000001</v>
      </c>
      <c r="AR39" s="31"/>
      <c r="AS39" s="31"/>
      <c r="AT39" s="31"/>
      <c r="AV39" s="31"/>
      <c r="AW39" s="31"/>
      <c r="AX39" s="31"/>
      <c r="AZ39" s="32">
        <f t="shared" si="28"/>
        <v>-495453.04405714571</v>
      </c>
      <c r="BA39" s="32">
        <f t="shared" si="28"/>
        <v>-1434964.2439190485</v>
      </c>
      <c r="BB39" s="32">
        <f t="shared" si="28"/>
        <v>-2163677.7754666656</v>
      </c>
      <c r="BD39" s="32">
        <f t="shared" si="29"/>
        <v>-3396713.7672000001</v>
      </c>
      <c r="BE39" s="32">
        <f t="shared" si="29"/>
        <v>-3616674.4073999994</v>
      </c>
      <c r="BF39" s="32">
        <f t="shared" si="29"/>
        <v>-7399146.0970000001</v>
      </c>
      <c r="BG39" s="33"/>
      <c r="BH39" s="32">
        <f t="shared" si="19"/>
        <v>-3892166.8112571458</v>
      </c>
      <c r="BI39" s="32">
        <f t="shared" si="19"/>
        <v>-5051638.6513190474</v>
      </c>
      <c r="BJ39" s="32">
        <f t="shared" si="19"/>
        <v>-9562823.8724666648</v>
      </c>
      <c r="BL39" s="32">
        <f t="shared" si="20"/>
        <v>-1380576.8133000024</v>
      </c>
      <c r="BM39" s="32">
        <f t="shared" si="20"/>
        <v>-2596175.6275000013</v>
      </c>
      <c r="BN39" s="32">
        <f t="shared" si="20"/>
        <v>-3580021.5458000004</v>
      </c>
      <c r="BP39" s="32">
        <f t="shared" si="21"/>
        <v>-3396713.7672000001</v>
      </c>
      <c r="BQ39" s="32">
        <f t="shared" si="21"/>
        <v>-3616674.4073999994</v>
      </c>
      <c r="BR39" s="32">
        <f t="shared" si="21"/>
        <v>-7399146.0970000001</v>
      </c>
      <c r="BT39" s="32">
        <f t="shared" si="22"/>
        <v>-4777290.580500003</v>
      </c>
      <c r="BU39" s="32">
        <f t="shared" si="22"/>
        <v>-6212850.0349000003</v>
      </c>
      <c r="BV39" s="32">
        <f t="shared" si="22"/>
        <v>-10979167.6428</v>
      </c>
      <c r="BX39" s="3">
        <v>0</v>
      </c>
      <c r="BY39" s="3">
        <v>0</v>
      </c>
      <c r="BZ39" s="3">
        <v>0</v>
      </c>
    </row>
    <row r="40" spans="1:78" x14ac:dyDescent="0.2">
      <c r="A40" s="207"/>
      <c r="B40" s="208"/>
      <c r="C40" s="40" t="s">
        <v>65</v>
      </c>
      <c r="D40" s="25">
        <v>4833536</v>
      </c>
      <c r="E40" s="25">
        <v>3106801</v>
      </c>
      <c r="F40" s="25">
        <v>3658631</v>
      </c>
      <c r="G40" s="26"/>
      <c r="H40" s="25">
        <v>2359528</v>
      </c>
      <c r="I40" s="25">
        <v>2674010</v>
      </c>
      <c r="J40" s="25">
        <v>2613858</v>
      </c>
      <c r="K40" s="26"/>
      <c r="L40" s="28">
        <f t="shared" si="35"/>
        <v>35058119.961599998</v>
      </c>
      <c r="M40" s="28">
        <f t="shared" si="35"/>
        <v>25506525.529899999</v>
      </c>
      <c r="N40" s="28">
        <f t="shared" si="35"/>
        <v>35306520.876199998</v>
      </c>
      <c r="P40" s="28">
        <f t="shared" si="36"/>
        <v>17113892.536800001</v>
      </c>
      <c r="Q40" s="28">
        <f t="shared" si="36"/>
        <v>21953354.698999997</v>
      </c>
      <c r="R40" s="28">
        <f t="shared" si="36"/>
        <v>25224252.4716</v>
      </c>
      <c r="T40" s="29">
        <v>2429130</v>
      </c>
      <c r="U40" s="29">
        <v>2418685</v>
      </c>
      <c r="V40" s="29">
        <v>2399408</v>
      </c>
      <c r="X40" s="30">
        <v>432383</v>
      </c>
      <c r="Y40" s="30">
        <v>379255</v>
      </c>
      <c r="Z40" s="30">
        <v>342667</v>
      </c>
      <c r="AB40" s="28">
        <f t="shared" si="13"/>
        <v>17618722.802999999</v>
      </c>
      <c r="AC40" s="28">
        <f t="shared" si="13"/>
        <v>19857161.9815</v>
      </c>
      <c r="AD40" s="28">
        <f t="shared" si="13"/>
        <v>23154767.081599999</v>
      </c>
      <c r="AF40" s="28">
        <f t="shared" si="26"/>
        <v>3136117.1373000001</v>
      </c>
      <c r="AG40" s="28">
        <f t="shared" si="26"/>
        <v>3113645.6244999999</v>
      </c>
      <c r="AH40" s="28">
        <f t="shared" si="26"/>
        <v>3306805.0833999999</v>
      </c>
      <c r="AJ40" s="28">
        <f t="shared" si="32"/>
        <v>33388685.677714281</v>
      </c>
      <c r="AK40" s="28">
        <f t="shared" si="33"/>
        <v>24291929.076095238</v>
      </c>
      <c r="AL40" s="28">
        <f t="shared" si="34"/>
        <v>33625257.97733333</v>
      </c>
      <c r="AN40" s="28">
        <f t="shared" si="18"/>
        <v>3136117.1373000001</v>
      </c>
      <c r="AO40" s="28">
        <f t="shared" si="18"/>
        <v>3113645.6244999999</v>
      </c>
      <c r="AP40" s="28">
        <f t="shared" si="18"/>
        <v>3306805.0833999999</v>
      </c>
      <c r="AR40" s="31"/>
      <c r="AS40" s="31"/>
      <c r="AT40" s="31"/>
      <c r="AV40" s="31"/>
      <c r="AW40" s="31"/>
      <c r="AX40" s="31"/>
      <c r="AZ40" s="32">
        <f t="shared" si="28"/>
        <v>-15769962.874714281</v>
      </c>
      <c r="BA40" s="32">
        <f t="shared" si="28"/>
        <v>-4434767.0945952386</v>
      </c>
      <c r="BB40" s="32">
        <f t="shared" si="28"/>
        <v>-10470490.89573333</v>
      </c>
      <c r="BD40" s="32">
        <f t="shared" si="29"/>
        <v>-13977775.399500001</v>
      </c>
      <c r="BE40" s="32">
        <f t="shared" si="29"/>
        <v>-18839709.074499998</v>
      </c>
      <c r="BF40" s="32">
        <f t="shared" si="29"/>
        <v>-21917447.3882</v>
      </c>
      <c r="BG40" s="33"/>
      <c r="BH40" s="32">
        <f t="shared" si="19"/>
        <v>-29747738.274214283</v>
      </c>
      <c r="BI40" s="32">
        <f t="shared" si="19"/>
        <v>-23274476.169095237</v>
      </c>
      <c r="BJ40" s="32">
        <f t="shared" si="19"/>
        <v>-32387938.28393333</v>
      </c>
      <c r="BL40" s="32">
        <f t="shared" si="20"/>
        <v>-17439397.158599999</v>
      </c>
      <c r="BM40" s="32">
        <f t="shared" si="20"/>
        <v>-5649363.5483999997</v>
      </c>
      <c r="BN40" s="32">
        <f t="shared" si="20"/>
        <v>-12151753.794599999</v>
      </c>
      <c r="BP40" s="32">
        <f t="shared" si="21"/>
        <v>-13977775.399500001</v>
      </c>
      <c r="BQ40" s="32">
        <f t="shared" si="21"/>
        <v>-18839709.074499998</v>
      </c>
      <c r="BR40" s="32">
        <f t="shared" si="21"/>
        <v>-21917447.3882</v>
      </c>
      <c r="BT40" s="32">
        <f t="shared" si="22"/>
        <v>-31417172.5581</v>
      </c>
      <c r="BU40" s="32">
        <f t="shared" si="22"/>
        <v>-24489072.622899998</v>
      </c>
      <c r="BV40" s="32">
        <f t="shared" si="22"/>
        <v>-34069201.182799995</v>
      </c>
      <c r="BX40" s="3">
        <v>0</v>
      </c>
      <c r="BY40" s="3">
        <v>0</v>
      </c>
      <c r="BZ40" s="3">
        <v>0</v>
      </c>
    </row>
    <row r="41" spans="1:78" x14ac:dyDescent="0.2">
      <c r="A41" s="207"/>
      <c r="B41" s="252" t="s">
        <v>66</v>
      </c>
      <c r="C41" s="24" t="s">
        <v>67</v>
      </c>
      <c r="D41" s="25">
        <v>23741</v>
      </c>
      <c r="E41" s="25">
        <v>26336</v>
      </c>
      <c r="F41" s="25">
        <v>28151</v>
      </c>
      <c r="G41" s="26"/>
      <c r="H41" s="25">
        <v>10807</v>
      </c>
      <c r="I41" s="25">
        <v>5469</v>
      </c>
      <c r="J41" s="25">
        <v>3325</v>
      </c>
      <c r="K41" s="26"/>
      <c r="L41" s="28">
        <f t="shared" si="35"/>
        <v>172195.84709999998</v>
      </c>
      <c r="M41" s="28">
        <f t="shared" si="35"/>
        <v>216215.92639999997</v>
      </c>
      <c r="N41" s="28">
        <f t="shared" si="35"/>
        <v>271662.78019999998</v>
      </c>
      <c r="P41" s="28">
        <f t="shared" si="36"/>
        <v>78384.251699999993</v>
      </c>
      <c r="Q41" s="28">
        <f t="shared" si="36"/>
        <v>44899.943099999997</v>
      </c>
      <c r="R41" s="28">
        <f t="shared" si="36"/>
        <v>32086.915000000001</v>
      </c>
      <c r="T41" s="29">
        <v>40845</v>
      </c>
      <c r="U41" s="29">
        <v>48893</v>
      </c>
      <c r="V41" s="29">
        <v>33943</v>
      </c>
      <c r="X41" s="30">
        <v>1373</v>
      </c>
      <c r="Y41" s="30">
        <v>1401</v>
      </c>
      <c r="Z41" s="30">
        <v>4284</v>
      </c>
      <c r="AB41" s="28">
        <f t="shared" si="13"/>
        <v>296252.86949999997</v>
      </c>
      <c r="AC41" s="28">
        <f t="shared" si="13"/>
        <v>401406.64069999999</v>
      </c>
      <c r="AD41" s="28">
        <f t="shared" si="13"/>
        <v>327556.73859999998</v>
      </c>
      <c r="AF41" s="28">
        <f t="shared" si="26"/>
        <v>9958.5062999999991</v>
      </c>
      <c r="AG41" s="28">
        <f t="shared" si="26"/>
        <v>11502.069899999999</v>
      </c>
      <c r="AH41" s="28">
        <f t="shared" si="26"/>
        <v>41341.4568</v>
      </c>
      <c r="AJ41" s="28">
        <f t="shared" si="32"/>
        <v>163996.04485714284</v>
      </c>
      <c r="AK41" s="28">
        <f t="shared" si="33"/>
        <v>205919.92990476187</v>
      </c>
      <c r="AL41" s="28">
        <f t="shared" si="34"/>
        <v>258726.4573333333</v>
      </c>
      <c r="AN41" s="28">
        <f t="shared" si="18"/>
        <v>9958.5062999999991</v>
      </c>
      <c r="AO41" s="28">
        <f t="shared" si="18"/>
        <v>11502.069899999999</v>
      </c>
      <c r="AP41" s="28">
        <f t="shared" si="18"/>
        <v>41341.4568</v>
      </c>
      <c r="AR41" s="31"/>
      <c r="AS41" s="31"/>
      <c r="AT41" s="31"/>
      <c r="AV41" s="31"/>
      <c r="AW41" s="31"/>
      <c r="AX41" s="31"/>
      <c r="AZ41" s="32">
        <f t="shared" si="28"/>
        <v>132256.82464285713</v>
      </c>
      <c r="BA41" s="32">
        <f t="shared" si="28"/>
        <v>195486.71079523812</v>
      </c>
      <c r="BB41" s="32">
        <f t="shared" si="28"/>
        <v>68830.281266666687</v>
      </c>
      <c r="BD41" s="32">
        <f t="shared" si="29"/>
        <v>-68425.7454</v>
      </c>
      <c r="BE41" s="32">
        <f t="shared" si="29"/>
        <v>-33397.873200000002</v>
      </c>
      <c r="BF41" s="32">
        <f t="shared" si="29"/>
        <v>9254.5417999999991</v>
      </c>
      <c r="BG41" s="33"/>
      <c r="BH41" s="32">
        <f t="shared" si="19"/>
        <v>63831.079242857129</v>
      </c>
      <c r="BI41" s="32">
        <f t="shared" si="19"/>
        <v>162088.83759523812</v>
      </c>
      <c r="BJ41" s="32">
        <f t="shared" si="19"/>
        <v>78084.823066666693</v>
      </c>
      <c r="BL41" s="32">
        <f t="shared" si="20"/>
        <v>124057.02239999999</v>
      </c>
      <c r="BM41" s="32">
        <f t="shared" si="20"/>
        <v>185190.71430000002</v>
      </c>
      <c r="BN41" s="32">
        <f t="shared" si="20"/>
        <v>55893.958400000003</v>
      </c>
      <c r="BP41" s="32">
        <f t="shared" si="21"/>
        <v>-68425.7454</v>
      </c>
      <c r="BQ41" s="32">
        <f t="shared" si="21"/>
        <v>-33397.873200000002</v>
      </c>
      <c r="BR41" s="32">
        <f t="shared" si="21"/>
        <v>9254.5417999999991</v>
      </c>
      <c r="BT41" s="32">
        <f t="shared" si="22"/>
        <v>55631.276999999987</v>
      </c>
      <c r="BU41" s="32">
        <f t="shared" si="22"/>
        <v>151792.84110000002</v>
      </c>
      <c r="BV41" s="32">
        <f t="shared" si="22"/>
        <v>65148.500200000002</v>
      </c>
      <c r="BX41" s="3">
        <v>0</v>
      </c>
      <c r="BY41" s="3">
        <v>0</v>
      </c>
      <c r="BZ41" s="3">
        <v>0</v>
      </c>
    </row>
    <row r="42" spans="1:78" x14ac:dyDescent="0.2">
      <c r="A42" s="207"/>
      <c r="B42" s="253"/>
      <c r="C42" s="34" t="s">
        <v>68</v>
      </c>
      <c r="D42" s="25">
        <v>36960</v>
      </c>
      <c r="E42" s="25">
        <v>80588</v>
      </c>
      <c r="F42" s="25">
        <v>98541</v>
      </c>
      <c r="G42" s="26"/>
      <c r="H42" s="25">
        <v>237366</v>
      </c>
      <c r="I42" s="25">
        <v>222754</v>
      </c>
      <c r="J42" s="25">
        <v>144394</v>
      </c>
      <c r="K42" s="26"/>
      <c r="L42" s="28">
        <f t="shared" si="35"/>
        <v>268074.576</v>
      </c>
      <c r="M42" s="28">
        <f t="shared" si="35"/>
        <v>661619.42119999998</v>
      </c>
      <c r="N42" s="28">
        <f t="shared" si="35"/>
        <v>950940.35820000002</v>
      </c>
      <c r="P42" s="28">
        <f t="shared" si="36"/>
        <v>1721639.3345999999</v>
      </c>
      <c r="Q42" s="28">
        <f t="shared" si="36"/>
        <v>1828788.0645999999</v>
      </c>
      <c r="R42" s="28">
        <f t="shared" si="36"/>
        <v>1393430.9787999999</v>
      </c>
      <c r="T42" s="29">
        <v>29054</v>
      </c>
      <c r="U42" s="29">
        <v>55728</v>
      </c>
      <c r="V42" s="29">
        <v>33784</v>
      </c>
      <c r="X42" s="30">
        <v>251</v>
      </c>
      <c r="Y42" s="30">
        <v>130</v>
      </c>
      <c r="Z42" s="30">
        <v>265</v>
      </c>
      <c r="AB42" s="28">
        <f t="shared" si="13"/>
        <v>210731.5674</v>
      </c>
      <c r="AC42" s="28">
        <f t="shared" si="13"/>
        <v>457521.30719999998</v>
      </c>
      <c r="AD42" s="28">
        <f t="shared" si="13"/>
        <v>326022.35680000001</v>
      </c>
      <c r="AF42" s="28">
        <f t="shared" si="26"/>
        <v>1820.5281</v>
      </c>
      <c r="AG42" s="28">
        <f t="shared" si="26"/>
        <v>1067.2869999999998</v>
      </c>
      <c r="AH42" s="28">
        <f t="shared" si="26"/>
        <v>2557.3029999999999</v>
      </c>
      <c r="AJ42" s="28">
        <f t="shared" si="32"/>
        <v>255309.12</v>
      </c>
      <c r="AK42" s="28">
        <f t="shared" si="33"/>
        <v>630113.73447619041</v>
      </c>
      <c r="AL42" s="28">
        <f t="shared" si="34"/>
        <v>905657.48399999994</v>
      </c>
      <c r="AN42" s="28">
        <f t="shared" si="18"/>
        <v>1820.5281</v>
      </c>
      <c r="AO42" s="28">
        <f t="shared" si="18"/>
        <v>1067.2869999999998</v>
      </c>
      <c r="AP42" s="28">
        <f t="shared" si="18"/>
        <v>2557.3029999999999</v>
      </c>
      <c r="AR42" s="31"/>
      <c r="AS42" s="31"/>
      <c r="AT42" s="31"/>
      <c r="AV42" s="31"/>
      <c r="AW42" s="31"/>
      <c r="AX42" s="31"/>
      <c r="AZ42" s="32">
        <f t="shared" si="28"/>
        <v>-44577.552599999995</v>
      </c>
      <c r="BA42" s="32">
        <f t="shared" si="28"/>
        <v>-172592.42727619043</v>
      </c>
      <c r="BB42" s="32">
        <f t="shared" si="28"/>
        <v>-579635.12719999999</v>
      </c>
      <c r="BD42" s="32">
        <f t="shared" si="29"/>
        <v>-1719818.8064999999</v>
      </c>
      <c r="BE42" s="32">
        <f t="shared" si="29"/>
        <v>-1827720.7775999999</v>
      </c>
      <c r="BF42" s="32">
        <f t="shared" si="29"/>
        <v>-1390873.6757999999</v>
      </c>
      <c r="BG42" s="33"/>
      <c r="BH42" s="32">
        <f t="shared" si="19"/>
        <v>-1764396.3591</v>
      </c>
      <c r="BI42" s="32">
        <f t="shared" si="19"/>
        <v>-2000313.2048761903</v>
      </c>
      <c r="BJ42" s="32">
        <f t="shared" si="19"/>
        <v>-1970508.8029999998</v>
      </c>
      <c r="BL42" s="32">
        <f t="shared" si="20"/>
        <v>-57343.008600000001</v>
      </c>
      <c r="BM42" s="32">
        <f t="shared" si="20"/>
        <v>-204098.114</v>
      </c>
      <c r="BN42" s="32">
        <f t="shared" si="20"/>
        <v>-624918.00139999995</v>
      </c>
      <c r="BP42" s="32">
        <f t="shared" si="21"/>
        <v>-1719818.8064999999</v>
      </c>
      <c r="BQ42" s="32">
        <f t="shared" si="21"/>
        <v>-1827720.7775999999</v>
      </c>
      <c r="BR42" s="32">
        <f t="shared" si="21"/>
        <v>-1390873.6757999999</v>
      </c>
      <c r="BT42" s="32">
        <f t="shared" si="22"/>
        <v>-1777161.8151</v>
      </c>
      <c r="BU42" s="32">
        <f t="shared" si="22"/>
        <v>-2031818.8916</v>
      </c>
      <c r="BV42" s="32">
        <f t="shared" si="22"/>
        <v>-2015791.6771999998</v>
      </c>
      <c r="BX42" s="3">
        <v>0</v>
      </c>
      <c r="BY42" s="3">
        <v>0</v>
      </c>
      <c r="BZ42" s="3">
        <v>0</v>
      </c>
    </row>
    <row r="43" spans="1:78" x14ac:dyDescent="0.2">
      <c r="A43" s="207"/>
      <c r="B43" s="253"/>
      <c r="C43" s="34" t="s">
        <v>69</v>
      </c>
      <c r="D43" s="25">
        <v>132188</v>
      </c>
      <c r="E43" s="25">
        <v>103819</v>
      </c>
      <c r="F43" s="35">
        <v>-9999999</v>
      </c>
      <c r="G43" s="26"/>
      <c r="H43" s="25">
        <v>1665</v>
      </c>
      <c r="I43" s="25">
        <v>1849</v>
      </c>
      <c r="J43" s="45">
        <v>-9999999</v>
      </c>
      <c r="K43" s="26"/>
      <c r="L43" s="28">
        <f t="shared" si="35"/>
        <v>958772.78279999993</v>
      </c>
      <c r="M43" s="28">
        <f t="shared" si="35"/>
        <v>852343.60809999995</v>
      </c>
      <c r="N43" s="28">
        <f>+AD43</f>
        <v>650018.1716</v>
      </c>
      <c r="P43" s="28">
        <f t="shared" si="36"/>
        <v>12076.4115</v>
      </c>
      <c r="Q43" s="28">
        <f t="shared" si="36"/>
        <v>15180.105099999999</v>
      </c>
      <c r="R43" s="28">
        <f>+AH43</f>
        <v>19715.3586</v>
      </c>
      <c r="T43" s="29">
        <v>78283</v>
      </c>
      <c r="U43" s="29">
        <v>76942</v>
      </c>
      <c r="V43" s="29">
        <v>67358</v>
      </c>
      <c r="X43" s="30">
        <v>2052</v>
      </c>
      <c r="Y43" s="30">
        <v>2465</v>
      </c>
      <c r="Z43" s="30">
        <v>2043</v>
      </c>
      <c r="AB43" s="28">
        <f t="shared" si="13"/>
        <v>567794.42729999998</v>
      </c>
      <c r="AC43" s="28">
        <f t="shared" si="13"/>
        <v>631686.12579999992</v>
      </c>
      <c r="AD43" s="28">
        <f t="shared" si="13"/>
        <v>650018.1716</v>
      </c>
      <c r="AF43" s="28">
        <f t="shared" si="26"/>
        <v>14883.361199999999</v>
      </c>
      <c r="AG43" s="28">
        <f t="shared" si="26"/>
        <v>20237.403499999997</v>
      </c>
      <c r="AH43" s="28">
        <f t="shared" si="26"/>
        <v>19715.3586</v>
      </c>
      <c r="AJ43" s="28">
        <f t="shared" si="32"/>
        <v>913116.93599999987</v>
      </c>
      <c r="AK43" s="28">
        <f t="shared" si="33"/>
        <v>811755.81723809522</v>
      </c>
      <c r="AL43" s="28">
        <f t="shared" si="34"/>
        <v>619064.92533333332</v>
      </c>
      <c r="AN43" s="28">
        <f t="shared" si="18"/>
        <v>14883.361199999999</v>
      </c>
      <c r="AO43" s="28">
        <f t="shared" si="18"/>
        <v>20237.403499999997</v>
      </c>
      <c r="AP43" s="28">
        <f t="shared" si="18"/>
        <v>19715.3586</v>
      </c>
      <c r="AR43" s="31"/>
      <c r="AS43" s="31"/>
      <c r="AT43" s="31"/>
      <c r="AV43" s="31"/>
      <c r="AW43" s="31"/>
      <c r="AX43" s="31"/>
      <c r="AZ43" s="32">
        <f t="shared" si="28"/>
        <v>-345322.50869999989</v>
      </c>
      <c r="BA43" s="32">
        <f t="shared" si="28"/>
        <v>-180069.69143809529</v>
      </c>
      <c r="BB43" s="32">
        <f t="shared" si="28"/>
        <v>0</v>
      </c>
      <c r="BD43" s="32">
        <f t="shared" si="29"/>
        <v>2806.9496999999992</v>
      </c>
      <c r="BE43" s="32">
        <f t="shared" si="29"/>
        <v>5057.2983999999979</v>
      </c>
      <c r="BF43" s="32">
        <f t="shared" si="29"/>
        <v>0</v>
      </c>
      <c r="BG43" s="33"/>
      <c r="BH43" s="32">
        <f t="shared" si="19"/>
        <v>-342515.55899999989</v>
      </c>
      <c r="BI43" s="32">
        <f t="shared" si="19"/>
        <v>-175012.3930380953</v>
      </c>
      <c r="BJ43" s="32">
        <f t="shared" si="19"/>
        <v>0</v>
      </c>
      <c r="BL43" s="32">
        <f t="shared" si="20"/>
        <v>-390978.35549999995</v>
      </c>
      <c r="BM43" s="32">
        <f t="shared" si="20"/>
        <v>-220657.48230000003</v>
      </c>
      <c r="BN43" s="32">
        <f t="shared" si="20"/>
        <v>0</v>
      </c>
      <c r="BP43" s="32">
        <f t="shared" si="21"/>
        <v>2806.9496999999992</v>
      </c>
      <c r="BQ43" s="32">
        <f t="shared" si="21"/>
        <v>5057.2983999999979</v>
      </c>
      <c r="BR43" s="32">
        <f t="shared" si="21"/>
        <v>0</v>
      </c>
      <c r="BT43" s="32">
        <f t="shared" si="22"/>
        <v>-388171.40579999995</v>
      </c>
      <c r="BU43" s="32">
        <f t="shared" si="22"/>
        <v>-215600.18390000003</v>
      </c>
      <c r="BV43" s="32">
        <f t="shared" si="22"/>
        <v>0</v>
      </c>
      <c r="BX43" s="3">
        <v>0</v>
      </c>
      <c r="BY43" s="3">
        <v>0</v>
      </c>
      <c r="BZ43" s="3">
        <v>0</v>
      </c>
    </row>
    <row r="44" spans="1:78" x14ac:dyDescent="0.2">
      <c r="A44" s="207"/>
      <c r="B44" s="253"/>
      <c r="C44" s="34" t="s">
        <v>70</v>
      </c>
      <c r="D44" s="25">
        <v>852</v>
      </c>
      <c r="E44" s="25">
        <v>1485</v>
      </c>
      <c r="F44" s="27">
        <v>1257</v>
      </c>
      <c r="G44" s="26"/>
      <c r="H44" s="27">
        <v>0</v>
      </c>
      <c r="I44" s="27">
        <v>0</v>
      </c>
      <c r="J44" s="27">
        <v>0</v>
      </c>
      <c r="K44" s="26"/>
      <c r="L44" s="28">
        <f t="shared" si="35"/>
        <v>6179.6412</v>
      </c>
      <c r="M44" s="28">
        <f t="shared" si="35"/>
        <v>12191.701499999999</v>
      </c>
      <c r="N44" s="28">
        <f t="shared" si="35"/>
        <v>12130.3014</v>
      </c>
      <c r="P44" s="28">
        <f t="shared" si="36"/>
        <v>0</v>
      </c>
      <c r="Q44" s="28">
        <f t="shared" si="36"/>
        <v>0</v>
      </c>
      <c r="R44" s="28">
        <f t="shared" si="36"/>
        <v>0</v>
      </c>
      <c r="T44" s="29">
        <v>1158</v>
      </c>
      <c r="U44" s="29">
        <v>735</v>
      </c>
      <c r="V44" s="29">
        <v>762</v>
      </c>
      <c r="X44" s="30">
        <v>69</v>
      </c>
      <c r="Y44" s="30">
        <v>163</v>
      </c>
      <c r="Z44" s="30">
        <v>49</v>
      </c>
      <c r="AB44" s="28">
        <f t="shared" si="13"/>
        <v>8399.0897999999997</v>
      </c>
      <c r="AC44" s="28">
        <f t="shared" si="13"/>
        <v>6034.2764999999999</v>
      </c>
      <c r="AD44" s="28">
        <f t="shared" si="13"/>
        <v>7353.4524000000001</v>
      </c>
      <c r="AF44" s="28">
        <f t="shared" si="26"/>
        <v>500.46389999999997</v>
      </c>
      <c r="AG44" s="28">
        <f t="shared" si="26"/>
        <v>1338.2136999999998</v>
      </c>
      <c r="AH44" s="28">
        <f t="shared" si="26"/>
        <v>472.85980000000001</v>
      </c>
      <c r="AJ44" s="28">
        <f t="shared" si="32"/>
        <v>5885.3725714285711</v>
      </c>
      <c r="AK44" s="28">
        <f t="shared" si="33"/>
        <v>11611.144285714285</v>
      </c>
      <c r="AL44" s="28">
        <f t="shared" si="34"/>
        <v>11552.668</v>
      </c>
      <c r="AN44" s="28">
        <f t="shared" si="18"/>
        <v>500.46389999999997</v>
      </c>
      <c r="AO44" s="28">
        <f t="shared" si="18"/>
        <v>1338.2136999999998</v>
      </c>
      <c r="AP44" s="28">
        <f t="shared" si="18"/>
        <v>472.85980000000001</v>
      </c>
      <c r="AR44" s="31"/>
      <c r="AS44" s="31"/>
      <c r="AT44" s="31"/>
      <c r="AV44" s="31"/>
      <c r="AW44" s="31"/>
      <c r="AX44" s="31"/>
      <c r="AZ44" s="32">
        <f t="shared" si="28"/>
        <v>2513.7172285714287</v>
      </c>
      <c r="BA44" s="32">
        <f t="shared" si="28"/>
        <v>-5576.8677857142848</v>
      </c>
      <c r="BB44" s="32">
        <f t="shared" si="28"/>
        <v>-4199.2155999999995</v>
      </c>
      <c r="BD44" s="32">
        <f t="shared" si="29"/>
        <v>500.46389999999997</v>
      </c>
      <c r="BE44" s="32">
        <f t="shared" si="29"/>
        <v>1338.2136999999998</v>
      </c>
      <c r="BF44" s="32">
        <f t="shared" si="29"/>
        <v>472.85980000000001</v>
      </c>
      <c r="BG44" s="33"/>
      <c r="BH44" s="32">
        <f t="shared" si="19"/>
        <v>3014.1811285714284</v>
      </c>
      <c r="BI44" s="32">
        <f t="shared" si="19"/>
        <v>-4238.6540857142845</v>
      </c>
      <c r="BJ44" s="32">
        <f t="shared" si="19"/>
        <v>-3726.3557999999994</v>
      </c>
      <c r="BL44" s="32">
        <f t="shared" si="20"/>
        <v>2219.4485999999997</v>
      </c>
      <c r="BM44" s="32">
        <f t="shared" si="20"/>
        <v>-6157.4249999999993</v>
      </c>
      <c r="BN44" s="32">
        <f t="shared" si="20"/>
        <v>-4776.8490000000002</v>
      </c>
      <c r="BP44" s="32">
        <f t="shared" si="21"/>
        <v>500.46389999999997</v>
      </c>
      <c r="BQ44" s="32">
        <f t="shared" si="21"/>
        <v>1338.2136999999998</v>
      </c>
      <c r="BR44" s="32">
        <f t="shared" si="21"/>
        <v>472.85980000000001</v>
      </c>
      <c r="BT44" s="32">
        <f t="shared" si="22"/>
        <v>2719.9124999999995</v>
      </c>
      <c r="BU44" s="32">
        <f t="shared" si="22"/>
        <v>-4819.211299999999</v>
      </c>
      <c r="BV44" s="32">
        <f t="shared" si="22"/>
        <v>-4303.9892</v>
      </c>
      <c r="BX44" s="3">
        <v>0</v>
      </c>
      <c r="BY44" s="3">
        <v>0</v>
      </c>
      <c r="BZ44" s="3">
        <v>0</v>
      </c>
    </row>
    <row r="45" spans="1:78" x14ac:dyDescent="0.2">
      <c r="A45" s="207"/>
      <c r="B45" s="253"/>
      <c r="C45" s="34" t="s">
        <v>71</v>
      </c>
      <c r="D45" s="25">
        <v>2792</v>
      </c>
      <c r="E45" s="25">
        <v>4637</v>
      </c>
      <c r="F45" s="25">
        <v>1280</v>
      </c>
      <c r="G45" s="26"/>
      <c r="H45" s="25">
        <v>4313</v>
      </c>
      <c r="I45" s="27">
        <v>19</v>
      </c>
      <c r="J45" s="27">
        <v>0</v>
      </c>
      <c r="K45" s="26"/>
      <c r="L45" s="28">
        <f t="shared" si="35"/>
        <v>20250.655200000001</v>
      </c>
      <c r="M45" s="28">
        <f t="shared" si="35"/>
        <v>38069.306299999997</v>
      </c>
      <c r="N45" s="28">
        <f t="shared" si="35"/>
        <v>12352.255999999999</v>
      </c>
      <c r="P45" s="28">
        <f t="shared" si="36"/>
        <v>31282.620299999999</v>
      </c>
      <c r="Q45" s="28">
        <f t="shared" si="36"/>
        <v>155.98809999999997</v>
      </c>
      <c r="R45" s="28">
        <f t="shared" si="36"/>
        <v>0</v>
      </c>
      <c r="T45" s="29">
        <v>2125</v>
      </c>
      <c r="U45" s="29">
        <v>5698</v>
      </c>
      <c r="V45" s="29">
        <v>3436</v>
      </c>
      <c r="X45" s="30">
        <v>48</v>
      </c>
      <c r="Y45" s="30">
        <v>59</v>
      </c>
      <c r="Z45" s="30">
        <v>31</v>
      </c>
      <c r="AB45" s="28">
        <f t="shared" si="13"/>
        <v>15412.8375</v>
      </c>
      <c r="AC45" s="28">
        <f t="shared" si="13"/>
        <v>46780.010199999997</v>
      </c>
      <c r="AD45" s="28">
        <f t="shared" si="13"/>
        <v>33158.087200000002</v>
      </c>
      <c r="AF45" s="28">
        <f t="shared" si="26"/>
        <v>348.14879999999999</v>
      </c>
      <c r="AG45" s="28">
        <f t="shared" si="26"/>
        <v>484.38409999999993</v>
      </c>
      <c r="AH45" s="28">
        <f t="shared" si="26"/>
        <v>299.15620000000001</v>
      </c>
      <c r="AJ45" s="28">
        <f t="shared" si="32"/>
        <v>19286.338285714286</v>
      </c>
      <c r="AK45" s="28">
        <f t="shared" si="33"/>
        <v>36256.482190476185</v>
      </c>
      <c r="AL45" s="28">
        <f t="shared" si="34"/>
        <v>11764.053333333331</v>
      </c>
      <c r="AN45" s="28">
        <f t="shared" si="18"/>
        <v>348.14879999999999</v>
      </c>
      <c r="AO45" s="28">
        <f t="shared" si="18"/>
        <v>484.38409999999993</v>
      </c>
      <c r="AP45" s="28">
        <f t="shared" si="18"/>
        <v>299.15620000000001</v>
      </c>
      <c r="AR45" s="31"/>
      <c r="AS45" s="31"/>
      <c r="AT45" s="31"/>
      <c r="AV45" s="31"/>
      <c r="AW45" s="31"/>
      <c r="AX45" s="31"/>
      <c r="AZ45" s="32">
        <f t="shared" si="28"/>
        <v>-3873.5007857142864</v>
      </c>
      <c r="BA45" s="32">
        <f t="shared" si="28"/>
        <v>10523.528009523812</v>
      </c>
      <c r="BB45" s="32">
        <f t="shared" si="28"/>
        <v>21394.033866666672</v>
      </c>
      <c r="BD45" s="32">
        <f t="shared" si="29"/>
        <v>-30934.4715</v>
      </c>
      <c r="BE45" s="32">
        <f t="shared" si="29"/>
        <v>328.39599999999996</v>
      </c>
      <c r="BF45" s="32">
        <f t="shared" si="29"/>
        <v>299.15620000000001</v>
      </c>
      <c r="BG45" s="33"/>
      <c r="BH45" s="32">
        <f t="shared" si="19"/>
        <v>-34807.972285714284</v>
      </c>
      <c r="BI45" s="32">
        <f t="shared" si="19"/>
        <v>10851.924009523813</v>
      </c>
      <c r="BJ45" s="32">
        <f t="shared" si="19"/>
        <v>21693.190066666673</v>
      </c>
      <c r="BL45" s="32">
        <f t="shared" si="20"/>
        <v>-4837.8177000000014</v>
      </c>
      <c r="BM45" s="32">
        <f t="shared" si="20"/>
        <v>8710.7039000000004</v>
      </c>
      <c r="BN45" s="32">
        <f t="shared" si="20"/>
        <v>20805.831200000001</v>
      </c>
      <c r="BP45" s="32">
        <f t="shared" si="21"/>
        <v>-30934.4715</v>
      </c>
      <c r="BQ45" s="32">
        <f t="shared" si="21"/>
        <v>328.39599999999996</v>
      </c>
      <c r="BR45" s="32">
        <f t="shared" si="21"/>
        <v>299.15620000000001</v>
      </c>
      <c r="BT45" s="32">
        <f t="shared" si="22"/>
        <v>-35772.289199999999</v>
      </c>
      <c r="BU45" s="32">
        <f t="shared" si="22"/>
        <v>9039.0999000000011</v>
      </c>
      <c r="BV45" s="32">
        <f t="shared" si="22"/>
        <v>21104.987400000002</v>
      </c>
      <c r="BX45" s="3">
        <v>0</v>
      </c>
      <c r="BY45" s="3">
        <v>0</v>
      </c>
      <c r="BZ45" s="3">
        <v>0</v>
      </c>
    </row>
    <row r="46" spans="1:78" x14ac:dyDescent="0.2">
      <c r="A46" s="207"/>
      <c r="B46" s="253"/>
      <c r="C46" s="34" t="s">
        <v>72</v>
      </c>
      <c r="D46" s="37">
        <v>2567</v>
      </c>
      <c r="E46" s="37">
        <v>1966</v>
      </c>
      <c r="F46" s="37">
        <v>2924</v>
      </c>
      <c r="G46" s="38"/>
      <c r="H46" s="39">
        <v>28</v>
      </c>
      <c r="I46" s="39">
        <v>31</v>
      </c>
      <c r="J46" s="39">
        <v>67</v>
      </c>
      <c r="K46" s="38"/>
      <c r="L46" s="28">
        <f t="shared" si="35"/>
        <v>18618.707699999999</v>
      </c>
      <c r="M46" s="28">
        <f t="shared" si="35"/>
        <v>16140.663399999999</v>
      </c>
      <c r="N46" s="28">
        <f t="shared" si="35"/>
        <v>28217.184799999999</v>
      </c>
      <c r="P46" s="28">
        <f t="shared" si="36"/>
        <v>203.08679999999998</v>
      </c>
      <c r="Q46" s="28">
        <f t="shared" si="36"/>
        <v>254.50689999999997</v>
      </c>
      <c r="R46" s="28">
        <f t="shared" si="36"/>
        <v>646.5634</v>
      </c>
      <c r="T46" s="29">
        <v>2567</v>
      </c>
      <c r="U46" s="29">
        <v>1966</v>
      </c>
      <c r="V46" s="29">
        <v>2924</v>
      </c>
      <c r="X46" s="30">
        <v>28</v>
      </c>
      <c r="Y46" s="30">
        <v>31</v>
      </c>
      <c r="Z46" s="30">
        <v>67</v>
      </c>
      <c r="AB46" s="28">
        <f t="shared" si="13"/>
        <v>18618.707699999999</v>
      </c>
      <c r="AC46" s="28">
        <f t="shared" si="13"/>
        <v>16140.663399999999</v>
      </c>
      <c r="AD46" s="28">
        <f t="shared" si="13"/>
        <v>28217.184799999999</v>
      </c>
      <c r="AF46" s="28">
        <f t="shared" si="26"/>
        <v>203.08679999999998</v>
      </c>
      <c r="AG46" s="28">
        <f t="shared" si="26"/>
        <v>254.50689999999997</v>
      </c>
      <c r="AH46" s="28">
        <f t="shared" si="26"/>
        <v>646.5634</v>
      </c>
      <c r="AJ46" s="28">
        <f t="shared" si="32"/>
        <v>17732.102571428572</v>
      </c>
      <c r="AK46" s="28">
        <f t="shared" si="33"/>
        <v>15372.06038095238</v>
      </c>
      <c r="AL46" s="28">
        <f t="shared" si="34"/>
        <v>26873.509333333332</v>
      </c>
      <c r="AN46" s="28">
        <f t="shared" si="18"/>
        <v>203.08679999999998</v>
      </c>
      <c r="AO46" s="28">
        <f t="shared" si="18"/>
        <v>254.50689999999997</v>
      </c>
      <c r="AP46" s="28">
        <f t="shared" si="18"/>
        <v>646.5634</v>
      </c>
      <c r="AR46" s="31"/>
      <c r="AS46" s="31"/>
      <c r="AT46" s="31"/>
      <c r="AV46" s="31"/>
      <c r="AW46" s="31"/>
      <c r="AX46" s="31"/>
      <c r="AZ46" s="32">
        <f t="shared" si="28"/>
        <v>0</v>
      </c>
      <c r="BA46" s="32">
        <f t="shared" si="28"/>
        <v>0</v>
      </c>
      <c r="BB46" s="32">
        <f t="shared" si="28"/>
        <v>0</v>
      </c>
      <c r="BD46" s="32">
        <f t="shared" si="29"/>
        <v>0</v>
      </c>
      <c r="BE46" s="32">
        <f t="shared" si="29"/>
        <v>0</v>
      </c>
      <c r="BF46" s="32">
        <f t="shared" si="29"/>
        <v>0</v>
      </c>
      <c r="BG46" s="33"/>
      <c r="BH46" s="32">
        <f t="shared" si="19"/>
        <v>0</v>
      </c>
      <c r="BI46" s="32">
        <f t="shared" si="19"/>
        <v>0</v>
      </c>
      <c r="BJ46" s="32">
        <f t="shared" si="19"/>
        <v>0</v>
      </c>
      <c r="BL46" s="32">
        <f t="shared" si="20"/>
        <v>0</v>
      </c>
      <c r="BM46" s="32">
        <f t="shared" si="20"/>
        <v>0</v>
      </c>
      <c r="BN46" s="32">
        <f t="shared" si="20"/>
        <v>0</v>
      </c>
      <c r="BP46" s="32">
        <f t="shared" si="21"/>
        <v>0</v>
      </c>
      <c r="BQ46" s="32">
        <f t="shared" si="21"/>
        <v>0</v>
      </c>
      <c r="BR46" s="32">
        <f t="shared" si="21"/>
        <v>0</v>
      </c>
      <c r="BT46" s="32">
        <f t="shared" si="22"/>
        <v>0</v>
      </c>
      <c r="BU46" s="32">
        <f t="shared" si="22"/>
        <v>0</v>
      </c>
      <c r="BV46" s="32">
        <f t="shared" si="22"/>
        <v>0</v>
      </c>
      <c r="BX46" s="3">
        <v>0</v>
      </c>
      <c r="BY46" s="3">
        <v>0</v>
      </c>
      <c r="BZ46" s="3">
        <v>0</v>
      </c>
    </row>
    <row r="47" spans="1:78" x14ac:dyDescent="0.2">
      <c r="A47" s="207"/>
      <c r="B47" s="253"/>
      <c r="C47" s="34" t="s">
        <v>73</v>
      </c>
      <c r="D47" s="37">
        <v>1095092</v>
      </c>
      <c r="E47" s="37">
        <v>1480236</v>
      </c>
      <c r="F47" s="37">
        <v>1364518</v>
      </c>
      <c r="G47" s="38"/>
      <c r="H47" s="37">
        <v>14815</v>
      </c>
      <c r="I47" s="37">
        <v>9230</v>
      </c>
      <c r="J47" s="37">
        <v>12437</v>
      </c>
      <c r="K47" s="38"/>
      <c r="L47" s="28">
        <f t="shared" si="35"/>
        <v>7942811.7851999998</v>
      </c>
      <c r="M47" s="28">
        <f t="shared" si="35"/>
        <v>12152589.5364</v>
      </c>
      <c r="N47" s="28">
        <f t="shared" si="35"/>
        <v>13167871.603599999</v>
      </c>
      <c r="P47" s="28">
        <f t="shared" si="36"/>
        <v>107454.6765</v>
      </c>
      <c r="Q47" s="28">
        <f t="shared" si="36"/>
        <v>75777.376999999993</v>
      </c>
      <c r="R47" s="28">
        <f t="shared" si="36"/>
        <v>120019.5374</v>
      </c>
      <c r="T47" s="29">
        <v>1095092</v>
      </c>
      <c r="U47" s="29">
        <v>1480236</v>
      </c>
      <c r="V47" s="29">
        <v>1364518</v>
      </c>
      <c r="X47" s="30">
        <v>14815</v>
      </c>
      <c r="Y47" s="30">
        <v>9230</v>
      </c>
      <c r="Z47" s="30">
        <v>12437</v>
      </c>
      <c r="AB47" s="28">
        <f t="shared" si="13"/>
        <v>7942811.7851999998</v>
      </c>
      <c r="AC47" s="28">
        <f t="shared" si="13"/>
        <v>12152589.5364</v>
      </c>
      <c r="AD47" s="28">
        <f t="shared" si="13"/>
        <v>13167871.603599999</v>
      </c>
      <c r="AF47" s="28">
        <f t="shared" si="26"/>
        <v>107454.6765</v>
      </c>
      <c r="AG47" s="28">
        <f t="shared" si="26"/>
        <v>75777.376999999993</v>
      </c>
      <c r="AH47" s="28">
        <f t="shared" si="26"/>
        <v>120019.5374</v>
      </c>
      <c r="AJ47" s="28">
        <f t="shared" si="32"/>
        <v>7564582.6525714276</v>
      </c>
      <c r="AK47" s="28">
        <f t="shared" si="33"/>
        <v>11573894.796571428</v>
      </c>
      <c r="AL47" s="28">
        <f t="shared" si="34"/>
        <v>12540830.098666666</v>
      </c>
      <c r="AN47" s="28">
        <f t="shared" si="18"/>
        <v>107454.6765</v>
      </c>
      <c r="AO47" s="28">
        <f t="shared" si="18"/>
        <v>75777.376999999993</v>
      </c>
      <c r="AP47" s="28">
        <f t="shared" si="18"/>
        <v>120019.5374</v>
      </c>
      <c r="AR47" s="31"/>
      <c r="AS47" s="31"/>
      <c r="AT47" s="31"/>
      <c r="AV47" s="31"/>
      <c r="AW47" s="31"/>
      <c r="AX47" s="31"/>
      <c r="AZ47" s="32">
        <f t="shared" si="28"/>
        <v>0</v>
      </c>
      <c r="BA47" s="32">
        <f t="shared" si="28"/>
        <v>0</v>
      </c>
      <c r="BB47" s="32">
        <f t="shared" si="28"/>
        <v>0</v>
      </c>
      <c r="BD47" s="32">
        <f t="shared" si="29"/>
        <v>0</v>
      </c>
      <c r="BE47" s="32">
        <f t="shared" si="29"/>
        <v>0</v>
      </c>
      <c r="BF47" s="32">
        <f t="shared" si="29"/>
        <v>0</v>
      </c>
      <c r="BG47" s="33"/>
      <c r="BH47" s="32">
        <f t="shared" si="19"/>
        <v>0</v>
      </c>
      <c r="BI47" s="32">
        <f t="shared" si="19"/>
        <v>0</v>
      </c>
      <c r="BJ47" s="32">
        <f t="shared" si="19"/>
        <v>0</v>
      </c>
      <c r="BL47" s="32">
        <f t="shared" si="20"/>
        <v>0</v>
      </c>
      <c r="BM47" s="32">
        <f t="shared" si="20"/>
        <v>0</v>
      </c>
      <c r="BN47" s="32">
        <f t="shared" si="20"/>
        <v>0</v>
      </c>
      <c r="BP47" s="32">
        <f t="shared" si="21"/>
        <v>0</v>
      </c>
      <c r="BQ47" s="32">
        <f t="shared" si="21"/>
        <v>0</v>
      </c>
      <c r="BR47" s="32">
        <f t="shared" si="21"/>
        <v>0</v>
      </c>
      <c r="BT47" s="32">
        <f t="shared" si="22"/>
        <v>0</v>
      </c>
      <c r="BU47" s="32">
        <f t="shared" si="22"/>
        <v>0</v>
      </c>
      <c r="BV47" s="32">
        <f t="shared" si="22"/>
        <v>0</v>
      </c>
      <c r="BX47" s="3">
        <v>0</v>
      </c>
      <c r="BY47" s="3">
        <v>0</v>
      </c>
      <c r="BZ47" s="3">
        <v>0</v>
      </c>
    </row>
    <row r="48" spans="1:78" x14ac:dyDescent="0.2">
      <c r="A48" s="207"/>
      <c r="B48" s="253"/>
      <c r="C48" s="34" t="s">
        <v>74</v>
      </c>
      <c r="D48" s="25">
        <v>444977</v>
      </c>
      <c r="E48" s="25">
        <v>182619</v>
      </c>
      <c r="F48" s="25">
        <v>62218</v>
      </c>
      <c r="G48" s="26"/>
      <c r="H48" s="25">
        <v>3714</v>
      </c>
      <c r="I48" s="25">
        <v>25836</v>
      </c>
      <c r="J48" s="25">
        <v>46831</v>
      </c>
      <c r="K48" s="26"/>
      <c r="L48" s="28">
        <f t="shared" si="35"/>
        <v>3227462.6787</v>
      </c>
      <c r="M48" s="28">
        <f t="shared" si="35"/>
        <v>1499283.7280999999</v>
      </c>
      <c r="N48" s="28">
        <f t="shared" si="35"/>
        <v>600416.14359999995</v>
      </c>
      <c r="P48" s="28">
        <f t="shared" si="36"/>
        <v>26938.0134</v>
      </c>
      <c r="Q48" s="28">
        <f t="shared" si="36"/>
        <v>212110.97639999999</v>
      </c>
      <c r="R48" s="28">
        <f t="shared" si="36"/>
        <v>451928.51620000001</v>
      </c>
      <c r="T48" s="29">
        <v>62720</v>
      </c>
      <c r="U48" s="29">
        <v>83389</v>
      </c>
      <c r="V48" s="29">
        <v>98994</v>
      </c>
      <c r="X48" s="30">
        <v>530</v>
      </c>
      <c r="Y48" s="30">
        <v>6123</v>
      </c>
      <c r="Z48" s="30">
        <v>1132</v>
      </c>
      <c r="AB48" s="28">
        <f t="shared" si="13"/>
        <v>454914.43199999997</v>
      </c>
      <c r="AC48" s="28">
        <f t="shared" si="13"/>
        <v>684615.35109999997</v>
      </c>
      <c r="AD48" s="28">
        <f t="shared" si="13"/>
        <v>955311.89879999997</v>
      </c>
      <c r="AF48" s="28">
        <f t="shared" si="26"/>
        <v>3844.143</v>
      </c>
      <c r="AG48" s="28">
        <f t="shared" si="26"/>
        <v>50269.217699999994</v>
      </c>
      <c r="AH48" s="28">
        <f t="shared" si="26"/>
        <v>10924.026400000001</v>
      </c>
      <c r="AJ48" s="28">
        <f t="shared" si="32"/>
        <v>3073773.9797142856</v>
      </c>
      <c r="AK48" s="28">
        <f t="shared" si="33"/>
        <v>1427889.2648571427</v>
      </c>
      <c r="AL48" s="28">
        <f t="shared" si="34"/>
        <v>571824.89866666659</v>
      </c>
      <c r="AN48" s="28">
        <f t="shared" si="18"/>
        <v>3844.143</v>
      </c>
      <c r="AO48" s="28">
        <f t="shared" si="18"/>
        <v>50269.217699999994</v>
      </c>
      <c r="AP48" s="28">
        <f t="shared" si="18"/>
        <v>10924.026400000001</v>
      </c>
      <c r="AR48" s="31"/>
      <c r="AS48" s="31"/>
      <c r="AT48" s="31"/>
      <c r="AV48" s="31"/>
      <c r="AW48" s="31"/>
      <c r="AX48" s="31"/>
      <c r="AZ48" s="32">
        <f t="shared" si="28"/>
        <v>-2618859.5477142856</v>
      </c>
      <c r="BA48" s="32">
        <f t="shared" si="28"/>
        <v>-743273.91375714273</v>
      </c>
      <c r="BB48" s="32">
        <f t="shared" si="28"/>
        <v>383487.00013333338</v>
      </c>
      <c r="BD48" s="32">
        <f t="shared" si="29"/>
        <v>-23093.8704</v>
      </c>
      <c r="BE48" s="32">
        <f t="shared" si="29"/>
        <v>-161841.75870000001</v>
      </c>
      <c r="BF48" s="32">
        <f t="shared" si="29"/>
        <v>-441004.48980000004</v>
      </c>
      <c r="BG48" s="33"/>
      <c r="BH48" s="32">
        <f t="shared" si="19"/>
        <v>-2641953.4181142855</v>
      </c>
      <c r="BI48" s="32">
        <f t="shared" si="19"/>
        <v>-905115.67245714273</v>
      </c>
      <c r="BJ48" s="32">
        <f t="shared" si="19"/>
        <v>-57517.489666666661</v>
      </c>
      <c r="BL48" s="32">
        <f t="shared" si="20"/>
        <v>-2772548.2467</v>
      </c>
      <c r="BM48" s="32">
        <f t="shared" si="20"/>
        <v>-814668.37699999998</v>
      </c>
      <c r="BN48" s="32">
        <f t="shared" si="20"/>
        <v>354895.75520000001</v>
      </c>
      <c r="BP48" s="32">
        <f t="shared" si="21"/>
        <v>-23093.8704</v>
      </c>
      <c r="BQ48" s="32">
        <f t="shared" si="21"/>
        <v>-161841.75870000001</v>
      </c>
      <c r="BR48" s="32">
        <f t="shared" si="21"/>
        <v>-441004.48980000004</v>
      </c>
      <c r="BT48" s="32">
        <f t="shared" si="22"/>
        <v>-2795642.1170999999</v>
      </c>
      <c r="BU48" s="32">
        <f t="shared" si="22"/>
        <v>-976510.13569999998</v>
      </c>
      <c r="BV48" s="32">
        <f t="shared" si="22"/>
        <v>-86108.734600000025</v>
      </c>
      <c r="BX48" s="3">
        <v>0</v>
      </c>
      <c r="BY48" s="3">
        <v>0</v>
      </c>
      <c r="BZ48" s="3">
        <v>0</v>
      </c>
    </row>
    <row r="49" spans="1:78" x14ac:dyDescent="0.2">
      <c r="A49" s="207"/>
      <c r="B49" s="253"/>
      <c r="C49" s="34" t="s">
        <v>75</v>
      </c>
      <c r="D49" s="25">
        <v>84233</v>
      </c>
      <c r="E49" s="25">
        <v>123508</v>
      </c>
      <c r="F49" s="25">
        <v>110770</v>
      </c>
      <c r="G49" s="26"/>
      <c r="H49" s="25">
        <v>605438</v>
      </c>
      <c r="I49" s="25">
        <v>396255</v>
      </c>
      <c r="J49" s="25">
        <v>355096</v>
      </c>
      <c r="K49" s="26"/>
      <c r="L49" s="28">
        <f t="shared" si="35"/>
        <v>610950.37230000005</v>
      </c>
      <c r="M49" s="28">
        <f t="shared" si="35"/>
        <v>1013988.3291999999</v>
      </c>
      <c r="N49" s="28">
        <f t="shared" si="35"/>
        <v>1068952.6540000001</v>
      </c>
      <c r="P49" s="28">
        <f t="shared" si="36"/>
        <v>4391302.3578000003</v>
      </c>
      <c r="Q49" s="28">
        <f t="shared" si="36"/>
        <v>3253213.9244999997</v>
      </c>
      <c r="R49" s="28">
        <f t="shared" si="36"/>
        <v>3426747.4191999999</v>
      </c>
      <c r="T49" s="29">
        <v>89520</v>
      </c>
      <c r="U49" s="29">
        <v>105601</v>
      </c>
      <c r="V49" s="29">
        <v>92434</v>
      </c>
      <c r="X49" s="30">
        <v>16174</v>
      </c>
      <c r="Y49" s="30">
        <v>22109</v>
      </c>
      <c r="Z49" s="30">
        <v>21785</v>
      </c>
      <c r="AB49" s="28">
        <f t="shared" si="13"/>
        <v>649297.51199999999</v>
      </c>
      <c r="AC49" s="28">
        <f t="shared" si="13"/>
        <v>866973.64989999996</v>
      </c>
      <c r="AD49" s="28">
        <f t="shared" si="13"/>
        <v>892006.58679999993</v>
      </c>
      <c r="AF49" s="28">
        <f t="shared" si="26"/>
        <v>117311.6394</v>
      </c>
      <c r="AG49" s="28">
        <f t="shared" si="26"/>
        <v>181512.67909999998</v>
      </c>
      <c r="AH49" s="28">
        <f t="shared" si="26"/>
        <v>210229.60699999999</v>
      </c>
      <c r="AJ49" s="28">
        <f t="shared" si="32"/>
        <v>581857.49742857146</v>
      </c>
      <c r="AK49" s="28">
        <f t="shared" si="33"/>
        <v>965703.17066666659</v>
      </c>
      <c r="AL49" s="28">
        <f t="shared" si="34"/>
        <v>1018050.1466666667</v>
      </c>
      <c r="AN49" s="28">
        <f t="shared" si="18"/>
        <v>117311.6394</v>
      </c>
      <c r="AO49" s="28">
        <f t="shared" si="18"/>
        <v>181512.67909999998</v>
      </c>
      <c r="AP49" s="28">
        <f t="shared" si="18"/>
        <v>210229.60699999999</v>
      </c>
      <c r="AR49" s="31"/>
      <c r="AS49" s="31"/>
      <c r="AT49" s="31"/>
      <c r="AV49" s="31"/>
      <c r="AW49" s="31"/>
      <c r="AX49" s="31"/>
      <c r="AZ49" s="32">
        <f t="shared" si="28"/>
        <v>67440.014571428532</v>
      </c>
      <c r="BA49" s="32">
        <f t="shared" si="28"/>
        <v>-98729.520766666625</v>
      </c>
      <c r="BB49" s="32">
        <f t="shared" si="28"/>
        <v>-126043.55986666679</v>
      </c>
      <c r="BD49" s="32">
        <f t="shared" si="29"/>
        <v>-4273990.7184000006</v>
      </c>
      <c r="BE49" s="32">
        <f t="shared" si="29"/>
        <v>-3071701.2453999999</v>
      </c>
      <c r="BF49" s="32">
        <f t="shared" si="29"/>
        <v>-3216517.8122</v>
      </c>
      <c r="BG49" s="33"/>
      <c r="BH49" s="32">
        <f t="shared" si="19"/>
        <v>-4206550.7038285723</v>
      </c>
      <c r="BI49" s="32">
        <f t="shared" si="19"/>
        <v>-3170430.7661666665</v>
      </c>
      <c r="BJ49" s="32">
        <f t="shared" si="19"/>
        <v>-3342561.3720666668</v>
      </c>
      <c r="BL49" s="32">
        <f t="shared" si="20"/>
        <v>38347.139699999942</v>
      </c>
      <c r="BM49" s="32">
        <f t="shared" si="20"/>
        <v>-147014.67929999996</v>
      </c>
      <c r="BN49" s="32">
        <f t="shared" si="20"/>
        <v>-176946.06720000017</v>
      </c>
      <c r="BP49" s="32">
        <f t="shared" si="21"/>
        <v>-4273990.7184000006</v>
      </c>
      <c r="BQ49" s="32">
        <f t="shared" si="21"/>
        <v>-3071701.2453999999</v>
      </c>
      <c r="BR49" s="32">
        <f t="shared" si="21"/>
        <v>-3216517.8122</v>
      </c>
      <c r="BT49" s="32">
        <f t="shared" si="22"/>
        <v>-4235643.5787000004</v>
      </c>
      <c r="BU49" s="32">
        <f t="shared" si="22"/>
        <v>-3218715.9246999999</v>
      </c>
      <c r="BV49" s="32">
        <f t="shared" si="22"/>
        <v>-3393463.8794</v>
      </c>
      <c r="BX49" s="3">
        <v>0</v>
      </c>
      <c r="BY49" s="3">
        <v>0</v>
      </c>
      <c r="BZ49" s="3">
        <v>0</v>
      </c>
    </row>
    <row r="50" spans="1:78" x14ac:dyDescent="0.2">
      <c r="A50" s="207"/>
      <c r="B50" s="253"/>
      <c r="C50" s="34" t="s">
        <v>76</v>
      </c>
      <c r="D50" s="37">
        <v>14139</v>
      </c>
      <c r="E50" s="37">
        <v>7569</v>
      </c>
      <c r="F50" s="37">
        <v>14838</v>
      </c>
      <c r="G50" s="38"/>
      <c r="H50" s="39">
        <v>10</v>
      </c>
      <c r="I50" s="37">
        <v>74112</v>
      </c>
      <c r="J50" s="37">
        <v>278203</v>
      </c>
      <c r="K50" s="38"/>
      <c r="L50" s="28">
        <f t="shared" si="35"/>
        <v>102551.5809</v>
      </c>
      <c r="M50" s="28">
        <f t="shared" si="35"/>
        <v>62140.733099999998</v>
      </c>
      <c r="N50" s="28">
        <f t="shared" si="35"/>
        <v>143189.66759999999</v>
      </c>
      <c r="P50" s="28">
        <f t="shared" si="36"/>
        <v>72.531000000000006</v>
      </c>
      <c r="Q50" s="28">
        <f t="shared" si="36"/>
        <v>608452.10879999993</v>
      </c>
      <c r="R50" s="28">
        <f t="shared" si="36"/>
        <v>2684714.5905999998</v>
      </c>
      <c r="T50" s="29">
        <v>14139</v>
      </c>
      <c r="U50" s="29">
        <v>7569</v>
      </c>
      <c r="V50" s="29">
        <v>14838</v>
      </c>
      <c r="X50" s="30">
        <v>10</v>
      </c>
      <c r="Y50" s="30">
        <v>74112</v>
      </c>
      <c r="Z50" s="30">
        <v>278203</v>
      </c>
      <c r="AB50" s="28">
        <f t="shared" si="13"/>
        <v>102551.5809</v>
      </c>
      <c r="AC50" s="28">
        <f t="shared" si="13"/>
        <v>62140.733099999998</v>
      </c>
      <c r="AD50" s="28">
        <f t="shared" si="13"/>
        <v>143189.66759999999</v>
      </c>
      <c r="AF50" s="28">
        <f t="shared" si="26"/>
        <v>72.531000000000006</v>
      </c>
      <c r="AG50" s="28">
        <f t="shared" si="26"/>
        <v>608452.10879999993</v>
      </c>
      <c r="AH50" s="28">
        <f t="shared" si="26"/>
        <v>2684714.5905999998</v>
      </c>
      <c r="AJ50" s="28">
        <f t="shared" si="32"/>
        <v>97668.172285714289</v>
      </c>
      <c r="AK50" s="28">
        <f t="shared" si="33"/>
        <v>59181.650571428567</v>
      </c>
      <c r="AL50" s="28">
        <f t="shared" si="34"/>
        <v>136371.11199999999</v>
      </c>
      <c r="AN50" s="28">
        <f t="shared" si="18"/>
        <v>72.531000000000006</v>
      </c>
      <c r="AO50" s="28">
        <f t="shared" si="18"/>
        <v>608452.10879999993</v>
      </c>
      <c r="AP50" s="28">
        <f t="shared" si="18"/>
        <v>2684714.5905999998</v>
      </c>
      <c r="AR50" s="31"/>
      <c r="AS50" s="31"/>
      <c r="AT50" s="31"/>
      <c r="AV50" s="31"/>
      <c r="AW50" s="31"/>
      <c r="AX50" s="31"/>
      <c r="AZ50" s="32">
        <f t="shared" si="28"/>
        <v>0</v>
      </c>
      <c r="BA50" s="32">
        <f t="shared" si="28"/>
        <v>0</v>
      </c>
      <c r="BB50" s="32">
        <f t="shared" si="28"/>
        <v>0</v>
      </c>
      <c r="BD50" s="32">
        <f t="shared" si="29"/>
        <v>0</v>
      </c>
      <c r="BE50" s="32">
        <f t="shared" si="29"/>
        <v>0</v>
      </c>
      <c r="BF50" s="32">
        <f t="shared" si="29"/>
        <v>0</v>
      </c>
      <c r="BG50" s="33"/>
      <c r="BH50" s="32">
        <f t="shared" si="19"/>
        <v>0</v>
      </c>
      <c r="BI50" s="32">
        <f t="shared" si="19"/>
        <v>0</v>
      </c>
      <c r="BJ50" s="32">
        <f t="shared" si="19"/>
        <v>0</v>
      </c>
      <c r="BL50" s="32">
        <f t="shared" si="20"/>
        <v>0</v>
      </c>
      <c r="BM50" s="32">
        <f t="shared" si="20"/>
        <v>0</v>
      </c>
      <c r="BN50" s="32">
        <f t="shared" si="20"/>
        <v>0</v>
      </c>
      <c r="BP50" s="32">
        <f t="shared" si="21"/>
        <v>0</v>
      </c>
      <c r="BQ50" s="32">
        <f t="shared" si="21"/>
        <v>0</v>
      </c>
      <c r="BR50" s="32">
        <f t="shared" si="21"/>
        <v>0</v>
      </c>
      <c r="BT50" s="32">
        <f t="shared" si="22"/>
        <v>0</v>
      </c>
      <c r="BU50" s="32">
        <f t="shared" si="22"/>
        <v>0</v>
      </c>
      <c r="BV50" s="32">
        <f t="shared" si="22"/>
        <v>0</v>
      </c>
      <c r="BX50" s="3">
        <v>0</v>
      </c>
      <c r="BY50" s="3">
        <v>0</v>
      </c>
      <c r="BZ50" s="3">
        <v>0</v>
      </c>
    </row>
    <row r="51" spans="1:78" x14ac:dyDescent="0.2">
      <c r="A51" s="207"/>
      <c r="B51" s="253"/>
      <c r="C51" s="34" t="s">
        <v>77</v>
      </c>
      <c r="D51" s="35">
        <v>-9999999</v>
      </c>
      <c r="E51" s="35">
        <v>-9999999</v>
      </c>
      <c r="F51" s="35">
        <v>-9999999</v>
      </c>
      <c r="G51" s="26"/>
      <c r="H51" s="35">
        <v>-9999999</v>
      </c>
      <c r="I51" s="35">
        <v>-9999999</v>
      </c>
      <c r="J51" s="35">
        <v>-9999999</v>
      </c>
      <c r="K51" s="26"/>
      <c r="L51" s="28">
        <f>+AB51</f>
        <v>409285.17989999999</v>
      </c>
      <c r="M51" s="28">
        <f>+AC51</f>
        <v>523184.08739999996</v>
      </c>
      <c r="N51" s="28">
        <f>+AD51</f>
        <v>611166.46640000003</v>
      </c>
      <c r="P51" s="28">
        <f>+AF51</f>
        <v>150748.43040000001</v>
      </c>
      <c r="Q51" s="28">
        <f>+AG51</f>
        <v>181972.43349999998</v>
      </c>
      <c r="R51" s="28">
        <f>+AH51</f>
        <v>1286207.6066000001</v>
      </c>
      <c r="T51" s="29">
        <v>56429</v>
      </c>
      <c r="U51" s="29">
        <v>63726</v>
      </c>
      <c r="V51" s="29">
        <v>63332</v>
      </c>
      <c r="X51" s="30">
        <v>20784</v>
      </c>
      <c r="Y51" s="30">
        <v>22165</v>
      </c>
      <c r="Z51" s="30">
        <v>133283</v>
      </c>
      <c r="AB51" s="28">
        <f t="shared" si="13"/>
        <v>409285.17989999999</v>
      </c>
      <c r="AC51" s="28">
        <f t="shared" si="13"/>
        <v>523184.08739999996</v>
      </c>
      <c r="AD51" s="28">
        <f t="shared" si="13"/>
        <v>611166.46640000003</v>
      </c>
      <c r="AF51" s="28">
        <f t="shared" si="26"/>
        <v>150748.43040000001</v>
      </c>
      <c r="AG51" s="28">
        <f t="shared" si="26"/>
        <v>181972.43349999998</v>
      </c>
      <c r="AH51" s="28">
        <f t="shared" si="26"/>
        <v>1286207.6066000001</v>
      </c>
      <c r="AJ51" s="28">
        <f t="shared" si="32"/>
        <v>389795.40942857141</v>
      </c>
      <c r="AK51" s="28">
        <f t="shared" si="33"/>
        <v>498270.55942857137</v>
      </c>
      <c r="AL51" s="28">
        <f t="shared" si="34"/>
        <v>582063.30133333337</v>
      </c>
      <c r="AN51" s="28">
        <f t="shared" si="18"/>
        <v>150748.43040000001</v>
      </c>
      <c r="AO51" s="28">
        <f t="shared" si="18"/>
        <v>181972.43349999998</v>
      </c>
      <c r="AP51" s="28">
        <f t="shared" si="18"/>
        <v>1286207.6066000001</v>
      </c>
      <c r="AR51" s="31"/>
      <c r="AS51" s="31"/>
      <c r="AT51" s="31"/>
      <c r="AV51" s="31"/>
      <c r="AW51" s="31"/>
      <c r="AX51" s="31"/>
      <c r="AZ51" s="32">
        <f t="shared" si="28"/>
        <v>0</v>
      </c>
      <c r="BA51" s="32">
        <f t="shared" si="28"/>
        <v>0</v>
      </c>
      <c r="BB51" s="32">
        <f t="shared" si="28"/>
        <v>0</v>
      </c>
      <c r="BD51" s="32">
        <f t="shared" si="29"/>
        <v>0</v>
      </c>
      <c r="BE51" s="32">
        <f t="shared" si="29"/>
        <v>0</v>
      </c>
      <c r="BF51" s="32">
        <f t="shared" si="29"/>
        <v>0</v>
      </c>
      <c r="BG51" s="33"/>
      <c r="BH51" s="32">
        <f t="shared" si="19"/>
        <v>0</v>
      </c>
      <c r="BI51" s="32">
        <f t="shared" si="19"/>
        <v>0</v>
      </c>
      <c r="BJ51" s="32">
        <f t="shared" si="19"/>
        <v>0</v>
      </c>
      <c r="BL51" s="32">
        <f t="shared" si="20"/>
        <v>0</v>
      </c>
      <c r="BM51" s="32">
        <f t="shared" si="20"/>
        <v>0</v>
      </c>
      <c r="BN51" s="32">
        <f t="shared" si="20"/>
        <v>0</v>
      </c>
      <c r="BP51" s="32">
        <f t="shared" si="21"/>
        <v>0</v>
      </c>
      <c r="BQ51" s="32">
        <f t="shared" si="21"/>
        <v>0</v>
      </c>
      <c r="BR51" s="32">
        <f t="shared" si="21"/>
        <v>0</v>
      </c>
      <c r="BT51" s="32">
        <f t="shared" si="22"/>
        <v>0</v>
      </c>
      <c r="BU51" s="32">
        <f t="shared" si="22"/>
        <v>0</v>
      </c>
      <c r="BV51" s="32">
        <f t="shared" si="22"/>
        <v>0</v>
      </c>
      <c r="BX51" s="3">
        <v>0</v>
      </c>
      <c r="BY51" s="3">
        <v>0</v>
      </c>
      <c r="BZ51" s="3">
        <v>0</v>
      </c>
    </row>
    <row r="52" spans="1:78" x14ac:dyDescent="0.2">
      <c r="A52" s="207"/>
      <c r="B52" s="253"/>
      <c r="C52" s="34" t="s">
        <v>78</v>
      </c>
      <c r="D52" s="25">
        <v>4246</v>
      </c>
      <c r="E52" s="25">
        <v>4184</v>
      </c>
      <c r="F52" s="25">
        <v>1834</v>
      </c>
      <c r="G52" s="26"/>
      <c r="H52" s="27">
        <v>11</v>
      </c>
      <c r="I52" s="27">
        <v>136</v>
      </c>
      <c r="J52" s="27">
        <v>304</v>
      </c>
      <c r="K52" s="26"/>
      <c r="L52" s="28">
        <f t="shared" ref="L52:N54" si="37">+D52*L$5</f>
        <v>30796.6626</v>
      </c>
      <c r="M52" s="28">
        <f t="shared" si="37"/>
        <v>34350.221599999997</v>
      </c>
      <c r="N52" s="28">
        <f t="shared" si="37"/>
        <v>17698.466799999998</v>
      </c>
      <c r="P52" s="28">
        <f t="shared" ref="P52:R54" si="38">+H52*P$5</f>
        <v>79.784099999999995</v>
      </c>
      <c r="Q52" s="28">
        <f t="shared" si="38"/>
        <v>1116.5463999999999</v>
      </c>
      <c r="R52" s="28">
        <f t="shared" si="38"/>
        <v>2933.6608000000001</v>
      </c>
      <c r="T52" s="29">
        <v>7898</v>
      </c>
      <c r="U52" s="29">
        <v>5648</v>
      </c>
      <c r="V52" s="29">
        <v>4273</v>
      </c>
      <c r="X52" s="30">
        <v>146</v>
      </c>
      <c r="Y52" s="30">
        <v>583</v>
      </c>
      <c r="Z52" s="30">
        <v>626</v>
      </c>
      <c r="AB52" s="28">
        <f t="shared" si="13"/>
        <v>57284.983800000002</v>
      </c>
      <c r="AC52" s="28">
        <f t="shared" si="13"/>
        <v>46369.515199999994</v>
      </c>
      <c r="AD52" s="28">
        <f t="shared" si="13"/>
        <v>41235.304600000003</v>
      </c>
      <c r="AF52" s="28">
        <f t="shared" si="26"/>
        <v>1058.9526000000001</v>
      </c>
      <c r="AG52" s="28">
        <f t="shared" si="26"/>
        <v>4786.3716999999997</v>
      </c>
      <c r="AH52" s="28">
        <f t="shared" si="26"/>
        <v>6041.0252</v>
      </c>
      <c r="AJ52" s="28">
        <f t="shared" si="32"/>
        <v>29330.154857142854</v>
      </c>
      <c r="AK52" s="28">
        <f t="shared" si="33"/>
        <v>32714.496761904757</v>
      </c>
      <c r="AL52" s="28">
        <f t="shared" si="34"/>
        <v>16855.682666666664</v>
      </c>
      <c r="AN52" s="28">
        <f t="shared" si="18"/>
        <v>1058.9526000000001</v>
      </c>
      <c r="AO52" s="28">
        <f t="shared" si="18"/>
        <v>4786.3716999999997</v>
      </c>
      <c r="AP52" s="28">
        <f t="shared" si="18"/>
        <v>6041.0252</v>
      </c>
      <c r="AR52" s="31"/>
      <c r="AS52" s="31"/>
      <c r="AT52" s="31"/>
      <c r="AV52" s="31"/>
      <c r="AW52" s="31"/>
      <c r="AX52" s="31"/>
      <c r="AZ52" s="32">
        <f t="shared" si="28"/>
        <v>27954.828942857148</v>
      </c>
      <c r="BA52" s="32">
        <f t="shared" si="28"/>
        <v>13655.018438095238</v>
      </c>
      <c r="BB52" s="32">
        <f t="shared" si="28"/>
        <v>24379.621933333339</v>
      </c>
      <c r="BD52" s="32">
        <f t="shared" si="29"/>
        <v>979.16850000000011</v>
      </c>
      <c r="BE52" s="32">
        <f t="shared" si="29"/>
        <v>3669.8252999999995</v>
      </c>
      <c r="BF52" s="32">
        <f t="shared" si="29"/>
        <v>3107.3643999999999</v>
      </c>
      <c r="BG52" s="33"/>
      <c r="BH52" s="32">
        <f t="shared" si="19"/>
        <v>28933.997442857148</v>
      </c>
      <c r="BI52" s="32">
        <f t="shared" si="19"/>
        <v>17324.843738095238</v>
      </c>
      <c r="BJ52" s="32">
        <f t="shared" si="19"/>
        <v>27486.986333333338</v>
      </c>
      <c r="BL52" s="32">
        <f t="shared" si="20"/>
        <v>26488.321200000002</v>
      </c>
      <c r="BM52" s="32">
        <f t="shared" si="20"/>
        <v>12019.293599999997</v>
      </c>
      <c r="BN52" s="32">
        <f t="shared" si="20"/>
        <v>23536.837800000005</v>
      </c>
      <c r="BP52" s="32">
        <f t="shared" si="21"/>
        <v>979.16850000000011</v>
      </c>
      <c r="BQ52" s="32">
        <f t="shared" si="21"/>
        <v>3669.8252999999995</v>
      </c>
      <c r="BR52" s="32">
        <f t="shared" si="21"/>
        <v>3107.3643999999999</v>
      </c>
      <c r="BT52" s="32">
        <f t="shared" si="22"/>
        <v>27467.489700000002</v>
      </c>
      <c r="BU52" s="32">
        <f t="shared" si="22"/>
        <v>15689.118899999998</v>
      </c>
      <c r="BV52" s="32">
        <f t="shared" si="22"/>
        <v>26644.202200000003</v>
      </c>
      <c r="BX52" s="3">
        <v>0</v>
      </c>
      <c r="BY52" s="3">
        <v>0</v>
      </c>
      <c r="BZ52" s="3">
        <v>0</v>
      </c>
    </row>
    <row r="53" spans="1:78" x14ac:dyDescent="0.2">
      <c r="A53" s="207"/>
      <c r="B53" s="253"/>
      <c r="C53" s="34" t="s">
        <v>79</v>
      </c>
      <c r="D53" s="25">
        <v>398125</v>
      </c>
      <c r="E53" s="25">
        <v>485839</v>
      </c>
      <c r="F53" s="25">
        <v>415303</v>
      </c>
      <c r="G53" s="26"/>
      <c r="H53" s="25">
        <v>3146838</v>
      </c>
      <c r="I53" s="25">
        <v>4544180</v>
      </c>
      <c r="J53" s="25">
        <v>2833217</v>
      </c>
      <c r="K53" s="26"/>
      <c r="L53" s="28">
        <f t="shared" si="37"/>
        <v>2887640.4375</v>
      </c>
      <c r="M53" s="28">
        <f t="shared" si="37"/>
        <v>3988689.6060999995</v>
      </c>
      <c r="N53" s="28">
        <f t="shared" si="37"/>
        <v>4007757.0106000002</v>
      </c>
      <c r="P53" s="28">
        <f t="shared" si="38"/>
        <v>22824330.697799999</v>
      </c>
      <c r="Q53" s="28">
        <f t="shared" si="38"/>
        <v>37307263.381999999</v>
      </c>
      <c r="R53" s="28">
        <f t="shared" si="38"/>
        <v>27341110.693399999</v>
      </c>
      <c r="T53" s="29">
        <v>416894</v>
      </c>
      <c r="U53" s="29">
        <v>516097</v>
      </c>
      <c r="V53" s="29">
        <v>398297</v>
      </c>
      <c r="X53" s="30">
        <v>13850</v>
      </c>
      <c r="Y53" s="30">
        <v>233345</v>
      </c>
      <c r="Z53" s="30">
        <v>628765</v>
      </c>
      <c r="AB53" s="28">
        <f t="shared" si="13"/>
        <v>3023773.8714000001</v>
      </c>
      <c r="AC53" s="28">
        <f t="shared" si="13"/>
        <v>4237104.7602999993</v>
      </c>
      <c r="AD53" s="28">
        <f t="shared" si="13"/>
        <v>3843645.7094000001</v>
      </c>
      <c r="AF53" s="28">
        <f t="shared" si="26"/>
        <v>100455.435</v>
      </c>
      <c r="AG53" s="28">
        <f t="shared" si="26"/>
        <v>1915739.1154999998</v>
      </c>
      <c r="AH53" s="28">
        <f t="shared" si="26"/>
        <v>6067708.0029999996</v>
      </c>
      <c r="AJ53" s="28">
        <f t="shared" si="32"/>
        <v>2750133.75</v>
      </c>
      <c r="AK53" s="28">
        <f t="shared" si="33"/>
        <v>3798752.0058095232</v>
      </c>
      <c r="AL53" s="28">
        <f t="shared" si="34"/>
        <v>3816911.4386666669</v>
      </c>
      <c r="AN53" s="28">
        <f t="shared" si="18"/>
        <v>100455.435</v>
      </c>
      <c r="AO53" s="28">
        <f t="shared" si="18"/>
        <v>1915739.1154999998</v>
      </c>
      <c r="AP53" s="28">
        <f t="shared" si="18"/>
        <v>6067708.0029999996</v>
      </c>
      <c r="AR53" s="31"/>
      <c r="AS53" s="31"/>
      <c r="AT53" s="31"/>
      <c r="AV53" s="31"/>
      <c r="AW53" s="31"/>
      <c r="AX53" s="31"/>
      <c r="AZ53" s="32">
        <f t="shared" si="28"/>
        <v>273640.12140000006</v>
      </c>
      <c r="BA53" s="32">
        <f t="shared" si="28"/>
        <v>438352.7544904761</v>
      </c>
      <c r="BB53" s="32">
        <f t="shared" si="28"/>
        <v>26734.270733333193</v>
      </c>
      <c r="BD53" s="32">
        <f t="shared" si="29"/>
        <v>-22723875.262800001</v>
      </c>
      <c r="BE53" s="32">
        <f t="shared" si="29"/>
        <v>-35391524.266499996</v>
      </c>
      <c r="BF53" s="32">
        <f t="shared" si="29"/>
        <v>-21273402.690400001</v>
      </c>
      <c r="BG53" s="33"/>
      <c r="BH53" s="32">
        <f t="shared" si="19"/>
        <v>-22450235.141400002</v>
      </c>
      <c r="BI53" s="32">
        <f t="shared" si="19"/>
        <v>-34953171.512009516</v>
      </c>
      <c r="BJ53" s="32">
        <f t="shared" si="19"/>
        <v>-21246668.419666667</v>
      </c>
      <c r="BL53" s="32">
        <f t="shared" si="20"/>
        <v>136133.43390000006</v>
      </c>
      <c r="BM53" s="32">
        <f t="shared" si="20"/>
        <v>248415.15419999976</v>
      </c>
      <c r="BN53" s="32">
        <f t="shared" si="20"/>
        <v>-164111.3012000001</v>
      </c>
      <c r="BP53" s="32">
        <f t="shared" si="21"/>
        <v>-22723875.262800001</v>
      </c>
      <c r="BQ53" s="32">
        <f t="shared" si="21"/>
        <v>-35391524.266499996</v>
      </c>
      <c r="BR53" s="32">
        <f t="shared" si="21"/>
        <v>-21273402.690400001</v>
      </c>
      <c r="BT53" s="32">
        <f t="shared" si="22"/>
        <v>-22587741.828900002</v>
      </c>
      <c r="BU53" s="32">
        <f t="shared" si="22"/>
        <v>-35143109.112299994</v>
      </c>
      <c r="BV53" s="32">
        <f t="shared" si="22"/>
        <v>-21437513.991599999</v>
      </c>
      <c r="BX53" s="3">
        <v>0</v>
      </c>
      <c r="BY53" s="3">
        <v>0</v>
      </c>
      <c r="BZ53" s="3">
        <v>0</v>
      </c>
    </row>
    <row r="54" spans="1:78" x14ac:dyDescent="0.2">
      <c r="A54" s="207"/>
      <c r="B54" s="253"/>
      <c r="C54" s="34" t="s">
        <v>80</v>
      </c>
      <c r="D54" s="25">
        <v>38656</v>
      </c>
      <c r="E54" s="25">
        <v>59651</v>
      </c>
      <c r="F54" s="25">
        <v>39100</v>
      </c>
      <c r="G54" s="26"/>
      <c r="H54" s="27">
        <v>427</v>
      </c>
      <c r="I54" s="27">
        <v>870</v>
      </c>
      <c r="J54" s="25">
        <v>3905</v>
      </c>
      <c r="K54" s="26"/>
      <c r="L54" s="28">
        <f t="shared" si="37"/>
        <v>280375.83360000001</v>
      </c>
      <c r="M54" s="28">
        <f t="shared" si="37"/>
        <v>489728.74489999993</v>
      </c>
      <c r="N54" s="28">
        <f t="shared" si="37"/>
        <v>377322.82</v>
      </c>
      <c r="P54" s="28">
        <f t="shared" si="38"/>
        <v>3097.0736999999999</v>
      </c>
      <c r="Q54" s="28">
        <f t="shared" si="38"/>
        <v>7142.6129999999994</v>
      </c>
      <c r="R54" s="28">
        <f t="shared" si="38"/>
        <v>37684.031000000003</v>
      </c>
      <c r="T54" s="29">
        <v>45658</v>
      </c>
      <c r="U54" s="29">
        <v>46769</v>
      </c>
      <c r="V54" s="29">
        <v>27065</v>
      </c>
      <c r="X54" s="30">
        <v>41340</v>
      </c>
      <c r="Y54" s="30">
        <v>4305</v>
      </c>
      <c r="Z54" s="30">
        <v>338</v>
      </c>
      <c r="AB54" s="28">
        <f t="shared" si="13"/>
        <v>331162.03979999997</v>
      </c>
      <c r="AC54" s="28">
        <f t="shared" si="13"/>
        <v>383968.81309999997</v>
      </c>
      <c r="AD54" s="28">
        <f t="shared" si="13"/>
        <v>261182.663</v>
      </c>
      <c r="AF54" s="28">
        <f t="shared" si="26"/>
        <v>299843.15399999998</v>
      </c>
      <c r="AG54" s="28">
        <f t="shared" si="26"/>
        <v>35343.619499999993</v>
      </c>
      <c r="AH54" s="28">
        <f t="shared" si="26"/>
        <v>3261.7676000000001</v>
      </c>
      <c r="AJ54" s="28">
        <f t="shared" si="32"/>
        <v>267024.60342857143</v>
      </c>
      <c r="AK54" s="28">
        <f t="shared" si="33"/>
        <v>466408.32847619039</v>
      </c>
      <c r="AL54" s="28">
        <f t="shared" si="34"/>
        <v>359355.06666666665</v>
      </c>
      <c r="AN54" s="28">
        <f t="shared" si="18"/>
        <v>299843.15399999998</v>
      </c>
      <c r="AO54" s="28">
        <f t="shared" si="18"/>
        <v>35343.619499999993</v>
      </c>
      <c r="AP54" s="28">
        <f t="shared" si="18"/>
        <v>3261.7676000000001</v>
      </c>
      <c r="AR54" s="31"/>
      <c r="AS54" s="31"/>
      <c r="AT54" s="31"/>
      <c r="AV54" s="31"/>
      <c r="AW54" s="31"/>
      <c r="AX54" s="31"/>
      <c r="AZ54" s="32">
        <f t="shared" si="28"/>
        <v>64137.436371428543</v>
      </c>
      <c r="BA54" s="32">
        <f t="shared" si="28"/>
        <v>-82439.515376190422</v>
      </c>
      <c r="BB54" s="32">
        <f t="shared" si="28"/>
        <v>-98172.403666666651</v>
      </c>
      <c r="BD54" s="32">
        <f t="shared" si="29"/>
        <v>296746.08029999997</v>
      </c>
      <c r="BE54" s="32">
        <f t="shared" si="29"/>
        <v>28201.006499999996</v>
      </c>
      <c r="BF54" s="32">
        <f t="shared" si="29"/>
        <v>-34422.263400000003</v>
      </c>
      <c r="BG54" s="33"/>
      <c r="BH54" s="32">
        <f t="shared" si="19"/>
        <v>360883.51667142852</v>
      </c>
      <c r="BI54" s="32">
        <f t="shared" si="19"/>
        <v>-54238.508876190426</v>
      </c>
      <c r="BJ54" s="32">
        <f t="shared" si="19"/>
        <v>-132594.66706666665</v>
      </c>
      <c r="BL54" s="32">
        <f t="shared" si="20"/>
        <v>50786.206199999957</v>
      </c>
      <c r="BM54" s="32">
        <f t="shared" si="20"/>
        <v>-105759.93179999996</v>
      </c>
      <c r="BN54" s="32">
        <f t="shared" si="20"/>
        <v>-116140.15700000001</v>
      </c>
      <c r="BP54" s="32">
        <f t="shared" si="21"/>
        <v>296746.08029999997</v>
      </c>
      <c r="BQ54" s="32">
        <f t="shared" si="21"/>
        <v>28201.006499999996</v>
      </c>
      <c r="BR54" s="32">
        <f t="shared" si="21"/>
        <v>-34422.263400000003</v>
      </c>
      <c r="BT54" s="32">
        <f t="shared" si="22"/>
        <v>347532.28649999993</v>
      </c>
      <c r="BU54" s="32">
        <f t="shared" si="22"/>
        <v>-77558.925299999974</v>
      </c>
      <c r="BV54" s="32">
        <f t="shared" si="22"/>
        <v>-150562.4204</v>
      </c>
      <c r="BX54" s="3">
        <v>0</v>
      </c>
      <c r="BY54" s="3">
        <v>0</v>
      </c>
      <c r="BZ54" s="3">
        <v>0</v>
      </c>
    </row>
    <row r="55" spans="1:78" x14ac:dyDescent="0.2">
      <c r="A55" s="207"/>
      <c r="B55" s="253"/>
      <c r="C55" s="34" t="s">
        <v>81</v>
      </c>
      <c r="D55" s="35">
        <v>-9999999</v>
      </c>
      <c r="E55" s="35">
        <v>-9999999</v>
      </c>
      <c r="F55" s="35">
        <v>-9999999</v>
      </c>
      <c r="G55" s="26"/>
      <c r="H55" s="35">
        <v>-9999999</v>
      </c>
      <c r="I55" s="35">
        <v>-9999999</v>
      </c>
      <c r="J55" s="35">
        <v>-9999999</v>
      </c>
      <c r="K55" s="26"/>
      <c r="L55" s="28">
        <f t="shared" ref="L55:N57" si="39">+AB55</f>
        <v>12620.394</v>
      </c>
      <c r="M55" s="28">
        <f t="shared" si="39"/>
        <v>6691.0684999999994</v>
      </c>
      <c r="N55" s="28">
        <f t="shared" si="39"/>
        <v>6465.634</v>
      </c>
      <c r="P55" s="28">
        <f>+AF55</f>
        <v>0</v>
      </c>
      <c r="Q55" s="28">
        <f>+AG55</f>
        <v>131.35839999999999</v>
      </c>
      <c r="R55" s="28">
        <f>+AH55</f>
        <v>685.16419999999994</v>
      </c>
      <c r="T55" s="29">
        <v>1740</v>
      </c>
      <c r="U55" s="29">
        <v>815</v>
      </c>
      <c r="V55" s="29">
        <v>670</v>
      </c>
      <c r="X55" s="43">
        <v>0</v>
      </c>
      <c r="Y55" s="43">
        <v>16</v>
      </c>
      <c r="Z55" s="43">
        <v>71</v>
      </c>
      <c r="AB55" s="28">
        <f t="shared" si="13"/>
        <v>12620.394</v>
      </c>
      <c r="AC55" s="28">
        <f t="shared" si="13"/>
        <v>6691.0684999999994</v>
      </c>
      <c r="AD55" s="28">
        <f t="shared" si="13"/>
        <v>6465.634</v>
      </c>
      <c r="AF55" s="28">
        <f t="shared" si="26"/>
        <v>0</v>
      </c>
      <c r="AG55" s="28">
        <f t="shared" si="26"/>
        <v>131.35839999999999</v>
      </c>
      <c r="AH55" s="28">
        <f t="shared" si="26"/>
        <v>685.16419999999994</v>
      </c>
      <c r="AJ55" s="28">
        <f t="shared" si="32"/>
        <v>12019.422857142858</v>
      </c>
      <c r="AK55" s="28">
        <f t="shared" si="33"/>
        <v>6372.4461904761893</v>
      </c>
      <c r="AL55" s="28">
        <f t="shared" si="34"/>
        <v>6157.746666666666</v>
      </c>
      <c r="AN55" s="28">
        <f t="shared" si="18"/>
        <v>0</v>
      </c>
      <c r="AO55" s="28">
        <f t="shared" si="18"/>
        <v>131.35839999999999</v>
      </c>
      <c r="AP55" s="28">
        <f t="shared" si="18"/>
        <v>685.16419999999994</v>
      </c>
      <c r="AR55" s="31"/>
      <c r="AS55" s="31"/>
      <c r="AT55" s="31"/>
      <c r="AV55" s="31"/>
      <c r="AW55" s="31"/>
      <c r="AX55" s="31"/>
      <c r="AZ55" s="32">
        <f t="shared" si="28"/>
        <v>0</v>
      </c>
      <c r="BA55" s="32">
        <f t="shared" si="28"/>
        <v>0</v>
      </c>
      <c r="BB55" s="32">
        <f t="shared" si="28"/>
        <v>0</v>
      </c>
      <c r="BD55" s="32">
        <f t="shared" si="29"/>
        <v>0</v>
      </c>
      <c r="BE55" s="32">
        <f t="shared" si="29"/>
        <v>0</v>
      </c>
      <c r="BF55" s="32">
        <f t="shared" si="29"/>
        <v>0</v>
      </c>
      <c r="BG55" s="33"/>
      <c r="BH55" s="32">
        <f t="shared" si="19"/>
        <v>0</v>
      </c>
      <c r="BI55" s="32">
        <f t="shared" si="19"/>
        <v>0</v>
      </c>
      <c r="BJ55" s="32">
        <f t="shared" si="19"/>
        <v>0</v>
      </c>
      <c r="BL55" s="32">
        <f t="shared" si="20"/>
        <v>0</v>
      </c>
      <c r="BM55" s="32">
        <f t="shared" si="20"/>
        <v>0</v>
      </c>
      <c r="BN55" s="32">
        <f t="shared" si="20"/>
        <v>0</v>
      </c>
      <c r="BP55" s="32">
        <f t="shared" si="21"/>
        <v>0</v>
      </c>
      <c r="BQ55" s="32">
        <f t="shared" si="21"/>
        <v>0</v>
      </c>
      <c r="BR55" s="32">
        <f t="shared" si="21"/>
        <v>0</v>
      </c>
      <c r="BT55" s="32">
        <f t="shared" si="22"/>
        <v>0</v>
      </c>
      <c r="BU55" s="32">
        <f t="shared" si="22"/>
        <v>0</v>
      </c>
      <c r="BV55" s="32">
        <f t="shared" si="22"/>
        <v>0</v>
      </c>
      <c r="BX55" s="3">
        <v>0</v>
      </c>
      <c r="BY55" s="3">
        <v>0</v>
      </c>
      <c r="BZ55" s="3">
        <v>0</v>
      </c>
    </row>
    <row r="56" spans="1:78" x14ac:dyDescent="0.2">
      <c r="A56" s="207"/>
      <c r="B56" s="253"/>
      <c r="C56" s="34" t="s">
        <v>82</v>
      </c>
      <c r="D56" s="37">
        <v>18503</v>
      </c>
      <c r="E56" s="37">
        <v>19834</v>
      </c>
      <c r="F56" s="37">
        <v>15672</v>
      </c>
      <c r="G56" s="38"/>
      <c r="H56" s="37">
        <v>1481</v>
      </c>
      <c r="I56" s="37">
        <v>2231</v>
      </c>
      <c r="J56" s="37">
        <v>1070</v>
      </c>
      <c r="K56" s="38"/>
      <c r="L56" s="28">
        <f>+D56*L$5</f>
        <v>134204.10930000001</v>
      </c>
      <c r="M56" s="28">
        <f>+E56*M$5</f>
        <v>162835.15659999999</v>
      </c>
      <c r="N56" s="28">
        <f>+F56*N$5</f>
        <v>151237.9344</v>
      </c>
      <c r="P56" s="28">
        <f>+H56*P$5</f>
        <v>10741.8411</v>
      </c>
      <c r="Q56" s="28">
        <f>+I56*Q$5</f>
        <v>18316.286899999999</v>
      </c>
      <c r="R56" s="28">
        <f>+J56*R$5</f>
        <v>10325.714</v>
      </c>
      <c r="T56" s="29">
        <v>18503</v>
      </c>
      <c r="U56" s="29">
        <v>19834</v>
      </c>
      <c r="V56" s="29">
        <v>15672</v>
      </c>
      <c r="X56" s="30">
        <v>1481</v>
      </c>
      <c r="Y56" s="30">
        <v>2231</v>
      </c>
      <c r="Z56" s="30">
        <v>1070</v>
      </c>
      <c r="AB56" s="28">
        <f t="shared" si="13"/>
        <v>134204.10930000001</v>
      </c>
      <c r="AC56" s="28">
        <f t="shared" si="13"/>
        <v>162835.15659999999</v>
      </c>
      <c r="AD56" s="28">
        <f t="shared" si="13"/>
        <v>151237.9344</v>
      </c>
      <c r="AF56" s="28">
        <f t="shared" si="26"/>
        <v>10741.8411</v>
      </c>
      <c r="AG56" s="28">
        <f t="shared" si="26"/>
        <v>18316.286899999999</v>
      </c>
      <c r="AH56" s="28">
        <f t="shared" si="26"/>
        <v>10325.714</v>
      </c>
      <c r="AJ56" s="28">
        <f t="shared" si="32"/>
        <v>127813.43742857143</v>
      </c>
      <c r="AK56" s="28">
        <f t="shared" si="33"/>
        <v>155081.10152380951</v>
      </c>
      <c r="AL56" s="28">
        <f t="shared" si="34"/>
        <v>144036.128</v>
      </c>
      <c r="AN56" s="28">
        <f t="shared" si="18"/>
        <v>10741.8411</v>
      </c>
      <c r="AO56" s="28">
        <f t="shared" si="18"/>
        <v>18316.286899999999</v>
      </c>
      <c r="AP56" s="28">
        <f t="shared" si="18"/>
        <v>10325.714</v>
      </c>
      <c r="AR56" s="31"/>
      <c r="AS56" s="31"/>
      <c r="AT56" s="31"/>
      <c r="AV56" s="31"/>
      <c r="AW56" s="31"/>
      <c r="AX56" s="31"/>
      <c r="AZ56" s="32">
        <f t="shared" si="28"/>
        <v>0</v>
      </c>
      <c r="BA56" s="32">
        <f t="shared" si="28"/>
        <v>0</v>
      </c>
      <c r="BB56" s="32">
        <f t="shared" si="28"/>
        <v>0</v>
      </c>
      <c r="BD56" s="32">
        <f t="shared" si="29"/>
        <v>0</v>
      </c>
      <c r="BE56" s="32">
        <f t="shared" si="29"/>
        <v>0</v>
      </c>
      <c r="BF56" s="32">
        <f t="shared" si="29"/>
        <v>0</v>
      </c>
      <c r="BG56" s="33"/>
      <c r="BH56" s="32">
        <f t="shared" si="19"/>
        <v>0</v>
      </c>
      <c r="BI56" s="32">
        <f t="shared" si="19"/>
        <v>0</v>
      </c>
      <c r="BJ56" s="32">
        <f t="shared" si="19"/>
        <v>0</v>
      </c>
      <c r="BL56" s="32">
        <f t="shared" si="20"/>
        <v>0</v>
      </c>
      <c r="BM56" s="32">
        <f t="shared" si="20"/>
        <v>0</v>
      </c>
      <c r="BN56" s="32">
        <f t="shared" si="20"/>
        <v>0</v>
      </c>
      <c r="BP56" s="32">
        <f t="shared" si="21"/>
        <v>0</v>
      </c>
      <c r="BQ56" s="32">
        <f t="shared" si="21"/>
        <v>0</v>
      </c>
      <c r="BR56" s="32">
        <f t="shared" si="21"/>
        <v>0</v>
      </c>
      <c r="BT56" s="32">
        <f t="shared" si="22"/>
        <v>0</v>
      </c>
      <c r="BU56" s="32">
        <f t="shared" si="22"/>
        <v>0</v>
      </c>
      <c r="BV56" s="32">
        <f t="shared" si="22"/>
        <v>0</v>
      </c>
      <c r="BX56" s="3">
        <v>0</v>
      </c>
      <c r="BY56" s="3">
        <v>0</v>
      </c>
      <c r="BZ56" s="3">
        <v>0</v>
      </c>
    </row>
    <row r="57" spans="1:78" x14ac:dyDescent="0.2">
      <c r="A57" s="207"/>
      <c r="B57" s="253"/>
      <c r="C57" s="34" t="s">
        <v>83</v>
      </c>
      <c r="D57" s="25">
        <v>156002</v>
      </c>
      <c r="E57" s="25">
        <v>106332</v>
      </c>
      <c r="F57" s="35">
        <v>-9999999</v>
      </c>
      <c r="G57" s="26"/>
      <c r="H57" s="25">
        <v>1349260</v>
      </c>
      <c r="I57" s="25">
        <v>1351834</v>
      </c>
      <c r="J57" s="35">
        <v>-9999999</v>
      </c>
      <c r="K57" s="26"/>
      <c r="L57" s="28">
        <f t="shared" ref="L57:M63" si="40">+D57*L$5</f>
        <v>1131498.1062</v>
      </c>
      <c r="M57" s="28">
        <f t="shared" si="40"/>
        <v>872975.08679999993</v>
      </c>
      <c r="N57" s="28">
        <f t="shared" si="39"/>
        <v>918515.6862</v>
      </c>
      <c r="P57" s="28">
        <f t="shared" ref="P57:Q63" si="41">+H57*P$5</f>
        <v>9786317.7060000002</v>
      </c>
      <c r="Q57" s="28">
        <f t="shared" si="41"/>
        <v>11098421.956599999</v>
      </c>
      <c r="R57" s="28">
        <f>+AH57</f>
        <v>5056.7047999999995</v>
      </c>
      <c r="T57" s="29">
        <v>113047</v>
      </c>
      <c r="U57" s="29">
        <v>84758</v>
      </c>
      <c r="V57" s="29">
        <v>95181</v>
      </c>
      <c r="X57" s="30">
        <v>568</v>
      </c>
      <c r="Y57" s="30">
        <v>1490</v>
      </c>
      <c r="Z57" s="30">
        <v>524</v>
      </c>
      <c r="AB57" s="28">
        <f t="shared" si="13"/>
        <v>819941.19570000004</v>
      </c>
      <c r="AC57" s="28">
        <f t="shared" si="13"/>
        <v>695854.70419999992</v>
      </c>
      <c r="AD57" s="28">
        <f t="shared" si="13"/>
        <v>918515.6862</v>
      </c>
      <c r="AF57" s="28">
        <f t="shared" si="26"/>
        <v>4119.7608</v>
      </c>
      <c r="AG57" s="28">
        <f t="shared" si="26"/>
        <v>12232.750999999998</v>
      </c>
      <c r="AH57" s="28">
        <f t="shared" si="26"/>
        <v>5056.7047999999995</v>
      </c>
      <c r="AJ57" s="28">
        <f t="shared" si="32"/>
        <v>1077617.2439999999</v>
      </c>
      <c r="AK57" s="28">
        <f t="shared" si="33"/>
        <v>831404.84457142849</v>
      </c>
      <c r="AL57" s="28">
        <f t="shared" si="34"/>
        <v>874776.84399999992</v>
      </c>
      <c r="AN57" s="28">
        <f t="shared" si="18"/>
        <v>4119.7608</v>
      </c>
      <c r="AO57" s="28">
        <f t="shared" si="18"/>
        <v>12232.750999999998</v>
      </c>
      <c r="AP57" s="28">
        <f t="shared" si="18"/>
        <v>5056.7047999999995</v>
      </c>
      <c r="AR57" s="31"/>
      <c r="AS57" s="31"/>
      <c r="AT57" s="31"/>
      <c r="AV57" s="31"/>
      <c r="AW57" s="31"/>
      <c r="AX57" s="31"/>
      <c r="AZ57" s="32">
        <f t="shared" si="28"/>
        <v>-257676.04829999991</v>
      </c>
      <c r="BA57" s="32">
        <f t="shared" si="28"/>
        <v>-135550.14037142857</v>
      </c>
      <c r="BB57" s="32">
        <f t="shared" si="28"/>
        <v>0</v>
      </c>
      <c r="BD57" s="32">
        <f t="shared" si="29"/>
        <v>-9782197.9452</v>
      </c>
      <c r="BE57" s="32">
        <f t="shared" si="29"/>
        <v>-11086189.205599999</v>
      </c>
      <c r="BF57" s="32">
        <f t="shared" si="29"/>
        <v>0</v>
      </c>
      <c r="BG57" s="33"/>
      <c r="BH57" s="32">
        <f t="shared" si="19"/>
        <v>-10039873.9935</v>
      </c>
      <c r="BI57" s="32">
        <f t="shared" si="19"/>
        <v>-11221739.345971428</v>
      </c>
      <c r="BJ57" s="32">
        <f t="shared" si="19"/>
        <v>0</v>
      </c>
      <c r="BL57" s="32">
        <f t="shared" si="20"/>
        <v>-311556.9105</v>
      </c>
      <c r="BM57" s="32">
        <f t="shared" si="20"/>
        <v>-177120.38260000001</v>
      </c>
      <c r="BN57" s="32">
        <f t="shared" si="20"/>
        <v>0</v>
      </c>
      <c r="BP57" s="32">
        <f t="shared" si="21"/>
        <v>-9782197.9452</v>
      </c>
      <c r="BQ57" s="32">
        <f t="shared" si="21"/>
        <v>-11086189.205599999</v>
      </c>
      <c r="BR57" s="32">
        <f t="shared" si="21"/>
        <v>0</v>
      </c>
      <c r="BT57" s="32">
        <f t="shared" si="22"/>
        <v>-10093754.855699999</v>
      </c>
      <c r="BU57" s="32">
        <f t="shared" si="22"/>
        <v>-11263309.588199999</v>
      </c>
      <c r="BV57" s="32">
        <f t="shared" si="22"/>
        <v>0</v>
      </c>
      <c r="BX57" s="3">
        <v>0</v>
      </c>
      <c r="BY57" s="3">
        <v>0</v>
      </c>
      <c r="BZ57" s="3">
        <v>0</v>
      </c>
    </row>
    <row r="58" spans="1:78" x14ac:dyDescent="0.2">
      <c r="A58" s="207"/>
      <c r="B58" s="253"/>
      <c r="C58" s="34" t="s">
        <v>84</v>
      </c>
      <c r="D58" s="25">
        <v>24896</v>
      </c>
      <c r="E58" s="25">
        <v>28258</v>
      </c>
      <c r="F58" s="25">
        <v>26225</v>
      </c>
      <c r="G58" s="26"/>
      <c r="H58" s="25">
        <v>25419</v>
      </c>
      <c r="I58" s="25">
        <v>11763</v>
      </c>
      <c r="J58" s="27">
        <v>0</v>
      </c>
      <c r="K58" s="26"/>
      <c r="L58" s="28">
        <f t="shared" si="40"/>
        <v>180573.1776</v>
      </c>
      <c r="M58" s="28">
        <f t="shared" si="40"/>
        <v>231995.35419999997</v>
      </c>
      <c r="N58" s="28">
        <f>+F58*N$5</f>
        <v>253076.495</v>
      </c>
      <c r="P58" s="28">
        <f t="shared" si="41"/>
        <v>184366.54889999999</v>
      </c>
      <c r="Q58" s="28">
        <f t="shared" si="41"/>
        <v>96573.053699999989</v>
      </c>
      <c r="R58" s="28">
        <f>+J58*R$5</f>
        <v>0</v>
      </c>
      <c r="T58" s="29">
        <v>60735</v>
      </c>
      <c r="U58" s="29">
        <v>39637</v>
      </c>
      <c r="V58" s="29">
        <v>29491</v>
      </c>
      <c r="X58" s="30">
        <v>12</v>
      </c>
      <c r="Y58" s="30">
        <v>103</v>
      </c>
      <c r="Z58" s="30">
        <v>153</v>
      </c>
      <c r="AB58" s="28">
        <f t="shared" si="13"/>
        <v>440517.02850000001</v>
      </c>
      <c r="AC58" s="28">
        <f t="shared" si="13"/>
        <v>325415.8063</v>
      </c>
      <c r="AD58" s="28">
        <f t="shared" si="13"/>
        <v>284594.04820000002</v>
      </c>
      <c r="AF58" s="28">
        <f t="shared" si="26"/>
        <v>87.037199999999999</v>
      </c>
      <c r="AG58" s="28">
        <f t="shared" si="26"/>
        <v>845.61969999999997</v>
      </c>
      <c r="AH58" s="28">
        <f t="shared" si="26"/>
        <v>1476.4806000000001</v>
      </c>
      <c r="AJ58" s="28">
        <f t="shared" si="32"/>
        <v>171974.45485714285</v>
      </c>
      <c r="AK58" s="28">
        <f t="shared" si="33"/>
        <v>220947.95638095235</v>
      </c>
      <c r="AL58" s="28">
        <f t="shared" si="34"/>
        <v>241025.23333333331</v>
      </c>
      <c r="AN58" s="28">
        <f t="shared" si="18"/>
        <v>87.037199999999999</v>
      </c>
      <c r="AO58" s="28">
        <f t="shared" si="18"/>
        <v>845.61969999999997</v>
      </c>
      <c r="AP58" s="28">
        <f t="shared" si="18"/>
        <v>1476.4806000000001</v>
      </c>
      <c r="AR58" s="31"/>
      <c r="AS58" s="31"/>
      <c r="AT58" s="31"/>
      <c r="AV58" s="31"/>
      <c r="AW58" s="31"/>
      <c r="AX58" s="31"/>
      <c r="AZ58" s="32">
        <f t="shared" si="28"/>
        <v>268542.57364285714</v>
      </c>
      <c r="BA58" s="32">
        <f t="shared" si="28"/>
        <v>104467.84991904764</v>
      </c>
      <c r="BB58" s="32">
        <f t="shared" si="28"/>
        <v>43568.814866666711</v>
      </c>
      <c r="BD58" s="32">
        <f t="shared" si="29"/>
        <v>-184279.5117</v>
      </c>
      <c r="BE58" s="32">
        <f t="shared" si="29"/>
        <v>-95727.433999999994</v>
      </c>
      <c r="BF58" s="32">
        <f t="shared" si="29"/>
        <v>1476.4806000000001</v>
      </c>
      <c r="BG58" s="33"/>
      <c r="BH58" s="32">
        <f t="shared" si="19"/>
        <v>84263.061942857137</v>
      </c>
      <c r="BI58" s="32">
        <f t="shared" si="19"/>
        <v>8740.4159190476494</v>
      </c>
      <c r="BJ58" s="32">
        <f t="shared" si="19"/>
        <v>45045.295466666714</v>
      </c>
      <c r="BL58" s="32">
        <f t="shared" si="20"/>
        <v>259943.85090000002</v>
      </c>
      <c r="BM58" s="32">
        <f t="shared" si="20"/>
        <v>93420.452100000024</v>
      </c>
      <c r="BN58" s="32">
        <f t="shared" si="20"/>
        <v>31517.553200000024</v>
      </c>
      <c r="BP58" s="32">
        <f t="shared" si="21"/>
        <v>-184279.5117</v>
      </c>
      <c r="BQ58" s="32">
        <f t="shared" si="21"/>
        <v>-95727.433999999994</v>
      </c>
      <c r="BR58" s="32">
        <f t="shared" si="21"/>
        <v>1476.4806000000001</v>
      </c>
      <c r="BT58" s="32">
        <f t="shared" si="22"/>
        <v>75664.339200000017</v>
      </c>
      <c r="BU58" s="32">
        <f t="shared" si="22"/>
        <v>-2306.9818999999698</v>
      </c>
      <c r="BV58" s="32">
        <f t="shared" si="22"/>
        <v>32994.033800000027</v>
      </c>
      <c r="BX58" s="3">
        <v>0</v>
      </c>
      <c r="BY58" s="3">
        <v>0</v>
      </c>
      <c r="BZ58" s="3">
        <v>0</v>
      </c>
    </row>
    <row r="59" spans="1:78" x14ac:dyDescent="0.2">
      <c r="A59" s="207"/>
      <c r="B59" s="253"/>
      <c r="C59" s="34" t="s">
        <v>85</v>
      </c>
      <c r="D59" s="25">
        <v>9009</v>
      </c>
      <c r="E59" s="25">
        <v>11209</v>
      </c>
      <c r="F59" s="25">
        <v>11371</v>
      </c>
      <c r="G59" s="26"/>
      <c r="H59" s="25">
        <v>1414</v>
      </c>
      <c r="I59" s="27">
        <v>754</v>
      </c>
      <c r="J59" s="27">
        <v>90</v>
      </c>
      <c r="K59" s="26"/>
      <c r="L59" s="28">
        <f t="shared" si="40"/>
        <v>65343.177900000002</v>
      </c>
      <c r="M59" s="28">
        <f t="shared" si="40"/>
        <v>92024.76909999999</v>
      </c>
      <c r="N59" s="28">
        <f>+F59*N$5</f>
        <v>109732.42419999999</v>
      </c>
      <c r="P59" s="28">
        <f t="shared" si="41"/>
        <v>10255.883400000001</v>
      </c>
      <c r="Q59" s="28">
        <f t="shared" si="41"/>
        <v>6190.2645999999995</v>
      </c>
      <c r="R59" s="28">
        <f>+J59*R$5</f>
        <v>868.51800000000003</v>
      </c>
      <c r="T59" s="29">
        <v>7621</v>
      </c>
      <c r="U59" s="29">
        <v>8389</v>
      </c>
      <c r="V59" s="29">
        <v>7776</v>
      </c>
      <c r="X59" s="30">
        <v>185</v>
      </c>
      <c r="Y59" s="30">
        <v>234</v>
      </c>
      <c r="Z59" s="30">
        <v>2138</v>
      </c>
      <c r="AB59" s="28">
        <f t="shared" si="13"/>
        <v>55275.875099999997</v>
      </c>
      <c r="AC59" s="28">
        <f t="shared" si="13"/>
        <v>68872.8511</v>
      </c>
      <c r="AD59" s="28">
        <f t="shared" si="13"/>
        <v>75039.955199999997</v>
      </c>
      <c r="AF59" s="28">
        <f t="shared" si="26"/>
        <v>1341.8235</v>
      </c>
      <c r="AG59" s="28">
        <f t="shared" si="26"/>
        <v>1921.1165999999998</v>
      </c>
      <c r="AH59" s="28">
        <f t="shared" si="26"/>
        <v>20632.1276</v>
      </c>
      <c r="AJ59" s="28">
        <f t="shared" si="32"/>
        <v>62231.597999999998</v>
      </c>
      <c r="AK59" s="28">
        <f t="shared" si="33"/>
        <v>87642.637238095223</v>
      </c>
      <c r="AL59" s="28">
        <f t="shared" si="34"/>
        <v>104507.07066666665</v>
      </c>
      <c r="AN59" s="28">
        <f t="shared" si="18"/>
        <v>1341.8235</v>
      </c>
      <c r="AO59" s="28">
        <f t="shared" si="18"/>
        <v>1921.1165999999998</v>
      </c>
      <c r="AP59" s="28">
        <f t="shared" si="18"/>
        <v>20632.1276</v>
      </c>
      <c r="AR59" s="31"/>
      <c r="AS59" s="31"/>
      <c r="AT59" s="31"/>
      <c r="AV59" s="31"/>
      <c r="AW59" s="31"/>
      <c r="AX59" s="31"/>
      <c r="AZ59" s="32">
        <f t="shared" si="28"/>
        <v>-6955.7229000000007</v>
      </c>
      <c r="BA59" s="32">
        <f t="shared" si="28"/>
        <v>-18769.786138095224</v>
      </c>
      <c r="BB59" s="32">
        <f t="shared" si="28"/>
        <v>-29467.115466666655</v>
      </c>
      <c r="BD59" s="32">
        <f t="shared" si="29"/>
        <v>-8914.0599000000002</v>
      </c>
      <c r="BE59" s="32">
        <f t="shared" si="29"/>
        <v>-4269.1479999999992</v>
      </c>
      <c r="BF59" s="32">
        <f t="shared" si="29"/>
        <v>19763.6096</v>
      </c>
      <c r="BG59" s="33"/>
      <c r="BH59" s="32">
        <f t="shared" si="19"/>
        <v>-15869.782800000001</v>
      </c>
      <c r="BI59" s="32">
        <f t="shared" si="19"/>
        <v>-23038.934138095225</v>
      </c>
      <c r="BJ59" s="32">
        <f t="shared" si="19"/>
        <v>-9703.5058666666555</v>
      </c>
      <c r="BL59" s="32">
        <f t="shared" si="20"/>
        <v>-10067.302800000005</v>
      </c>
      <c r="BM59" s="32">
        <f t="shared" si="20"/>
        <v>-23151.917999999991</v>
      </c>
      <c r="BN59" s="32">
        <f t="shared" si="20"/>
        <v>-34692.468999999997</v>
      </c>
      <c r="BP59" s="32">
        <f t="shared" si="21"/>
        <v>-8914.0599000000002</v>
      </c>
      <c r="BQ59" s="32">
        <f t="shared" si="21"/>
        <v>-4269.1479999999992</v>
      </c>
      <c r="BR59" s="32">
        <f t="shared" si="21"/>
        <v>19763.6096</v>
      </c>
      <c r="BT59" s="32">
        <f t="shared" si="22"/>
        <v>-18981.362700000005</v>
      </c>
      <c r="BU59" s="32">
        <f t="shared" si="22"/>
        <v>-27421.065999999992</v>
      </c>
      <c r="BV59" s="32">
        <f t="shared" si="22"/>
        <v>-14928.859399999998</v>
      </c>
      <c r="BX59" s="3">
        <v>0</v>
      </c>
      <c r="BY59" s="3">
        <v>0</v>
      </c>
      <c r="BZ59" s="3">
        <v>0</v>
      </c>
    </row>
    <row r="60" spans="1:78" x14ac:dyDescent="0.2">
      <c r="A60" s="207"/>
      <c r="B60" s="253"/>
      <c r="C60" s="34" t="s">
        <v>86</v>
      </c>
      <c r="D60" s="25">
        <v>1035720</v>
      </c>
      <c r="E60" s="25">
        <v>715459</v>
      </c>
      <c r="F60" s="35">
        <v>-9999999</v>
      </c>
      <c r="G60" s="26"/>
      <c r="H60" s="25">
        <v>3239291</v>
      </c>
      <c r="I60" s="25">
        <v>4730798</v>
      </c>
      <c r="J60" s="35">
        <v>-9999999</v>
      </c>
      <c r="K60" s="26"/>
      <c r="L60" s="28">
        <f t="shared" si="40"/>
        <v>7512180.7319999998</v>
      </c>
      <c r="M60" s="28">
        <f t="shared" si="40"/>
        <v>5873846.8440999994</v>
      </c>
      <c r="N60" s="28">
        <f>+AD60</f>
        <v>7795605.2636000002</v>
      </c>
      <c r="P60" s="28">
        <f t="shared" si="41"/>
        <v>23494901.552099999</v>
      </c>
      <c r="Q60" s="28">
        <f t="shared" si="41"/>
        <v>38839378.500199996</v>
      </c>
      <c r="R60" s="28">
        <f>+AH60</f>
        <v>34902669.656400003</v>
      </c>
      <c r="T60" s="29">
        <v>791446</v>
      </c>
      <c r="U60" s="29">
        <v>783537</v>
      </c>
      <c r="V60" s="29">
        <v>807818</v>
      </c>
      <c r="X60" s="30">
        <v>3118515</v>
      </c>
      <c r="Y60" s="30">
        <v>3721336</v>
      </c>
      <c r="Z60" s="30">
        <v>3616782</v>
      </c>
      <c r="AB60" s="28">
        <f t="shared" si="13"/>
        <v>5740436.9825999998</v>
      </c>
      <c r="AC60" s="28">
        <f t="shared" si="13"/>
        <v>6432760.4162999997</v>
      </c>
      <c r="AD60" s="28">
        <f t="shared" si="13"/>
        <v>7795605.2636000002</v>
      </c>
      <c r="AF60" s="28">
        <f t="shared" si="26"/>
        <v>22618901.146499999</v>
      </c>
      <c r="AG60" s="28">
        <f t="shared" si="26"/>
        <v>30551796.426399998</v>
      </c>
      <c r="AH60" s="28">
        <f t="shared" si="26"/>
        <v>34902669.656400003</v>
      </c>
      <c r="AJ60" s="28">
        <f t="shared" si="32"/>
        <v>7154457.8399999999</v>
      </c>
      <c r="AK60" s="28">
        <f t="shared" si="33"/>
        <v>5594139.8515238091</v>
      </c>
      <c r="AL60" s="28">
        <f t="shared" si="34"/>
        <v>7424385.9653333332</v>
      </c>
      <c r="AN60" s="28">
        <f t="shared" si="18"/>
        <v>22618901.146499999</v>
      </c>
      <c r="AO60" s="28">
        <f t="shared" si="18"/>
        <v>30551796.426399998</v>
      </c>
      <c r="AP60" s="28">
        <f t="shared" si="18"/>
        <v>34902669.656400003</v>
      </c>
      <c r="AR60" s="31"/>
      <c r="AS60" s="31"/>
      <c r="AT60" s="31"/>
      <c r="AV60" s="31"/>
      <c r="AW60" s="31"/>
      <c r="AX60" s="31"/>
      <c r="AZ60" s="32">
        <f t="shared" si="28"/>
        <v>-1414020.8574000001</v>
      </c>
      <c r="BA60" s="32">
        <f t="shared" si="28"/>
        <v>838620.56477619056</v>
      </c>
      <c r="BB60" s="32">
        <f t="shared" si="28"/>
        <v>0</v>
      </c>
      <c r="BD60" s="32">
        <f t="shared" si="29"/>
        <v>-876000.40560000017</v>
      </c>
      <c r="BE60" s="32">
        <f t="shared" si="29"/>
        <v>-8287582.0737999976</v>
      </c>
      <c r="BF60" s="32">
        <f t="shared" si="29"/>
        <v>0</v>
      </c>
      <c r="BG60" s="33"/>
      <c r="BH60" s="32">
        <f t="shared" si="19"/>
        <v>-2290021.2630000003</v>
      </c>
      <c r="BI60" s="32">
        <f t="shared" si="19"/>
        <v>-7448961.509023807</v>
      </c>
      <c r="BJ60" s="32">
        <f t="shared" si="19"/>
        <v>0</v>
      </c>
      <c r="BL60" s="32">
        <f t="shared" si="20"/>
        <v>-1771743.7494000001</v>
      </c>
      <c r="BM60" s="32">
        <f t="shared" si="20"/>
        <v>558913.57220000029</v>
      </c>
      <c r="BN60" s="32">
        <f t="shared" si="20"/>
        <v>0</v>
      </c>
      <c r="BP60" s="32">
        <f t="shared" si="21"/>
        <v>-876000.40560000017</v>
      </c>
      <c r="BQ60" s="32">
        <f t="shared" si="21"/>
        <v>-8287582.0737999976</v>
      </c>
      <c r="BR60" s="32">
        <f t="shared" si="21"/>
        <v>0</v>
      </c>
      <c r="BT60" s="32">
        <f t="shared" si="22"/>
        <v>-2647744.1550000003</v>
      </c>
      <c r="BU60" s="32">
        <f t="shared" si="22"/>
        <v>-7728668.5015999973</v>
      </c>
      <c r="BV60" s="32">
        <f t="shared" si="22"/>
        <v>0</v>
      </c>
      <c r="BX60" s="3">
        <v>0</v>
      </c>
      <c r="BY60" s="3">
        <v>0</v>
      </c>
      <c r="BZ60" s="3">
        <v>0</v>
      </c>
    </row>
    <row r="61" spans="1:78" x14ac:dyDescent="0.2">
      <c r="A61" s="207"/>
      <c r="B61" s="253"/>
      <c r="C61" s="34" t="s">
        <v>87</v>
      </c>
      <c r="D61" s="37">
        <v>10127</v>
      </c>
      <c r="E61" s="37">
        <v>28364</v>
      </c>
      <c r="F61" s="37">
        <v>18954</v>
      </c>
      <c r="G61" s="38"/>
      <c r="H61" s="39">
        <v>824</v>
      </c>
      <c r="I61" s="39">
        <v>131</v>
      </c>
      <c r="J61" s="37">
        <v>4804</v>
      </c>
      <c r="K61" s="38"/>
      <c r="L61" s="28">
        <f t="shared" si="40"/>
        <v>73452.143700000001</v>
      </c>
      <c r="M61" s="28">
        <f t="shared" si="40"/>
        <v>232865.60359999997</v>
      </c>
      <c r="N61" s="28">
        <f>+F61*N$5</f>
        <v>182909.89079999999</v>
      </c>
      <c r="P61" s="28">
        <f t="shared" si="41"/>
        <v>5976.5544</v>
      </c>
      <c r="Q61" s="28">
        <f t="shared" si="41"/>
        <v>1075.4968999999999</v>
      </c>
      <c r="R61" s="28">
        <f>+J61*R$5</f>
        <v>46359.560799999999</v>
      </c>
      <c r="T61" s="29">
        <v>10127</v>
      </c>
      <c r="U61" s="29">
        <v>28364</v>
      </c>
      <c r="V61" s="29">
        <v>18954</v>
      </c>
      <c r="X61" s="30">
        <v>824</v>
      </c>
      <c r="Y61" s="30">
        <v>131</v>
      </c>
      <c r="Z61" s="30">
        <v>4804</v>
      </c>
      <c r="AB61" s="28">
        <f t="shared" si="13"/>
        <v>73452.143700000001</v>
      </c>
      <c r="AC61" s="28">
        <f t="shared" si="13"/>
        <v>232865.60359999997</v>
      </c>
      <c r="AD61" s="28">
        <f t="shared" si="13"/>
        <v>182909.89079999999</v>
      </c>
      <c r="AF61" s="28">
        <f t="shared" si="26"/>
        <v>5976.5544</v>
      </c>
      <c r="AG61" s="28">
        <f t="shared" si="26"/>
        <v>1075.4968999999999</v>
      </c>
      <c r="AH61" s="28">
        <f t="shared" si="26"/>
        <v>46359.560799999999</v>
      </c>
      <c r="AJ61" s="28">
        <f t="shared" si="32"/>
        <v>69954.422571428571</v>
      </c>
      <c r="AK61" s="28">
        <f t="shared" si="33"/>
        <v>221776.76533333329</v>
      </c>
      <c r="AL61" s="28">
        <f t="shared" si="34"/>
        <v>174199.89599999998</v>
      </c>
      <c r="AN61" s="28">
        <f t="shared" si="18"/>
        <v>5976.5544</v>
      </c>
      <c r="AO61" s="28">
        <f t="shared" si="18"/>
        <v>1075.4968999999999</v>
      </c>
      <c r="AP61" s="28">
        <f t="shared" si="18"/>
        <v>46359.560799999999</v>
      </c>
      <c r="AR61" s="31"/>
      <c r="AS61" s="31"/>
      <c r="AT61" s="31"/>
      <c r="AV61" s="31"/>
      <c r="AW61" s="31"/>
      <c r="AX61" s="31"/>
      <c r="AZ61" s="32">
        <f t="shared" si="28"/>
        <v>0</v>
      </c>
      <c r="BA61" s="32">
        <f t="shared" si="28"/>
        <v>0</v>
      </c>
      <c r="BB61" s="32">
        <f t="shared" si="28"/>
        <v>0</v>
      </c>
      <c r="BD61" s="32">
        <f t="shared" si="29"/>
        <v>0</v>
      </c>
      <c r="BE61" s="32">
        <f t="shared" si="29"/>
        <v>0</v>
      </c>
      <c r="BF61" s="32">
        <f t="shared" si="29"/>
        <v>0</v>
      </c>
      <c r="BG61" s="33"/>
      <c r="BH61" s="32">
        <f t="shared" si="19"/>
        <v>0</v>
      </c>
      <c r="BI61" s="32">
        <f t="shared" si="19"/>
        <v>0</v>
      </c>
      <c r="BJ61" s="32">
        <f t="shared" si="19"/>
        <v>0</v>
      </c>
      <c r="BL61" s="32">
        <f t="shared" si="20"/>
        <v>0</v>
      </c>
      <c r="BM61" s="32">
        <f t="shared" si="20"/>
        <v>0</v>
      </c>
      <c r="BN61" s="32">
        <f t="shared" si="20"/>
        <v>0</v>
      </c>
      <c r="BP61" s="32">
        <f t="shared" si="21"/>
        <v>0</v>
      </c>
      <c r="BQ61" s="32">
        <f t="shared" si="21"/>
        <v>0</v>
      </c>
      <c r="BR61" s="32">
        <f t="shared" si="21"/>
        <v>0</v>
      </c>
      <c r="BT61" s="32">
        <f t="shared" si="22"/>
        <v>0</v>
      </c>
      <c r="BU61" s="32">
        <f t="shared" si="22"/>
        <v>0</v>
      </c>
      <c r="BV61" s="32">
        <f t="shared" si="22"/>
        <v>0</v>
      </c>
      <c r="BX61" s="3">
        <v>0</v>
      </c>
      <c r="BY61" s="3">
        <v>0</v>
      </c>
      <c r="BZ61" s="3">
        <v>0</v>
      </c>
    </row>
    <row r="62" spans="1:78" x14ac:dyDescent="0.2">
      <c r="A62" s="207"/>
      <c r="B62" s="253"/>
      <c r="C62" s="34" t="s">
        <v>88</v>
      </c>
      <c r="D62" s="27">
        <v>54</v>
      </c>
      <c r="E62" s="27">
        <v>151</v>
      </c>
      <c r="F62" s="27">
        <v>861</v>
      </c>
      <c r="G62" s="26"/>
      <c r="H62" s="27">
        <v>29</v>
      </c>
      <c r="I62" s="27">
        <v>0</v>
      </c>
      <c r="J62" s="27">
        <v>5</v>
      </c>
      <c r="K62" s="46"/>
      <c r="L62" s="28">
        <f t="shared" si="40"/>
        <v>391.66739999999999</v>
      </c>
      <c r="M62" s="28">
        <f t="shared" si="40"/>
        <v>1239.6949</v>
      </c>
      <c r="N62" s="28">
        <f>+F62*N$5</f>
        <v>8308.8222000000005</v>
      </c>
      <c r="P62" s="28">
        <f t="shared" si="41"/>
        <v>210.3399</v>
      </c>
      <c r="Q62" s="28">
        <f t="shared" si="41"/>
        <v>0</v>
      </c>
      <c r="R62" s="28">
        <f>+J62*R$5</f>
        <v>48.250999999999998</v>
      </c>
      <c r="T62" s="29">
        <v>443</v>
      </c>
      <c r="U62" s="29">
        <v>311</v>
      </c>
      <c r="V62" s="29">
        <v>1236</v>
      </c>
      <c r="X62" s="43">
        <v>129</v>
      </c>
      <c r="Y62" s="43">
        <v>19</v>
      </c>
      <c r="Z62" s="43">
        <v>8</v>
      </c>
      <c r="AB62" s="28">
        <f t="shared" si="13"/>
        <v>3213.1232999999997</v>
      </c>
      <c r="AC62" s="28">
        <f t="shared" si="13"/>
        <v>2553.2788999999998</v>
      </c>
      <c r="AD62" s="28">
        <f t="shared" si="13"/>
        <v>11927.647199999999</v>
      </c>
      <c r="AF62" s="28">
        <f t="shared" si="26"/>
        <v>935.6499</v>
      </c>
      <c r="AG62" s="28">
        <f t="shared" si="26"/>
        <v>155.98809999999997</v>
      </c>
      <c r="AH62" s="28">
        <f t="shared" si="26"/>
        <v>77.201599999999999</v>
      </c>
      <c r="AJ62" s="28">
        <f t="shared" si="32"/>
        <v>373.01657142857141</v>
      </c>
      <c r="AK62" s="28">
        <f t="shared" si="33"/>
        <v>1180.6618095238093</v>
      </c>
      <c r="AL62" s="28">
        <f t="shared" si="34"/>
        <v>7913.1639999999998</v>
      </c>
      <c r="AN62" s="28">
        <f t="shared" si="18"/>
        <v>935.6499</v>
      </c>
      <c r="AO62" s="28">
        <f t="shared" si="18"/>
        <v>155.98809999999997</v>
      </c>
      <c r="AP62" s="28">
        <f t="shared" si="18"/>
        <v>77.201599999999999</v>
      </c>
      <c r="AR62" s="31"/>
      <c r="AS62" s="31"/>
      <c r="AT62" s="31"/>
      <c r="AV62" s="31"/>
      <c r="AW62" s="31"/>
      <c r="AX62" s="31"/>
      <c r="AZ62" s="32">
        <f t="shared" si="28"/>
        <v>2840.1067285714284</v>
      </c>
      <c r="BA62" s="32">
        <f t="shared" si="28"/>
        <v>1372.6170904761905</v>
      </c>
      <c r="BB62" s="32">
        <f t="shared" si="28"/>
        <v>4014.4831999999997</v>
      </c>
      <c r="BD62" s="32">
        <f t="shared" si="29"/>
        <v>725.31</v>
      </c>
      <c r="BE62" s="32">
        <f t="shared" si="29"/>
        <v>155.98809999999997</v>
      </c>
      <c r="BF62" s="32">
        <f t="shared" si="29"/>
        <v>28.950600000000001</v>
      </c>
      <c r="BG62" s="33"/>
      <c r="BH62" s="32">
        <f t="shared" si="19"/>
        <v>3565.4167285714284</v>
      </c>
      <c r="BI62" s="32">
        <f t="shared" si="19"/>
        <v>1528.6051904761905</v>
      </c>
      <c r="BJ62" s="32">
        <f t="shared" si="19"/>
        <v>4043.4337999999998</v>
      </c>
      <c r="BL62" s="32">
        <f t="shared" si="20"/>
        <v>2821.4558999999999</v>
      </c>
      <c r="BM62" s="32">
        <f t="shared" si="20"/>
        <v>1313.5839999999998</v>
      </c>
      <c r="BN62" s="32">
        <f t="shared" si="20"/>
        <v>3618.8249999999989</v>
      </c>
      <c r="BP62" s="32">
        <f t="shared" si="21"/>
        <v>725.31</v>
      </c>
      <c r="BQ62" s="32">
        <f t="shared" si="21"/>
        <v>155.98809999999997</v>
      </c>
      <c r="BR62" s="32">
        <f t="shared" si="21"/>
        <v>28.950600000000001</v>
      </c>
      <c r="BT62" s="32">
        <f t="shared" si="22"/>
        <v>3546.7658999999999</v>
      </c>
      <c r="BU62" s="32">
        <f t="shared" si="22"/>
        <v>1469.5720999999999</v>
      </c>
      <c r="BV62" s="32">
        <f t="shared" si="22"/>
        <v>3647.775599999999</v>
      </c>
      <c r="BX62" s="3">
        <v>0</v>
      </c>
      <c r="BY62" s="3">
        <v>0</v>
      </c>
      <c r="BZ62" s="3">
        <v>0</v>
      </c>
    </row>
    <row r="63" spans="1:78" x14ac:dyDescent="0.2">
      <c r="A63" s="207"/>
      <c r="B63" s="253"/>
      <c r="C63" s="34" t="s">
        <v>89</v>
      </c>
      <c r="D63" s="25">
        <v>104649</v>
      </c>
      <c r="E63" s="25">
        <v>103195</v>
      </c>
      <c r="F63" s="25">
        <v>102307</v>
      </c>
      <c r="G63" s="26"/>
      <c r="H63" s="25">
        <v>2227</v>
      </c>
      <c r="I63" s="25">
        <v>2326</v>
      </c>
      <c r="J63" s="25">
        <v>2867</v>
      </c>
      <c r="K63" s="26"/>
      <c r="L63" s="28">
        <f t="shared" si="40"/>
        <v>759029.66189999995</v>
      </c>
      <c r="M63" s="28">
        <f t="shared" si="40"/>
        <v>847220.63049999997</v>
      </c>
      <c r="N63" s="28">
        <f>+F63*N$5</f>
        <v>987283.01139999996</v>
      </c>
      <c r="P63" s="28">
        <f t="shared" si="41"/>
        <v>16152.653699999999</v>
      </c>
      <c r="Q63" s="28">
        <f t="shared" si="41"/>
        <v>19096.2274</v>
      </c>
      <c r="R63" s="28">
        <f>+J63*R$5</f>
        <v>27667.1234</v>
      </c>
      <c r="T63" s="29">
        <v>92227</v>
      </c>
      <c r="U63" s="29">
        <v>101100</v>
      </c>
      <c r="V63" s="29">
        <v>92344</v>
      </c>
      <c r="X63" s="30">
        <v>1236</v>
      </c>
      <c r="Y63" s="30">
        <v>1477</v>
      </c>
      <c r="Z63" s="30">
        <v>2109</v>
      </c>
      <c r="AB63" s="28">
        <f t="shared" si="13"/>
        <v>668931.65370000002</v>
      </c>
      <c r="AC63" s="28">
        <f t="shared" si="13"/>
        <v>830020.8899999999</v>
      </c>
      <c r="AD63" s="28">
        <f t="shared" si="13"/>
        <v>891138.06880000001</v>
      </c>
      <c r="AF63" s="28">
        <f t="shared" si="26"/>
        <v>8964.8315999999995</v>
      </c>
      <c r="AG63" s="28">
        <f t="shared" si="26"/>
        <v>12126.022299999999</v>
      </c>
      <c r="AH63" s="28">
        <f t="shared" si="26"/>
        <v>20352.271799999999</v>
      </c>
      <c r="AJ63" s="28">
        <f t="shared" si="32"/>
        <v>722885.39228571416</v>
      </c>
      <c r="AK63" s="28">
        <f t="shared" si="33"/>
        <v>806876.79095238086</v>
      </c>
      <c r="AL63" s="28">
        <f t="shared" si="34"/>
        <v>940269.53466666664</v>
      </c>
      <c r="AN63" s="28">
        <f t="shared" si="18"/>
        <v>8964.8315999999995</v>
      </c>
      <c r="AO63" s="28">
        <f t="shared" si="18"/>
        <v>12126.022299999999</v>
      </c>
      <c r="AP63" s="28">
        <f t="shared" si="18"/>
        <v>20352.271799999999</v>
      </c>
      <c r="AR63" s="31"/>
      <c r="AS63" s="31"/>
      <c r="AT63" s="31"/>
      <c r="AV63" s="31"/>
      <c r="AW63" s="31"/>
      <c r="AX63" s="31"/>
      <c r="AZ63" s="32">
        <f t="shared" si="28"/>
        <v>-53953.738585714134</v>
      </c>
      <c r="BA63" s="32">
        <f t="shared" si="28"/>
        <v>23144.099047619035</v>
      </c>
      <c r="BB63" s="32">
        <f t="shared" si="28"/>
        <v>-49131.465866666636</v>
      </c>
      <c r="BD63" s="32">
        <f t="shared" si="29"/>
        <v>-7187.8220999999994</v>
      </c>
      <c r="BE63" s="32">
        <f t="shared" si="29"/>
        <v>-6970.205100000001</v>
      </c>
      <c r="BF63" s="32">
        <f t="shared" si="29"/>
        <v>-7314.8516000000018</v>
      </c>
      <c r="BG63" s="33"/>
      <c r="BH63" s="32">
        <f t="shared" si="19"/>
        <v>-61141.560685714132</v>
      </c>
      <c r="BI63" s="32">
        <f t="shared" si="19"/>
        <v>16173.893947619033</v>
      </c>
      <c r="BJ63" s="32">
        <f t="shared" si="19"/>
        <v>-56446.317466666638</v>
      </c>
      <c r="BL63" s="32">
        <f t="shared" si="20"/>
        <v>-90098.008199999924</v>
      </c>
      <c r="BM63" s="32">
        <f t="shared" si="20"/>
        <v>-17199.740500000073</v>
      </c>
      <c r="BN63" s="32">
        <f t="shared" si="20"/>
        <v>-96144.942599999951</v>
      </c>
      <c r="BP63" s="32">
        <f t="shared" si="21"/>
        <v>-7187.8220999999994</v>
      </c>
      <c r="BQ63" s="32">
        <f t="shared" si="21"/>
        <v>-6970.205100000001</v>
      </c>
      <c r="BR63" s="32">
        <f t="shared" si="21"/>
        <v>-7314.8516000000018</v>
      </c>
      <c r="BT63" s="32">
        <f t="shared" si="22"/>
        <v>-97285.830299999929</v>
      </c>
      <c r="BU63" s="32">
        <f t="shared" si="22"/>
        <v>-24169.945600000072</v>
      </c>
      <c r="BV63" s="32">
        <f t="shared" si="22"/>
        <v>-103459.79419999995</v>
      </c>
      <c r="BX63" s="3">
        <v>0</v>
      </c>
      <c r="BY63" s="3">
        <v>0</v>
      </c>
      <c r="BZ63" s="3">
        <v>0</v>
      </c>
    </row>
    <row r="64" spans="1:78" x14ac:dyDescent="0.2">
      <c r="A64" s="207"/>
      <c r="B64" s="253"/>
      <c r="C64" s="34" t="s">
        <v>90</v>
      </c>
      <c r="D64" s="35">
        <v>-9999999</v>
      </c>
      <c r="E64" s="35">
        <v>-9999999</v>
      </c>
      <c r="F64" s="35">
        <v>-9999999</v>
      </c>
      <c r="G64" s="26"/>
      <c r="H64" s="35">
        <v>-9999999</v>
      </c>
      <c r="I64" s="35">
        <v>-9999999</v>
      </c>
      <c r="J64" s="35">
        <v>-9999999</v>
      </c>
      <c r="K64" s="26"/>
      <c r="L64" s="28">
        <f>+AB64</f>
        <v>1122794.3862000001</v>
      </c>
      <c r="M64" s="28">
        <f>+AC64</f>
        <v>1013848.7608999999</v>
      </c>
      <c r="N64" s="28">
        <f>+AD64</f>
        <v>998882.55180000002</v>
      </c>
      <c r="P64" s="28">
        <f>+AF64</f>
        <v>23695.877700000001</v>
      </c>
      <c r="Q64" s="28">
        <f>+AG64</f>
        <v>8891.3216999999986</v>
      </c>
      <c r="R64" s="28">
        <f>+AH64</f>
        <v>99725.166799999992</v>
      </c>
      <c r="T64" s="29">
        <v>154802</v>
      </c>
      <c r="U64" s="29">
        <v>123491</v>
      </c>
      <c r="V64" s="29">
        <v>103509</v>
      </c>
      <c r="X64" s="30">
        <v>3267</v>
      </c>
      <c r="Y64" s="30">
        <v>1083</v>
      </c>
      <c r="Z64" s="30">
        <v>10334</v>
      </c>
      <c r="AB64" s="28">
        <f t="shared" si="13"/>
        <v>1122794.3862000001</v>
      </c>
      <c r="AC64" s="28">
        <f t="shared" si="13"/>
        <v>1013848.7608999999</v>
      </c>
      <c r="AD64" s="28">
        <f t="shared" si="13"/>
        <v>998882.55180000002</v>
      </c>
      <c r="AF64" s="28">
        <f t="shared" si="26"/>
        <v>23695.877700000001</v>
      </c>
      <c r="AG64" s="28">
        <f t="shared" si="26"/>
        <v>8891.3216999999986</v>
      </c>
      <c r="AH64" s="28">
        <f t="shared" si="26"/>
        <v>99725.166799999992</v>
      </c>
      <c r="AJ64" s="28">
        <f t="shared" si="32"/>
        <v>1069327.9868571428</v>
      </c>
      <c r="AK64" s="28">
        <f t="shared" si="33"/>
        <v>965570.24847619038</v>
      </c>
      <c r="AL64" s="28">
        <f t="shared" si="34"/>
        <v>951316.71600000001</v>
      </c>
      <c r="AN64" s="28">
        <f t="shared" si="18"/>
        <v>23695.877700000001</v>
      </c>
      <c r="AO64" s="28">
        <f t="shared" si="18"/>
        <v>8891.3216999999986</v>
      </c>
      <c r="AP64" s="28">
        <f t="shared" si="18"/>
        <v>99725.166799999992</v>
      </c>
      <c r="AR64" s="31"/>
      <c r="AS64" s="31"/>
      <c r="AT64" s="31"/>
      <c r="AV64" s="31"/>
      <c r="AW64" s="31"/>
      <c r="AX64" s="31"/>
      <c r="AZ64" s="32">
        <f t="shared" si="28"/>
        <v>0</v>
      </c>
      <c r="BA64" s="32">
        <f t="shared" si="28"/>
        <v>0</v>
      </c>
      <c r="BB64" s="32">
        <f t="shared" si="28"/>
        <v>0</v>
      </c>
      <c r="BD64" s="32">
        <f t="shared" si="29"/>
        <v>0</v>
      </c>
      <c r="BE64" s="32">
        <f t="shared" si="29"/>
        <v>0</v>
      </c>
      <c r="BF64" s="32">
        <f t="shared" si="29"/>
        <v>0</v>
      </c>
      <c r="BG64" s="33"/>
      <c r="BH64" s="32">
        <f t="shared" si="19"/>
        <v>0</v>
      </c>
      <c r="BI64" s="32">
        <f t="shared" si="19"/>
        <v>0</v>
      </c>
      <c r="BJ64" s="32">
        <f t="shared" si="19"/>
        <v>0</v>
      </c>
      <c r="BL64" s="32">
        <f t="shared" si="20"/>
        <v>0</v>
      </c>
      <c r="BM64" s="32">
        <f t="shared" si="20"/>
        <v>0</v>
      </c>
      <c r="BN64" s="32">
        <f t="shared" si="20"/>
        <v>0</v>
      </c>
      <c r="BP64" s="32">
        <f t="shared" si="21"/>
        <v>0</v>
      </c>
      <c r="BQ64" s="32">
        <f t="shared" si="21"/>
        <v>0</v>
      </c>
      <c r="BR64" s="32">
        <f t="shared" si="21"/>
        <v>0</v>
      </c>
      <c r="BT64" s="32">
        <f t="shared" si="22"/>
        <v>0</v>
      </c>
      <c r="BU64" s="32">
        <f t="shared" si="22"/>
        <v>0</v>
      </c>
      <c r="BV64" s="32">
        <f t="shared" si="22"/>
        <v>0</v>
      </c>
      <c r="BX64" s="3">
        <v>0</v>
      </c>
      <c r="BY64" s="3">
        <v>0</v>
      </c>
      <c r="BZ64" s="3">
        <v>0</v>
      </c>
    </row>
    <row r="65" spans="1:78" x14ac:dyDescent="0.2">
      <c r="A65" s="208"/>
      <c r="B65" s="254"/>
      <c r="C65" s="40" t="s">
        <v>91</v>
      </c>
      <c r="D65" s="25">
        <v>18359</v>
      </c>
      <c r="E65" s="25">
        <v>34874</v>
      </c>
      <c r="F65" s="25">
        <v>19179</v>
      </c>
      <c r="G65" s="26"/>
      <c r="H65" s="27">
        <v>142</v>
      </c>
      <c r="I65" s="27">
        <v>895</v>
      </c>
      <c r="J65" s="27">
        <v>175</v>
      </c>
      <c r="K65" s="26"/>
      <c r="L65" s="28">
        <f t="shared" ref="L65:N73" si="42">+D65*L$5</f>
        <v>133159.6629</v>
      </c>
      <c r="M65" s="28">
        <f t="shared" si="42"/>
        <v>286312.0526</v>
      </c>
      <c r="N65" s="28">
        <f t="shared" si="42"/>
        <v>185081.18580000001</v>
      </c>
      <c r="P65" s="28">
        <f>+H65*P$5</f>
        <v>1029.9402</v>
      </c>
      <c r="Q65" s="28">
        <f>+I65*Q$5</f>
        <v>7347.8604999999998</v>
      </c>
      <c r="R65" s="28">
        <f>+J65*R$5</f>
        <v>1688.7850000000001</v>
      </c>
      <c r="T65" s="29">
        <v>33591</v>
      </c>
      <c r="U65" s="29">
        <v>42153</v>
      </c>
      <c r="V65" s="29">
        <v>29079</v>
      </c>
      <c r="X65" s="30">
        <v>16001</v>
      </c>
      <c r="Y65" s="30">
        <v>224</v>
      </c>
      <c r="Z65" s="30">
        <v>247</v>
      </c>
      <c r="AB65" s="28">
        <f t="shared" si="13"/>
        <v>243638.88209999999</v>
      </c>
      <c r="AC65" s="28">
        <f t="shared" si="13"/>
        <v>346071.91469999996</v>
      </c>
      <c r="AD65" s="28">
        <f t="shared" si="13"/>
        <v>280618.16580000002</v>
      </c>
      <c r="AF65" s="28">
        <f t="shared" si="26"/>
        <v>116056.85309999999</v>
      </c>
      <c r="AG65" s="28">
        <f t="shared" si="26"/>
        <v>1839.0175999999999</v>
      </c>
      <c r="AH65" s="28">
        <f t="shared" si="26"/>
        <v>2383.5994000000001</v>
      </c>
      <c r="AJ65" s="28">
        <f t="shared" si="32"/>
        <v>126818.72657142856</v>
      </c>
      <c r="AK65" s="28">
        <f t="shared" si="33"/>
        <v>272678.14533333329</v>
      </c>
      <c r="AL65" s="28">
        <f t="shared" si="34"/>
        <v>176267.796</v>
      </c>
      <c r="AN65" s="28">
        <f t="shared" si="18"/>
        <v>116056.85309999999</v>
      </c>
      <c r="AO65" s="28">
        <f t="shared" si="18"/>
        <v>1839.0175999999999</v>
      </c>
      <c r="AP65" s="28">
        <f t="shared" si="18"/>
        <v>2383.5994000000001</v>
      </c>
      <c r="AR65" s="31"/>
      <c r="AS65" s="31"/>
      <c r="AT65" s="31"/>
      <c r="AV65" s="31"/>
      <c r="AW65" s="31"/>
      <c r="AX65" s="31"/>
      <c r="AZ65" s="32">
        <f t="shared" si="28"/>
        <v>116820.15552857143</v>
      </c>
      <c r="BA65" s="32">
        <f t="shared" si="28"/>
        <v>73393.769366666675</v>
      </c>
      <c r="BB65" s="32">
        <f t="shared" si="28"/>
        <v>104350.36980000001</v>
      </c>
      <c r="BD65" s="32">
        <f t="shared" si="29"/>
        <v>115026.9129</v>
      </c>
      <c r="BE65" s="32">
        <f t="shared" si="29"/>
        <v>-5508.8428999999996</v>
      </c>
      <c r="BF65" s="32">
        <f t="shared" si="29"/>
        <v>694.81439999999998</v>
      </c>
      <c r="BG65" s="33"/>
      <c r="BH65" s="32">
        <f t="shared" si="19"/>
        <v>231847.06842857142</v>
      </c>
      <c r="BI65" s="32">
        <f t="shared" si="19"/>
        <v>67884.926466666671</v>
      </c>
      <c r="BJ65" s="32">
        <f t="shared" si="19"/>
        <v>105045.18420000002</v>
      </c>
      <c r="BL65" s="32">
        <f t="shared" si="20"/>
        <v>110479.21919999999</v>
      </c>
      <c r="BM65" s="32">
        <f t="shared" si="20"/>
        <v>59759.862099999969</v>
      </c>
      <c r="BN65" s="32">
        <f t="shared" si="20"/>
        <v>95536.98000000001</v>
      </c>
      <c r="BP65" s="32">
        <f t="shared" si="21"/>
        <v>115026.9129</v>
      </c>
      <c r="BQ65" s="32">
        <f t="shared" si="21"/>
        <v>-5508.8428999999996</v>
      </c>
      <c r="BR65" s="32">
        <f t="shared" si="21"/>
        <v>694.81439999999998</v>
      </c>
      <c r="BT65" s="32">
        <f t="shared" si="22"/>
        <v>225506.13209999999</v>
      </c>
      <c r="BU65" s="32">
        <f t="shared" si="22"/>
        <v>54251.019199999966</v>
      </c>
      <c r="BV65" s="32">
        <f t="shared" si="22"/>
        <v>96231.794400000013</v>
      </c>
      <c r="BX65" s="3">
        <v>0</v>
      </c>
      <c r="BY65" s="3">
        <v>0</v>
      </c>
      <c r="BZ65" s="3">
        <v>0</v>
      </c>
    </row>
    <row r="66" spans="1:78" x14ac:dyDescent="0.2">
      <c r="A66" s="206" t="s">
        <v>92</v>
      </c>
      <c r="B66" s="206" t="s">
        <v>93</v>
      </c>
      <c r="C66" s="24" t="s">
        <v>94</v>
      </c>
      <c r="D66" s="35">
        <v>-9999999</v>
      </c>
      <c r="E66" s="35">
        <v>-9999999</v>
      </c>
      <c r="F66" s="35">
        <v>-9999999</v>
      </c>
      <c r="G66" s="26"/>
      <c r="H66" s="35">
        <v>-9999999</v>
      </c>
      <c r="I66" s="35">
        <v>-9999999</v>
      </c>
      <c r="J66" s="35">
        <v>-9999999</v>
      </c>
      <c r="K66" s="26"/>
      <c r="L66" s="28">
        <f>+AB66</f>
        <v>493.21080000000001</v>
      </c>
      <c r="M66" s="28">
        <f>+AC66</f>
        <v>0</v>
      </c>
      <c r="N66" s="28">
        <f>+AD66</f>
        <v>453.55939999999998</v>
      </c>
      <c r="P66" s="28">
        <f>+AF66</f>
        <v>7.2530999999999999</v>
      </c>
      <c r="Q66" s="28">
        <f>+AG66</f>
        <v>16.419799999999999</v>
      </c>
      <c r="R66" s="28">
        <f>+AH66</f>
        <v>0</v>
      </c>
      <c r="T66" s="29">
        <v>68</v>
      </c>
      <c r="U66" s="29">
        <v>0</v>
      </c>
      <c r="V66" s="29">
        <v>47</v>
      </c>
      <c r="X66" s="30">
        <v>1</v>
      </c>
      <c r="Y66" s="30">
        <v>2</v>
      </c>
      <c r="Z66" s="30">
        <v>0</v>
      </c>
      <c r="AB66" s="28">
        <f t="shared" si="13"/>
        <v>493.21080000000001</v>
      </c>
      <c r="AC66" s="28">
        <f t="shared" si="13"/>
        <v>0</v>
      </c>
      <c r="AD66" s="28">
        <f t="shared" si="13"/>
        <v>453.55939999999998</v>
      </c>
      <c r="AF66" s="28">
        <f t="shared" si="26"/>
        <v>7.2530999999999999</v>
      </c>
      <c r="AG66" s="28">
        <f t="shared" si="26"/>
        <v>16.419799999999999</v>
      </c>
      <c r="AH66" s="28">
        <f t="shared" si="26"/>
        <v>0</v>
      </c>
      <c r="AJ66" s="28">
        <f t="shared" si="32"/>
        <v>469.72457142857144</v>
      </c>
      <c r="AK66" s="28">
        <f t="shared" si="33"/>
        <v>0</v>
      </c>
      <c r="AL66" s="28">
        <f t="shared" si="34"/>
        <v>431.9613333333333</v>
      </c>
      <c r="AN66" s="28">
        <f t="shared" si="18"/>
        <v>7.2530999999999999</v>
      </c>
      <c r="AO66" s="28">
        <f t="shared" si="18"/>
        <v>16.419799999999999</v>
      </c>
      <c r="AP66" s="28">
        <f t="shared" si="18"/>
        <v>0</v>
      </c>
      <c r="AR66" s="31"/>
      <c r="AS66" s="31"/>
      <c r="AT66" s="31"/>
      <c r="AV66" s="31"/>
      <c r="AW66" s="31"/>
      <c r="AX66" s="31"/>
      <c r="AZ66" s="32">
        <f t="shared" si="28"/>
        <v>0</v>
      </c>
      <c r="BA66" s="32">
        <f t="shared" si="28"/>
        <v>0</v>
      </c>
      <c r="BB66" s="32">
        <f t="shared" si="28"/>
        <v>0</v>
      </c>
      <c r="BD66" s="32">
        <f t="shared" si="29"/>
        <v>0</v>
      </c>
      <c r="BE66" s="32">
        <f t="shared" si="29"/>
        <v>0</v>
      </c>
      <c r="BF66" s="32">
        <f t="shared" si="29"/>
        <v>0</v>
      </c>
      <c r="BG66" s="33"/>
      <c r="BH66" s="32">
        <f t="shared" si="19"/>
        <v>0</v>
      </c>
      <c r="BI66" s="32">
        <f t="shared" si="19"/>
        <v>0</v>
      </c>
      <c r="BJ66" s="32">
        <f t="shared" si="19"/>
        <v>0</v>
      </c>
      <c r="BL66" s="32">
        <f t="shared" si="20"/>
        <v>0</v>
      </c>
      <c r="BM66" s="32">
        <f t="shared" si="20"/>
        <v>0</v>
      </c>
      <c r="BN66" s="32">
        <f t="shared" si="20"/>
        <v>0</v>
      </c>
      <c r="BP66" s="32">
        <f t="shared" si="21"/>
        <v>0</v>
      </c>
      <c r="BQ66" s="32">
        <f t="shared" si="21"/>
        <v>0</v>
      </c>
      <c r="BR66" s="32">
        <f t="shared" si="21"/>
        <v>0</v>
      </c>
      <c r="BT66" s="32">
        <f t="shared" si="22"/>
        <v>0</v>
      </c>
      <c r="BU66" s="32">
        <f t="shared" si="22"/>
        <v>0</v>
      </c>
      <c r="BV66" s="32">
        <f t="shared" si="22"/>
        <v>0</v>
      </c>
      <c r="BX66" s="3">
        <v>0</v>
      </c>
      <c r="BY66" s="3">
        <v>0</v>
      </c>
      <c r="BZ66" s="3">
        <v>0</v>
      </c>
    </row>
    <row r="67" spans="1:78" x14ac:dyDescent="0.2">
      <c r="A67" s="207"/>
      <c r="B67" s="207"/>
      <c r="C67" s="34" t="s">
        <v>95</v>
      </c>
      <c r="D67" s="27">
        <v>227</v>
      </c>
      <c r="E67" s="27">
        <v>577</v>
      </c>
      <c r="F67" s="27">
        <v>890</v>
      </c>
      <c r="G67" s="26"/>
      <c r="H67" s="27">
        <v>0</v>
      </c>
      <c r="I67" s="27">
        <v>2</v>
      </c>
      <c r="J67" s="27">
        <v>0</v>
      </c>
      <c r="K67" s="26"/>
      <c r="L67" s="28">
        <f t="shared" si="42"/>
        <v>1646.4537</v>
      </c>
      <c r="M67" s="28">
        <f t="shared" si="42"/>
        <v>4737.1122999999998</v>
      </c>
      <c r="N67" s="28">
        <f t="shared" si="42"/>
        <v>8588.6779999999999</v>
      </c>
      <c r="P67" s="28">
        <f t="shared" ref="P67:R73" si="43">+H67*P$5</f>
        <v>0</v>
      </c>
      <c r="Q67" s="28">
        <f t="shared" si="43"/>
        <v>16.419799999999999</v>
      </c>
      <c r="R67" s="28">
        <f t="shared" si="43"/>
        <v>0</v>
      </c>
      <c r="T67" s="29">
        <v>1174</v>
      </c>
      <c r="U67" s="29">
        <v>1978</v>
      </c>
      <c r="V67" s="29">
        <v>2568</v>
      </c>
      <c r="X67" s="30">
        <v>62696</v>
      </c>
      <c r="Y67" s="30">
        <v>794</v>
      </c>
      <c r="Z67" s="30">
        <v>340</v>
      </c>
      <c r="AB67" s="28">
        <f t="shared" si="13"/>
        <v>8515.1394</v>
      </c>
      <c r="AC67" s="28">
        <f t="shared" si="13"/>
        <v>16239.182199999999</v>
      </c>
      <c r="AD67" s="28">
        <f t="shared" si="13"/>
        <v>24781.713599999999</v>
      </c>
      <c r="AF67" s="28">
        <f t="shared" si="26"/>
        <v>454740.35759999999</v>
      </c>
      <c r="AG67" s="28">
        <f t="shared" si="26"/>
        <v>6518.6605999999992</v>
      </c>
      <c r="AH67" s="28">
        <f t="shared" si="26"/>
        <v>3281.0679999999998</v>
      </c>
      <c r="AJ67" s="28">
        <f t="shared" si="32"/>
        <v>1568.0511428571428</v>
      </c>
      <c r="AK67" s="28">
        <f t="shared" si="33"/>
        <v>4511.5355238095235</v>
      </c>
      <c r="AL67" s="28">
        <f t="shared" si="34"/>
        <v>8179.6933333333327</v>
      </c>
      <c r="AN67" s="28">
        <f t="shared" si="18"/>
        <v>454740.35759999999</v>
      </c>
      <c r="AO67" s="28">
        <f t="shared" si="18"/>
        <v>6518.6605999999992</v>
      </c>
      <c r="AP67" s="28">
        <f t="shared" si="18"/>
        <v>3281.0679999999998</v>
      </c>
      <c r="AR67" s="31"/>
      <c r="AS67" s="31"/>
      <c r="AT67" s="31"/>
      <c r="AV67" s="31"/>
      <c r="AW67" s="31"/>
      <c r="AX67" s="31"/>
      <c r="AZ67" s="32">
        <f t="shared" si="28"/>
        <v>6947.0882571428574</v>
      </c>
      <c r="BA67" s="32">
        <f t="shared" si="28"/>
        <v>11727.646676190476</v>
      </c>
      <c r="BB67" s="32">
        <f t="shared" si="28"/>
        <v>16602.020266666666</v>
      </c>
      <c r="BD67" s="32">
        <f t="shared" si="29"/>
        <v>454740.35759999999</v>
      </c>
      <c r="BE67" s="32">
        <f t="shared" si="29"/>
        <v>6502.2407999999996</v>
      </c>
      <c r="BF67" s="32">
        <f t="shared" si="29"/>
        <v>3281.0679999999998</v>
      </c>
      <c r="BG67" s="33"/>
      <c r="BH67" s="32">
        <f t="shared" si="19"/>
        <v>461687.44585714285</v>
      </c>
      <c r="BI67" s="32">
        <f t="shared" si="19"/>
        <v>18229.887476190474</v>
      </c>
      <c r="BJ67" s="32">
        <f t="shared" si="19"/>
        <v>19883.088266666666</v>
      </c>
      <c r="BL67" s="32">
        <f t="shared" si="20"/>
        <v>6868.6857</v>
      </c>
      <c r="BM67" s="32">
        <f t="shared" si="20"/>
        <v>11502.069899999999</v>
      </c>
      <c r="BN67" s="32">
        <f t="shared" si="20"/>
        <v>16193.035599999999</v>
      </c>
      <c r="BP67" s="32">
        <f t="shared" si="21"/>
        <v>454740.35759999999</v>
      </c>
      <c r="BQ67" s="32">
        <f t="shared" si="21"/>
        <v>6502.2407999999996</v>
      </c>
      <c r="BR67" s="32">
        <f t="shared" si="21"/>
        <v>3281.0679999999998</v>
      </c>
      <c r="BT67" s="32">
        <f t="shared" si="22"/>
        <v>461609.04329999996</v>
      </c>
      <c r="BU67" s="32">
        <f t="shared" si="22"/>
        <v>18004.310699999998</v>
      </c>
      <c r="BV67" s="32">
        <f t="shared" si="22"/>
        <v>19474.103599999999</v>
      </c>
      <c r="BX67" s="3">
        <v>0</v>
      </c>
      <c r="BY67" s="3">
        <v>0</v>
      </c>
      <c r="BZ67" s="3">
        <v>0</v>
      </c>
    </row>
    <row r="68" spans="1:78" x14ac:dyDescent="0.2">
      <c r="A68" s="207"/>
      <c r="B68" s="207"/>
      <c r="C68" s="34" t="s">
        <v>96</v>
      </c>
      <c r="D68" s="47">
        <v>0</v>
      </c>
      <c r="E68" s="47">
        <v>0</v>
      </c>
      <c r="F68" s="47">
        <v>0</v>
      </c>
      <c r="G68" s="8"/>
      <c r="H68" s="27">
        <v>0</v>
      </c>
      <c r="I68" s="27">
        <v>0</v>
      </c>
      <c r="J68" s="27">
        <v>0</v>
      </c>
      <c r="L68" s="28">
        <f t="shared" si="42"/>
        <v>0</v>
      </c>
      <c r="M68" s="28">
        <f t="shared" si="42"/>
        <v>0</v>
      </c>
      <c r="N68" s="28">
        <f t="shared" si="42"/>
        <v>0</v>
      </c>
      <c r="P68" s="28">
        <f t="shared" si="43"/>
        <v>0</v>
      </c>
      <c r="Q68" s="28">
        <f t="shared" si="43"/>
        <v>0</v>
      </c>
      <c r="R68" s="28">
        <f t="shared" si="43"/>
        <v>0</v>
      </c>
      <c r="T68" s="29">
        <v>108</v>
      </c>
      <c r="U68" s="29">
        <v>223</v>
      </c>
      <c r="V68" s="29">
        <v>391</v>
      </c>
      <c r="W68" s="44"/>
      <c r="X68" s="30">
        <v>38585</v>
      </c>
      <c r="Y68" s="30">
        <v>0</v>
      </c>
      <c r="Z68" s="30">
        <v>20</v>
      </c>
      <c r="AB68" s="28">
        <f t="shared" si="13"/>
        <v>783.33479999999997</v>
      </c>
      <c r="AC68" s="28">
        <f t="shared" si="13"/>
        <v>1830.8076999999998</v>
      </c>
      <c r="AD68" s="28">
        <f t="shared" si="13"/>
        <v>3773.2282</v>
      </c>
      <c r="AF68" s="28">
        <f t="shared" si="26"/>
        <v>279860.86349999998</v>
      </c>
      <c r="AG68" s="28">
        <f t="shared" si="26"/>
        <v>0</v>
      </c>
      <c r="AH68" s="28">
        <f t="shared" si="26"/>
        <v>193.00399999999999</v>
      </c>
      <c r="AJ68" s="28">
        <f t="shared" si="32"/>
        <v>0</v>
      </c>
      <c r="AK68" s="28">
        <f t="shared" si="33"/>
        <v>0</v>
      </c>
      <c r="AL68" s="28">
        <f t="shared" si="34"/>
        <v>0</v>
      </c>
      <c r="AN68" s="28">
        <f t="shared" si="18"/>
        <v>279860.86349999998</v>
      </c>
      <c r="AO68" s="28">
        <f t="shared" si="18"/>
        <v>0</v>
      </c>
      <c r="AP68" s="28">
        <f t="shared" si="18"/>
        <v>193.00399999999999</v>
      </c>
      <c r="AR68" s="31"/>
      <c r="AS68" s="31"/>
      <c r="AT68" s="31"/>
      <c r="AV68" s="31"/>
      <c r="AW68" s="31"/>
      <c r="AX68" s="31"/>
      <c r="AZ68" s="32">
        <f t="shared" si="28"/>
        <v>783.33479999999997</v>
      </c>
      <c r="BA68" s="32">
        <f t="shared" si="28"/>
        <v>1830.8076999999998</v>
      </c>
      <c r="BB68" s="32">
        <f t="shared" si="28"/>
        <v>3773.2282</v>
      </c>
      <c r="BD68" s="32">
        <f t="shared" si="29"/>
        <v>279860.86349999998</v>
      </c>
      <c r="BE68" s="32">
        <f t="shared" si="29"/>
        <v>0</v>
      </c>
      <c r="BF68" s="32">
        <f t="shared" si="29"/>
        <v>193.00399999999999</v>
      </c>
      <c r="BG68" s="33"/>
      <c r="BH68" s="32">
        <f t="shared" si="19"/>
        <v>280644.19829999999</v>
      </c>
      <c r="BI68" s="32">
        <f t="shared" si="19"/>
        <v>1830.8076999999998</v>
      </c>
      <c r="BJ68" s="32">
        <f t="shared" si="19"/>
        <v>3966.2321999999999</v>
      </c>
      <c r="BL68" s="32">
        <f t="shared" si="20"/>
        <v>783.33479999999997</v>
      </c>
      <c r="BM68" s="32">
        <f t="shared" si="20"/>
        <v>1830.8076999999998</v>
      </c>
      <c r="BN68" s="32">
        <f t="shared" si="20"/>
        <v>3773.2282</v>
      </c>
      <c r="BP68" s="32">
        <f t="shared" si="21"/>
        <v>279860.86349999998</v>
      </c>
      <c r="BQ68" s="32">
        <f t="shared" si="21"/>
        <v>0</v>
      </c>
      <c r="BR68" s="32">
        <f t="shared" si="21"/>
        <v>193.00399999999999</v>
      </c>
      <c r="BT68" s="32">
        <f t="shared" si="22"/>
        <v>280644.19829999999</v>
      </c>
      <c r="BU68" s="32">
        <f t="shared" si="22"/>
        <v>1830.8076999999998</v>
      </c>
      <c r="BV68" s="32">
        <f t="shared" si="22"/>
        <v>3966.2321999999999</v>
      </c>
      <c r="BX68" s="3">
        <v>0</v>
      </c>
      <c r="BY68" s="3">
        <v>0</v>
      </c>
      <c r="BZ68" s="3">
        <v>0</v>
      </c>
    </row>
    <row r="69" spans="1:78" x14ac:dyDescent="0.2">
      <c r="A69" s="207"/>
      <c r="B69" s="207"/>
      <c r="C69" s="34" t="s">
        <v>97</v>
      </c>
      <c r="D69" s="27">
        <v>91</v>
      </c>
      <c r="E69" s="27">
        <v>331</v>
      </c>
      <c r="F69" s="27">
        <v>127</v>
      </c>
      <c r="G69" s="26"/>
      <c r="H69" s="27">
        <v>0</v>
      </c>
      <c r="I69" s="27">
        <v>1</v>
      </c>
      <c r="J69" s="27">
        <v>10</v>
      </c>
      <c r="K69" s="26"/>
      <c r="L69" s="28">
        <f t="shared" si="42"/>
        <v>660.03210000000001</v>
      </c>
      <c r="M69" s="28">
        <f t="shared" si="42"/>
        <v>2717.4768999999997</v>
      </c>
      <c r="N69" s="28">
        <f t="shared" si="42"/>
        <v>1225.5753999999999</v>
      </c>
      <c r="P69" s="28">
        <f t="shared" si="43"/>
        <v>0</v>
      </c>
      <c r="Q69" s="28">
        <f t="shared" si="43"/>
        <v>8.2098999999999993</v>
      </c>
      <c r="R69" s="28">
        <f t="shared" si="43"/>
        <v>96.501999999999995</v>
      </c>
      <c r="T69" s="29">
        <v>2715</v>
      </c>
      <c r="U69" s="29">
        <v>3403</v>
      </c>
      <c r="V69" s="29">
        <v>2481</v>
      </c>
      <c r="X69" s="30">
        <v>6258</v>
      </c>
      <c r="Y69" s="30">
        <v>19781</v>
      </c>
      <c r="Z69" s="30">
        <v>12358</v>
      </c>
      <c r="AB69" s="28">
        <f t="shared" si="13"/>
        <v>19692.166499999999</v>
      </c>
      <c r="AC69" s="28">
        <f t="shared" si="13"/>
        <v>27938.289699999998</v>
      </c>
      <c r="AD69" s="28">
        <f t="shared" si="13"/>
        <v>23942.146199999999</v>
      </c>
      <c r="AF69" s="28">
        <f t="shared" si="26"/>
        <v>45389.899799999999</v>
      </c>
      <c r="AG69" s="28">
        <f t="shared" si="26"/>
        <v>162400.03189999997</v>
      </c>
      <c r="AH69" s="28">
        <f t="shared" si="26"/>
        <v>119257.1716</v>
      </c>
      <c r="AJ69" s="28">
        <f t="shared" si="32"/>
        <v>628.60199999999998</v>
      </c>
      <c r="AK69" s="28">
        <f t="shared" si="33"/>
        <v>2588.0732380952377</v>
      </c>
      <c r="AL69" s="28">
        <f t="shared" si="34"/>
        <v>1167.2146666666665</v>
      </c>
      <c r="AN69" s="28">
        <f t="shared" si="18"/>
        <v>45389.899799999999</v>
      </c>
      <c r="AO69" s="28">
        <f t="shared" si="18"/>
        <v>162400.03189999997</v>
      </c>
      <c r="AP69" s="28">
        <f t="shared" si="18"/>
        <v>119257.1716</v>
      </c>
      <c r="AR69" s="31"/>
      <c r="AS69" s="31"/>
      <c r="AT69" s="31"/>
      <c r="AV69" s="31"/>
      <c r="AW69" s="31"/>
      <c r="AX69" s="31"/>
      <c r="AZ69" s="32">
        <f t="shared" si="28"/>
        <v>19063.5645</v>
      </c>
      <c r="BA69" s="32">
        <f t="shared" si="28"/>
        <v>25350.216461904762</v>
      </c>
      <c r="BB69" s="32">
        <f t="shared" si="28"/>
        <v>22774.931533333332</v>
      </c>
      <c r="BD69" s="32">
        <f t="shared" si="29"/>
        <v>45389.899799999999</v>
      </c>
      <c r="BE69" s="32">
        <f t="shared" si="29"/>
        <v>162391.82199999999</v>
      </c>
      <c r="BF69" s="32">
        <f t="shared" si="29"/>
        <v>119160.66960000001</v>
      </c>
      <c r="BG69" s="33"/>
      <c r="BH69" s="32">
        <f t="shared" si="19"/>
        <v>64453.4643</v>
      </c>
      <c r="BI69" s="32">
        <f t="shared" si="19"/>
        <v>187742.03846190474</v>
      </c>
      <c r="BJ69" s="32">
        <f t="shared" si="19"/>
        <v>141935.60113333334</v>
      </c>
      <c r="BL69" s="32">
        <f t="shared" si="20"/>
        <v>19032.134399999999</v>
      </c>
      <c r="BM69" s="32">
        <f t="shared" si="20"/>
        <v>25220.8128</v>
      </c>
      <c r="BN69" s="32">
        <f t="shared" si="20"/>
        <v>22716.570799999998</v>
      </c>
      <c r="BP69" s="32">
        <f t="shared" si="21"/>
        <v>45389.899799999999</v>
      </c>
      <c r="BQ69" s="32">
        <f t="shared" si="21"/>
        <v>162391.82199999999</v>
      </c>
      <c r="BR69" s="32">
        <f t="shared" si="21"/>
        <v>119160.66960000001</v>
      </c>
      <c r="BT69" s="32">
        <f t="shared" si="22"/>
        <v>64422.034199999995</v>
      </c>
      <c r="BU69" s="32">
        <f t="shared" si="22"/>
        <v>187612.6348</v>
      </c>
      <c r="BV69" s="32">
        <f t="shared" si="22"/>
        <v>141877.24040000001</v>
      </c>
      <c r="BX69" s="3">
        <v>0</v>
      </c>
      <c r="BY69" s="3">
        <v>0</v>
      </c>
      <c r="BZ69" s="3">
        <v>0</v>
      </c>
    </row>
    <row r="70" spans="1:78" x14ac:dyDescent="0.2">
      <c r="A70" s="207"/>
      <c r="B70" s="207"/>
      <c r="C70" s="34" t="s">
        <v>98</v>
      </c>
      <c r="D70" s="25">
        <v>1162</v>
      </c>
      <c r="E70" s="25">
        <v>1994</v>
      </c>
      <c r="F70" s="25">
        <v>2185</v>
      </c>
      <c r="G70" s="26"/>
      <c r="H70" s="27">
        <v>26</v>
      </c>
      <c r="I70" s="27">
        <v>97</v>
      </c>
      <c r="J70" s="27">
        <v>62</v>
      </c>
      <c r="K70" s="26"/>
      <c r="L70" s="28">
        <f t="shared" si="42"/>
        <v>8428.1021999999994</v>
      </c>
      <c r="M70" s="28">
        <f t="shared" si="42"/>
        <v>16370.540599999998</v>
      </c>
      <c r="N70" s="28">
        <f t="shared" si="42"/>
        <v>21085.686999999998</v>
      </c>
      <c r="P70" s="28">
        <f t="shared" si="43"/>
        <v>188.5806</v>
      </c>
      <c r="Q70" s="28">
        <f t="shared" si="43"/>
        <v>796.36029999999994</v>
      </c>
      <c r="R70" s="28">
        <f t="shared" si="43"/>
        <v>598.31240000000003</v>
      </c>
      <c r="T70" s="29">
        <v>831</v>
      </c>
      <c r="U70" s="29">
        <v>1949</v>
      </c>
      <c r="V70" s="29">
        <v>2295</v>
      </c>
      <c r="X70" s="30">
        <v>440</v>
      </c>
      <c r="Y70" s="30">
        <v>667</v>
      </c>
      <c r="Z70" s="30">
        <v>509</v>
      </c>
      <c r="AB70" s="28">
        <f t="shared" si="13"/>
        <v>6027.3261000000002</v>
      </c>
      <c r="AC70" s="28">
        <f t="shared" si="13"/>
        <v>16001.095099999999</v>
      </c>
      <c r="AD70" s="28">
        <f t="shared" si="13"/>
        <v>22147.208999999999</v>
      </c>
      <c r="AF70" s="28">
        <f t="shared" si="26"/>
        <v>3191.364</v>
      </c>
      <c r="AG70" s="28">
        <f t="shared" si="26"/>
        <v>5476.0032999999994</v>
      </c>
      <c r="AH70" s="28">
        <f t="shared" si="26"/>
        <v>4911.9517999999998</v>
      </c>
      <c r="AJ70" s="28">
        <f t="shared" si="32"/>
        <v>8026.7639999999992</v>
      </c>
      <c r="AK70" s="28">
        <f t="shared" si="33"/>
        <v>15590.991047619045</v>
      </c>
      <c r="AL70" s="28">
        <f t="shared" si="34"/>
        <v>20081.606666666663</v>
      </c>
      <c r="AN70" s="28">
        <f t="shared" si="18"/>
        <v>3191.364</v>
      </c>
      <c r="AO70" s="28">
        <f t="shared" si="18"/>
        <v>5476.0032999999994</v>
      </c>
      <c r="AP70" s="28">
        <f t="shared" si="18"/>
        <v>4911.9517999999998</v>
      </c>
      <c r="AR70" s="31"/>
      <c r="AS70" s="31"/>
      <c r="AT70" s="31"/>
      <c r="AV70" s="31"/>
      <c r="AW70" s="31"/>
      <c r="AX70" s="31"/>
      <c r="AZ70" s="32">
        <f t="shared" si="28"/>
        <v>-1999.437899999999</v>
      </c>
      <c r="BA70" s="32">
        <f t="shared" si="28"/>
        <v>410.10405238095336</v>
      </c>
      <c r="BB70" s="32">
        <f t="shared" si="28"/>
        <v>2065.602333333336</v>
      </c>
      <c r="BD70" s="32">
        <f t="shared" si="29"/>
        <v>3002.7834000000003</v>
      </c>
      <c r="BE70" s="32">
        <f t="shared" si="29"/>
        <v>4679.6429999999991</v>
      </c>
      <c r="BF70" s="32">
        <f t="shared" si="29"/>
        <v>4313.6394</v>
      </c>
      <c r="BG70" s="33"/>
      <c r="BH70" s="32">
        <f t="shared" si="19"/>
        <v>1003.3455000000013</v>
      </c>
      <c r="BI70" s="32">
        <f t="shared" si="19"/>
        <v>5089.7470523809525</v>
      </c>
      <c r="BJ70" s="32">
        <f t="shared" si="19"/>
        <v>6379.241733333336</v>
      </c>
      <c r="BL70" s="32">
        <f t="shared" si="20"/>
        <v>-2400.7760999999991</v>
      </c>
      <c r="BM70" s="32">
        <f t="shared" si="20"/>
        <v>-369.44549999999981</v>
      </c>
      <c r="BN70" s="32">
        <f t="shared" si="20"/>
        <v>1061.5220000000008</v>
      </c>
      <c r="BP70" s="32">
        <f t="shared" si="21"/>
        <v>3002.7834000000003</v>
      </c>
      <c r="BQ70" s="32">
        <f t="shared" si="21"/>
        <v>4679.6429999999991</v>
      </c>
      <c r="BR70" s="32">
        <f t="shared" si="21"/>
        <v>4313.6394</v>
      </c>
      <c r="BT70" s="32">
        <f t="shared" si="22"/>
        <v>602.00730000000112</v>
      </c>
      <c r="BU70" s="32">
        <f t="shared" si="22"/>
        <v>4310.1974999999993</v>
      </c>
      <c r="BV70" s="32">
        <f t="shared" si="22"/>
        <v>5375.1614000000009</v>
      </c>
      <c r="BX70" s="3">
        <v>0</v>
      </c>
      <c r="BY70" s="3">
        <v>0</v>
      </c>
      <c r="BZ70" s="3">
        <v>0</v>
      </c>
    </row>
    <row r="71" spans="1:78" x14ac:dyDescent="0.2">
      <c r="A71" s="207"/>
      <c r="B71" s="207"/>
      <c r="C71" s="34" t="s">
        <v>99</v>
      </c>
      <c r="D71" s="35">
        <v>-9999999</v>
      </c>
      <c r="E71" s="27">
        <v>158</v>
      </c>
      <c r="F71" s="27">
        <v>124</v>
      </c>
      <c r="G71" s="26"/>
      <c r="H71" s="35">
        <v>-9999999</v>
      </c>
      <c r="I71" s="27">
        <v>0</v>
      </c>
      <c r="J71" s="27">
        <v>0</v>
      </c>
      <c r="K71" s="26"/>
      <c r="L71" s="28">
        <f>+AB71</f>
        <v>200758.55489999999</v>
      </c>
      <c r="M71" s="28">
        <f t="shared" si="42"/>
        <v>1297.1641999999999</v>
      </c>
      <c r="N71" s="28">
        <f t="shared" si="42"/>
        <v>1196.6248000000001</v>
      </c>
      <c r="P71" s="28">
        <f>+AF71</f>
        <v>812.34719999999993</v>
      </c>
      <c r="Q71" s="28">
        <f t="shared" si="43"/>
        <v>0</v>
      </c>
      <c r="R71" s="28">
        <f t="shared" si="43"/>
        <v>0</v>
      </c>
      <c r="T71" s="29">
        <v>27679</v>
      </c>
      <c r="U71" s="29">
        <v>182</v>
      </c>
      <c r="V71" s="29">
        <v>0</v>
      </c>
      <c r="X71" s="30">
        <v>112</v>
      </c>
      <c r="Y71" s="30">
        <v>101</v>
      </c>
      <c r="Z71" s="30">
        <v>0</v>
      </c>
      <c r="AB71" s="28">
        <f t="shared" si="13"/>
        <v>200758.55489999999</v>
      </c>
      <c r="AC71" s="28">
        <f t="shared" si="13"/>
        <v>1494.2017999999998</v>
      </c>
      <c r="AD71" s="28">
        <f t="shared" si="13"/>
        <v>0</v>
      </c>
      <c r="AF71" s="28">
        <f t="shared" si="26"/>
        <v>812.34719999999993</v>
      </c>
      <c r="AG71" s="28">
        <f t="shared" si="26"/>
        <v>829.19989999999996</v>
      </c>
      <c r="AH71" s="28">
        <f t="shared" si="26"/>
        <v>0</v>
      </c>
      <c r="AJ71" s="28">
        <f t="shared" si="32"/>
        <v>191198.6237142857</v>
      </c>
      <c r="AK71" s="28">
        <f t="shared" si="33"/>
        <v>1235.3944761904761</v>
      </c>
      <c r="AL71" s="28">
        <f t="shared" si="34"/>
        <v>1139.6426666666666</v>
      </c>
      <c r="AN71" s="28">
        <f t="shared" si="18"/>
        <v>812.34719999999993</v>
      </c>
      <c r="AO71" s="28">
        <f t="shared" si="18"/>
        <v>829.19989999999996</v>
      </c>
      <c r="AP71" s="28">
        <f t="shared" si="18"/>
        <v>0</v>
      </c>
      <c r="AR71" s="31"/>
      <c r="AS71" s="31"/>
      <c r="AT71" s="31"/>
      <c r="AV71" s="31"/>
      <c r="AW71" s="31"/>
      <c r="AX71" s="31"/>
      <c r="AZ71" s="32">
        <f t="shared" si="28"/>
        <v>0</v>
      </c>
      <c r="BA71" s="32">
        <f t="shared" si="28"/>
        <v>258.80732380952372</v>
      </c>
      <c r="BB71" s="32">
        <f t="shared" si="28"/>
        <v>-1139.6426666666666</v>
      </c>
      <c r="BD71" s="32">
        <f t="shared" si="29"/>
        <v>0</v>
      </c>
      <c r="BE71" s="32">
        <f t="shared" si="29"/>
        <v>829.19989999999996</v>
      </c>
      <c r="BF71" s="32">
        <f t="shared" si="29"/>
        <v>0</v>
      </c>
      <c r="BG71" s="33"/>
      <c r="BH71" s="32">
        <f t="shared" si="19"/>
        <v>0</v>
      </c>
      <c r="BI71" s="32">
        <f t="shared" si="19"/>
        <v>1088.0072238095236</v>
      </c>
      <c r="BJ71" s="32">
        <f t="shared" si="19"/>
        <v>-1139.6426666666666</v>
      </c>
      <c r="BL71" s="32">
        <f t="shared" si="20"/>
        <v>0</v>
      </c>
      <c r="BM71" s="32">
        <f t="shared" si="20"/>
        <v>197.03759999999988</v>
      </c>
      <c r="BN71" s="32">
        <f t="shared" si="20"/>
        <v>-1196.6248000000001</v>
      </c>
      <c r="BP71" s="32">
        <f t="shared" si="21"/>
        <v>0</v>
      </c>
      <c r="BQ71" s="32">
        <f t="shared" si="21"/>
        <v>829.19989999999996</v>
      </c>
      <c r="BR71" s="32">
        <f t="shared" si="21"/>
        <v>0</v>
      </c>
      <c r="BT71" s="32">
        <f t="shared" si="22"/>
        <v>0</v>
      </c>
      <c r="BU71" s="32">
        <f t="shared" si="22"/>
        <v>1026.2374999999997</v>
      </c>
      <c r="BV71" s="32">
        <f t="shared" si="22"/>
        <v>-1196.6248000000001</v>
      </c>
      <c r="BX71" s="3">
        <v>0</v>
      </c>
      <c r="BY71" s="3">
        <v>0</v>
      </c>
      <c r="BZ71" s="3">
        <v>0</v>
      </c>
    </row>
    <row r="72" spans="1:78" x14ac:dyDescent="0.2">
      <c r="A72" s="207"/>
      <c r="B72" s="207"/>
      <c r="C72" s="34" t="s">
        <v>290</v>
      </c>
      <c r="D72" s="37">
        <v>1835</v>
      </c>
      <c r="E72" s="37">
        <v>34323</v>
      </c>
      <c r="F72" s="37">
        <v>22717</v>
      </c>
      <c r="G72" s="26"/>
      <c r="H72" s="37">
        <v>5353</v>
      </c>
      <c r="I72" s="37">
        <v>13171</v>
      </c>
      <c r="J72" s="37">
        <v>6592</v>
      </c>
      <c r="K72" s="26"/>
      <c r="L72" s="28">
        <f>+D72*L$5</f>
        <v>13309.4385</v>
      </c>
      <c r="M72" s="28">
        <f t="shared" si="42"/>
        <v>281788.39769999997</v>
      </c>
      <c r="N72" s="28">
        <f t="shared" si="42"/>
        <v>219223.59339999998</v>
      </c>
      <c r="P72" s="28">
        <f>+H72*P$5</f>
        <v>38825.844299999997</v>
      </c>
      <c r="Q72" s="28">
        <f t="shared" si="43"/>
        <v>108132.59289999999</v>
      </c>
      <c r="R72" s="28">
        <f t="shared" si="43"/>
        <v>63614.118399999999</v>
      </c>
      <c r="T72" s="29">
        <v>1835</v>
      </c>
      <c r="U72" s="29">
        <v>34323</v>
      </c>
      <c r="V72" s="29">
        <v>22717</v>
      </c>
      <c r="X72" s="30">
        <v>5353</v>
      </c>
      <c r="Y72" s="30">
        <v>13171</v>
      </c>
      <c r="Z72" s="30">
        <v>6592</v>
      </c>
      <c r="AB72" s="28">
        <f t="shared" si="13"/>
        <v>13309.4385</v>
      </c>
      <c r="AC72" s="28">
        <f t="shared" si="13"/>
        <v>281788.39769999997</v>
      </c>
      <c r="AD72" s="28">
        <f t="shared" si="13"/>
        <v>219223.59339999998</v>
      </c>
      <c r="AF72" s="28">
        <f t="shared" si="26"/>
        <v>38825.844299999997</v>
      </c>
      <c r="AG72" s="28">
        <f t="shared" si="26"/>
        <v>108132.59289999999</v>
      </c>
      <c r="AH72" s="28">
        <f t="shared" si="26"/>
        <v>63614.118399999999</v>
      </c>
      <c r="AJ72" s="28">
        <f t="shared" si="32"/>
        <v>12675.655714285715</v>
      </c>
      <c r="AK72" s="28">
        <f t="shared" si="33"/>
        <v>268369.90257142851</v>
      </c>
      <c r="AL72" s="28">
        <f t="shared" si="34"/>
        <v>208784.37466666664</v>
      </c>
      <c r="AN72" s="28">
        <f t="shared" si="18"/>
        <v>38825.844299999997</v>
      </c>
      <c r="AO72" s="28">
        <f t="shared" si="18"/>
        <v>108132.59289999999</v>
      </c>
      <c r="AP72" s="28">
        <f t="shared" si="18"/>
        <v>63614.118399999999</v>
      </c>
      <c r="AR72" s="31"/>
      <c r="AS72" s="31"/>
      <c r="AT72" s="31"/>
      <c r="AV72" s="31"/>
      <c r="AW72" s="31"/>
      <c r="AX72" s="31"/>
      <c r="AZ72" s="32">
        <f t="shared" si="28"/>
        <v>0</v>
      </c>
      <c r="BA72" s="32">
        <f t="shared" si="28"/>
        <v>0</v>
      </c>
      <c r="BB72" s="32">
        <f t="shared" si="28"/>
        <v>0</v>
      </c>
      <c r="BD72" s="32">
        <f t="shared" si="29"/>
        <v>0</v>
      </c>
      <c r="BE72" s="32">
        <f t="shared" si="29"/>
        <v>0</v>
      </c>
      <c r="BF72" s="32">
        <f t="shared" si="29"/>
        <v>0</v>
      </c>
      <c r="BG72" s="33"/>
      <c r="BH72" s="32">
        <f t="shared" si="19"/>
        <v>0</v>
      </c>
      <c r="BI72" s="32">
        <f t="shared" si="19"/>
        <v>0</v>
      </c>
      <c r="BJ72" s="32">
        <f t="shared" si="19"/>
        <v>0</v>
      </c>
      <c r="BL72" s="32">
        <f t="shared" si="20"/>
        <v>0</v>
      </c>
      <c r="BM72" s="32">
        <f t="shared" si="20"/>
        <v>0</v>
      </c>
      <c r="BN72" s="32">
        <f t="shared" si="20"/>
        <v>0</v>
      </c>
      <c r="BP72" s="32">
        <f t="shared" si="21"/>
        <v>0</v>
      </c>
      <c r="BQ72" s="32">
        <f t="shared" si="21"/>
        <v>0</v>
      </c>
      <c r="BR72" s="32">
        <f t="shared" si="21"/>
        <v>0</v>
      </c>
      <c r="BT72" s="32">
        <f t="shared" si="22"/>
        <v>0</v>
      </c>
      <c r="BU72" s="32">
        <f t="shared" si="22"/>
        <v>0</v>
      </c>
      <c r="BV72" s="32">
        <f t="shared" si="22"/>
        <v>0</v>
      </c>
      <c r="BX72" s="3">
        <v>0</v>
      </c>
      <c r="BY72" s="3">
        <v>0</v>
      </c>
      <c r="BZ72" s="3">
        <v>0</v>
      </c>
    </row>
    <row r="73" spans="1:78" x14ac:dyDescent="0.2">
      <c r="A73" s="207"/>
      <c r="B73" s="207"/>
      <c r="C73" s="34" t="s">
        <v>291</v>
      </c>
      <c r="D73" s="39">
        <v>251</v>
      </c>
      <c r="E73" s="39">
        <v>506</v>
      </c>
      <c r="F73" s="39">
        <v>420</v>
      </c>
      <c r="G73" s="26"/>
      <c r="H73" s="39">
        <v>101</v>
      </c>
      <c r="I73" s="39">
        <v>180</v>
      </c>
      <c r="J73" s="39">
        <v>69</v>
      </c>
      <c r="K73" s="26"/>
      <c r="L73" s="28">
        <f>+D73*L$5</f>
        <v>1820.5281</v>
      </c>
      <c r="M73" s="28">
        <f t="shared" si="42"/>
        <v>4154.2093999999997</v>
      </c>
      <c r="N73" s="28">
        <f t="shared" si="42"/>
        <v>4053.0839999999998</v>
      </c>
      <c r="P73" s="28">
        <f>+H73*P$5</f>
        <v>732.56309999999996</v>
      </c>
      <c r="Q73" s="28">
        <f t="shared" si="43"/>
        <v>1477.7819999999999</v>
      </c>
      <c r="R73" s="28">
        <f t="shared" si="43"/>
        <v>665.86379999999997</v>
      </c>
      <c r="T73" s="29">
        <v>251</v>
      </c>
      <c r="U73" s="29">
        <v>506</v>
      </c>
      <c r="V73" s="29">
        <v>420</v>
      </c>
      <c r="X73" s="30">
        <v>101</v>
      </c>
      <c r="Y73" s="30">
        <v>180</v>
      </c>
      <c r="Z73" s="30">
        <v>69</v>
      </c>
      <c r="AB73" s="28">
        <f t="shared" si="13"/>
        <v>1820.5281</v>
      </c>
      <c r="AC73" s="28">
        <f t="shared" si="13"/>
        <v>4154.2093999999997</v>
      </c>
      <c r="AD73" s="28">
        <f t="shared" si="13"/>
        <v>4053.0839999999998</v>
      </c>
      <c r="AF73" s="28">
        <f t="shared" si="26"/>
        <v>732.56309999999996</v>
      </c>
      <c r="AG73" s="28">
        <f t="shared" si="26"/>
        <v>1477.7819999999999</v>
      </c>
      <c r="AH73" s="28">
        <f t="shared" si="26"/>
        <v>665.86379999999997</v>
      </c>
      <c r="AJ73" s="28">
        <f t="shared" si="32"/>
        <v>1733.8362857142856</v>
      </c>
      <c r="AK73" s="28">
        <f t="shared" si="33"/>
        <v>3956.3899047619043</v>
      </c>
      <c r="AL73" s="28">
        <f t="shared" si="34"/>
        <v>3860.0799999999995</v>
      </c>
      <c r="AN73" s="28">
        <f t="shared" si="18"/>
        <v>732.56309999999996</v>
      </c>
      <c r="AO73" s="28">
        <f t="shared" si="18"/>
        <v>1477.7819999999999</v>
      </c>
      <c r="AP73" s="28">
        <f t="shared" si="18"/>
        <v>665.86379999999997</v>
      </c>
      <c r="AR73" s="31"/>
      <c r="AS73" s="31"/>
      <c r="AT73" s="31"/>
      <c r="AV73" s="31"/>
      <c r="AW73" s="31"/>
      <c r="AX73" s="31"/>
      <c r="AZ73" s="32">
        <f t="shared" si="28"/>
        <v>0</v>
      </c>
      <c r="BA73" s="32">
        <f t="shared" si="28"/>
        <v>0</v>
      </c>
      <c r="BB73" s="32">
        <f t="shared" si="28"/>
        <v>0</v>
      </c>
      <c r="BD73" s="32">
        <f t="shared" si="29"/>
        <v>0</v>
      </c>
      <c r="BE73" s="32">
        <f t="shared" si="29"/>
        <v>0</v>
      </c>
      <c r="BF73" s="32">
        <f t="shared" si="29"/>
        <v>0</v>
      </c>
      <c r="BG73" s="33"/>
      <c r="BH73" s="32">
        <f t="shared" si="19"/>
        <v>0</v>
      </c>
      <c r="BI73" s="32">
        <f t="shared" si="19"/>
        <v>0</v>
      </c>
      <c r="BJ73" s="32">
        <f t="shared" si="19"/>
        <v>0</v>
      </c>
      <c r="BL73" s="32">
        <f t="shared" si="20"/>
        <v>0</v>
      </c>
      <c r="BM73" s="32">
        <f t="shared" si="20"/>
        <v>0</v>
      </c>
      <c r="BN73" s="32">
        <f t="shared" si="20"/>
        <v>0</v>
      </c>
      <c r="BP73" s="32">
        <f t="shared" si="21"/>
        <v>0</v>
      </c>
      <c r="BQ73" s="32">
        <f t="shared" si="21"/>
        <v>0</v>
      </c>
      <c r="BR73" s="32">
        <f t="shared" si="21"/>
        <v>0</v>
      </c>
      <c r="BT73" s="32">
        <f t="shared" si="22"/>
        <v>0</v>
      </c>
      <c r="BU73" s="32">
        <f t="shared" si="22"/>
        <v>0</v>
      </c>
      <c r="BV73" s="32">
        <f t="shared" si="22"/>
        <v>0</v>
      </c>
      <c r="BX73" s="3">
        <v>0</v>
      </c>
      <c r="BY73" s="3">
        <v>0</v>
      </c>
      <c r="BZ73" s="3">
        <v>0</v>
      </c>
    </row>
    <row r="74" spans="1:78" x14ac:dyDescent="0.2">
      <c r="A74" s="207"/>
      <c r="B74" s="207"/>
      <c r="C74" s="34" t="s">
        <v>100</v>
      </c>
      <c r="D74" s="35">
        <v>-9999999</v>
      </c>
      <c r="E74" s="35">
        <v>-9999999</v>
      </c>
      <c r="F74" s="35">
        <v>-9999999</v>
      </c>
      <c r="G74" s="26"/>
      <c r="H74" s="35">
        <v>-9999999</v>
      </c>
      <c r="I74" s="35">
        <v>-9999999</v>
      </c>
      <c r="J74" s="35">
        <v>-9999999</v>
      </c>
      <c r="K74" s="26"/>
      <c r="L74" s="28">
        <f>+AB74</f>
        <v>2690.9000999999998</v>
      </c>
      <c r="M74" s="28">
        <f>+AC74</f>
        <v>6543.2902999999997</v>
      </c>
      <c r="N74" s="28">
        <f>+AD74</f>
        <v>23228.0314</v>
      </c>
      <c r="P74" s="28">
        <f>+AF74</f>
        <v>20185.3773</v>
      </c>
      <c r="Q74" s="28">
        <f>+AG74</f>
        <v>24161.735699999997</v>
      </c>
      <c r="R74" s="28">
        <f>+AH74</f>
        <v>39778.124400000001</v>
      </c>
      <c r="T74" s="29">
        <v>371</v>
      </c>
      <c r="U74" s="29">
        <v>797</v>
      </c>
      <c r="V74" s="29">
        <v>2407</v>
      </c>
      <c r="X74" s="30">
        <v>2783</v>
      </c>
      <c r="Y74" s="30">
        <v>2943</v>
      </c>
      <c r="Z74" s="30">
        <v>4122</v>
      </c>
      <c r="AB74" s="28">
        <f t="shared" ref="AB74:AD137" si="44">+T74*AB$5</f>
        <v>2690.9000999999998</v>
      </c>
      <c r="AC74" s="28">
        <f t="shared" si="44"/>
        <v>6543.2902999999997</v>
      </c>
      <c r="AD74" s="28">
        <f t="shared" si="44"/>
        <v>23228.0314</v>
      </c>
      <c r="AF74" s="28">
        <f t="shared" si="26"/>
        <v>20185.3773</v>
      </c>
      <c r="AG74" s="28">
        <f t="shared" si="26"/>
        <v>24161.735699999997</v>
      </c>
      <c r="AH74" s="28">
        <f t="shared" si="26"/>
        <v>39778.124400000001</v>
      </c>
      <c r="AJ74" s="28">
        <f t="shared" si="32"/>
        <v>2562.7619999999997</v>
      </c>
      <c r="AK74" s="28">
        <f t="shared" si="33"/>
        <v>6231.705047619047</v>
      </c>
      <c r="AL74" s="28">
        <f t="shared" si="34"/>
        <v>22121.934666666664</v>
      </c>
      <c r="AN74" s="28">
        <f t="shared" ref="AN74:AP137" si="45">+AF74/$AO$5</f>
        <v>20185.3773</v>
      </c>
      <c r="AO74" s="28">
        <f t="shared" si="45"/>
        <v>24161.735699999997</v>
      </c>
      <c r="AP74" s="28">
        <f t="shared" si="45"/>
        <v>39778.124400000001</v>
      </c>
      <c r="AR74" s="31"/>
      <c r="AS74" s="31"/>
      <c r="AT74" s="31"/>
      <c r="AV74" s="31"/>
      <c r="AW74" s="31"/>
      <c r="AX74" s="31"/>
      <c r="AZ74" s="32">
        <f t="shared" si="28"/>
        <v>0</v>
      </c>
      <c r="BA74" s="32">
        <f t="shared" si="28"/>
        <v>0</v>
      </c>
      <c r="BB74" s="32">
        <f t="shared" si="28"/>
        <v>0</v>
      </c>
      <c r="BD74" s="32">
        <f t="shared" si="29"/>
        <v>0</v>
      </c>
      <c r="BE74" s="32">
        <f t="shared" si="29"/>
        <v>0</v>
      </c>
      <c r="BF74" s="32">
        <f t="shared" si="29"/>
        <v>0</v>
      </c>
      <c r="BG74" s="33"/>
      <c r="BH74" s="32">
        <f t="shared" ref="BH74:BJ137" si="46">+AZ74+BD74</f>
        <v>0</v>
      </c>
      <c r="BI74" s="32">
        <f t="shared" si="46"/>
        <v>0</v>
      </c>
      <c r="BJ74" s="32">
        <f t="shared" si="46"/>
        <v>0</v>
      </c>
      <c r="BL74" s="32">
        <f t="shared" ref="BL74:BN137" si="47">+AB74-L74</f>
        <v>0</v>
      </c>
      <c r="BM74" s="32">
        <f t="shared" si="47"/>
        <v>0</v>
      </c>
      <c r="BN74" s="32">
        <f t="shared" si="47"/>
        <v>0</v>
      </c>
      <c r="BP74" s="32">
        <f t="shared" ref="BP74:BR137" si="48">+AF74-P74</f>
        <v>0</v>
      </c>
      <c r="BQ74" s="32">
        <f t="shared" si="48"/>
        <v>0</v>
      </c>
      <c r="BR74" s="32">
        <f t="shared" si="48"/>
        <v>0</v>
      </c>
      <c r="BT74" s="32">
        <f t="shared" ref="BT74:BV137" si="49">+BL74+BP74</f>
        <v>0</v>
      </c>
      <c r="BU74" s="32">
        <f t="shared" si="49"/>
        <v>0</v>
      </c>
      <c r="BV74" s="32">
        <f t="shared" si="49"/>
        <v>0</v>
      </c>
      <c r="BX74" s="3">
        <v>0</v>
      </c>
      <c r="BY74" s="3">
        <v>0</v>
      </c>
      <c r="BZ74" s="3">
        <v>0</v>
      </c>
    </row>
    <row r="75" spans="1:78" x14ac:dyDescent="0.2">
      <c r="A75" s="207"/>
      <c r="B75" s="207"/>
      <c r="C75" s="34" t="s">
        <v>101</v>
      </c>
      <c r="D75" s="27">
        <v>0</v>
      </c>
      <c r="E75" s="27">
        <v>7</v>
      </c>
      <c r="F75" s="27">
        <v>0</v>
      </c>
      <c r="G75" s="26"/>
      <c r="H75" s="27">
        <v>0</v>
      </c>
      <c r="I75" s="27">
        <v>0</v>
      </c>
      <c r="J75" s="27">
        <v>0</v>
      </c>
      <c r="K75" s="26"/>
      <c r="L75" s="28">
        <f t="shared" ref="L75:N76" si="50">+D75*L$5</f>
        <v>0</v>
      </c>
      <c r="M75" s="28">
        <f t="shared" si="50"/>
        <v>57.469299999999997</v>
      </c>
      <c r="N75" s="28">
        <f t="shared" si="50"/>
        <v>0</v>
      </c>
      <c r="P75" s="28">
        <f t="shared" ref="P75:R76" si="51">+H75*P$5</f>
        <v>0</v>
      </c>
      <c r="Q75" s="28">
        <f t="shared" si="51"/>
        <v>0</v>
      </c>
      <c r="R75" s="28">
        <f t="shared" si="51"/>
        <v>0</v>
      </c>
      <c r="T75" s="42">
        <v>0</v>
      </c>
      <c r="U75" s="42">
        <v>14</v>
      </c>
      <c r="V75" s="42">
        <v>207</v>
      </c>
      <c r="X75" s="30">
        <v>40</v>
      </c>
      <c r="Y75" s="30">
        <v>154</v>
      </c>
      <c r="Z75" s="30">
        <v>57</v>
      </c>
      <c r="AB75" s="28">
        <f t="shared" si="44"/>
        <v>0</v>
      </c>
      <c r="AC75" s="28">
        <f t="shared" si="44"/>
        <v>114.93859999999999</v>
      </c>
      <c r="AD75" s="28">
        <f t="shared" si="44"/>
        <v>1997.5914</v>
      </c>
      <c r="AF75" s="28">
        <f t="shared" si="26"/>
        <v>290.12400000000002</v>
      </c>
      <c r="AG75" s="28">
        <f t="shared" si="26"/>
        <v>1264.3245999999999</v>
      </c>
      <c r="AH75" s="28">
        <f t="shared" si="26"/>
        <v>550.06140000000005</v>
      </c>
      <c r="AJ75" s="28">
        <f t="shared" si="32"/>
        <v>0</v>
      </c>
      <c r="AK75" s="28">
        <f t="shared" si="33"/>
        <v>54.73266666666666</v>
      </c>
      <c r="AL75" s="28">
        <f t="shared" si="34"/>
        <v>0</v>
      </c>
      <c r="AN75" s="28">
        <f t="shared" si="45"/>
        <v>290.12400000000002</v>
      </c>
      <c r="AO75" s="28">
        <f t="shared" si="45"/>
        <v>1264.3245999999999</v>
      </c>
      <c r="AP75" s="28">
        <f t="shared" si="45"/>
        <v>550.06140000000005</v>
      </c>
      <c r="AR75" s="31"/>
      <c r="AS75" s="31"/>
      <c r="AT75" s="31"/>
      <c r="AV75" s="31"/>
      <c r="AW75" s="31"/>
      <c r="AX75" s="31"/>
      <c r="AZ75" s="32">
        <f t="shared" si="28"/>
        <v>0</v>
      </c>
      <c r="BA75" s="32">
        <f t="shared" si="28"/>
        <v>60.205933333333334</v>
      </c>
      <c r="BB75" s="32">
        <f t="shared" si="28"/>
        <v>1997.5914</v>
      </c>
      <c r="BD75" s="32">
        <f t="shared" si="29"/>
        <v>290.12400000000002</v>
      </c>
      <c r="BE75" s="32">
        <f t="shared" si="29"/>
        <v>1264.3245999999999</v>
      </c>
      <c r="BF75" s="32">
        <f t="shared" si="29"/>
        <v>550.06140000000005</v>
      </c>
      <c r="BG75" s="33"/>
      <c r="BH75" s="32">
        <f t="shared" si="46"/>
        <v>290.12400000000002</v>
      </c>
      <c r="BI75" s="32">
        <f t="shared" si="46"/>
        <v>1324.5305333333333</v>
      </c>
      <c r="BJ75" s="32">
        <f t="shared" si="46"/>
        <v>2547.6527999999998</v>
      </c>
      <c r="BL75" s="32">
        <f t="shared" si="47"/>
        <v>0</v>
      </c>
      <c r="BM75" s="32">
        <f t="shared" si="47"/>
        <v>57.469299999999997</v>
      </c>
      <c r="BN75" s="32">
        <f t="shared" si="47"/>
        <v>1997.5914</v>
      </c>
      <c r="BP75" s="32">
        <f t="shared" si="48"/>
        <v>290.12400000000002</v>
      </c>
      <c r="BQ75" s="32">
        <f t="shared" si="48"/>
        <v>1264.3245999999999</v>
      </c>
      <c r="BR75" s="32">
        <f t="shared" si="48"/>
        <v>550.06140000000005</v>
      </c>
      <c r="BT75" s="32">
        <f t="shared" si="49"/>
        <v>290.12400000000002</v>
      </c>
      <c r="BU75" s="32">
        <f t="shared" si="49"/>
        <v>1321.7938999999999</v>
      </c>
      <c r="BV75" s="32">
        <f t="shared" si="49"/>
        <v>2547.6527999999998</v>
      </c>
      <c r="BX75" s="3">
        <v>0</v>
      </c>
      <c r="BY75" s="3">
        <v>0</v>
      </c>
      <c r="BZ75" s="3">
        <v>0</v>
      </c>
    </row>
    <row r="76" spans="1:78" x14ac:dyDescent="0.2">
      <c r="A76" s="207"/>
      <c r="B76" s="207"/>
      <c r="C76" s="34" t="s">
        <v>102</v>
      </c>
      <c r="D76" s="25">
        <v>4231</v>
      </c>
      <c r="E76" s="25">
        <v>5102</v>
      </c>
      <c r="F76" s="25">
        <v>8400</v>
      </c>
      <c r="G76" s="26"/>
      <c r="H76" s="48">
        <v>1000</v>
      </c>
      <c r="I76" s="49">
        <v>869</v>
      </c>
      <c r="J76" s="49">
        <v>692</v>
      </c>
      <c r="K76" s="46"/>
      <c r="L76" s="28">
        <f t="shared" si="50"/>
        <v>30687.866099999999</v>
      </c>
      <c r="M76" s="28">
        <f t="shared" si="50"/>
        <v>41886.909799999994</v>
      </c>
      <c r="N76" s="28">
        <f t="shared" si="50"/>
        <v>81061.679999999993</v>
      </c>
      <c r="P76" s="28">
        <f t="shared" si="51"/>
        <v>7253.0999999999995</v>
      </c>
      <c r="Q76" s="28">
        <f t="shared" si="51"/>
        <v>7134.4030999999995</v>
      </c>
      <c r="R76" s="28">
        <f t="shared" si="51"/>
        <v>6677.9384</v>
      </c>
      <c r="T76" s="29">
        <v>2599</v>
      </c>
      <c r="U76" s="29">
        <v>4995</v>
      </c>
      <c r="V76" s="29">
        <v>2989</v>
      </c>
      <c r="X76" s="30">
        <v>7563</v>
      </c>
      <c r="Y76" s="30">
        <v>8207</v>
      </c>
      <c r="Z76" s="30">
        <v>11758</v>
      </c>
      <c r="AB76" s="28">
        <f t="shared" si="44"/>
        <v>18850.8069</v>
      </c>
      <c r="AC76" s="28">
        <f t="shared" si="44"/>
        <v>41008.450499999999</v>
      </c>
      <c r="AD76" s="28">
        <f t="shared" si="44"/>
        <v>28844.447799999998</v>
      </c>
      <c r="AF76" s="28">
        <f t="shared" si="26"/>
        <v>54855.195299999999</v>
      </c>
      <c r="AG76" s="28">
        <f t="shared" si="26"/>
        <v>67378.64929999999</v>
      </c>
      <c r="AH76" s="28">
        <f t="shared" si="26"/>
        <v>113467.05159999999</v>
      </c>
      <c r="AJ76" s="28">
        <f t="shared" si="32"/>
        <v>29226.539142857142</v>
      </c>
      <c r="AK76" s="28">
        <f t="shared" si="33"/>
        <v>41886.909799999994</v>
      </c>
      <c r="AL76" s="28">
        <f t="shared" si="34"/>
        <v>81061.679999999993</v>
      </c>
      <c r="AN76" s="28">
        <f t="shared" si="45"/>
        <v>54855.195299999999</v>
      </c>
      <c r="AO76" s="28">
        <f t="shared" si="45"/>
        <v>67378.64929999999</v>
      </c>
      <c r="AP76" s="28">
        <f t="shared" si="45"/>
        <v>113467.05159999999</v>
      </c>
      <c r="AR76" s="31"/>
      <c r="AS76" s="31"/>
      <c r="AT76" s="31"/>
      <c r="AV76" s="31"/>
      <c r="AW76" s="31"/>
      <c r="AX76" s="31"/>
      <c r="AZ76" s="32">
        <f t="shared" si="28"/>
        <v>-10375.732242857142</v>
      </c>
      <c r="BA76" s="32">
        <f t="shared" si="28"/>
        <v>-878.45929999999498</v>
      </c>
      <c r="BB76" s="32">
        <f t="shared" si="28"/>
        <v>-52217.232199999999</v>
      </c>
      <c r="BD76" s="32">
        <f t="shared" si="29"/>
        <v>47602.095300000001</v>
      </c>
      <c r="BE76" s="32">
        <f t="shared" si="29"/>
        <v>60244.246199999994</v>
      </c>
      <c r="BF76" s="32">
        <f t="shared" si="29"/>
        <v>106789.11319999999</v>
      </c>
      <c r="BG76" s="33"/>
      <c r="BH76" s="32">
        <f t="shared" si="46"/>
        <v>37226.363057142858</v>
      </c>
      <c r="BI76" s="32">
        <f t="shared" si="46"/>
        <v>59365.786899999999</v>
      </c>
      <c r="BJ76" s="32">
        <f t="shared" si="46"/>
        <v>54571.880999999994</v>
      </c>
      <c r="BL76" s="32">
        <f t="shared" si="47"/>
        <v>-11837.0592</v>
      </c>
      <c r="BM76" s="32">
        <f t="shared" si="47"/>
        <v>-878.45929999999498</v>
      </c>
      <c r="BN76" s="32">
        <f t="shared" si="47"/>
        <v>-52217.232199999999</v>
      </c>
      <c r="BP76" s="32">
        <f t="shared" si="48"/>
        <v>47602.095300000001</v>
      </c>
      <c r="BQ76" s="32">
        <f t="shared" si="48"/>
        <v>60244.246199999994</v>
      </c>
      <c r="BR76" s="32">
        <f t="shared" si="48"/>
        <v>106789.11319999999</v>
      </c>
      <c r="BT76" s="32">
        <f t="shared" si="49"/>
        <v>35765.036099999998</v>
      </c>
      <c r="BU76" s="32">
        <f t="shared" si="49"/>
        <v>59365.786899999999</v>
      </c>
      <c r="BV76" s="32">
        <f t="shared" si="49"/>
        <v>54571.880999999994</v>
      </c>
      <c r="BX76" s="3">
        <v>0</v>
      </c>
      <c r="BY76" s="3">
        <v>1</v>
      </c>
      <c r="BZ76" s="3">
        <v>1</v>
      </c>
    </row>
    <row r="77" spans="1:78" x14ac:dyDescent="0.2">
      <c r="A77" s="207"/>
      <c r="B77" s="207"/>
      <c r="C77" s="34" t="s">
        <v>103</v>
      </c>
      <c r="D77" s="35">
        <v>-9999999</v>
      </c>
      <c r="E77" s="35">
        <v>-9999999</v>
      </c>
      <c r="F77" s="35">
        <v>-9999999</v>
      </c>
      <c r="G77" s="26"/>
      <c r="H77" s="35">
        <v>-9999999</v>
      </c>
      <c r="I77" s="35">
        <v>-9999999</v>
      </c>
      <c r="J77" s="35">
        <v>-9999999</v>
      </c>
      <c r="K77" s="26"/>
      <c r="L77" s="28">
        <f>+AB77</f>
        <v>3503.2473</v>
      </c>
      <c r="M77" s="28">
        <f>+AC77</f>
        <v>6050.6962999999996</v>
      </c>
      <c r="N77" s="28">
        <f>+AD77</f>
        <v>3618.8249999999998</v>
      </c>
      <c r="P77" s="28">
        <f>+AF77</f>
        <v>36.265500000000003</v>
      </c>
      <c r="Q77" s="28">
        <f>+AG77</f>
        <v>90.308899999999994</v>
      </c>
      <c r="R77" s="28">
        <f>+AH77</f>
        <v>96.501999999999995</v>
      </c>
      <c r="T77" s="29">
        <v>483</v>
      </c>
      <c r="U77" s="29">
        <v>737</v>
      </c>
      <c r="V77" s="29">
        <v>375</v>
      </c>
      <c r="X77" s="30">
        <v>5</v>
      </c>
      <c r="Y77" s="30">
        <v>11</v>
      </c>
      <c r="Z77" s="30">
        <v>10</v>
      </c>
      <c r="AB77" s="28">
        <f t="shared" si="44"/>
        <v>3503.2473</v>
      </c>
      <c r="AC77" s="28">
        <f t="shared" si="44"/>
        <v>6050.6962999999996</v>
      </c>
      <c r="AD77" s="28">
        <f t="shared" si="44"/>
        <v>3618.8249999999998</v>
      </c>
      <c r="AF77" s="28">
        <f t="shared" si="26"/>
        <v>36.265500000000003</v>
      </c>
      <c r="AG77" s="28">
        <f t="shared" si="26"/>
        <v>90.308899999999994</v>
      </c>
      <c r="AH77" s="28">
        <f t="shared" si="26"/>
        <v>96.501999999999995</v>
      </c>
      <c r="AJ77" s="28">
        <f t="shared" si="32"/>
        <v>3336.4259999999999</v>
      </c>
      <c r="AK77" s="28">
        <f t="shared" si="33"/>
        <v>5762.5679047619042</v>
      </c>
      <c r="AL77" s="28">
        <f t="shared" si="34"/>
        <v>3446.4999999999995</v>
      </c>
      <c r="AN77" s="28">
        <f t="shared" si="45"/>
        <v>36.265500000000003</v>
      </c>
      <c r="AO77" s="28">
        <f t="shared" si="45"/>
        <v>90.308899999999994</v>
      </c>
      <c r="AP77" s="28">
        <f t="shared" si="45"/>
        <v>96.501999999999995</v>
      </c>
      <c r="AR77" s="31"/>
      <c r="AS77" s="31"/>
      <c r="AT77" s="31"/>
      <c r="AV77" s="31"/>
      <c r="AW77" s="31"/>
      <c r="AX77" s="31"/>
      <c r="AZ77" s="32">
        <f t="shared" si="28"/>
        <v>0</v>
      </c>
      <c r="BA77" s="32">
        <f t="shared" si="28"/>
        <v>0</v>
      </c>
      <c r="BB77" s="32">
        <f t="shared" si="28"/>
        <v>0</v>
      </c>
      <c r="BD77" s="32">
        <f t="shared" si="29"/>
        <v>0</v>
      </c>
      <c r="BE77" s="32">
        <f t="shared" si="29"/>
        <v>0</v>
      </c>
      <c r="BF77" s="32">
        <f t="shared" si="29"/>
        <v>0</v>
      </c>
      <c r="BG77" s="33"/>
      <c r="BH77" s="32">
        <f t="shared" si="46"/>
        <v>0</v>
      </c>
      <c r="BI77" s="32">
        <f t="shared" si="46"/>
        <v>0</v>
      </c>
      <c r="BJ77" s="32">
        <f t="shared" si="46"/>
        <v>0</v>
      </c>
      <c r="BL77" s="32">
        <f t="shared" si="47"/>
        <v>0</v>
      </c>
      <c r="BM77" s="32">
        <f t="shared" si="47"/>
        <v>0</v>
      </c>
      <c r="BN77" s="32">
        <f t="shared" si="47"/>
        <v>0</v>
      </c>
      <c r="BP77" s="32">
        <f t="shared" si="48"/>
        <v>0</v>
      </c>
      <c r="BQ77" s="32">
        <f t="shared" si="48"/>
        <v>0</v>
      </c>
      <c r="BR77" s="32">
        <f t="shared" si="48"/>
        <v>0</v>
      </c>
      <c r="BT77" s="32">
        <f t="shared" si="49"/>
        <v>0</v>
      </c>
      <c r="BU77" s="32">
        <f t="shared" si="49"/>
        <v>0</v>
      </c>
      <c r="BV77" s="32">
        <f t="shared" si="49"/>
        <v>0</v>
      </c>
      <c r="BX77" s="3">
        <v>0</v>
      </c>
      <c r="BY77" s="3">
        <v>0</v>
      </c>
      <c r="BZ77" s="3">
        <v>0</v>
      </c>
    </row>
    <row r="78" spans="1:78" x14ac:dyDescent="0.2">
      <c r="A78" s="207"/>
      <c r="B78" s="207"/>
      <c r="C78" s="34" t="s">
        <v>104</v>
      </c>
      <c r="D78" s="37">
        <v>1965</v>
      </c>
      <c r="E78" s="37">
        <v>8688</v>
      </c>
      <c r="F78" s="37">
        <v>7476</v>
      </c>
      <c r="G78" s="26"/>
      <c r="H78" s="39">
        <v>20</v>
      </c>
      <c r="I78" s="39">
        <v>39</v>
      </c>
      <c r="J78" s="39">
        <v>40</v>
      </c>
      <c r="K78" s="50"/>
      <c r="L78" s="28">
        <f t="shared" ref="L78:N79" si="52">+D78*L$5</f>
        <v>14252.3415</v>
      </c>
      <c r="M78" s="28">
        <f t="shared" si="52"/>
        <v>71327.611199999999</v>
      </c>
      <c r="N78" s="28">
        <f t="shared" si="52"/>
        <v>72144.895199999999</v>
      </c>
      <c r="P78" s="28">
        <f t="shared" ref="P78:R79" si="53">+H78*P$5</f>
        <v>145.06200000000001</v>
      </c>
      <c r="Q78" s="28">
        <f t="shared" si="53"/>
        <v>320.18609999999995</v>
      </c>
      <c r="R78" s="28">
        <f t="shared" si="53"/>
        <v>386.00799999999998</v>
      </c>
      <c r="T78" s="29">
        <v>1965</v>
      </c>
      <c r="U78" s="29">
        <v>8688</v>
      </c>
      <c r="V78" s="29">
        <v>7476</v>
      </c>
      <c r="X78" s="30">
        <v>20</v>
      </c>
      <c r="Y78" s="30">
        <v>39</v>
      </c>
      <c r="Z78" s="30">
        <v>40</v>
      </c>
      <c r="AB78" s="28">
        <f t="shared" si="44"/>
        <v>14252.3415</v>
      </c>
      <c r="AC78" s="28">
        <f t="shared" si="44"/>
        <v>71327.611199999999</v>
      </c>
      <c r="AD78" s="28">
        <f t="shared" si="44"/>
        <v>72144.895199999999</v>
      </c>
      <c r="AF78" s="28">
        <f t="shared" si="26"/>
        <v>145.06200000000001</v>
      </c>
      <c r="AG78" s="28">
        <f t="shared" si="26"/>
        <v>320.18609999999995</v>
      </c>
      <c r="AH78" s="28">
        <f t="shared" si="26"/>
        <v>386.00799999999998</v>
      </c>
      <c r="AJ78" s="28">
        <f t="shared" si="32"/>
        <v>13573.658571428572</v>
      </c>
      <c r="AK78" s="28">
        <f t="shared" si="33"/>
        <v>67931.058285714287</v>
      </c>
      <c r="AL78" s="28">
        <f t="shared" si="34"/>
        <v>68709.423999999999</v>
      </c>
      <c r="AN78" s="28">
        <f t="shared" si="45"/>
        <v>145.06200000000001</v>
      </c>
      <c r="AO78" s="28">
        <f t="shared" si="45"/>
        <v>320.18609999999995</v>
      </c>
      <c r="AP78" s="28">
        <f t="shared" si="45"/>
        <v>386.00799999999998</v>
      </c>
      <c r="AR78" s="31"/>
      <c r="AS78" s="31"/>
      <c r="AT78" s="31"/>
      <c r="AV78" s="31"/>
      <c r="AW78" s="31"/>
      <c r="AX78" s="31"/>
      <c r="AZ78" s="32">
        <f t="shared" si="28"/>
        <v>0</v>
      </c>
      <c r="BA78" s="32">
        <f t="shared" si="28"/>
        <v>0</v>
      </c>
      <c r="BB78" s="32">
        <f t="shared" si="28"/>
        <v>0</v>
      </c>
      <c r="BD78" s="32">
        <f t="shared" si="29"/>
        <v>0</v>
      </c>
      <c r="BE78" s="32">
        <f t="shared" si="29"/>
        <v>0</v>
      </c>
      <c r="BF78" s="32">
        <f t="shared" si="29"/>
        <v>0</v>
      </c>
      <c r="BG78" s="33"/>
      <c r="BH78" s="32">
        <f t="shared" si="46"/>
        <v>0</v>
      </c>
      <c r="BI78" s="32">
        <f t="shared" si="46"/>
        <v>0</v>
      </c>
      <c r="BJ78" s="32">
        <f t="shared" si="46"/>
        <v>0</v>
      </c>
      <c r="BL78" s="32">
        <f t="shared" si="47"/>
        <v>0</v>
      </c>
      <c r="BM78" s="32">
        <f t="shared" si="47"/>
        <v>0</v>
      </c>
      <c r="BN78" s="32">
        <f t="shared" si="47"/>
        <v>0</v>
      </c>
      <c r="BP78" s="32">
        <f t="shared" si="48"/>
        <v>0</v>
      </c>
      <c r="BQ78" s="32">
        <f t="shared" si="48"/>
        <v>0</v>
      </c>
      <c r="BR78" s="32">
        <f t="shared" si="48"/>
        <v>0</v>
      </c>
      <c r="BT78" s="32">
        <f t="shared" si="49"/>
        <v>0</v>
      </c>
      <c r="BU78" s="32">
        <f t="shared" si="49"/>
        <v>0</v>
      </c>
      <c r="BV78" s="32">
        <f t="shared" si="49"/>
        <v>0</v>
      </c>
      <c r="BX78" s="3">
        <v>0</v>
      </c>
      <c r="BY78" s="3">
        <v>0</v>
      </c>
      <c r="BZ78" s="3">
        <v>0</v>
      </c>
    </row>
    <row r="79" spans="1:78" x14ac:dyDescent="0.2">
      <c r="A79" s="207"/>
      <c r="B79" s="207"/>
      <c r="C79" s="34" t="s">
        <v>105</v>
      </c>
      <c r="D79" s="25">
        <v>1854</v>
      </c>
      <c r="E79" s="25">
        <v>4071</v>
      </c>
      <c r="F79" s="25">
        <v>3558</v>
      </c>
      <c r="G79" s="26"/>
      <c r="H79" s="27">
        <v>17</v>
      </c>
      <c r="I79" s="27">
        <v>13</v>
      </c>
      <c r="J79" s="27">
        <v>14</v>
      </c>
      <c r="K79" s="26"/>
      <c r="L79" s="28">
        <f t="shared" si="52"/>
        <v>13447.2474</v>
      </c>
      <c r="M79" s="28">
        <f t="shared" si="52"/>
        <v>33422.502899999999</v>
      </c>
      <c r="N79" s="28">
        <f t="shared" si="52"/>
        <v>34335.411599999999</v>
      </c>
      <c r="P79" s="28">
        <f t="shared" si="53"/>
        <v>123.3027</v>
      </c>
      <c r="Q79" s="28">
        <f t="shared" si="53"/>
        <v>106.72869999999999</v>
      </c>
      <c r="R79" s="28">
        <f t="shared" si="53"/>
        <v>135.1028</v>
      </c>
      <c r="T79" s="29">
        <v>1158</v>
      </c>
      <c r="U79" s="29">
        <v>3494</v>
      </c>
      <c r="V79" s="29">
        <v>2894</v>
      </c>
      <c r="X79" s="30">
        <v>237</v>
      </c>
      <c r="Y79" s="30">
        <v>295</v>
      </c>
      <c r="Z79" s="30">
        <v>403</v>
      </c>
      <c r="AB79" s="28">
        <f t="shared" si="44"/>
        <v>8399.0897999999997</v>
      </c>
      <c r="AC79" s="28">
        <f t="shared" si="44"/>
        <v>28685.390599999999</v>
      </c>
      <c r="AD79" s="28">
        <f t="shared" si="44"/>
        <v>27927.678799999998</v>
      </c>
      <c r="AF79" s="28">
        <f t="shared" si="26"/>
        <v>1718.9847</v>
      </c>
      <c r="AG79" s="28">
        <f t="shared" si="26"/>
        <v>2421.9204999999997</v>
      </c>
      <c r="AH79" s="28">
        <f t="shared" si="26"/>
        <v>3889.0306</v>
      </c>
      <c r="AJ79" s="28">
        <f t="shared" si="32"/>
        <v>12806.902285714285</v>
      </c>
      <c r="AK79" s="28">
        <f t="shared" si="33"/>
        <v>31830.955142857139</v>
      </c>
      <c r="AL79" s="28">
        <f t="shared" si="34"/>
        <v>32700.392</v>
      </c>
      <c r="AN79" s="28">
        <f t="shared" si="45"/>
        <v>1718.9847</v>
      </c>
      <c r="AO79" s="28">
        <f t="shared" si="45"/>
        <v>2421.9204999999997</v>
      </c>
      <c r="AP79" s="28">
        <f t="shared" si="45"/>
        <v>3889.0306</v>
      </c>
      <c r="AR79" s="31"/>
      <c r="AS79" s="31"/>
      <c r="AT79" s="31"/>
      <c r="AV79" s="31"/>
      <c r="AW79" s="31"/>
      <c r="AX79" s="31"/>
      <c r="AZ79" s="32">
        <f t="shared" si="28"/>
        <v>-4407.8124857142848</v>
      </c>
      <c r="BA79" s="32">
        <f t="shared" si="28"/>
        <v>-3145.5645428571406</v>
      </c>
      <c r="BB79" s="32">
        <f t="shared" si="28"/>
        <v>-4772.713200000002</v>
      </c>
      <c r="BD79" s="32">
        <f t="shared" si="29"/>
        <v>1595.682</v>
      </c>
      <c r="BE79" s="32">
        <f t="shared" si="29"/>
        <v>2315.1917999999996</v>
      </c>
      <c r="BF79" s="32">
        <f t="shared" si="29"/>
        <v>3753.9277999999999</v>
      </c>
      <c r="BG79" s="33"/>
      <c r="BH79" s="32">
        <f t="shared" si="46"/>
        <v>-2812.130485714285</v>
      </c>
      <c r="BI79" s="32">
        <f t="shared" si="46"/>
        <v>-830.37274285714102</v>
      </c>
      <c r="BJ79" s="32">
        <f t="shared" si="46"/>
        <v>-1018.785400000002</v>
      </c>
      <c r="BL79" s="32">
        <f t="shared" si="47"/>
        <v>-5048.1576000000005</v>
      </c>
      <c r="BM79" s="32">
        <f t="shared" si="47"/>
        <v>-4737.1123000000007</v>
      </c>
      <c r="BN79" s="32">
        <f t="shared" si="47"/>
        <v>-6407.7328000000016</v>
      </c>
      <c r="BP79" s="32">
        <f t="shared" si="48"/>
        <v>1595.682</v>
      </c>
      <c r="BQ79" s="32">
        <f t="shared" si="48"/>
        <v>2315.1917999999996</v>
      </c>
      <c r="BR79" s="32">
        <f t="shared" si="48"/>
        <v>3753.9277999999999</v>
      </c>
      <c r="BT79" s="32">
        <f t="shared" si="49"/>
        <v>-3452.4756000000007</v>
      </c>
      <c r="BU79" s="32">
        <f t="shared" si="49"/>
        <v>-2421.9205000000011</v>
      </c>
      <c r="BV79" s="32">
        <f t="shared" si="49"/>
        <v>-2653.8050000000017</v>
      </c>
      <c r="BX79" s="3">
        <v>0</v>
      </c>
      <c r="BY79" s="3">
        <v>0</v>
      </c>
      <c r="BZ79" s="3">
        <v>0</v>
      </c>
    </row>
    <row r="80" spans="1:78" x14ac:dyDescent="0.2">
      <c r="A80" s="207"/>
      <c r="B80" s="207"/>
      <c r="C80" s="34" t="s">
        <v>106</v>
      </c>
      <c r="D80" s="35">
        <v>-9999999</v>
      </c>
      <c r="E80" s="27">
        <v>0</v>
      </c>
      <c r="F80" s="27">
        <v>0</v>
      </c>
      <c r="G80" s="26"/>
      <c r="H80" s="35">
        <v>-9999999</v>
      </c>
      <c r="I80" s="27">
        <v>0</v>
      </c>
      <c r="J80" s="27">
        <v>0</v>
      </c>
      <c r="K80" s="26"/>
      <c r="L80" s="28">
        <f t="shared" ref="L80:N87" si="54">+AB80</f>
        <v>14.5062</v>
      </c>
      <c r="M80" s="28">
        <f>+E80*M$5</f>
        <v>0</v>
      </c>
      <c r="N80" s="28">
        <f>+F80*N$5</f>
        <v>0</v>
      </c>
      <c r="P80" s="28">
        <f t="shared" ref="P80:R87" si="55">+AF80</f>
        <v>79.784099999999995</v>
      </c>
      <c r="Q80" s="28">
        <f>+I80*Q$5</f>
        <v>0</v>
      </c>
      <c r="R80" s="28">
        <f>+J80*R$5</f>
        <v>0</v>
      </c>
      <c r="T80" s="42">
        <v>2</v>
      </c>
      <c r="U80" s="42">
        <v>3</v>
      </c>
      <c r="V80" s="42">
        <v>0</v>
      </c>
      <c r="X80" s="43">
        <v>11</v>
      </c>
      <c r="Y80" s="43">
        <v>7</v>
      </c>
      <c r="Z80" s="43">
        <v>12</v>
      </c>
      <c r="AB80" s="28">
        <f t="shared" si="44"/>
        <v>14.5062</v>
      </c>
      <c r="AC80" s="28">
        <f t="shared" si="44"/>
        <v>24.6297</v>
      </c>
      <c r="AD80" s="28">
        <f t="shared" si="44"/>
        <v>0</v>
      </c>
      <c r="AF80" s="28">
        <f t="shared" si="26"/>
        <v>79.784099999999995</v>
      </c>
      <c r="AG80" s="28">
        <f t="shared" si="26"/>
        <v>57.469299999999997</v>
      </c>
      <c r="AH80" s="28">
        <f t="shared" si="26"/>
        <v>115.80240000000001</v>
      </c>
      <c r="AJ80" s="28">
        <f t="shared" si="32"/>
        <v>13.815428571428571</v>
      </c>
      <c r="AK80" s="28">
        <f t="shared" si="33"/>
        <v>0</v>
      </c>
      <c r="AL80" s="28">
        <f t="shared" si="34"/>
        <v>0</v>
      </c>
      <c r="AN80" s="28">
        <f t="shared" si="45"/>
        <v>79.784099999999995</v>
      </c>
      <c r="AO80" s="28">
        <f t="shared" si="45"/>
        <v>57.469299999999997</v>
      </c>
      <c r="AP80" s="28">
        <f t="shared" si="45"/>
        <v>115.80240000000001</v>
      </c>
      <c r="AR80" s="31"/>
      <c r="AS80" s="31"/>
      <c r="AT80" s="31"/>
      <c r="AV80" s="31"/>
      <c r="AW80" s="31"/>
      <c r="AX80" s="31"/>
      <c r="AZ80" s="32">
        <f t="shared" si="28"/>
        <v>0</v>
      </c>
      <c r="BA80" s="32">
        <f t="shared" si="28"/>
        <v>24.6297</v>
      </c>
      <c r="BB80" s="32">
        <f t="shared" si="28"/>
        <v>0</v>
      </c>
      <c r="BD80" s="32">
        <f t="shared" si="29"/>
        <v>0</v>
      </c>
      <c r="BE80" s="32">
        <f t="shared" si="29"/>
        <v>57.469299999999997</v>
      </c>
      <c r="BF80" s="32">
        <f t="shared" si="29"/>
        <v>115.80240000000001</v>
      </c>
      <c r="BG80" s="33"/>
      <c r="BH80" s="32">
        <f t="shared" si="46"/>
        <v>0</v>
      </c>
      <c r="BI80" s="32">
        <f t="shared" si="46"/>
        <v>82.09899999999999</v>
      </c>
      <c r="BJ80" s="32">
        <f t="shared" si="46"/>
        <v>115.80240000000001</v>
      </c>
      <c r="BL80" s="32">
        <f t="shared" si="47"/>
        <v>0</v>
      </c>
      <c r="BM80" s="32">
        <f t="shared" si="47"/>
        <v>24.6297</v>
      </c>
      <c r="BN80" s="32">
        <f t="shared" si="47"/>
        <v>0</v>
      </c>
      <c r="BP80" s="32">
        <f t="shared" si="48"/>
        <v>0</v>
      </c>
      <c r="BQ80" s="32">
        <f t="shared" si="48"/>
        <v>57.469299999999997</v>
      </c>
      <c r="BR80" s="32">
        <f t="shared" si="48"/>
        <v>115.80240000000001</v>
      </c>
      <c r="BT80" s="32">
        <f t="shared" si="49"/>
        <v>0</v>
      </c>
      <c r="BU80" s="32">
        <f t="shared" si="49"/>
        <v>82.09899999999999</v>
      </c>
      <c r="BV80" s="32">
        <f t="shared" si="49"/>
        <v>115.80240000000001</v>
      </c>
      <c r="BX80" s="3">
        <v>0</v>
      </c>
      <c r="BY80" s="3">
        <v>0</v>
      </c>
      <c r="BZ80" s="3">
        <v>0</v>
      </c>
    </row>
    <row r="81" spans="1:78" x14ac:dyDescent="0.2">
      <c r="A81" s="207"/>
      <c r="B81" s="207"/>
      <c r="C81" s="34" t="s">
        <v>107</v>
      </c>
      <c r="D81" s="35">
        <v>-9999999</v>
      </c>
      <c r="E81" s="35">
        <v>-9999999</v>
      </c>
      <c r="F81" s="35">
        <v>-9999999</v>
      </c>
      <c r="G81" s="26"/>
      <c r="H81" s="35">
        <v>-9999999</v>
      </c>
      <c r="I81" s="35">
        <v>-9999999</v>
      </c>
      <c r="J81" s="35">
        <v>-9999999</v>
      </c>
      <c r="K81" s="26"/>
      <c r="L81" s="28">
        <f t="shared" si="54"/>
        <v>33683.396399999998</v>
      </c>
      <c r="M81" s="28">
        <f t="shared" si="54"/>
        <v>33997.195899999999</v>
      </c>
      <c r="N81" s="28">
        <f t="shared" si="54"/>
        <v>41167.753199999999</v>
      </c>
      <c r="P81" s="28">
        <f t="shared" si="55"/>
        <v>2168.6768999999999</v>
      </c>
      <c r="Q81" s="28">
        <f t="shared" si="55"/>
        <v>1707.6591999999998</v>
      </c>
      <c r="R81" s="28">
        <f t="shared" si="55"/>
        <v>5500.6139999999996</v>
      </c>
      <c r="T81" s="29">
        <v>4644</v>
      </c>
      <c r="U81" s="29">
        <v>4141</v>
      </c>
      <c r="V81" s="29">
        <v>4266</v>
      </c>
      <c r="W81" s="44"/>
      <c r="X81" s="30">
        <v>299</v>
      </c>
      <c r="Y81" s="30">
        <v>208</v>
      </c>
      <c r="Z81" s="30">
        <v>570</v>
      </c>
      <c r="AB81" s="28">
        <f t="shared" si="44"/>
        <v>33683.396399999998</v>
      </c>
      <c r="AC81" s="28">
        <f t="shared" si="44"/>
        <v>33997.195899999999</v>
      </c>
      <c r="AD81" s="28">
        <f t="shared" si="44"/>
        <v>41167.753199999999</v>
      </c>
      <c r="AF81" s="28">
        <f t="shared" si="26"/>
        <v>2168.6768999999999</v>
      </c>
      <c r="AG81" s="28">
        <f t="shared" si="26"/>
        <v>1707.6591999999998</v>
      </c>
      <c r="AH81" s="28">
        <f t="shared" si="26"/>
        <v>5500.6139999999996</v>
      </c>
      <c r="AJ81" s="28">
        <f t="shared" si="32"/>
        <v>32079.425142857141</v>
      </c>
      <c r="AK81" s="28">
        <f t="shared" si="33"/>
        <v>32378.281809523807</v>
      </c>
      <c r="AL81" s="28">
        <f t="shared" si="34"/>
        <v>39207.383999999998</v>
      </c>
      <c r="AN81" s="28">
        <f t="shared" si="45"/>
        <v>2168.6768999999999</v>
      </c>
      <c r="AO81" s="28">
        <f t="shared" si="45"/>
        <v>1707.6591999999998</v>
      </c>
      <c r="AP81" s="28">
        <f t="shared" si="45"/>
        <v>5500.6139999999996</v>
      </c>
      <c r="AR81" s="31"/>
      <c r="AS81" s="31"/>
      <c r="AT81" s="31"/>
      <c r="AV81" s="31"/>
      <c r="AW81" s="31"/>
      <c r="AX81" s="31"/>
      <c r="AZ81" s="32">
        <f t="shared" si="28"/>
        <v>0</v>
      </c>
      <c r="BA81" s="32">
        <f t="shared" si="28"/>
        <v>0</v>
      </c>
      <c r="BB81" s="32">
        <f t="shared" si="28"/>
        <v>0</v>
      </c>
      <c r="BD81" s="32">
        <f t="shared" si="29"/>
        <v>0</v>
      </c>
      <c r="BE81" s="32">
        <f t="shared" si="29"/>
        <v>0</v>
      </c>
      <c r="BF81" s="32">
        <f t="shared" si="29"/>
        <v>0</v>
      </c>
      <c r="BG81" s="33"/>
      <c r="BH81" s="32">
        <f t="shared" si="46"/>
        <v>0</v>
      </c>
      <c r="BI81" s="32">
        <f t="shared" si="46"/>
        <v>0</v>
      </c>
      <c r="BJ81" s="32">
        <f t="shared" si="46"/>
        <v>0</v>
      </c>
      <c r="BL81" s="32">
        <f t="shared" si="47"/>
        <v>0</v>
      </c>
      <c r="BM81" s="32">
        <f t="shared" si="47"/>
        <v>0</v>
      </c>
      <c r="BN81" s="32">
        <f t="shared" si="47"/>
        <v>0</v>
      </c>
      <c r="BP81" s="32">
        <f t="shared" si="48"/>
        <v>0</v>
      </c>
      <c r="BQ81" s="32">
        <f t="shared" si="48"/>
        <v>0</v>
      </c>
      <c r="BR81" s="32">
        <f t="shared" si="48"/>
        <v>0</v>
      </c>
      <c r="BT81" s="32">
        <f t="shared" si="49"/>
        <v>0</v>
      </c>
      <c r="BU81" s="32">
        <f t="shared" si="49"/>
        <v>0</v>
      </c>
      <c r="BV81" s="32">
        <f t="shared" si="49"/>
        <v>0</v>
      </c>
      <c r="BX81" s="3">
        <v>0</v>
      </c>
      <c r="BY81" s="3">
        <v>0</v>
      </c>
      <c r="BZ81" s="3">
        <v>0</v>
      </c>
    </row>
    <row r="82" spans="1:78" x14ac:dyDescent="0.2">
      <c r="A82" s="207"/>
      <c r="B82" s="207"/>
      <c r="C82" s="41" t="s">
        <v>108</v>
      </c>
      <c r="D82" s="51"/>
      <c r="E82" s="51"/>
      <c r="F82" s="51"/>
      <c r="G82" s="52"/>
      <c r="H82" s="51"/>
      <c r="I82" s="51"/>
      <c r="J82" s="51"/>
      <c r="L82" s="28">
        <f t="shared" si="54"/>
        <v>0</v>
      </c>
      <c r="M82" s="28">
        <f t="shared" si="54"/>
        <v>0</v>
      </c>
      <c r="N82" s="28">
        <f t="shared" si="54"/>
        <v>0</v>
      </c>
      <c r="P82" s="28">
        <f t="shared" si="55"/>
        <v>0</v>
      </c>
      <c r="Q82" s="28">
        <f t="shared" si="55"/>
        <v>0</v>
      </c>
      <c r="R82" s="28">
        <f t="shared" si="55"/>
        <v>0</v>
      </c>
      <c r="T82" s="42"/>
      <c r="U82" s="42"/>
      <c r="V82" s="42"/>
      <c r="X82" s="43"/>
      <c r="Y82" s="43"/>
      <c r="Z82" s="43"/>
      <c r="AB82" s="28">
        <f t="shared" si="44"/>
        <v>0</v>
      </c>
      <c r="AC82" s="28">
        <f t="shared" si="44"/>
        <v>0</v>
      </c>
      <c r="AD82" s="28">
        <f t="shared" si="44"/>
        <v>0</v>
      </c>
      <c r="AF82" s="28">
        <f t="shared" si="26"/>
        <v>0</v>
      </c>
      <c r="AG82" s="28">
        <f t="shared" si="26"/>
        <v>0</v>
      </c>
      <c r="AH82" s="28">
        <f t="shared" si="26"/>
        <v>0</v>
      </c>
      <c r="AJ82" s="28">
        <f t="shared" si="32"/>
        <v>0</v>
      </c>
      <c r="AK82" s="28">
        <f t="shared" si="33"/>
        <v>0</v>
      </c>
      <c r="AL82" s="28">
        <f t="shared" si="34"/>
        <v>0</v>
      </c>
      <c r="AN82" s="28">
        <f t="shared" si="45"/>
        <v>0</v>
      </c>
      <c r="AO82" s="28">
        <f t="shared" si="45"/>
        <v>0</v>
      </c>
      <c r="AP82" s="28">
        <f t="shared" si="45"/>
        <v>0</v>
      </c>
      <c r="AR82" s="31"/>
      <c r="AS82" s="31"/>
      <c r="AT82" s="31"/>
      <c r="AV82" s="31"/>
      <c r="AW82" s="31"/>
      <c r="AX82" s="31"/>
      <c r="AZ82" s="32">
        <f t="shared" si="28"/>
        <v>0</v>
      </c>
      <c r="BA82" s="32">
        <f t="shared" si="28"/>
        <v>0</v>
      </c>
      <c r="BB82" s="32">
        <f t="shared" si="28"/>
        <v>0</v>
      </c>
      <c r="BD82" s="32">
        <f t="shared" si="29"/>
        <v>0</v>
      </c>
      <c r="BE82" s="32">
        <f t="shared" si="29"/>
        <v>0</v>
      </c>
      <c r="BF82" s="32">
        <f t="shared" si="29"/>
        <v>0</v>
      </c>
      <c r="BG82" s="33"/>
      <c r="BH82" s="32">
        <f t="shared" si="46"/>
        <v>0</v>
      </c>
      <c r="BI82" s="32">
        <f t="shared" si="46"/>
        <v>0</v>
      </c>
      <c r="BJ82" s="32">
        <f t="shared" si="46"/>
        <v>0</v>
      </c>
      <c r="BL82" s="32">
        <f t="shared" si="47"/>
        <v>0</v>
      </c>
      <c r="BM82" s="32">
        <f t="shared" si="47"/>
        <v>0</v>
      </c>
      <c r="BN82" s="32">
        <f t="shared" si="47"/>
        <v>0</v>
      </c>
      <c r="BP82" s="32">
        <f t="shared" si="48"/>
        <v>0</v>
      </c>
      <c r="BQ82" s="32">
        <f t="shared" si="48"/>
        <v>0</v>
      </c>
      <c r="BR82" s="32">
        <f t="shared" si="48"/>
        <v>0</v>
      </c>
      <c r="BT82" s="32">
        <f t="shared" si="49"/>
        <v>0</v>
      </c>
      <c r="BU82" s="32">
        <f t="shared" si="49"/>
        <v>0</v>
      </c>
      <c r="BV82" s="32">
        <f t="shared" si="49"/>
        <v>0</v>
      </c>
      <c r="BX82" s="3">
        <v>0</v>
      </c>
      <c r="BY82" s="3">
        <v>0</v>
      </c>
      <c r="BZ82" s="3">
        <v>0</v>
      </c>
    </row>
    <row r="83" spans="1:78" x14ac:dyDescent="0.2">
      <c r="A83" s="207"/>
      <c r="B83" s="207"/>
      <c r="C83" s="34" t="s">
        <v>109</v>
      </c>
      <c r="D83" s="25">
        <v>37</v>
      </c>
      <c r="E83" s="35">
        <v>-9999999</v>
      </c>
      <c r="F83" s="35">
        <v>-9999999</v>
      </c>
      <c r="G83" s="26"/>
      <c r="H83" s="27">
        <v>0</v>
      </c>
      <c r="I83" s="35">
        <v>-9999999</v>
      </c>
      <c r="J83" s="35">
        <v>-9999999</v>
      </c>
      <c r="K83" s="26"/>
      <c r="L83" s="28">
        <f>+D83*L$5</f>
        <v>268.36469999999997</v>
      </c>
      <c r="M83" s="28">
        <f t="shared" si="54"/>
        <v>697.8415</v>
      </c>
      <c r="N83" s="28">
        <f t="shared" si="54"/>
        <v>193.00399999999999</v>
      </c>
      <c r="P83" s="28">
        <f>+H83*P$5</f>
        <v>0</v>
      </c>
      <c r="Q83" s="28">
        <f t="shared" si="55"/>
        <v>32.839599999999997</v>
      </c>
      <c r="R83" s="28">
        <f t="shared" si="55"/>
        <v>19.3004</v>
      </c>
      <c r="T83" s="29">
        <v>100</v>
      </c>
      <c r="U83" s="29">
        <v>85</v>
      </c>
      <c r="V83" s="29">
        <v>20</v>
      </c>
      <c r="X83" s="30">
        <v>16</v>
      </c>
      <c r="Y83" s="30">
        <v>4</v>
      </c>
      <c r="Z83" s="30">
        <v>2</v>
      </c>
      <c r="AB83" s="28">
        <f t="shared" si="44"/>
        <v>725.31</v>
      </c>
      <c r="AC83" s="28">
        <f t="shared" si="44"/>
        <v>697.8415</v>
      </c>
      <c r="AD83" s="28">
        <f t="shared" si="44"/>
        <v>193.00399999999999</v>
      </c>
      <c r="AF83" s="28">
        <f t="shared" si="26"/>
        <v>116.0496</v>
      </c>
      <c r="AG83" s="28">
        <f t="shared" si="26"/>
        <v>32.839599999999997</v>
      </c>
      <c r="AH83" s="28">
        <f t="shared" si="26"/>
        <v>19.3004</v>
      </c>
      <c r="AJ83" s="28">
        <f t="shared" si="32"/>
        <v>255.58542857142854</v>
      </c>
      <c r="AK83" s="28">
        <f t="shared" si="33"/>
        <v>664.61095238095231</v>
      </c>
      <c r="AL83" s="28">
        <f t="shared" si="34"/>
        <v>183.8133333333333</v>
      </c>
      <c r="AN83" s="28">
        <f t="shared" si="45"/>
        <v>116.0496</v>
      </c>
      <c r="AO83" s="28">
        <f t="shared" si="45"/>
        <v>32.839599999999997</v>
      </c>
      <c r="AP83" s="28">
        <f t="shared" si="45"/>
        <v>19.3004</v>
      </c>
      <c r="AR83" s="31"/>
      <c r="AS83" s="31"/>
      <c r="AT83" s="31"/>
      <c r="AV83" s="31"/>
      <c r="AW83" s="31"/>
      <c r="AX83" s="31"/>
      <c r="AZ83" s="32">
        <f t="shared" si="28"/>
        <v>469.72457142857138</v>
      </c>
      <c r="BA83" s="32">
        <f t="shared" si="28"/>
        <v>0</v>
      </c>
      <c r="BB83" s="32">
        <f t="shared" si="28"/>
        <v>0</v>
      </c>
      <c r="BD83" s="32">
        <f t="shared" si="29"/>
        <v>116.0496</v>
      </c>
      <c r="BE83" s="32">
        <f t="shared" si="29"/>
        <v>0</v>
      </c>
      <c r="BF83" s="32">
        <f t="shared" si="29"/>
        <v>0</v>
      </c>
      <c r="BG83" s="33"/>
      <c r="BH83" s="32">
        <f t="shared" si="46"/>
        <v>585.77417142857144</v>
      </c>
      <c r="BI83" s="32">
        <f t="shared" si="46"/>
        <v>0</v>
      </c>
      <c r="BJ83" s="32">
        <f t="shared" si="46"/>
        <v>0</v>
      </c>
      <c r="BL83" s="32">
        <f t="shared" si="47"/>
        <v>456.94529999999997</v>
      </c>
      <c r="BM83" s="32">
        <f t="shared" si="47"/>
        <v>0</v>
      </c>
      <c r="BN83" s="32">
        <f t="shared" si="47"/>
        <v>0</v>
      </c>
      <c r="BP83" s="32">
        <f t="shared" si="48"/>
        <v>116.0496</v>
      </c>
      <c r="BQ83" s="32">
        <f t="shared" si="48"/>
        <v>0</v>
      </c>
      <c r="BR83" s="32">
        <f t="shared" si="48"/>
        <v>0</v>
      </c>
      <c r="BT83" s="32">
        <f t="shared" si="49"/>
        <v>572.99489999999992</v>
      </c>
      <c r="BU83" s="32">
        <f t="shared" si="49"/>
        <v>0</v>
      </c>
      <c r="BV83" s="32">
        <f t="shared" si="49"/>
        <v>0</v>
      </c>
      <c r="BX83" s="3">
        <v>0</v>
      </c>
      <c r="BY83" s="3">
        <v>0</v>
      </c>
      <c r="BZ83" s="3">
        <v>0</v>
      </c>
    </row>
    <row r="84" spans="1:78" x14ac:dyDescent="0.2">
      <c r="A84" s="207"/>
      <c r="B84" s="207"/>
      <c r="C84" s="34" t="s">
        <v>110</v>
      </c>
      <c r="D84" s="35">
        <v>-9999999</v>
      </c>
      <c r="E84" s="35">
        <v>-9999999</v>
      </c>
      <c r="F84" s="35">
        <v>-9999999</v>
      </c>
      <c r="G84" s="26"/>
      <c r="H84" s="35">
        <v>-9999999</v>
      </c>
      <c r="I84" s="35">
        <v>-9999999</v>
      </c>
      <c r="J84" s="35">
        <v>-9999999</v>
      </c>
      <c r="K84" s="26"/>
      <c r="L84" s="28">
        <f>+AB84</f>
        <v>660.03210000000001</v>
      </c>
      <c r="M84" s="28">
        <f t="shared" si="54"/>
        <v>2947.3540999999996</v>
      </c>
      <c r="N84" s="28">
        <f t="shared" si="54"/>
        <v>1968.6407999999999</v>
      </c>
      <c r="P84" s="28">
        <f>+AF84</f>
        <v>145.06200000000001</v>
      </c>
      <c r="Q84" s="28">
        <f t="shared" si="55"/>
        <v>8.2098999999999993</v>
      </c>
      <c r="R84" s="28">
        <f t="shared" si="55"/>
        <v>57.901200000000003</v>
      </c>
      <c r="T84" s="29">
        <v>91</v>
      </c>
      <c r="U84" s="29">
        <v>359</v>
      </c>
      <c r="V84" s="29">
        <v>204</v>
      </c>
      <c r="X84" s="30">
        <v>20</v>
      </c>
      <c r="Y84" s="30">
        <v>1</v>
      </c>
      <c r="Z84" s="30">
        <v>6</v>
      </c>
      <c r="AB84" s="28">
        <f t="shared" si="44"/>
        <v>660.03210000000001</v>
      </c>
      <c r="AC84" s="28">
        <f t="shared" si="44"/>
        <v>2947.3540999999996</v>
      </c>
      <c r="AD84" s="28">
        <f t="shared" si="44"/>
        <v>1968.6407999999999</v>
      </c>
      <c r="AF84" s="28">
        <f t="shared" si="26"/>
        <v>145.06200000000001</v>
      </c>
      <c r="AG84" s="28">
        <f t="shared" si="26"/>
        <v>8.2098999999999993</v>
      </c>
      <c r="AH84" s="28">
        <f t="shared" si="26"/>
        <v>57.901200000000003</v>
      </c>
      <c r="AJ84" s="28">
        <f t="shared" si="32"/>
        <v>628.60199999999998</v>
      </c>
      <c r="AK84" s="28">
        <f t="shared" si="33"/>
        <v>2807.0039047619043</v>
      </c>
      <c r="AL84" s="28">
        <f t="shared" si="34"/>
        <v>1874.8959999999997</v>
      </c>
      <c r="AN84" s="28">
        <f t="shared" si="45"/>
        <v>145.06200000000001</v>
      </c>
      <c r="AO84" s="28">
        <f t="shared" si="45"/>
        <v>8.2098999999999993</v>
      </c>
      <c r="AP84" s="28">
        <f t="shared" si="45"/>
        <v>57.901200000000003</v>
      </c>
      <c r="AR84" s="31"/>
      <c r="AS84" s="31"/>
      <c r="AT84" s="31"/>
      <c r="AV84" s="31"/>
      <c r="AW84" s="31"/>
      <c r="AX84" s="31"/>
      <c r="AZ84" s="32">
        <f t="shared" si="28"/>
        <v>0</v>
      </c>
      <c r="BA84" s="32">
        <f t="shared" si="28"/>
        <v>0</v>
      </c>
      <c r="BB84" s="32">
        <f t="shared" si="28"/>
        <v>0</v>
      </c>
      <c r="BD84" s="32">
        <f t="shared" si="29"/>
        <v>0</v>
      </c>
      <c r="BE84" s="32">
        <f t="shared" si="29"/>
        <v>0</v>
      </c>
      <c r="BF84" s="32">
        <f t="shared" si="29"/>
        <v>0</v>
      </c>
      <c r="BG84" s="33"/>
      <c r="BH84" s="32">
        <f t="shared" si="46"/>
        <v>0</v>
      </c>
      <c r="BI84" s="32">
        <f t="shared" si="46"/>
        <v>0</v>
      </c>
      <c r="BJ84" s="32">
        <f t="shared" si="46"/>
        <v>0</v>
      </c>
      <c r="BL84" s="32">
        <f t="shared" si="47"/>
        <v>0</v>
      </c>
      <c r="BM84" s="32">
        <f t="shared" si="47"/>
        <v>0</v>
      </c>
      <c r="BN84" s="32">
        <f t="shared" si="47"/>
        <v>0</v>
      </c>
      <c r="BP84" s="32">
        <f t="shared" si="48"/>
        <v>0</v>
      </c>
      <c r="BQ84" s="32">
        <f t="shared" si="48"/>
        <v>0</v>
      </c>
      <c r="BR84" s="32">
        <f t="shared" si="48"/>
        <v>0</v>
      </c>
      <c r="BT84" s="32">
        <f t="shared" si="49"/>
        <v>0</v>
      </c>
      <c r="BU84" s="32">
        <f t="shared" si="49"/>
        <v>0</v>
      </c>
      <c r="BV84" s="32">
        <f t="shared" si="49"/>
        <v>0</v>
      </c>
      <c r="BX84" s="3">
        <v>0</v>
      </c>
      <c r="BY84" s="3">
        <v>0</v>
      </c>
      <c r="BZ84" s="3">
        <v>0</v>
      </c>
    </row>
    <row r="85" spans="1:78" x14ac:dyDescent="0.2">
      <c r="A85" s="207"/>
      <c r="B85" s="207"/>
      <c r="C85" s="34" t="s">
        <v>111</v>
      </c>
      <c r="D85" s="25">
        <v>64</v>
      </c>
      <c r="E85" s="25">
        <v>41</v>
      </c>
      <c r="F85" s="35">
        <v>-9999999</v>
      </c>
      <c r="G85" s="26"/>
      <c r="H85" s="27">
        <v>51</v>
      </c>
      <c r="I85" s="27">
        <v>0</v>
      </c>
      <c r="J85" s="35">
        <v>-9999999</v>
      </c>
      <c r="K85" s="26"/>
      <c r="L85" s="28">
        <f>+D85*L$5</f>
        <v>464.19839999999999</v>
      </c>
      <c r="M85" s="28">
        <f>+E85*M$5</f>
        <v>336.60589999999996</v>
      </c>
      <c r="N85" s="28">
        <f t="shared" si="54"/>
        <v>1515.0814</v>
      </c>
      <c r="P85" s="28">
        <f>+H85*P$5</f>
        <v>369.90809999999999</v>
      </c>
      <c r="Q85" s="28">
        <f>+I85*Q$5</f>
        <v>0</v>
      </c>
      <c r="R85" s="28">
        <f t="shared" si="55"/>
        <v>86.851799999999997</v>
      </c>
      <c r="T85" s="29">
        <v>89</v>
      </c>
      <c r="U85" s="29">
        <v>253</v>
      </c>
      <c r="V85" s="29">
        <v>157</v>
      </c>
      <c r="X85" s="30">
        <v>21</v>
      </c>
      <c r="Y85" s="30">
        <v>3</v>
      </c>
      <c r="Z85" s="30">
        <v>9</v>
      </c>
      <c r="AB85" s="28">
        <f t="shared" si="44"/>
        <v>645.52589999999998</v>
      </c>
      <c r="AC85" s="28">
        <f t="shared" si="44"/>
        <v>2077.1046999999999</v>
      </c>
      <c r="AD85" s="28">
        <f t="shared" si="44"/>
        <v>1515.0814</v>
      </c>
      <c r="AF85" s="28">
        <f t="shared" si="26"/>
        <v>152.3151</v>
      </c>
      <c r="AG85" s="28">
        <f t="shared" si="26"/>
        <v>24.6297</v>
      </c>
      <c r="AH85" s="28">
        <f t="shared" si="26"/>
        <v>86.851799999999997</v>
      </c>
      <c r="AJ85" s="28">
        <f t="shared" si="32"/>
        <v>442.09371428571427</v>
      </c>
      <c r="AK85" s="28">
        <f t="shared" si="33"/>
        <v>320.57704761904756</v>
      </c>
      <c r="AL85" s="28">
        <f t="shared" si="34"/>
        <v>1442.9346666666665</v>
      </c>
      <c r="AN85" s="28">
        <f t="shared" si="45"/>
        <v>152.3151</v>
      </c>
      <c r="AO85" s="28">
        <f t="shared" si="45"/>
        <v>24.6297</v>
      </c>
      <c r="AP85" s="28">
        <f t="shared" si="45"/>
        <v>86.851799999999997</v>
      </c>
      <c r="AR85" s="31"/>
      <c r="AS85" s="31"/>
      <c r="AT85" s="31"/>
      <c r="AV85" s="31"/>
      <c r="AW85" s="31"/>
      <c r="AX85" s="31"/>
      <c r="AZ85" s="32">
        <f t="shared" si="28"/>
        <v>203.43218571428571</v>
      </c>
      <c r="BA85" s="32">
        <f t="shared" si="28"/>
        <v>1756.5276523809523</v>
      </c>
      <c r="BB85" s="32">
        <f t="shared" si="28"/>
        <v>0</v>
      </c>
      <c r="BD85" s="32">
        <f t="shared" si="29"/>
        <v>-217.59299999999999</v>
      </c>
      <c r="BE85" s="32">
        <f t="shared" si="29"/>
        <v>24.6297</v>
      </c>
      <c r="BF85" s="32">
        <f t="shared" si="29"/>
        <v>0</v>
      </c>
      <c r="BG85" s="33"/>
      <c r="BH85" s="32">
        <f t="shared" si="46"/>
        <v>-14.160814285714281</v>
      </c>
      <c r="BI85" s="32">
        <f t="shared" si="46"/>
        <v>1781.1573523809523</v>
      </c>
      <c r="BJ85" s="32">
        <f t="shared" si="46"/>
        <v>0</v>
      </c>
      <c r="BL85" s="32">
        <f t="shared" si="47"/>
        <v>181.32749999999999</v>
      </c>
      <c r="BM85" s="32">
        <f t="shared" si="47"/>
        <v>1740.4987999999998</v>
      </c>
      <c r="BN85" s="32">
        <f t="shared" si="47"/>
        <v>0</v>
      </c>
      <c r="BP85" s="32">
        <f t="shared" si="48"/>
        <v>-217.59299999999999</v>
      </c>
      <c r="BQ85" s="32">
        <f t="shared" si="48"/>
        <v>24.6297</v>
      </c>
      <c r="BR85" s="32">
        <f t="shared" si="48"/>
        <v>0</v>
      </c>
      <c r="BT85" s="32">
        <f t="shared" si="49"/>
        <v>-36.265500000000003</v>
      </c>
      <c r="BU85" s="32">
        <f t="shared" si="49"/>
        <v>1765.1284999999998</v>
      </c>
      <c r="BV85" s="32">
        <f t="shared" si="49"/>
        <v>0</v>
      </c>
      <c r="BX85" s="3">
        <v>0</v>
      </c>
      <c r="BY85" s="3">
        <v>0</v>
      </c>
      <c r="BZ85" s="3">
        <v>0</v>
      </c>
    </row>
    <row r="86" spans="1:78" x14ac:dyDescent="0.2">
      <c r="A86" s="207"/>
      <c r="B86" s="207"/>
      <c r="C86" s="34" t="s">
        <v>112</v>
      </c>
      <c r="D86" s="35">
        <v>-9999999</v>
      </c>
      <c r="E86" s="35">
        <v>-9999999</v>
      </c>
      <c r="F86" s="35">
        <v>-9999999</v>
      </c>
      <c r="G86" s="26"/>
      <c r="H86" s="35">
        <v>-9999999</v>
      </c>
      <c r="I86" s="35">
        <v>-9999999</v>
      </c>
      <c r="J86" s="35">
        <v>-9999999</v>
      </c>
      <c r="K86" s="26"/>
      <c r="L86" s="28">
        <f>+AB86</f>
        <v>32240.029500000001</v>
      </c>
      <c r="M86" s="28">
        <f>+AC86</f>
        <v>128772.28149999998</v>
      </c>
      <c r="N86" s="28">
        <f t="shared" si="54"/>
        <v>173047.38639999999</v>
      </c>
      <c r="P86" s="28">
        <f>+AF86</f>
        <v>4141.5200999999997</v>
      </c>
      <c r="Q86" s="28">
        <f>+AG86</f>
        <v>9819.0403999999999</v>
      </c>
      <c r="R86" s="28">
        <f t="shared" si="55"/>
        <v>8607.9784</v>
      </c>
      <c r="T86" s="29">
        <v>4445</v>
      </c>
      <c r="U86" s="29">
        <v>15685</v>
      </c>
      <c r="V86" s="29">
        <v>17932</v>
      </c>
      <c r="X86" s="30">
        <v>571</v>
      </c>
      <c r="Y86" s="30">
        <v>1196</v>
      </c>
      <c r="Z86" s="30">
        <v>892</v>
      </c>
      <c r="AB86" s="28">
        <f t="shared" si="44"/>
        <v>32240.029500000001</v>
      </c>
      <c r="AC86" s="28">
        <f t="shared" si="44"/>
        <v>128772.28149999998</v>
      </c>
      <c r="AD86" s="28">
        <f t="shared" si="44"/>
        <v>173047.38639999999</v>
      </c>
      <c r="AF86" s="28">
        <f t="shared" si="26"/>
        <v>4141.5200999999997</v>
      </c>
      <c r="AG86" s="28">
        <f t="shared" si="26"/>
        <v>9819.0403999999999</v>
      </c>
      <c r="AH86" s="28">
        <f t="shared" si="26"/>
        <v>8607.9784</v>
      </c>
      <c r="AJ86" s="28">
        <f t="shared" si="32"/>
        <v>30704.79</v>
      </c>
      <c r="AK86" s="28">
        <f t="shared" si="33"/>
        <v>122640.26809523808</v>
      </c>
      <c r="AL86" s="28">
        <f t="shared" si="34"/>
        <v>164807.03466666664</v>
      </c>
      <c r="AN86" s="28">
        <f t="shared" si="45"/>
        <v>4141.5200999999997</v>
      </c>
      <c r="AO86" s="28">
        <f t="shared" si="45"/>
        <v>9819.0403999999999</v>
      </c>
      <c r="AP86" s="28">
        <f t="shared" si="45"/>
        <v>8607.9784</v>
      </c>
      <c r="AR86" s="31"/>
      <c r="AS86" s="31"/>
      <c r="AT86" s="31"/>
      <c r="AV86" s="31"/>
      <c r="AW86" s="31"/>
      <c r="AX86" s="31"/>
      <c r="AZ86" s="32">
        <f t="shared" si="28"/>
        <v>0</v>
      </c>
      <c r="BA86" s="32">
        <f t="shared" si="28"/>
        <v>0</v>
      </c>
      <c r="BB86" s="32">
        <f t="shared" si="28"/>
        <v>0</v>
      </c>
      <c r="BD86" s="32">
        <f t="shared" si="29"/>
        <v>0</v>
      </c>
      <c r="BE86" s="32">
        <f t="shared" si="29"/>
        <v>0</v>
      </c>
      <c r="BF86" s="32">
        <f t="shared" si="29"/>
        <v>0</v>
      </c>
      <c r="BG86" s="33"/>
      <c r="BH86" s="32">
        <f t="shared" si="46"/>
        <v>0</v>
      </c>
      <c r="BI86" s="32">
        <f t="shared" si="46"/>
        <v>0</v>
      </c>
      <c r="BJ86" s="32">
        <f t="shared" si="46"/>
        <v>0</v>
      </c>
      <c r="BL86" s="32">
        <f t="shared" si="47"/>
        <v>0</v>
      </c>
      <c r="BM86" s="32">
        <f t="shared" si="47"/>
        <v>0</v>
      </c>
      <c r="BN86" s="32">
        <f t="shared" si="47"/>
        <v>0</v>
      </c>
      <c r="BP86" s="32">
        <f t="shared" si="48"/>
        <v>0</v>
      </c>
      <c r="BQ86" s="32">
        <f t="shared" si="48"/>
        <v>0</v>
      </c>
      <c r="BR86" s="32">
        <f t="shared" si="48"/>
        <v>0</v>
      </c>
      <c r="BT86" s="32">
        <f t="shared" si="49"/>
        <v>0</v>
      </c>
      <c r="BU86" s="32">
        <f t="shared" si="49"/>
        <v>0</v>
      </c>
      <c r="BV86" s="32">
        <f t="shared" si="49"/>
        <v>0</v>
      </c>
      <c r="BX86" s="3">
        <v>0</v>
      </c>
      <c r="BY86" s="3">
        <v>0</v>
      </c>
      <c r="BZ86" s="3">
        <v>0</v>
      </c>
    </row>
    <row r="87" spans="1:78" x14ac:dyDescent="0.2">
      <c r="A87" s="207"/>
      <c r="B87" s="207"/>
      <c r="C87" s="34" t="s">
        <v>113</v>
      </c>
      <c r="D87" s="27">
        <v>0</v>
      </c>
      <c r="E87" s="27">
        <v>0</v>
      </c>
      <c r="F87" s="35">
        <v>-9999999</v>
      </c>
      <c r="G87" s="26"/>
      <c r="H87" s="27">
        <v>0</v>
      </c>
      <c r="I87" s="27">
        <v>0</v>
      </c>
      <c r="J87" s="35">
        <v>-9999999</v>
      </c>
      <c r="K87" s="26"/>
      <c r="L87" s="28">
        <f t="shared" ref="L87:N109" si="56">+D87*L$5</f>
        <v>0</v>
      </c>
      <c r="M87" s="28">
        <f t="shared" si="56"/>
        <v>0</v>
      </c>
      <c r="N87" s="28">
        <f t="shared" si="54"/>
        <v>1582.6328000000001</v>
      </c>
      <c r="P87" s="28">
        <f t="shared" ref="P87:R109" si="57">+H87*P$5</f>
        <v>0</v>
      </c>
      <c r="Q87" s="28">
        <f t="shared" si="57"/>
        <v>0</v>
      </c>
      <c r="R87" s="28">
        <f t="shared" si="55"/>
        <v>67.551400000000001</v>
      </c>
      <c r="T87" s="29">
        <v>1260</v>
      </c>
      <c r="U87" s="29">
        <v>41</v>
      </c>
      <c r="V87" s="29">
        <v>164</v>
      </c>
      <c r="X87" s="43">
        <v>18</v>
      </c>
      <c r="Y87" s="43">
        <v>11</v>
      </c>
      <c r="Z87" s="43">
        <v>7</v>
      </c>
      <c r="AB87" s="28">
        <f t="shared" si="44"/>
        <v>9138.905999999999</v>
      </c>
      <c r="AC87" s="28">
        <f t="shared" si="44"/>
        <v>336.60589999999996</v>
      </c>
      <c r="AD87" s="28">
        <f t="shared" si="44"/>
        <v>1582.6328000000001</v>
      </c>
      <c r="AF87" s="28">
        <f t="shared" si="26"/>
        <v>130.5558</v>
      </c>
      <c r="AG87" s="28">
        <f t="shared" si="26"/>
        <v>90.308899999999994</v>
      </c>
      <c r="AH87" s="28">
        <f t="shared" si="26"/>
        <v>67.551400000000001</v>
      </c>
      <c r="AJ87" s="28">
        <f t="shared" si="32"/>
        <v>0</v>
      </c>
      <c r="AK87" s="28">
        <f t="shared" si="33"/>
        <v>0</v>
      </c>
      <c r="AL87" s="28">
        <f t="shared" si="34"/>
        <v>1507.2693333333334</v>
      </c>
      <c r="AN87" s="28">
        <f t="shared" si="45"/>
        <v>130.5558</v>
      </c>
      <c r="AO87" s="28">
        <f t="shared" si="45"/>
        <v>90.308899999999994</v>
      </c>
      <c r="AP87" s="28">
        <f t="shared" si="45"/>
        <v>67.551400000000001</v>
      </c>
      <c r="AR87" s="31"/>
      <c r="AS87" s="31"/>
      <c r="AT87" s="31"/>
      <c r="AV87" s="31"/>
      <c r="AW87" s="31"/>
      <c r="AX87" s="31"/>
      <c r="AZ87" s="32">
        <f t="shared" si="28"/>
        <v>9138.905999999999</v>
      </c>
      <c r="BA87" s="32">
        <f t="shared" si="28"/>
        <v>336.60589999999996</v>
      </c>
      <c r="BB87" s="32">
        <f t="shared" si="28"/>
        <v>0</v>
      </c>
      <c r="BD87" s="32">
        <f t="shared" si="29"/>
        <v>130.5558</v>
      </c>
      <c r="BE87" s="32">
        <f t="shared" si="29"/>
        <v>90.308899999999994</v>
      </c>
      <c r="BF87" s="32">
        <f t="shared" si="29"/>
        <v>0</v>
      </c>
      <c r="BG87" s="33"/>
      <c r="BH87" s="32">
        <f t="shared" si="46"/>
        <v>9269.4617999999991</v>
      </c>
      <c r="BI87" s="32">
        <f t="shared" si="46"/>
        <v>426.91479999999996</v>
      </c>
      <c r="BJ87" s="32">
        <f t="shared" si="46"/>
        <v>0</v>
      </c>
      <c r="BL87" s="32">
        <f t="shared" si="47"/>
        <v>9138.905999999999</v>
      </c>
      <c r="BM87" s="32">
        <f t="shared" si="47"/>
        <v>336.60589999999996</v>
      </c>
      <c r="BN87" s="32">
        <f t="shared" si="47"/>
        <v>0</v>
      </c>
      <c r="BP87" s="32">
        <f t="shared" si="48"/>
        <v>130.5558</v>
      </c>
      <c r="BQ87" s="32">
        <f t="shared" si="48"/>
        <v>90.308899999999994</v>
      </c>
      <c r="BR87" s="32">
        <f t="shared" si="48"/>
        <v>0</v>
      </c>
      <c r="BT87" s="32">
        <f t="shared" si="49"/>
        <v>9269.4617999999991</v>
      </c>
      <c r="BU87" s="32">
        <f t="shared" si="49"/>
        <v>426.91479999999996</v>
      </c>
      <c r="BV87" s="32">
        <f t="shared" si="49"/>
        <v>0</v>
      </c>
      <c r="BX87" s="3">
        <v>0</v>
      </c>
      <c r="BY87" s="3">
        <v>0</v>
      </c>
      <c r="BZ87" s="3">
        <v>0</v>
      </c>
    </row>
    <row r="88" spans="1:78" x14ac:dyDescent="0.2">
      <c r="A88" s="207"/>
      <c r="B88" s="207"/>
      <c r="C88" s="34" t="s">
        <v>292</v>
      </c>
      <c r="D88" s="37">
        <v>1280</v>
      </c>
      <c r="E88" s="39">
        <v>882</v>
      </c>
      <c r="F88" s="39">
        <v>600</v>
      </c>
      <c r="G88" s="26"/>
      <c r="H88" s="39">
        <v>158</v>
      </c>
      <c r="I88" s="37">
        <v>2942</v>
      </c>
      <c r="J88" s="39">
        <v>80</v>
      </c>
      <c r="K88" s="26"/>
      <c r="L88" s="28">
        <f t="shared" si="56"/>
        <v>9283.9680000000008</v>
      </c>
      <c r="M88" s="28">
        <f t="shared" si="56"/>
        <v>7241.1317999999992</v>
      </c>
      <c r="N88" s="28">
        <f t="shared" si="56"/>
        <v>5790.12</v>
      </c>
      <c r="P88" s="28">
        <f t="shared" si="57"/>
        <v>1145.9898000000001</v>
      </c>
      <c r="Q88" s="28">
        <f t="shared" si="57"/>
        <v>24153.525799999999</v>
      </c>
      <c r="R88" s="28">
        <f t="shared" si="57"/>
        <v>772.01599999999996</v>
      </c>
      <c r="T88" s="29">
        <v>1280</v>
      </c>
      <c r="U88" s="29">
        <v>882</v>
      </c>
      <c r="V88" s="29">
        <v>600</v>
      </c>
      <c r="X88" s="30">
        <v>158</v>
      </c>
      <c r="Y88" s="30">
        <v>2942</v>
      </c>
      <c r="Z88" s="30">
        <v>80</v>
      </c>
      <c r="AB88" s="28">
        <f t="shared" si="44"/>
        <v>9283.9680000000008</v>
      </c>
      <c r="AC88" s="28">
        <f t="shared" si="44"/>
        <v>7241.1317999999992</v>
      </c>
      <c r="AD88" s="28">
        <f t="shared" si="44"/>
        <v>5790.12</v>
      </c>
      <c r="AF88" s="28">
        <f t="shared" si="26"/>
        <v>1145.9898000000001</v>
      </c>
      <c r="AG88" s="28">
        <f t="shared" si="26"/>
        <v>24153.525799999999</v>
      </c>
      <c r="AH88" s="28">
        <f t="shared" si="26"/>
        <v>772.01599999999996</v>
      </c>
      <c r="AJ88" s="28">
        <f t="shared" si="32"/>
        <v>8841.8742857142861</v>
      </c>
      <c r="AK88" s="28">
        <f t="shared" si="33"/>
        <v>6896.3159999999989</v>
      </c>
      <c r="AL88" s="28">
        <f t="shared" si="34"/>
        <v>5514.4</v>
      </c>
      <c r="AN88" s="28">
        <f t="shared" si="45"/>
        <v>1145.9898000000001</v>
      </c>
      <c r="AO88" s="28">
        <f t="shared" si="45"/>
        <v>24153.525799999999</v>
      </c>
      <c r="AP88" s="28">
        <f t="shared" si="45"/>
        <v>772.01599999999996</v>
      </c>
      <c r="AR88" s="31"/>
      <c r="AS88" s="31"/>
      <c r="AT88" s="31"/>
      <c r="AV88" s="31"/>
      <c r="AW88" s="31"/>
      <c r="AX88" s="31"/>
      <c r="AZ88" s="32">
        <f t="shared" si="28"/>
        <v>0</v>
      </c>
      <c r="BA88" s="32">
        <f t="shared" si="28"/>
        <v>0</v>
      </c>
      <c r="BB88" s="32">
        <f t="shared" si="28"/>
        <v>0</v>
      </c>
      <c r="BD88" s="32">
        <f t="shared" si="29"/>
        <v>0</v>
      </c>
      <c r="BE88" s="32">
        <f t="shared" si="29"/>
        <v>0</v>
      </c>
      <c r="BF88" s="32">
        <f t="shared" si="29"/>
        <v>0</v>
      </c>
      <c r="BG88" s="33"/>
      <c r="BH88" s="32">
        <f t="shared" si="46"/>
        <v>0</v>
      </c>
      <c r="BI88" s="32">
        <f t="shared" si="46"/>
        <v>0</v>
      </c>
      <c r="BJ88" s="32">
        <f t="shared" si="46"/>
        <v>0</v>
      </c>
      <c r="BL88" s="32">
        <f t="shared" si="47"/>
        <v>0</v>
      </c>
      <c r="BM88" s="32">
        <f t="shared" si="47"/>
        <v>0</v>
      </c>
      <c r="BN88" s="32">
        <f t="shared" si="47"/>
        <v>0</v>
      </c>
      <c r="BP88" s="32">
        <f t="shared" si="48"/>
        <v>0</v>
      </c>
      <c r="BQ88" s="32">
        <f t="shared" si="48"/>
        <v>0</v>
      </c>
      <c r="BR88" s="32">
        <f t="shared" si="48"/>
        <v>0</v>
      </c>
      <c r="BT88" s="32">
        <f t="shared" si="49"/>
        <v>0</v>
      </c>
      <c r="BU88" s="32">
        <f t="shared" si="49"/>
        <v>0</v>
      </c>
      <c r="BV88" s="32">
        <f t="shared" si="49"/>
        <v>0</v>
      </c>
      <c r="BX88" s="3">
        <v>0</v>
      </c>
      <c r="BY88" s="3">
        <v>0</v>
      </c>
      <c r="BZ88" s="3">
        <v>0</v>
      </c>
    </row>
    <row r="89" spans="1:78" x14ac:dyDescent="0.2">
      <c r="A89" s="207"/>
      <c r="B89" s="206" t="s">
        <v>114</v>
      </c>
      <c r="C89" s="24" t="s">
        <v>115</v>
      </c>
      <c r="D89" s="27">
        <v>26</v>
      </c>
      <c r="E89" s="27">
        <v>700</v>
      </c>
      <c r="F89" s="25">
        <v>1024</v>
      </c>
      <c r="G89" s="26"/>
      <c r="H89" s="27">
        <v>36</v>
      </c>
      <c r="I89" s="27">
        <v>0</v>
      </c>
      <c r="J89" s="27">
        <v>4</v>
      </c>
      <c r="K89" s="26"/>
      <c r="L89" s="28">
        <f t="shared" si="56"/>
        <v>188.5806</v>
      </c>
      <c r="M89" s="28">
        <f t="shared" si="56"/>
        <v>5746.9299999999994</v>
      </c>
      <c r="N89" s="28">
        <f t="shared" si="56"/>
        <v>9881.8047999999999</v>
      </c>
      <c r="P89" s="28">
        <f t="shared" si="57"/>
        <v>261.11160000000001</v>
      </c>
      <c r="Q89" s="28">
        <f t="shared" si="57"/>
        <v>0</v>
      </c>
      <c r="R89" s="28">
        <f t="shared" si="57"/>
        <v>38.6008</v>
      </c>
      <c r="T89" s="29">
        <v>1948</v>
      </c>
      <c r="U89" s="29">
        <v>957</v>
      </c>
      <c r="V89" s="29">
        <v>991</v>
      </c>
      <c r="X89" s="30">
        <v>404</v>
      </c>
      <c r="Y89" s="30">
        <v>66</v>
      </c>
      <c r="Z89" s="30">
        <v>241</v>
      </c>
      <c r="AB89" s="28">
        <f t="shared" si="44"/>
        <v>14129.0388</v>
      </c>
      <c r="AC89" s="28">
        <f t="shared" si="44"/>
        <v>7856.8742999999995</v>
      </c>
      <c r="AD89" s="28">
        <f t="shared" si="44"/>
        <v>9563.3482000000004</v>
      </c>
      <c r="AF89" s="28">
        <f t="shared" ref="AF89:AH152" si="58">+X89*AF$5</f>
        <v>2930.2523999999999</v>
      </c>
      <c r="AG89" s="28">
        <f t="shared" si="58"/>
        <v>541.85339999999997</v>
      </c>
      <c r="AH89" s="28">
        <f t="shared" si="58"/>
        <v>2325.6981999999998</v>
      </c>
      <c r="AJ89" s="28">
        <f t="shared" si="32"/>
        <v>179.60057142857141</v>
      </c>
      <c r="AK89" s="28">
        <f t="shared" si="33"/>
        <v>5473.2666666666655</v>
      </c>
      <c r="AL89" s="28">
        <f t="shared" si="34"/>
        <v>9411.242666666667</v>
      </c>
      <c r="AN89" s="28">
        <f t="shared" si="45"/>
        <v>2930.2523999999999</v>
      </c>
      <c r="AO89" s="28">
        <f t="shared" si="45"/>
        <v>541.85339999999997</v>
      </c>
      <c r="AP89" s="28">
        <f t="shared" si="45"/>
        <v>2325.6981999999998</v>
      </c>
      <c r="AR89" s="31"/>
      <c r="AS89" s="31"/>
      <c r="AT89" s="31"/>
      <c r="AV89" s="31"/>
      <c r="AW89" s="31"/>
      <c r="AX89" s="31"/>
      <c r="AZ89" s="32">
        <f t="shared" si="28"/>
        <v>13949.438228571429</v>
      </c>
      <c r="BA89" s="32">
        <f t="shared" si="28"/>
        <v>2383.607633333334</v>
      </c>
      <c r="BB89" s="32">
        <f t="shared" si="28"/>
        <v>152.10553333333337</v>
      </c>
      <c r="BD89" s="32">
        <f t="shared" si="29"/>
        <v>2669.1407999999997</v>
      </c>
      <c r="BE89" s="32">
        <f t="shared" si="29"/>
        <v>541.85339999999997</v>
      </c>
      <c r="BF89" s="32">
        <f t="shared" si="29"/>
        <v>2287.0973999999997</v>
      </c>
      <c r="BG89" s="33"/>
      <c r="BH89" s="32">
        <f t="shared" si="46"/>
        <v>16618.579028571428</v>
      </c>
      <c r="BI89" s="32">
        <f t="shared" si="46"/>
        <v>2925.4610333333339</v>
      </c>
      <c r="BJ89" s="32">
        <f t="shared" si="46"/>
        <v>2439.202933333333</v>
      </c>
      <c r="BL89" s="32">
        <f t="shared" si="47"/>
        <v>13940.458200000001</v>
      </c>
      <c r="BM89" s="32">
        <f t="shared" si="47"/>
        <v>2109.9443000000001</v>
      </c>
      <c r="BN89" s="32">
        <f t="shared" si="47"/>
        <v>-318.45659999999953</v>
      </c>
      <c r="BP89" s="32">
        <f t="shared" si="48"/>
        <v>2669.1407999999997</v>
      </c>
      <c r="BQ89" s="32">
        <f t="shared" si="48"/>
        <v>541.85339999999997</v>
      </c>
      <c r="BR89" s="32">
        <f t="shared" si="48"/>
        <v>2287.0973999999997</v>
      </c>
      <c r="BT89" s="32">
        <f t="shared" si="49"/>
        <v>16609.599000000002</v>
      </c>
      <c r="BU89" s="32">
        <f t="shared" si="49"/>
        <v>2651.7977000000001</v>
      </c>
      <c r="BV89" s="32">
        <f t="shared" si="49"/>
        <v>1968.6408000000001</v>
      </c>
      <c r="BX89" s="3">
        <v>0</v>
      </c>
      <c r="BY89" s="3">
        <v>0</v>
      </c>
      <c r="BZ89" s="3">
        <v>0</v>
      </c>
    </row>
    <row r="90" spans="1:78" x14ac:dyDescent="0.2">
      <c r="A90" s="207"/>
      <c r="B90" s="207"/>
      <c r="C90" s="34" t="s">
        <v>116</v>
      </c>
      <c r="D90" s="25">
        <v>4302</v>
      </c>
      <c r="E90" s="25">
        <v>2925</v>
      </c>
      <c r="F90" s="25">
        <v>7725</v>
      </c>
      <c r="G90" s="26"/>
      <c r="H90" s="25">
        <v>2221</v>
      </c>
      <c r="I90" s="25">
        <v>1699</v>
      </c>
      <c r="J90" s="25">
        <v>1788</v>
      </c>
      <c r="K90" s="26"/>
      <c r="L90" s="28">
        <f t="shared" si="56"/>
        <v>31202.836199999998</v>
      </c>
      <c r="M90" s="28">
        <f t="shared" si="56"/>
        <v>24013.957499999997</v>
      </c>
      <c r="N90" s="28">
        <f t="shared" si="56"/>
        <v>74547.794999999998</v>
      </c>
      <c r="P90" s="28">
        <f t="shared" si="57"/>
        <v>16109.1351</v>
      </c>
      <c r="Q90" s="28">
        <f t="shared" si="57"/>
        <v>13948.620099999998</v>
      </c>
      <c r="R90" s="28">
        <f t="shared" si="57"/>
        <v>17254.5576</v>
      </c>
      <c r="T90" s="29">
        <v>2261</v>
      </c>
      <c r="U90" s="29">
        <v>4820</v>
      </c>
      <c r="V90" s="29">
        <v>8651</v>
      </c>
      <c r="X90" s="30">
        <v>35197</v>
      </c>
      <c r="Y90" s="30">
        <v>34602</v>
      </c>
      <c r="Z90" s="30">
        <v>35322</v>
      </c>
      <c r="AB90" s="28">
        <f t="shared" si="44"/>
        <v>16399.259099999999</v>
      </c>
      <c r="AC90" s="28">
        <f t="shared" si="44"/>
        <v>39571.717999999993</v>
      </c>
      <c r="AD90" s="28">
        <f t="shared" si="44"/>
        <v>83483.8802</v>
      </c>
      <c r="AF90" s="28">
        <f t="shared" si="58"/>
        <v>255287.36069999999</v>
      </c>
      <c r="AG90" s="28">
        <f t="shared" si="58"/>
        <v>284078.95979999995</v>
      </c>
      <c r="AH90" s="28">
        <f t="shared" si="58"/>
        <v>340864.36440000002</v>
      </c>
      <c r="AJ90" s="28">
        <f t="shared" si="32"/>
        <v>29716.986857142852</v>
      </c>
      <c r="AK90" s="28">
        <f t="shared" si="33"/>
        <v>22870.435714285712</v>
      </c>
      <c r="AL90" s="28">
        <f t="shared" si="34"/>
        <v>70997.899999999994</v>
      </c>
      <c r="AN90" s="28">
        <f t="shared" si="45"/>
        <v>255287.36069999999</v>
      </c>
      <c r="AO90" s="28">
        <f t="shared" si="45"/>
        <v>284078.95979999995</v>
      </c>
      <c r="AP90" s="28">
        <f t="shared" si="45"/>
        <v>340864.36440000002</v>
      </c>
      <c r="AR90" s="31"/>
      <c r="AS90" s="31"/>
      <c r="AT90" s="31"/>
      <c r="AV90" s="31"/>
      <c r="AW90" s="31"/>
      <c r="AX90" s="31"/>
      <c r="AZ90" s="32">
        <f t="shared" ref="AZ90:BB153" si="59">IF(BL90=0,0,AB90-AJ90)</f>
        <v>-13317.727757142853</v>
      </c>
      <c r="BA90" s="32">
        <f t="shared" si="59"/>
        <v>16701.282285714282</v>
      </c>
      <c r="BB90" s="32">
        <f t="shared" si="59"/>
        <v>12485.980200000005</v>
      </c>
      <c r="BD90" s="32">
        <f t="shared" si="29"/>
        <v>239178.22560000001</v>
      </c>
      <c r="BE90" s="32">
        <f t="shared" si="29"/>
        <v>270130.33969999995</v>
      </c>
      <c r="BF90" s="32">
        <f t="shared" si="29"/>
        <v>323609.80680000002</v>
      </c>
      <c r="BG90" s="33"/>
      <c r="BH90" s="32">
        <f t="shared" si="46"/>
        <v>225860.49784285715</v>
      </c>
      <c r="BI90" s="32">
        <f t="shared" si="46"/>
        <v>286831.62198571424</v>
      </c>
      <c r="BJ90" s="32">
        <f t="shared" si="46"/>
        <v>336095.78700000001</v>
      </c>
      <c r="BL90" s="32">
        <f t="shared" si="47"/>
        <v>-14803.577099999999</v>
      </c>
      <c r="BM90" s="32">
        <f t="shared" si="47"/>
        <v>15557.760499999997</v>
      </c>
      <c r="BN90" s="32">
        <f t="shared" si="47"/>
        <v>8936.0852000000014</v>
      </c>
      <c r="BP90" s="32">
        <f t="shared" si="48"/>
        <v>239178.22560000001</v>
      </c>
      <c r="BQ90" s="32">
        <f t="shared" si="48"/>
        <v>270130.33969999995</v>
      </c>
      <c r="BR90" s="32">
        <f t="shared" si="48"/>
        <v>323609.80680000002</v>
      </c>
      <c r="BT90" s="32">
        <f t="shared" si="49"/>
        <v>224374.64850000001</v>
      </c>
      <c r="BU90" s="32">
        <f t="shared" si="49"/>
        <v>285688.10019999993</v>
      </c>
      <c r="BV90" s="32">
        <f t="shared" si="49"/>
        <v>332545.89199999999</v>
      </c>
      <c r="BX90" s="3">
        <v>0</v>
      </c>
      <c r="BY90" s="3">
        <v>0</v>
      </c>
      <c r="BZ90" s="3">
        <v>0</v>
      </c>
    </row>
    <row r="91" spans="1:78" x14ac:dyDescent="0.2">
      <c r="A91" s="207"/>
      <c r="B91" s="207"/>
      <c r="C91" s="34" t="s">
        <v>117</v>
      </c>
      <c r="D91" s="27">
        <v>572</v>
      </c>
      <c r="E91" s="25">
        <v>2471</v>
      </c>
      <c r="F91" s="25">
        <v>2494</v>
      </c>
      <c r="G91" s="26"/>
      <c r="H91" s="25">
        <v>2248</v>
      </c>
      <c r="I91" s="25">
        <v>2836</v>
      </c>
      <c r="J91" s="25">
        <v>2335</v>
      </c>
      <c r="K91" s="26"/>
      <c r="L91" s="28">
        <f t="shared" si="56"/>
        <v>4148.7731999999996</v>
      </c>
      <c r="M91" s="28">
        <f t="shared" si="56"/>
        <v>20286.662899999999</v>
      </c>
      <c r="N91" s="28">
        <f t="shared" si="56"/>
        <v>24067.5988</v>
      </c>
      <c r="P91" s="28">
        <f t="shared" si="57"/>
        <v>16304.968800000001</v>
      </c>
      <c r="Q91" s="28">
        <f t="shared" si="57"/>
        <v>23283.276399999999</v>
      </c>
      <c r="R91" s="28">
        <f t="shared" si="57"/>
        <v>22533.217000000001</v>
      </c>
      <c r="T91" s="29">
        <v>499</v>
      </c>
      <c r="U91" s="29">
        <v>2776</v>
      </c>
      <c r="V91" s="29">
        <v>2075</v>
      </c>
      <c r="X91" s="30">
        <v>3611</v>
      </c>
      <c r="Y91" s="30">
        <v>4634</v>
      </c>
      <c r="Z91" s="30">
        <v>4029</v>
      </c>
      <c r="AB91" s="28">
        <f t="shared" si="44"/>
        <v>3619.2968999999998</v>
      </c>
      <c r="AC91" s="28">
        <f t="shared" si="44"/>
        <v>22790.682399999998</v>
      </c>
      <c r="AD91" s="28">
        <f t="shared" si="44"/>
        <v>20024.165000000001</v>
      </c>
      <c r="AF91" s="28">
        <f t="shared" si="58"/>
        <v>26190.944100000001</v>
      </c>
      <c r="AG91" s="28">
        <f t="shared" si="58"/>
        <v>38044.676599999999</v>
      </c>
      <c r="AH91" s="28">
        <f t="shared" si="58"/>
        <v>38880.6558</v>
      </c>
      <c r="AJ91" s="28">
        <f t="shared" si="32"/>
        <v>3951.2125714285708</v>
      </c>
      <c r="AK91" s="28">
        <f t="shared" si="33"/>
        <v>19320.631333333331</v>
      </c>
      <c r="AL91" s="28">
        <f t="shared" si="34"/>
        <v>22921.522666666664</v>
      </c>
      <c r="AN91" s="28">
        <f t="shared" si="45"/>
        <v>26190.944100000001</v>
      </c>
      <c r="AO91" s="28">
        <f t="shared" si="45"/>
        <v>38044.676599999999</v>
      </c>
      <c r="AP91" s="28">
        <f t="shared" si="45"/>
        <v>38880.6558</v>
      </c>
      <c r="AR91" s="31"/>
      <c r="AS91" s="31"/>
      <c r="AT91" s="31"/>
      <c r="AV91" s="31"/>
      <c r="AW91" s="31"/>
      <c r="AX91" s="31"/>
      <c r="AZ91" s="32">
        <f t="shared" si="59"/>
        <v>-331.91567142857093</v>
      </c>
      <c r="BA91" s="32">
        <f t="shared" si="59"/>
        <v>3470.0510666666669</v>
      </c>
      <c r="BB91" s="32">
        <f t="shared" si="59"/>
        <v>-2897.3576666666631</v>
      </c>
      <c r="BD91" s="32">
        <f t="shared" si="29"/>
        <v>9885.9753000000001</v>
      </c>
      <c r="BE91" s="32">
        <f t="shared" si="29"/>
        <v>14761.4002</v>
      </c>
      <c r="BF91" s="32">
        <f t="shared" si="29"/>
        <v>16347.4388</v>
      </c>
      <c r="BG91" s="33"/>
      <c r="BH91" s="32">
        <f t="shared" si="46"/>
        <v>9554.0596285714291</v>
      </c>
      <c r="BI91" s="32">
        <f t="shared" si="46"/>
        <v>18231.451266666667</v>
      </c>
      <c r="BJ91" s="32">
        <f t="shared" si="46"/>
        <v>13450.081133333337</v>
      </c>
      <c r="BL91" s="32">
        <f t="shared" si="47"/>
        <v>-529.47629999999981</v>
      </c>
      <c r="BM91" s="32">
        <f t="shared" si="47"/>
        <v>2504.0194999999985</v>
      </c>
      <c r="BN91" s="32">
        <f t="shared" si="47"/>
        <v>-4043.4337999999989</v>
      </c>
      <c r="BP91" s="32">
        <f t="shared" si="48"/>
        <v>9885.9753000000001</v>
      </c>
      <c r="BQ91" s="32">
        <f t="shared" si="48"/>
        <v>14761.4002</v>
      </c>
      <c r="BR91" s="32">
        <f t="shared" si="48"/>
        <v>16347.4388</v>
      </c>
      <c r="BT91" s="32">
        <f t="shared" si="49"/>
        <v>9356.4989999999998</v>
      </c>
      <c r="BU91" s="32">
        <f t="shared" si="49"/>
        <v>17265.419699999999</v>
      </c>
      <c r="BV91" s="32">
        <f t="shared" si="49"/>
        <v>12304.005000000001</v>
      </c>
      <c r="BX91" s="3">
        <v>0</v>
      </c>
      <c r="BY91" s="3">
        <v>0</v>
      </c>
      <c r="BZ91" s="3">
        <v>0</v>
      </c>
    </row>
    <row r="92" spans="1:78" x14ac:dyDescent="0.2">
      <c r="A92" s="207"/>
      <c r="B92" s="207"/>
      <c r="C92" s="34" t="s">
        <v>118</v>
      </c>
      <c r="D92" s="25">
        <v>2252</v>
      </c>
      <c r="E92" s="25">
        <v>6424</v>
      </c>
      <c r="F92" s="25">
        <v>6531</v>
      </c>
      <c r="G92" s="26"/>
      <c r="H92" s="25">
        <v>10199</v>
      </c>
      <c r="I92" s="25">
        <v>6654</v>
      </c>
      <c r="J92" s="25">
        <v>18418</v>
      </c>
      <c r="K92" s="26"/>
      <c r="L92" s="28">
        <f t="shared" si="56"/>
        <v>16333.9812</v>
      </c>
      <c r="M92" s="28">
        <f t="shared" si="56"/>
        <v>52740.397599999997</v>
      </c>
      <c r="N92" s="28">
        <f t="shared" si="56"/>
        <v>63025.456200000001</v>
      </c>
      <c r="P92" s="28">
        <f t="shared" si="57"/>
        <v>73974.366899999994</v>
      </c>
      <c r="Q92" s="28">
        <f t="shared" si="57"/>
        <v>54628.674599999998</v>
      </c>
      <c r="R92" s="28">
        <f t="shared" si="57"/>
        <v>177737.3836</v>
      </c>
      <c r="T92" s="29">
        <v>1870</v>
      </c>
      <c r="U92" s="29">
        <v>6565</v>
      </c>
      <c r="V92" s="29">
        <v>5264</v>
      </c>
      <c r="X92" s="30">
        <v>12536</v>
      </c>
      <c r="Y92" s="30">
        <v>7940</v>
      </c>
      <c r="Z92" s="30">
        <v>6551</v>
      </c>
      <c r="AB92" s="28">
        <f t="shared" si="44"/>
        <v>13563.297</v>
      </c>
      <c r="AC92" s="28">
        <f t="shared" si="44"/>
        <v>53897.993499999997</v>
      </c>
      <c r="AD92" s="28">
        <f t="shared" si="44"/>
        <v>50798.652799999996</v>
      </c>
      <c r="AF92" s="28">
        <f t="shared" si="58"/>
        <v>90924.861600000004</v>
      </c>
      <c r="AG92" s="28">
        <f t="shared" si="58"/>
        <v>65186.605999999992</v>
      </c>
      <c r="AH92" s="28">
        <f t="shared" si="58"/>
        <v>63218.460200000001</v>
      </c>
      <c r="AJ92" s="28">
        <f t="shared" si="32"/>
        <v>15556.172571428571</v>
      </c>
      <c r="AK92" s="28">
        <f t="shared" si="33"/>
        <v>50228.950095238091</v>
      </c>
      <c r="AL92" s="28">
        <f t="shared" si="34"/>
        <v>60024.243999999999</v>
      </c>
      <c r="AN92" s="28">
        <f t="shared" si="45"/>
        <v>90924.861600000004</v>
      </c>
      <c r="AO92" s="28">
        <f t="shared" si="45"/>
        <v>65186.605999999992</v>
      </c>
      <c r="AP92" s="28">
        <f t="shared" si="45"/>
        <v>63218.460200000001</v>
      </c>
      <c r="AR92" s="31"/>
      <c r="AS92" s="31"/>
      <c r="AT92" s="31"/>
      <c r="AV92" s="31"/>
      <c r="AW92" s="31"/>
      <c r="AX92" s="31"/>
      <c r="AZ92" s="32">
        <f t="shared" si="59"/>
        <v>-1992.8755714285708</v>
      </c>
      <c r="BA92" s="32">
        <f t="shared" si="59"/>
        <v>3669.0434047619055</v>
      </c>
      <c r="BB92" s="32">
        <f t="shared" si="59"/>
        <v>-9225.5912000000026</v>
      </c>
      <c r="BD92" s="32">
        <f t="shared" ref="BD92:BF155" si="60">IF(BP92=0,0,AN92-P92)</f>
        <v>16950.49470000001</v>
      </c>
      <c r="BE92" s="32">
        <f t="shared" si="60"/>
        <v>10557.931399999994</v>
      </c>
      <c r="BF92" s="32">
        <f t="shared" si="60"/>
        <v>-114518.9234</v>
      </c>
      <c r="BG92" s="33"/>
      <c r="BH92" s="32">
        <f t="shared" si="46"/>
        <v>14957.619128571439</v>
      </c>
      <c r="BI92" s="32">
        <f t="shared" si="46"/>
        <v>14226.9748047619</v>
      </c>
      <c r="BJ92" s="32">
        <f t="shared" si="46"/>
        <v>-123744.51459999999</v>
      </c>
      <c r="BL92" s="32">
        <f t="shared" si="47"/>
        <v>-2770.6841999999997</v>
      </c>
      <c r="BM92" s="32">
        <f t="shared" si="47"/>
        <v>1157.5959000000003</v>
      </c>
      <c r="BN92" s="32">
        <f t="shared" si="47"/>
        <v>-12226.803400000004</v>
      </c>
      <c r="BP92" s="32">
        <f t="shared" si="48"/>
        <v>16950.49470000001</v>
      </c>
      <c r="BQ92" s="32">
        <f t="shared" si="48"/>
        <v>10557.931399999994</v>
      </c>
      <c r="BR92" s="32">
        <f t="shared" si="48"/>
        <v>-114518.9234</v>
      </c>
      <c r="BT92" s="32">
        <f t="shared" si="49"/>
        <v>14179.810500000011</v>
      </c>
      <c r="BU92" s="32">
        <f t="shared" si="49"/>
        <v>11715.527299999994</v>
      </c>
      <c r="BV92" s="32">
        <f t="shared" si="49"/>
        <v>-126745.7268</v>
      </c>
      <c r="BX92" s="3">
        <v>0</v>
      </c>
      <c r="BY92" s="3">
        <v>0</v>
      </c>
      <c r="BZ92" s="3">
        <v>0</v>
      </c>
    </row>
    <row r="93" spans="1:78" x14ac:dyDescent="0.2">
      <c r="A93" s="207"/>
      <c r="B93" s="207"/>
      <c r="C93" s="34" t="s">
        <v>119</v>
      </c>
      <c r="D93" s="25">
        <v>1679</v>
      </c>
      <c r="E93" s="25">
        <v>11362</v>
      </c>
      <c r="F93" s="25">
        <v>16974</v>
      </c>
      <c r="G93" s="26"/>
      <c r="H93" s="25">
        <v>1854</v>
      </c>
      <c r="I93" s="25">
        <v>2132</v>
      </c>
      <c r="J93" s="27">
        <v>804</v>
      </c>
      <c r="K93" s="26"/>
      <c r="L93" s="28">
        <f t="shared" si="56"/>
        <v>12177.954900000001</v>
      </c>
      <c r="M93" s="28">
        <f t="shared" si="56"/>
        <v>93280.883799999996</v>
      </c>
      <c r="N93" s="28">
        <f t="shared" si="56"/>
        <v>163802.49479999999</v>
      </c>
      <c r="P93" s="28">
        <f t="shared" si="57"/>
        <v>13447.2474</v>
      </c>
      <c r="Q93" s="28">
        <f t="shared" si="57"/>
        <v>17503.506799999999</v>
      </c>
      <c r="R93" s="28">
        <f t="shared" si="57"/>
        <v>7758.7608</v>
      </c>
      <c r="T93" s="29">
        <v>2018</v>
      </c>
      <c r="U93" s="29">
        <v>12559</v>
      </c>
      <c r="V93" s="29">
        <v>10789</v>
      </c>
      <c r="X93" s="30">
        <v>2253</v>
      </c>
      <c r="Y93" s="30">
        <v>3549</v>
      </c>
      <c r="Z93" s="30">
        <v>2431</v>
      </c>
      <c r="AB93" s="28">
        <f t="shared" si="44"/>
        <v>14636.755799999999</v>
      </c>
      <c r="AC93" s="28">
        <f t="shared" si="44"/>
        <v>103108.1341</v>
      </c>
      <c r="AD93" s="28">
        <f t="shared" si="44"/>
        <v>104116.00779999999</v>
      </c>
      <c r="AF93" s="28">
        <f t="shared" si="58"/>
        <v>16341.2343</v>
      </c>
      <c r="AG93" s="28">
        <f t="shared" si="58"/>
        <v>29136.935099999999</v>
      </c>
      <c r="AH93" s="28">
        <f t="shared" si="58"/>
        <v>23459.636200000001</v>
      </c>
      <c r="AJ93" s="28">
        <f t="shared" si="32"/>
        <v>11598.052285714286</v>
      </c>
      <c r="AK93" s="28">
        <f t="shared" si="33"/>
        <v>88838.936952380944</v>
      </c>
      <c r="AL93" s="28">
        <f t="shared" si="34"/>
        <v>156002.37599999999</v>
      </c>
      <c r="AN93" s="28">
        <f t="shared" si="45"/>
        <v>16341.2343</v>
      </c>
      <c r="AO93" s="28">
        <f t="shared" si="45"/>
        <v>29136.935099999999</v>
      </c>
      <c r="AP93" s="28">
        <f t="shared" si="45"/>
        <v>23459.636200000001</v>
      </c>
      <c r="AR93" s="31"/>
      <c r="AS93" s="31"/>
      <c r="AT93" s="31"/>
      <c r="AV93" s="31"/>
      <c r="AW93" s="31"/>
      <c r="AX93" s="31"/>
      <c r="AZ93" s="32">
        <f t="shared" si="59"/>
        <v>3038.703514285713</v>
      </c>
      <c r="BA93" s="32">
        <f t="shared" si="59"/>
        <v>14269.197147619052</v>
      </c>
      <c r="BB93" s="32">
        <f t="shared" si="59"/>
        <v>-51886.368199999997</v>
      </c>
      <c r="BD93" s="32">
        <f t="shared" si="60"/>
        <v>2893.9868999999999</v>
      </c>
      <c r="BE93" s="32">
        <f t="shared" si="60"/>
        <v>11633.4283</v>
      </c>
      <c r="BF93" s="32">
        <f t="shared" si="60"/>
        <v>15700.875400000001</v>
      </c>
      <c r="BG93" s="33"/>
      <c r="BH93" s="32">
        <f t="shared" si="46"/>
        <v>5932.6904142857129</v>
      </c>
      <c r="BI93" s="32">
        <f t="shared" si="46"/>
        <v>25902.625447619052</v>
      </c>
      <c r="BJ93" s="32">
        <f t="shared" si="46"/>
        <v>-36185.492799999993</v>
      </c>
      <c r="BL93" s="32">
        <f t="shared" si="47"/>
        <v>2458.8008999999984</v>
      </c>
      <c r="BM93" s="32">
        <f t="shared" si="47"/>
        <v>9827.2502999999997</v>
      </c>
      <c r="BN93" s="32">
        <f t="shared" si="47"/>
        <v>-59686.486999999994</v>
      </c>
      <c r="BP93" s="32">
        <f t="shared" si="48"/>
        <v>2893.9868999999999</v>
      </c>
      <c r="BQ93" s="32">
        <f t="shared" si="48"/>
        <v>11633.4283</v>
      </c>
      <c r="BR93" s="32">
        <f t="shared" si="48"/>
        <v>15700.875400000001</v>
      </c>
      <c r="BT93" s="32">
        <f t="shared" si="49"/>
        <v>5352.7877999999982</v>
      </c>
      <c r="BU93" s="32">
        <f t="shared" si="49"/>
        <v>21460.678599999999</v>
      </c>
      <c r="BV93" s="32">
        <f t="shared" si="49"/>
        <v>-43985.611599999989</v>
      </c>
      <c r="BX93" s="3">
        <v>0</v>
      </c>
      <c r="BY93" s="3">
        <v>0</v>
      </c>
      <c r="BZ93" s="3">
        <v>0</v>
      </c>
    </row>
    <row r="94" spans="1:78" x14ac:dyDescent="0.2">
      <c r="A94" s="207"/>
      <c r="B94" s="207"/>
      <c r="C94" s="34" t="s">
        <v>120</v>
      </c>
      <c r="D94" s="25">
        <v>1015</v>
      </c>
      <c r="E94" s="25">
        <v>1804</v>
      </c>
      <c r="F94" s="25">
        <v>3127</v>
      </c>
      <c r="G94" s="26"/>
      <c r="H94" s="27">
        <v>120</v>
      </c>
      <c r="I94" s="25">
        <v>1268</v>
      </c>
      <c r="J94" s="27">
        <v>564</v>
      </c>
      <c r="K94" s="26"/>
      <c r="L94" s="28">
        <f t="shared" si="56"/>
        <v>7361.8964999999998</v>
      </c>
      <c r="M94" s="28">
        <f t="shared" si="56"/>
        <v>14810.659599999999</v>
      </c>
      <c r="N94" s="28">
        <f t="shared" si="56"/>
        <v>30176.1754</v>
      </c>
      <c r="O94" s="53"/>
      <c r="P94" s="28">
        <f t="shared" si="57"/>
        <v>870.37199999999996</v>
      </c>
      <c r="Q94" s="28">
        <f t="shared" si="57"/>
        <v>10410.153199999999</v>
      </c>
      <c r="R94" s="28">
        <f t="shared" si="57"/>
        <v>5442.7128000000002</v>
      </c>
      <c r="S94" s="53"/>
      <c r="T94" s="29">
        <v>567</v>
      </c>
      <c r="U94" s="29">
        <v>1425</v>
      </c>
      <c r="V94" s="29">
        <v>885</v>
      </c>
      <c r="X94" s="30">
        <v>767</v>
      </c>
      <c r="Y94" s="30">
        <v>1480</v>
      </c>
      <c r="Z94" s="30">
        <v>942</v>
      </c>
      <c r="AA94" s="53"/>
      <c r="AB94" s="28">
        <f t="shared" si="44"/>
        <v>4112.5077000000001</v>
      </c>
      <c r="AC94" s="28">
        <f t="shared" si="44"/>
        <v>11699.107499999998</v>
      </c>
      <c r="AD94" s="28">
        <f t="shared" si="44"/>
        <v>8540.4269999999997</v>
      </c>
      <c r="AF94" s="28">
        <f t="shared" si="58"/>
        <v>5563.1277</v>
      </c>
      <c r="AG94" s="28">
        <f t="shared" si="58"/>
        <v>12150.651999999998</v>
      </c>
      <c r="AH94" s="28">
        <f t="shared" si="58"/>
        <v>9090.4884000000002</v>
      </c>
      <c r="AI94" s="53"/>
      <c r="AJ94" s="28">
        <f t="shared" si="32"/>
        <v>7011.33</v>
      </c>
      <c r="AK94" s="28">
        <f t="shared" si="33"/>
        <v>14105.390095238094</v>
      </c>
      <c r="AL94" s="28">
        <f t="shared" si="34"/>
        <v>28739.214666666667</v>
      </c>
      <c r="AN94" s="28">
        <f t="shared" si="45"/>
        <v>5563.1277</v>
      </c>
      <c r="AO94" s="28">
        <f t="shared" si="45"/>
        <v>12150.651999999998</v>
      </c>
      <c r="AP94" s="28">
        <f t="shared" si="45"/>
        <v>9090.4884000000002</v>
      </c>
      <c r="AR94" s="49"/>
      <c r="AS94" s="49"/>
      <c r="AT94" s="49"/>
      <c r="AV94" s="49"/>
      <c r="AW94" s="49"/>
      <c r="AX94" s="49"/>
      <c r="AZ94" s="32">
        <f t="shared" si="59"/>
        <v>-2898.8222999999998</v>
      </c>
      <c r="BA94" s="32">
        <f t="shared" si="59"/>
        <v>-2406.2825952380954</v>
      </c>
      <c r="BB94" s="32">
        <f t="shared" si="59"/>
        <v>-20198.787666666667</v>
      </c>
      <c r="BD94" s="32">
        <f t="shared" si="60"/>
        <v>4692.7556999999997</v>
      </c>
      <c r="BE94" s="32">
        <f t="shared" si="60"/>
        <v>1740.4987999999994</v>
      </c>
      <c r="BF94" s="32">
        <f t="shared" si="60"/>
        <v>3647.7755999999999</v>
      </c>
      <c r="BG94" s="33"/>
      <c r="BH94" s="32">
        <f t="shared" si="46"/>
        <v>1793.9333999999999</v>
      </c>
      <c r="BI94" s="32">
        <f t="shared" si="46"/>
        <v>-665.78379523809599</v>
      </c>
      <c r="BJ94" s="32">
        <f t="shared" si="46"/>
        <v>-16551.012066666666</v>
      </c>
      <c r="BL94" s="32">
        <f t="shared" si="47"/>
        <v>-3249.3887999999997</v>
      </c>
      <c r="BM94" s="32">
        <f t="shared" si="47"/>
        <v>-3111.5521000000008</v>
      </c>
      <c r="BN94" s="32">
        <f t="shared" si="47"/>
        <v>-21635.7484</v>
      </c>
      <c r="BP94" s="32">
        <f t="shared" si="48"/>
        <v>4692.7556999999997</v>
      </c>
      <c r="BQ94" s="32">
        <f t="shared" si="48"/>
        <v>1740.4987999999994</v>
      </c>
      <c r="BR94" s="32">
        <f t="shared" si="48"/>
        <v>3647.7755999999999</v>
      </c>
      <c r="BT94" s="32">
        <f t="shared" si="49"/>
        <v>1443.3669</v>
      </c>
      <c r="BU94" s="32">
        <f t="shared" si="49"/>
        <v>-1371.0533000000014</v>
      </c>
      <c r="BV94" s="32">
        <f t="shared" si="49"/>
        <v>-17987.9728</v>
      </c>
      <c r="BX94" s="3">
        <v>0</v>
      </c>
      <c r="BY94" s="3">
        <v>0</v>
      </c>
      <c r="BZ94" s="3">
        <v>0</v>
      </c>
    </row>
    <row r="95" spans="1:78" x14ac:dyDescent="0.2">
      <c r="A95" s="207"/>
      <c r="B95" s="208"/>
      <c r="C95" s="40" t="s">
        <v>121</v>
      </c>
      <c r="D95" s="25">
        <v>2259</v>
      </c>
      <c r="E95" s="25">
        <v>4544</v>
      </c>
      <c r="F95" s="25">
        <v>8942</v>
      </c>
      <c r="G95" s="26"/>
      <c r="H95" s="27">
        <v>10</v>
      </c>
      <c r="I95" s="27">
        <v>0</v>
      </c>
      <c r="J95" s="27">
        <v>0</v>
      </c>
      <c r="K95" s="26"/>
      <c r="L95" s="28">
        <f t="shared" si="56"/>
        <v>16384.752899999999</v>
      </c>
      <c r="M95" s="28">
        <f t="shared" si="56"/>
        <v>37305.785599999996</v>
      </c>
      <c r="N95" s="28">
        <f t="shared" si="56"/>
        <v>86292.088399999993</v>
      </c>
      <c r="P95" s="28">
        <f t="shared" si="57"/>
        <v>72.531000000000006</v>
      </c>
      <c r="Q95" s="28">
        <f t="shared" si="57"/>
        <v>0</v>
      </c>
      <c r="R95" s="28">
        <f t="shared" si="57"/>
        <v>0</v>
      </c>
      <c r="T95" s="29">
        <v>30908</v>
      </c>
      <c r="U95" s="29">
        <v>49804</v>
      </c>
      <c r="V95" s="29">
        <v>47549</v>
      </c>
      <c r="X95" s="30">
        <v>476</v>
      </c>
      <c r="Y95" s="30">
        <v>1432</v>
      </c>
      <c r="Z95" s="30">
        <v>938</v>
      </c>
      <c r="AB95" s="28">
        <f t="shared" si="44"/>
        <v>224178.81479999999</v>
      </c>
      <c r="AC95" s="28">
        <f t="shared" si="44"/>
        <v>408885.85959999997</v>
      </c>
      <c r="AD95" s="28">
        <f t="shared" si="44"/>
        <v>458857.35979999998</v>
      </c>
      <c r="AF95" s="28">
        <f t="shared" si="58"/>
        <v>3452.4755999999998</v>
      </c>
      <c r="AG95" s="28">
        <f t="shared" si="58"/>
        <v>11756.576799999999</v>
      </c>
      <c r="AH95" s="28">
        <f t="shared" si="58"/>
        <v>9051.8876</v>
      </c>
      <c r="AJ95" s="28">
        <f t="shared" si="32"/>
        <v>15604.526571428571</v>
      </c>
      <c r="AK95" s="28">
        <f t="shared" si="33"/>
        <v>35529.319619047616</v>
      </c>
      <c r="AL95" s="28">
        <f t="shared" si="34"/>
        <v>82182.941333333321</v>
      </c>
      <c r="AN95" s="28">
        <f t="shared" si="45"/>
        <v>3452.4755999999998</v>
      </c>
      <c r="AO95" s="28">
        <f t="shared" si="45"/>
        <v>11756.576799999999</v>
      </c>
      <c r="AP95" s="28">
        <f t="shared" si="45"/>
        <v>9051.8876</v>
      </c>
      <c r="AR95" s="31"/>
      <c r="AS95" s="31"/>
      <c r="AT95" s="31"/>
      <c r="AV95" s="31"/>
      <c r="AW95" s="31"/>
      <c r="AX95" s="31"/>
      <c r="AZ95" s="32">
        <f t="shared" si="59"/>
        <v>208574.28822857141</v>
      </c>
      <c r="BA95" s="32">
        <f t="shared" si="59"/>
        <v>373356.53998095234</v>
      </c>
      <c r="BB95" s="32">
        <f t="shared" si="59"/>
        <v>376674.41846666666</v>
      </c>
      <c r="BD95" s="32">
        <f t="shared" si="60"/>
        <v>3379.9445999999998</v>
      </c>
      <c r="BE95" s="32">
        <f t="shared" si="60"/>
        <v>11756.576799999999</v>
      </c>
      <c r="BF95" s="32">
        <f t="shared" si="60"/>
        <v>9051.8876</v>
      </c>
      <c r="BG95" s="33"/>
      <c r="BH95" s="32">
        <f t="shared" si="46"/>
        <v>211954.2328285714</v>
      </c>
      <c r="BI95" s="32">
        <f t="shared" si="46"/>
        <v>385113.11678095232</v>
      </c>
      <c r="BJ95" s="32">
        <f t="shared" si="46"/>
        <v>385726.30606666667</v>
      </c>
      <c r="BL95" s="32">
        <f t="shared" si="47"/>
        <v>207794.0619</v>
      </c>
      <c r="BM95" s="32">
        <f t="shared" si="47"/>
        <v>371580.07399999996</v>
      </c>
      <c r="BN95" s="32">
        <f t="shared" si="47"/>
        <v>372565.27139999997</v>
      </c>
      <c r="BP95" s="32">
        <f t="shared" si="48"/>
        <v>3379.9445999999998</v>
      </c>
      <c r="BQ95" s="32">
        <f t="shared" si="48"/>
        <v>11756.576799999999</v>
      </c>
      <c r="BR95" s="32">
        <f t="shared" si="48"/>
        <v>9051.8876</v>
      </c>
      <c r="BT95" s="32">
        <f t="shared" si="49"/>
        <v>211174.00649999999</v>
      </c>
      <c r="BU95" s="32">
        <f t="shared" si="49"/>
        <v>383336.65079999994</v>
      </c>
      <c r="BV95" s="32">
        <f t="shared" si="49"/>
        <v>381617.15899999999</v>
      </c>
      <c r="BX95" s="3">
        <v>0</v>
      </c>
      <c r="BY95" s="3">
        <v>0</v>
      </c>
      <c r="BZ95" s="3">
        <v>0</v>
      </c>
    </row>
    <row r="96" spans="1:78" x14ac:dyDescent="0.2">
      <c r="A96" s="207"/>
      <c r="B96" s="207" t="s">
        <v>122</v>
      </c>
      <c r="C96" s="34" t="s">
        <v>123</v>
      </c>
      <c r="D96" s="25">
        <v>934992</v>
      </c>
      <c r="E96" s="25">
        <v>691207</v>
      </c>
      <c r="F96" s="25">
        <v>664593</v>
      </c>
      <c r="G96" s="26"/>
      <c r="H96" s="25">
        <v>689751</v>
      </c>
      <c r="I96" s="25">
        <v>634753</v>
      </c>
      <c r="J96" s="25">
        <v>457964</v>
      </c>
      <c r="K96" s="26"/>
      <c r="L96" s="28">
        <f t="shared" si="56"/>
        <v>6781590.4752000002</v>
      </c>
      <c r="M96" s="28">
        <f t="shared" si="56"/>
        <v>5674740.3492999999</v>
      </c>
      <c r="N96" s="28">
        <f t="shared" si="56"/>
        <v>6413455.3685999997</v>
      </c>
      <c r="P96" s="28">
        <f t="shared" si="57"/>
        <v>5002832.9780999999</v>
      </c>
      <c r="Q96" s="28">
        <f t="shared" si="57"/>
        <v>5211258.6546999998</v>
      </c>
      <c r="R96" s="28">
        <f t="shared" si="57"/>
        <v>4419444.1928000003</v>
      </c>
      <c r="T96" s="29">
        <v>476663</v>
      </c>
      <c r="U96" s="29">
        <v>434551</v>
      </c>
      <c r="V96" s="29">
        <v>312928</v>
      </c>
      <c r="X96" s="30">
        <v>835181</v>
      </c>
      <c r="Y96" s="30">
        <v>710817</v>
      </c>
      <c r="Z96" s="30">
        <v>515755</v>
      </c>
      <c r="AB96" s="28">
        <f t="shared" si="44"/>
        <v>3457284.4052999998</v>
      </c>
      <c r="AC96" s="28">
        <f t="shared" si="44"/>
        <v>3567620.2548999996</v>
      </c>
      <c r="AD96" s="28">
        <f t="shared" si="44"/>
        <v>3019817.7856000001</v>
      </c>
      <c r="AF96" s="28">
        <f t="shared" si="58"/>
        <v>6057651.3110999996</v>
      </c>
      <c r="AG96" s="28">
        <f t="shared" si="58"/>
        <v>5835736.4882999994</v>
      </c>
      <c r="AH96" s="28">
        <f t="shared" si="58"/>
        <v>4977138.9009999996</v>
      </c>
      <c r="AJ96" s="28">
        <f t="shared" si="32"/>
        <v>6781590.4752000002</v>
      </c>
      <c r="AK96" s="28">
        <f t="shared" si="33"/>
        <v>5674740.3492999999</v>
      </c>
      <c r="AL96" s="28">
        <f t="shared" si="34"/>
        <v>6413455.3685999997</v>
      </c>
      <c r="AN96" s="28">
        <f t="shared" si="45"/>
        <v>6057651.3110999996</v>
      </c>
      <c r="AO96" s="28">
        <f t="shared" si="45"/>
        <v>5835736.4882999994</v>
      </c>
      <c r="AP96" s="28">
        <f t="shared" si="45"/>
        <v>4977138.9009999996</v>
      </c>
      <c r="AR96" s="31"/>
      <c r="AS96" s="31"/>
      <c r="AT96" s="31"/>
      <c r="AV96" s="31"/>
      <c r="AW96" s="31"/>
      <c r="AX96" s="31"/>
      <c r="AZ96" s="32">
        <f t="shared" si="59"/>
        <v>-3324306.0699000005</v>
      </c>
      <c r="BA96" s="32">
        <f t="shared" si="59"/>
        <v>-2107120.0944000003</v>
      </c>
      <c r="BB96" s="32">
        <f t="shared" si="59"/>
        <v>-3393637.5829999996</v>
      </c>
      <c r="BD96" s="32">
        <f t="shared" si="60"/>
        <v>1054818.3329999996</v>
      </c>
      <c r="BE96" s="32">
        <f t="shared" si="60"/>
        <v>624477.83359999955</v>
      </c>
      <c r="BF96" s="32">
        <f t="shared" si="60"/>
        <v>557694.7081999993</v>
      </c>
      <c r="BG96" s="33"/>
      <c r="BH96" s="32">
        <f t="shared" si="46"/>
        <v>-2269487.7369000008</v>
      </c>
      <c r="BI96" s="32">
        <f t="shared" si="46"/>
        <v>-1482642.2608000007</v>
      </c>
      <c r="BJ96" s="32">
        <f t="shared" si="46"/>
        <v>-2835942.8748000003</v>
      </c>
      <c r="BL96" s="32">
        <f t="shared" si="47"/>
        <v>-3324306.0699000005</v>
      </c>
      <c r="BM96" s="32">
        <f t="shared" si="47"/>
        <v>-2107120.0944000003</v>
      </c>
      <c r="BN96" s="32">
        <f t="shared" si="47"/>
        <v>-3393637.5829999996</v>
      </c>
      <c r="BP96" s="32">
        <f t="shared" si="48"/>
        <v>1054818.3329999996</v>
      </c>
      <c r="BQ96" s="32">
        <f t="shared" si="48"/>
        <v>624477.83359999955</v>
      </c>
      <c r="BR96" s="32">
        <f t="shared" si="48"/>
        <v>557694.7081999993</v>
      </c>
      <c r="BT96" s="32">
        <f t="shared" si="49"/>
        <v>-2269487.7369000008</v>
      </c>
      <c r="BU96" s="32">
        <f t="shared" si="49"/>
        <v>-1482642.2608000007</v>
      </c>
      <c r="BV96" s="32">
        <f t="shared" si="49"/>
        <v>-2835942.8748000003</v>
      </c>
      <c r="BX96" s="3">
        <v>1</v>
      </c>
      <c r="BY96" s="3">
        <v>1</v>
      </c>
      <c r="BZ96" s="3">
        <v>1</v>
      </c>
    </row>
    <row r="97" spans="1:78" x14ac:dyDescent="0.2">
      <c r="A97" s="207"/>
      <c r="B97" s="207"/>
      <c r="C97" s="34" t="s">
        <v>124</v>
      </c>
      <c r="D97" s="25">
        <v>1163</v>
      </c>
      <c r="E97" s="27">
        <v>470</v>
      </c>
      <c r="F97" s="27">
        <v>439</v>
      </c>
      <c r="G97" s="26"/>
      <c r="H97" s="27">
        <v>0</v>
      </c>
      <c r="I97" s="27">
        <v>0</v>
      </c>
      <c r="J97" s="27">
        <v>0</v>
      </c>
      <c r="K97" s="26"/>
      <c r="L97" s="28">
        <f t="shared" si="56"/>
        <v>8435.3552999999993</v>
      </c>
      <c r="M97" s="28">
        <f t="shared" si="56"/>
        <v>3858.6529999999998</v>
      </c>
      <c r="N97" s="28">
        <f t="shared" si="56"/>
        <v>4236.4377999999997</v>
      </c>
      <c r="P97" s="28">
        <f t="shared" si="57"/>
        <v>0</v>
      </c>
      <c r="Q97" s="28">
        <f t="shared" si="57"/>
        <v>0</v>
      </c>
      <c r="R97" s="28">
        <f t="shared" si="57"/>
        <v>0</v>
      </c>
      <c r="T97" s="29">
        <v>102</v>
      </c>
      <c r="U97" s="29">
        <v>2</v>
      </c>
      <c r="V97" s="29">
        <v>0</v>
      </c>
      <c r="X97" s="30">
        <v>1</v>
      </c>
      <c r="Y97" s="30">
        <v>1</v>
      </c>
      <c r="Z97" s="30">
        <v>6737</v>
      </c>
      <c r="AB97" s="28">
        <f t="shared" si="44"/>
        <v>739.81619999999998</v>
      </c>
      <c r="AC97" s="28">
        <f t="shared" si="44"/>
        <v>16.419799999999999</v>
      </c>
      <c r="AD97" s="28">
        <f t="shared" si="44"/>
        <v>0</v>
      </c>
      <c r="AF97" s="28">
        <f t="shared" si="58"/>
        <v>7.2530999999999999</v>
      </c>
      <c r="AG97" s="28">
        <f t="shared" si="58"/>
        <v>8.2098999999999993</v>
      </c>
      <c r="AH97" s="28">
        <f t="shared" si="58"/>
        <v>65013.397400000002</v>
      </c>
      <c r="AJ97" s="28">
        <f t="shared" si="32"/>
        <v>8033.6717142857133</v>
      </c>
      <c r="AK97" s="28">
        <f t="shared" si="33"/>
        <v>3674.9076190476185</v>
      </c>
      <c r="AL97" s="28">
        <f t="shared" si="34"/>
        <v>4034.7026666666661</v>
      </c>
      <c r="AN97" s="28">
        <f t="shared" si="45"/>
        <v>7.2530999999999999</v>
      </c>
      <c r="AO97" s="28">
        <f t="shared" si="45"/>
        <v>8.2098999999999993</v>
      </c>
      <c r="AP97" s="28">
        <f t="shared" si="45"/>
        <v>65013.397400000002</v>
      </c>
      <c r="AR97" s="31"/>
      <c r="AS97" s="31"/>
      <c r="AT97" s="31"/>
      <c r="AV97" s="31"/>
      <c r="AW97" s="31"/>
      <c r="AX97" s="31"/>
      <c r="AZ97" s="32">
        <f t="shared" si="59"/>
        <v>-7293.8555142857131</v>
      </c>
      <c r="BA97" s="32">
        <f t="shared" si="59"/>
        <v>-3658.4878190476184</v>
      </c>
      <c r="BB97" s="32">
        <f t="shared" si="59"/>
        <v>-4034.7026666666661</v>
      </c>
      <c r="BD97" s="32">
        <f t="shared" si="60"/>
        <v>7.2530999999999999</v>
      </c>
      <c r="BE97" s="32">
        <f t="shared" si="60"/>
        <v>8.2098999999999993</v>
      </c>
      <c r="BF97" s="32">
        <f t="shared" si="60"/>
        <v>65013.397400000002</v>
      </c>
      <c r="BG97" s="33"/>
      <c r="BH97" s="32">
        <f t="shared" si="46"/>
        <v>-7286.6024142857132</v>
      </c>
      <c r="BI97" s="32">
        <f t="shared" si="46"/>
        <v>-3650.2779190476185</v>
      </c>
      <c r="BJ97" s="32">
        <f t="shared" si="46"/>
        <v>60978.694733333337</v>
      </c>
      <c r="BL97" s="32">
        <f t="shared" si="47"/>
        <v>-7695.5390999999991</v>
      </c>
      <c r="BM97" s="32">
        <f t="shared" si="47"/>
        <v>-3842.2331999999997</v>
      </c>
      <c r="BN97" s="32">
        <f t="shared" si="47"/>
        <v>-4236.4377999999997</v>
      </c>
      <c r="BP97" s="32">
        <f t="shared" si="48"/>
        <v>7.2530999999999999</v>
      </c>
      <c r="BQ97" s="32">
        <f t="shared" si="48"/>
        <v>8.2098999999999993</v>
      </c>
      <c r="BR97" s="32">
        <f t="shared" si="48"/>
        <v>65013.397400000002</v>
      </c>
      <c r="BT97" s="32">
        <f t="shared" si="49"/>
        <v>-7688.2859999999991</v>
      </c>
      <c r="BU97" s="32">
        <f t="shared" si="49"/>
        <v>-3834.0232999999998</v>
      </c>
      <c r="BV97" s="32">
        <f t="shared" si="49"/>
        <v>60776.959600000002</v>
      </c>
      <c r="BX97" s="3">
        <v>0</v>
      </c>
      <c r="BY97" s="3">
        <v>0</v>
      </c>
      <c r="BZ97" s="3">
        <v>0</v>
      </c>
    </row>
    <row r="98" spans="1:78" x14ac:dyDescent="0.2">
      <c r="A98" s="207"/>
      <c r="B98" s="207"/>
      <c r="C98" s="34" t="s">
        <v>125</v>
      </c>
      <c r="D98" s="25">
        <v>705703</v>
      </c>
      <c r="E98" s="25">
        <v>706579</v>
      </c>
      <c r="F98" s="25">
        <v>386239</v>
      </c>
      <c r="G98" s="26"/>
      <c r="H98" s="25">
        <v>263422</v>
      </c>
      <c r="I98" s="25">
        <v>253081</v>
      </c>
      <c r="J98" s="25">
        <v>236751</v>
      </c>
      <c r="K98" s="26"/>
      <c r="L98" s="28">
        <f t="shared" si="56"/>
        <v>5118534.4293</v>
      </c>
      <c r="M98" s="28">
        <f t="shared" si="56"/>
        <v>5800942.9320999999</v>
      </c>
      <c r="N98" s="28">
        <f t="shared" si="56"/>
        <v>3727283.5978000001</v>
      </c>
      <c r="P98" s="28">
        <f t="shared" si="57"/>
        <v>1910626.1081999999</v>
      </c>
      <c r="Q98" s="28">
        <f t="shared" si="57"/>
        <v>2077769.7018999998</v>
      </c>
      <c r="R98" s="28">
        <f t="shared" si="57"/>
        <v>2284694.5002000001</v>
      </c>
      <c r="T98" s="29">
        <v>651644</v>
      </c>
      <c r="U98" s="29">
        <v>574929</v>
      </c>
      <c r="V98" s="29">
        <v>227806</v>
      </c>
      <c r="X98" s="30">
        <v>611200</v>
      </c>
      <c r="Y98" s="30">
        <v>731456</v>
      </c>
      <c r="Z98" s="30">
        <v>721973</v>
      </c>
      <c r="AB98" s="28">
        <f t="shared" si="44"/>
        <v>4726439.0964000002</v>
      </c>
      <c r="AC98" s="28">
        <f t="shared" si="44"/>
        <v>4720109.5970999999</v>
      </c>
      <c r="AD98" s="28">
        <f t="shared" si="44"/>
        <v>2198373.4611999998</v>
      </c>
      <c r="AF98" s="28">
        <f t="shared" si="58"/>
        <v>4433094.72</v>
      </c>
      <c r="AG98" s="28">
        <f t="shared" si="58"/>
        <v>6005180.6143999994</v>
      </c>
      <c r="AH98" s="28">
        <f t="shared" si="58"/>
        <v>6967183.8445999995</v>
      </c>
      <c r="AJ98" s="28">
        <f t="shared" si="32"/>
        <v>4874794.694571428</v>
      </c>
      <c r="AK98" s="28">
        <f t="shared" si="33"/>
        <v>5524707.5543809524</v>
      </c>
      <c r="AL98" s="28">
        <f t="shared" si="34"/>
        <v>3549793.9026666665</v>
      </c>
      <c r="AN98" s="28">
        <f t="shared" si="45"/>
        <v>4433094.72</v>
      </c>
      <c r="AO98" s="28">
        <f t="shared" si="45"/>
        <v>6005180.6143999994</v>
      </c>
      <c r="AP98" s="28">
        <f t="shared" si="45"/>
        <v>6967183.8445999995</v>
      </c>
      <c r="AR98" s="31"/>
      <c r="AS98" s="31"/>
      <c r="AT98" s="31"/>
      <c r="AV98" s="31"/>
      <c r="AW98" s="31"/>
      <c r="AX98" s="31"/>
      <c r="AZ98" s="32">
        <f t="shared" si="59"/>
        <v>-148355.59817142785</v>
      </c>
      <c r="BA98" s="32">
        <f t="shared" si="59"/>
        <v>-804597.95728095248</v>
      </c>
      <c r="BB98" s="32">
        <f t="shared" si="59"/>
        <v>-1351420.4414666668</v>
      </c>
      <c r="BD98" s="32">
        <f t="shared" si="60"/>
        <v>2522468.6118000001</v>
      </c>
      <c r="BE98" s="32">
        <f t="shared" si="60"/>
        <v>3927410.9124999996</v>
      </c>
      <c r="BF98" s="32">
        <f t="shared" si="60"/>
        <v>4682489.3443999998</v>
      </c>
      <c r="BG98" s="33"/>
      <c r="BH98" s="32">
        <f t="shared" si="46"/>
        <v>2374113.0136285722</v>
      </c>
      <c r="BI98" s="32">
        <f t="shared" si="46"/>
        <v>3122812.9552190471</v>
      </c>
      <c r="BJ98" s="32">
        <f t="shared" si="46"/>
        <v>3331068.9029333331</v>
      </c>
      <c r="BL98" s="32">
        <f t="shared" si="47"/>
        <v>-392095.3328999998</v>
      </c>
      <c r="BM98" s="32">
        <f t="shared" si="47"/>
        <v>-1080833.335</v>
      </c>
      <c r="BN98" s="32">
        <f t="shared" si="47"/>
        <v>-1528910.1366000003</v>
      </c>
      <c r="BP98" s="32">
        <f t="shared" si="48"/>
        <v>2522468.6118000001</v>
      </c>
      <c r="BQ98" s="32">
        <f t="shared" si="48"/>
        <v>3927410.9124999996</v>
      </c>
      <c r="BR98" s="32">
        <f t="shared" si="48"/>
        <v>4682489.3443999998</v>
      </c>
      <c r="BT98" s="32">
        <f t="shared" si="49"/>
        <v>2130373.2789000003</v>
      </c>
      <c r="BU98" s="32">
        <f t="shared" si="49"/>
        <v>2846577.5774999997</v>
      </c>
      <c r="BV98" s="32">
        <f t="shared" si="49"/>
        <v>3153579.2077999995</v>
      </c>
      <c r="BX98" s="3">
        <v>0</v>
      </c>
      <c r="BY98" s="3">
        <v>0</v>
      </c>
      <c r="BZ98" s="3">
        <v>0</v>
      </c>
    </row>
    <row r="99" spans="1:78" x14ac:dyDescent="0.2">
      <c r="A99" s="207"/>
      <c r="B99" s="207"/>
      <c r="C99" s="34" t="s">
        <v>126</v>
      </c>
      <c r="D99" s="25">
        <v>9648269</v>
      </c>
      <c r="E99" s="25">
        <v>8814616</v>
      </c>
      <c r="F99" s="25">
        <v>8610362</v>
      </c>
      <c r="G99" s="26"/>
      <c r="H99" s="25">
        <v>7293976</v>
      </c>
      <c r="I99" s="25">
        <v>7553309</v>
      </c>
      <c r="J99" s="25">
        <v>7292469</v>
      </c>
      <c r="K99" s="26"/>
      <c r="L99" s="28">
        <f t="shared" si="56"/>
        <v>69979859.883900002</v>
      </c>
      <c r="M99" s="28">
        <f t="shared" si="56"/>
        <v>72367115.898399994</v>
      </c>
      <c r="N99" s="28">
        <f t="shared" si="56"/>
        <v>83091715.372400001</v>
      </c>
      <c r="P99" s="28">
        <f t="shared" si="57"/>
        <v>52903937.325599998</v>
      </c>
      <c r="Q99" s="28">
        <f t="shared" si="57"/>
        <v>62011911.559099995</v>
      </c>
      <c r="R99" s="28">
        <f t="shared" si="57"/>
        <v>70373784.343799993</v>
      </c>
      <c r="T99" s="29">
        <v>8171757</v>
      </c>
      <c r="U99" s="29">
        <v>7821524</v>
      </c>
      <c r="V99" s="29">
        <v>6894762</v>
      </c>
      <c r="X99" s="30">
        <v>7981846</v>
      </c>
      <c r="Y99" s="30">
        <v>7477681</v>
      </c>
      <c r="Z99" s="30">
        <v>6565986</v>
      </c>
      <c r="AB99" s="28">
        <f t="shared" si="44"/>
        <v>59270570.696699999</v>
      </c>
      <c r="AC99" s="28">
        <f t="shared" si="44"/>
        <v>64213929.887599997</v>
      </c>
      <c r="AD99" s="28">
        <f t="shared" si="44"/>
        <v>66535832.252399996</v>
      </c>
      <c r="AF99" s="28">
        <f t="shared" si="58"/>
        <v>57893127.222599998</v>
      </c>
      <c r="AG99" s="28">
        <f t="shared" si="58"/>
        <v>61391013.241899997</v>
      </c>
      <c r="AH99" s="28">
        <f t="shared" si="58"/>
        <v>63363078.097199999</v>
      </c>
      <c r="AJ99" s="28">
        <f t="shared" si="32"/>
        <v>69979859.883900002</v>
      </c>
      <c r="AK99" s="28">
        <f t="shared" si="33"/>
        <v>72367115.898399994</v>
      </c>
      <c r="AL99" s="28">
        <f t="shared" si="34"/>
        <v>83091715.372400001</v>
      </c>
      <c r="AN99" s="28">
        <f t="shared" si="45"/>
        <v>57893127.222599998</v>
      </c>
      <c r="AO99" s="28">
        <f t="shared" si="45"/>
        <v>61391013.241899997</v>
      </c>
      <c r="AP99" s="28">
        <f t="shared" si="45"/>
        <v>63363078.097199999</v>
      </c>
      <c r="AR99" s="31"/>
      <c r="AS99" s="31"/>
      <c r="AT99" s="31"/>
      <c r="AV99" s="31"/>
      <c r="AW99" s="31"/>
      <c r="AX99" s="31"/>
      <c r="AZ99" s="32">
        <f t="shared" si="59"/>
        <v>-10709289.187200002</v>
      </c>
      <c r="BA99" s="32">
        <f t="shared" si="59"/>
        <v>-8153186.0107999966</v>
      </c>
      <c r="BB99" s="32">
        <f t="shared" si="59"/>
        <v>-16555883.120000005</v>
      </c>
      <c r="BD99" s="32">
        <f t="shared" si="60"/>
        <v>4989189.8969999999</v>
      </c>
      <c r="BE99" s="32">
        <f t="shared" si="60"/>
        <v>-620898.3171999976</v>
      </c>
      <c r="BF99" s="32">
        <f t="shared" si="60"/>
        <v>-7010706.2465999946</v>
      </c>
      <c r="BG99" s="33"/>
      <c r="BH99" s="32">
        <f t="shared" si="46"/>
        <v>-5720099.2902000025</v>
      </c>
      <c r="BI99" s="32">
        <f t="shared" si="46"/>
        <v>-8774084.3279999942</v>
      </c>
      <c r="BJ99" s="32">
        <f t="shared" si="46"/>
        <v>-23566589.366599999</v>
      </c>
      <c r="BL99" s="32">
        <f t="shared" si="47"/>
        <v>-10709289.187200002</v>
      </c>
      <c r="BM99" s="32">
        <f t="shared" si="47"/>
        <v>-8153186.0107999966</v>
      </c>
      <c r="BN99" s="32">
        <f t="shared" si="47"/>
        <v>-16555883.120000005</v>
      </c>
      <c r="BP99" s="32">
        <f t="shared" si="48"/>
        <v>4989189.8969999999</v>
      </c>
      <c r="BQ99" s="32">
        <f t="shared" si="48"/>
        <v>-620898.3171999976</v>
      </c>
      <c r="BR99" s="32">
        <f t="shared" si="48"/>
        <v>-7010706.2465999946</v>
      </c>
      <c r="BT99" s="32">
        <f t="shared" si="49"/>
        <v>-5720099.2902000025</v>
      </c>
      <c r="BU99" s="32">
        <f t="shared" si="49"/>
        <v>-8774084.3279999942</v>
      </c>
      <c r="BV99" s="32">
        <f t="shared" si="49"/>
        <v>-23566589.366599999</v>
      </c>
      <c r="BX99" s="3">
        <v>1</v>
      </c>
      <c r="BY99" s="3">
        <v>1</v>
      </c>
      <c r="BZ99" s="3">
        <v>1</v>
      </c>
    </row>
    <row r="100" spans="1:78" x14ac:dyDescent="0.2">
      <c r="A100" s="207"/>
      <c r="B100" s="206" t="s">
        <v>127</v>
      </c>
      <c r="C100" s="24" t="s">
        <v>128</v>
      </c>
      <c r="D100" s="25">
        <v>204929</v>
      </c>
      <c r="E100" s="25">
        <v>242017</v>
      </c>
      <c r="F100" s="25">
        <v>242534</v>
      </c>
      <c r="G100" s="26"/>
      <c r="H100" s="25">
        <v>1130612</v>
      </c>
      <c r="I100" s="25">
        <v>1050060</v>
      </c>
      <c r="J100" s="25">
        <v>684575</v>
      </c>
      <c r="K100" s="26"/>
      <c r="L100" s="28">
        <f t="shared" si="56"/>
        <v>1486370.5299</v>
      </c>
      <c r="M100" s="28">
        <f t="shared" si="56"/>
        <v>1986935.3682999997</v>
      </c>
      <c r="N100" s="28">
        <f t="shared" si="56"/>
        <v>2340501.6068000002</v>
      </c>
      <c r="P100" s="28">
        <f t="shared" si="57"/>
        <v>8200441.8971999995</v>
      </c>
      <c r="Q100" s="28">
        <f t="shared" si="57"/>
        <v>8620887.5939999986</v>
      </c>
      <c r="R100" s="28">
        <f t="shared" si="57"/>
        <v>6606285.665</v>
      </c>
      <c r="T100" s="29">
        <v>155726</v>
      </c>
      <c r="U100" s="29">
        <v>205547</v>
      </c>
      <c r="V100" s="29">
        <v>255233</v>
      </c>
      <c r="X100" s="30">
        <v>1096473</v>
      </c>
      <c r="Y100" s="30">
        <v>1025607</v>
      </c>
      <c r="Z100" s="30">
        <v>732560</v>
      </c>
      <c r="AB100" s="28">
        <f t="shared" si="44"/>
        <v>1129496.2505999999</v>
      </c>
      <c r="AC100" s="28">
        <f t="shared" si="44"/>
        <v>1687520.3152999999</v>
      </c>
      <c r="AD100" s="28">
        <f t="shared" si="44"/>
        <v>2463049.4966000002</v>
      </c>
      <c r="AF100" s="28">
        <f t="shared" si="58"/>
        <v>7952828.3163000001</v>
      </c>
      <c r="AG100" s="28">
        <f t="shared" si="58"/>
        <v>8420130.9092999995</v>
      </c>
      <c r="AH100" s="28">
        <f t="shared" si="58"/>
        <v>7069350.5120000001</v>
      </c>
      <c r="AJ100" s="28">
        <f t="shared" si="32"/>
        <v>1415590.9808571427</v>
      </c>
      <c r="AK100" s="28">
        <f t="shared" si="33"/>
        <v>1892319.398380952</v>
      </c>
      <c r="AL100" s="28">
        <f t="shared" si="34"/>
        <v>2229049.1493333336</v>
      </c>
      <c r="AN100" s="28">
        <f t="shared" si="45"/>
        <v>7952828.3163000001</v>
      </c>
      <c r="AO100" s="28">
        <f t="shared" si="45"/>
        <v>8420130.9092999995</v>
      </c>
      <c r="AP100" s="28">
        <f t="shared" si="45"/>
        <v>7069350.5120000001</v>
      </c>
      <c r="AR100" s="31"/>
      <c r="AS100" s="31"/>
      <c r="AT100" s="31"/>
      <c r="AV100" s="31"/>
      <c r="AW100" s="31"/>
      <c r="AX100" s="31"/>
      <c r="AZ100" s="32">
        <f t="shared" si="59"/>
        <v>-286094.7302571428</v>
      </c>
      <c r="BA100" s="32">
        <f t="shared" si="59"/>
        <v>-204799.08308095206</v>
      </c>
      <c r="BB100" s="32">
        <f t="shared" si="59"/>
        <v>234000.34726666659</v>
      </c>
      <c r="BD100" s="32">
        <f t="shared" si="60"/>
        <v>-247613.58089999948</v>
      </c>
      <c r="BE100" s="32">
        <f t="shared" si="60"/>
        <v>-200756.68469999917</v>
      </c>
      <c r="BF100" s="32">
        <f t="shared" si="60"/>
        <v>463064.84700000007</v>
      </c>
      <c r="BG100" s="33"/>
      <c r="BH100" s="32">
        <f t="shared" si="46"/>
        <v>-533708.31115714228</v>
      </c>
      <c r="BI100" s="32">
        <f t="shared" si="46"/>
        <v>-405555.76778095122</v>
      </c>
      <c r="BJ100" s="32">
        <f t="shared" si="46"/>
        <v>697065.19426666666</v>
      </c>
      <c r="BL100" s="32">
        <f t="shared" si="47"/>
        <v>-356874.27930000005</v>
      </c>
      <c r="BM100" s="32">
        <f t="shared" si="47"/>
        <v>-299415.05299999984</v>
      </c>
      <c r="BN100" s="32">
        <f t="shared" si="47"/>
        <v>122547.8898</v>
      </c>
      <c r="BP100" s="32">
        <f t="shared" si="48"/>
        <v>-247613.58089999948</v>
      </c>
      <c r="BQ100" s="32">
        <f t="shared" si="48"/>
        <v>-200756.68469999917</v>
      </c>
      <c r="BR100" s="32">
        <f t="shared" si="48"/>
        <v>463064.84700000007</v>
      </c>
      <c r="BT100" s="32">
        <f t="shared" si="49"/>
        <v>-604487.86019999953</v>
      </c>
      <c r="BU100" s="32">
        <f t="shared" si="49"/>
        <v>-500171.73769999901</v>
      </c>
      <c r="BV100" s="32">
        <f t="shared" si="49"/>
        <v>585612.73680000007</v>
      </c>
      <c r="BX100" s="3">
        <v>0</v>
      </c>
      <c r="BY100" s="3">
        <v>0</v>
      </c>
      <c r="BZ100" s="3">
        <v>0</v>
      </c>
    </row>
    <row r="101" spans="1:78" x14ac:dyDescent="0.2">
      <c r="A101" s="207"/>
      <c r="B101" s="207"/>
      <c r="C101" s="34" t="s">
        <v>129</v>
      </c>
      <c r="D101" s="25">
        <v>5292</v>
      </c>
      <c r="E101" s="25">
        <v>7959</v>
      </c>
      <c r="F101" s="25">
        <v>12481</v>
      </c>
      <c r="G101" s="26"/>
      <c r="H101" s="25">
        <v>1230</v>
      </c>
      <c r="I101" s="25">
        <v>1566</v>
      </c>
      <c r="J101" s="25">
        <v>1328</v>
      </c>
      <c r="K101" s="26"/>
      <c r="L101" s="28">
        <f t="shared" si="56"/>
        <v>38383.405200000001</v>
      </c>
      <c r="M101" s="28">
        <f t="shared" si="56"/>
        <v>65342.594099999995</v>
      </c>
      <c r="N101" s="28">
        <f t="shared" si="56"/>
        <v>120444.1462</v>
      </c>
      <c r="P101" s="28">
        <f t="shared" si="57"/>
        <v>8921.3130000000001</v>
      </c>
      <c r="Q101" s="28">
        <f t="shared" si="57"/>
        <v>12856.703399999999</v>
      </c>
      <c r="R101" s="28">
        <f t="shared" si="57"/>
        <v>12815.4656</v>
      </c>
      <c r="T101" s="29">
        <v>1991</v>
      </c>
      <c r="U101" s="29">
        <v>1827</v>
      </c>
      <c r="V101" s="29">
        <v>667</v>
      </c>
      <c r="X101" s="30">
        <v>1103</v>
      </c>
      <c r="Y101" s="30">
        <v>1836</v>
      </c>
      <c r="Z101" s="30">
        <v>2022</v>
      </c>
      <c r="AB101" s="28">
        <f t="shared" si="44"/>
        <v>14440.9221</v>
      </c>
      <c r="AC101" s="28">
        <f t="shared" si="44"/>
        <v>14999.487299999999</v>
      </c>
      <c r="AD101" s="28">
        <f t="shared" si="44"/>
        <v>6436.6833999999999</v>
      </c>
      <c r="AF101" s="28">
        <f t="shared" si="58"/>
        <v>8000.1692999999996</v>
      </c>
      <c r="AG101" s="28">
        <f t="shared" si="58"/>
        <v>15073.376399999999</v>
      </c>
      <c r="AH101" s="28">
        <f t="shared" si="58"/>
        <v>19512.704399999999</v>
      </c>
      <c r="AJ101" s="28">
        <f t="shared" si="32"/>
        <v>36555.623999999996</v>
      </c>
      <c r="AK101" s="28">
        <f t="shared" si="33"/>
        <v>62231.041999999994</v>
      </c>
      <c r="AL101" s="28">
        <f t="shared" si="34"/>
        <v>114708.71066666667</v>
      </c>
      <c r="AN101" s="28">
        <f t="shared" si="45"/>
        <v>8000.1692999999996</v>
      </c>
      <c r="AO101" s="28">
        <f t="shared" si="45"/>
        <v>15073.376399999999</v>
      </c>
      <c r="AP101" s="28">
        <f t="shared" si="45"/>
        <v>19512.704399999999</v>
      </c>
      <c r="AR101" s="31"/>
      <c r="AS101" s="31"/>
      <c r="AT101" s="31"/>
      <c r="AV101" s="31"/>
      <c r="AW101" s="31"/>
      <c r="AX101" s="31"/>
      <c r="AZ101" s="32">
        <f t="shared" si="59"/>
        <v>-22114.701899999996</v>
      </c>
      <c r="BA101" s="32">
        <f t="shared" si="59"/>
        <v>-47231.554699999993</v>
      </c>
      <c r="BB101" s="32">
        <f t="shared" si="59"/>
        <v>-108272.02726666667</v>
      </c>
      <c r="BD101" s="32">
        <f t="shared" si="60"/>
        <v>-921.14370000000054</v>
      </c>
      <c r="BE101" s="32">
        <f t="shared" si="60"/>
        <v>2216.6730000000007</v>
      </c>
      <c r="BF101" s="32">
        <f t="shared" si="60"/>
        <v>6697.2387999999992</v>
      </c>
      <c r="BG101" s="33"/>
      <c r="BH101" s="32">
        <f t="shared" si="46"/>
        <v>-23035.845599999997</v>
      </c>
      <c r="BI101" s="32">
        <f t="shared" si="46"/>
        <v>-45014.881699999991</v>
      </c>
      <c r="BJ101" s="32">
        <f t="shared" si="46"/>
        <v>-101574.78846666668</v>
      </c>
      <c r="BL101" s="32">
        <f t="shared" si="47"/>
        <v>-23942.483100000001</v>
      </c>
      <c r="BM101" s="32">
        <f t="shared" si="47"/>
        <v>-50343.106799999994</v>
      </c>
      <c r="BN101" s="32">
        <f t="shared" si="47"/>
        <v>-114007.46280000001</v>
      </c>
      <c r="BP101" s="32">
        <f t="shared" si="48"/>
        <v>-921.14370000000054</v>
      </c>
      <c r="BQ101" s="32">
        <f t="shared" si="48"/>
        <v>2216.6730000000007</v>
      </c>
      <c r="BR101" s="32">
        <f t="shared" si="48"/>
        <v>6697.2387999999992</v>
      </c>
      <c r="BT101" s="32">
        <f t="shared" si="49"/>
        <v>-24863.626800000002</v>
      </c>
      <c r="BU101" s="32">
        <f t="shared" si="49"/>
        <v>-48126.433799999992</v>
      </c>
      <c r="BV101" s="32">
        <f t="shared" si="49"/>
        <v>-107310.22400000002</v>
      </c>
      <c r="BX101" s="3">
        <v>0</v>
      </c>
      <c r="BY101" s="3">
        <v>0</v>
      </c>
      <c r="BZ101" s="3">
        <v>0</v>
      </c>
    </row>
    <row r="102" spans="1:78" x14ac:dyDescent="0.2">
      <c r="A102" s="207"/>
      <c r="B102" s="207"/>
      <c r="C102" s="34" t="s">
        <v>130</v>
      </c>
      <c r="D102" s="25">
        <v>911916</v>
      </c>
      <c r="E102" s="25">
        <v>848608</v>
      </c>
      <c r="F102" s="25">
        <v>719630</v>
      </c>
      <c r="G102" s="26"/>
      <c r="H102" s="25">
        <v>1680649</v>
      </c>
      <c r="I102" s="25">
        <v>1765424</v>
      </c>
      <c r="J102" s="25">
        <v>1836354</v>
      </c>
      <c r="K102" s="26"/>
      <c r="L102" s="28">
        <f t="shared" si="56"/>
        <v>6614217.9396000002</v>
      </c>
      <c r="M102" s="28">
        <f t="shared" si="56"/>
        <v>6966986.8191999998</v>
      </c>
      <c r="N102" s="28">
        <f t="shared" si="56"/>
        <v>6944573.426</v>
      </c>
      <c r="P102" s="28">
        <f t="shared" si="57"/>
        <v>12189915.2619</v>
      </c>
      <c r="Q102" s="28">
        <f t="shared" si="57"/>
        <v>14493954.497599998</v>
      </c>
      <c r="R102" s="28">
        <f t="shared" si="57"/>
        <v>17721183.3708</v>
      </c>
      <c r="T102" s="29">
        <v>813058</v>
      </c>
      <c r="U102" s="29">
        <v>787833</v>
      </c>
      <c r="V102" s="29">
        <v>656899</v>
      </c>
      <c r="X102" s="54">
        <v>1667266</v>
      </c>
      <c r="Y102" s="54">
        <v>1665261</v>
      </c>
      <c r="Z102" s="54">
        <v>1607195</v>
      </c>
      <c r="AB102" s="28">
        <f t="shared" si="44"/>
        <v>5897190.9797999999</v>
      </c>
      <c r="AC102" s="28">
        <f t="shared" si="44"/>
        <v>6468030.1466999995</v>
      </c>
      <c r="AD102" s="28">
        <f t="shared" si="44"/>
        <v>6339206.7297999999</v>
      </c>
      <c r="AF102" s="28">
        <f t="shared" si="58"/>
        <v>12092847.024599999</v>
      </c>
      <c r="AG102" s="28">
        <f t="shared" si="58"/>
        <v>13671626.283899998</v>
      </c>
      <c r="AH102" s="28">
        <f t="shared" si="58"/>
        <v>15509753.188999999</v>
      </c>
      <c r="AJ102" s="28">
        <f t="shared" ref="AJ102:AJ165" si="61">IF(BX102=0,+L102/$AK$5,L102)</f>
        <v>6614217.9396000002</v>
      </c>
      <c r="AK102" s="28">
        <f t="shared" ref="AK102:AK165" si="62">IF(BY102=0,+M102/$AK$5,M102)</f>
        <v>6966986.8191999998</v>
      </c>
      <c r="AL102" s="28">
        <f t="shared" ref="AL102:AL165" si="63">IF(BZ102=0,+N102/$AK$5,N102)</f>
        <v>6944573.426</v>
      </c>
      <c r="AN102" s="28">
        <f t="shared" si="45"/>
        <v>12092847.024599999</v>
      </c>
      <c r="AO102" s="28">
        <f t="shared" si="45"/>
        <v>13671626.283899998</v>
      </c>
      <c r="AP102" s="28">
        <f t="shared" si="45"/>
        <v>15509753.188999999</v>
      </c>
      <c r="AR102" s="31"/>
      <c r="AS102" s="31"/>
      <c r="AT102" s="31"/>
      <c r="AV102" s="31"/>
      <c r="AW102" s="31"/>
      <c r="AX102" s="31"/>
      <c r="AZ102" s="32">
        <f t="shared" si="59"/>
        <v>-717026.9598000003</v>
      </c>
      <c r="BA102" s="32">
        <f t="shared" si="59"/>
        <v>-498956.67250000034</v>
      </c>
      <c r="BB102" s="32">
        <f t="shared" si="59"/>
        <v>-605366.69620000012</v>
      </c>
      <c r="BD102" s="32">
        <f t="shared" si="60"/>
        <v>-97068.237300001085</v>
      </c>
      <c r="BE102" s="32">
        <f t="shared" si="60"/>
        <v>-822328.2137000002</v>
      </c>
      <c r="BF102" s="32">
        <f t="shared" si="60"/>
        <v>-2211430.1818000004</v>
      </c>
      <c r="BG102" s="33"/>
      <c r="BH102" s="32">
        <f t="shared" si="46"/>
        <v>-814095.19710000139</v>
      </c>
      <c r="BI102" s="32">
        <f t="shared" si="46"/>
        <v>-1321284.8862000005</v>
      </c>
      <c r="BJ102" s="32">
        <f t="shared" si="46"/>
        <v>-2816796.8780000005</v>
      </c>
      <c r="BL102" s="32">
        <f t="shared" si="47"/>
        <v>-717026.9598000003</v>
      </c>
      <c r="BM102" s="32">
        <f t="shared" si="47"/>
        <v>-498956.67250000034</v>
      </c>
      <c r="BN102" s="32">
        <f t="shared" si="47"/>
        <v>-605366.69620000012</v>
      </c>
      <c r="BP102" s="32">
        <f t="shared" si="48"/>
        <v>-97068.237300001085</v>
      </c>
      <c r="BQ102" s="32">
        <f t="shared" si="48"/>
        <v>-822328.2137000002</v>
      </c>
      <c r="BR102" s="32">
        <f t="shared" si="48"/>
        <v>-2211430.1818000004</v>
      </c>
      <c r="BT102" s="32">
        <f t="shared" si="49"/>
        <v>-814095.19710000139</v>
      </c>
      <c r="BU102" s="32">
        <f t="shared" si="49"/>
        <v>-1321284.8862000005</v>
      </c>
      <c r="BV102" s="32">
        <f t="shared" si="49"/>
        <v>-2816796.8780000005</v>
      </c>
      <c r="BX102" s="3">
        <v>1</v>
      </c>
      <c r="BY102" s="3">
        <v>1</v>
      </c>
      <c r="BZ102" s="3">
        <v>1</v>
      </c>
    </row>
    <row r="103" spans="1:78" x14ac:dyDescent="0.2">
      <c r="A103" s="207"/>
      <c r="B103" s="207"/>
      <c r="C103" s="34" t="s">
        <v>131</v>
      </c>
      <c r="D103" s="25">
        <v>87849</v>
      </c>
      <c r="E103" s="25">
        <v>101799</v>
      </c>
      <c r="F103" s="25">
        <v>113844</v>
      </c>
      <c r="G103" s="26"/>
      <c r="H103" s="25">
        <v>105776</v>
      </c>
      <c r="I103" s="25">
        <v>134011</v>
      </c>
      <c r="J103" s="25">
        <v>111971</v>
      </c>
      <c r="K103" s="26"/>
      <c r="L103" s="28">
        <f t="shared" si="56"/>
        <v>637177.58189999999</v>
      </c>
      <c r="M103" s="28">
        <f t="shared" si="56"/>
        <v>835759.61009999993</v>
      </c>
      <c r="N103" s="28">
        <f t="shared" si="56"/>
        <v>1098617.3688000001</v>
      </c>
      <c r="P103" s="28">
        <f t="shared" si="57"/>
        <v>767203.90559999994</v>
      </c>
      <c r="Q103" s="28">
        <f t="shared" si="57"/>
        <v>1100216.9088999999</v>
      </c>
      <c r="R103" s="28">
        <f t="shared" si="57"/>
        <v>1080542.5441999999</v>
      </c>
      <c r="T103" s="29">
        <v>82844</v>
      </c>
      <c r="U103" s="29">
        <v>108175</v>
      </c>
      <c r="V103" s="29">
        <v>78839</v>
      </c>
      <c r="X103" s="54">
        <v>114516</v>
      </c>
      <c r="Y103" s="54">
        <v>144803</v>
      </c>
      <c r="Z103" s="54">
        <v>112971</v>
      </c>
      <c r="AB103" s="28">
        <f t="shared" si="44"/>
        <v>600875.81640000001</v>
      </c>
      <c r="AC103" s="28">
        <f t="shared" si="44"/>
        <v>888105.93249999988</v>
      </c>
      <c r="AD103" s="28">
        <f t="shared" si="44"/>
        <v>760812.11780000001</v>
      </c>
      <c r="AF103" s="28">
        <f t="shared" si="58"/>
        <v>830595.99959999998</v>
      </c>
      <c r="AG103" s="28">
        <f t="shared" si="58"/>
        <v>1188818.1497</v>
      </c>
      <c r="AH103" s="28">
        <f t="shared" si="58"/>
        <v>1090192.7442000001</v>
      </c>
      <c r="AJ103" s="28">
        <f t="shared" si="61"/>
        <v>606835.7922857143</v>
      </c>
      <c r="AK103" s="28">
        <f t="shared" si="62"/>
        <v>795961.5334285713</v>
      </c>
      <c r="AL103" s="28">
        <f t="shared" si="63"/>
        <v>1046302.2560000001</v>
      </c>
      <c r="AN103" s="28">
        <f t="shared" si="45"/>
        <v>830595.99959999998</v>
      </c>
      <c r="AO103" s="28">
        <f t="shared" si="45"/>
        <v>1188818.1497</v>
      </c>
      <c r="AP103" s="28">
        <f t="shared" si="45"/>
        <v>1090192.7442000001</v>
      </c>
      <c r="AR103" s="31"/>
      <c r="AS103" s="31"/>
      <c r="AT103" s="31"/>
      <c r="AV103" s="31"/>
      <c r="AW103" s="31"/>
      <c r="AX103" s="31"/>
      <c r="AZ103" s="32">
        <f t="shared" si="59"/>
        <v>-5959.9758857142879</v>
      </c>
      <c r="BA103" s="32">
        <f t="shared" si="59"/>
        <v>92144.399071428576</v>
      </c>
      <c r="BB103" s="32">
        <f t="shared" si="59"/>
        <v>-285490.13820000004</v>
      </c>
      <c r="BD103" s="32">
        <f t="shared" si="60"/>
        <v>63392.094000000041</v>
      </c>
      <c r="BE103" s="32">
        <f t="shared" si="60"/>
        <v>88601.240800000029</v>
      </c>
      <c r="BF103" s="32">
        <f t="shared" si="60"/>
        <v>9650.2000000001863</v>
      </c>
      <c r="BG103" s="33"/>
      <c r="BH103" s="32">
        <f t="shared" si="46"/>
        <v>57432.118114285753</v>
      </c>
      <c r="BI103" s="32">
        <f t="shared" si="46"/>
        <v>180745.6398714286</v>
      </c>
      <c r="BJ103" s="32">
        <f t="shared" si="46"/>
        <v>-275839.93819999986</v>
      </c>
      <c r="BL103" s="32">
        <f t="shared" si="47"/>
        <v>-36301.76549999998</v>
      </c>
      <c r="BM103" s="32">
        <f t="shared" si="47"/>
        <v>52346.322399999946</v>
      </c>
      <c r="BN103" s="32">
        <f t="shared" si="47"/>
        <v>-337805.25100000005</v>
      </c>
      <c r="BP103" s="32">
        <f t="shared" si="48"/>
        <v>63392.094000000041</v>
      </c>
      <c r="BQ103" s="32">
        <f t="shared" si="48"/>
        <v>88601.240800000029</v>
      </c>
      <c r="BR103" s="32">
        <f t="shared" si="48"/>
        <v>9650.2000000001863</v>
      </c>
      <c r="BT103" s="32">
        <f t="shared" si="49"/>
        <v>27090.328500000061</v>
      </c>
      <c r="BU103" s="32">
        <f t="shared" si="49"/>
        <v>140947.56319999998</v>
      </c>
      <c r="BV103" s="32">
        <f t="shared" si="49"/>
        <v>-328155.05099999986</v>
      </c>
      <c r="BX103" s="3">
        <v>0</v>
      </c>
      <c r="BY103" s="3">
        <v>0</v>
      </c>
      <c r="BZ103" s="3">
        <v>0</v>
      </c>
    </row>
    <row r="104" spans="1:78" x14ac:dyDescent="0.2">
      <c r="A104" s="207"/>
      <c r="B104" s="207"/>
      <c r="C104" s="34" t="s">
        <v>132</v>
      </c>
      <c r="D104" s="25">
        <v>47941</v>
      </c>
      <c r="E104" s="25">
        <v>43361</v>
      </c>
      <c r="F104" s="25">
        <v>46699</v>
      </c>
      <c r="G104" s="26"/>
      <c r="H104" s="25">
        <v>21146</v>
      </c>
      <c r="I104" s="25">
        <v>135744</v>
      </c>
      <c r="J104" s="25">
        <v>45094</v>
      </c>
      <c r="K104" s="26"/>
      <c r="L104" s="28">
        <f t="shared" si="56"/>
        <v>347720.86709999997</v>
      </c>
      <c r="M104" s="28">
        <f t="shared" si="56"/>
        <v>355989.47389999998</v>
      </c>
      <c r="N104" s="28">
        <f t="shared" si="56"/>
        <v>450654.68979999999</v>
      </c>
      <c r="P104" s="28">
        <f t="shared" si="57"/>
        <v>153374.0526</v>
      </c>
      <c r="Q104" s="28">
        <f t="shared" si="57"/>
        <v>1114444.6655999999</v>
      </c>
      <c r="R104" s="28">
        <f t="shared" si="57"/>
        <v>435166.1188</v>
      </c>
      <c r="T104" s="29">
        <v>34275</v>
      </c>
      <c r="U104" s="29">
        <v>30776</v>
      </c>
      <c r="V104" s="29">
        <v>34282</v>
      </c>
      <c r="X104" s="54">
        <v>23483</v>
      </c>
      <c r="Y104" s="54">
        <v>133840</v>
      </c>
      <c r="Z104" s="54">
        <v>47256</v>
      </c>
      <c r="AB104" s="28">
        <f t="shared" si="44"/>
        <v>248600.0025</v>
      </c>
      <c r="AC104" s="28">
        <f t="shared" si="44"/>
        <v>252667.88239999997</v>
      </c>
      <c r="AD104" s="28">
        <f t="shared" si="44"/>
        <v>330828.15639999998</v>
      </c>
      <c r="AF104" s="28">
        <f t="shared" si="58"/>
        <v>170324.54730000001</v>
      </c>
      <c r="AG104" s="28">
        <f t="shared" si="58"/>
        <v>1098813.0159999998</v>
      </c>
      <c r="AH104" s="28">
        <f t="shared" si="58"/>
        <v>456029.85119999998</v>
      </c>
      <c r="AJ104" s="28">
        <f t="shared" si="61"/>
        <v>331162.73057142855</v>
      </c>
      <c r="AK104" s="28">
        <f t="shared" si="62"/>
        <v>339037.59419047617</v>
      </c>
      <c r="AL104" s="28">
        <f t="shared" si="63"/>
        <v>429194.94266666664</v>
      </c>
      <c r="AN104" s="28">
        <f t="shared" si="45"/>
        <v>170324.54730000001</v>
      </c>
      <c r="AO104" s="28">
        <f t="shared" si="45"/>
        <v>1098813.0159999998</v>
      </c>
      <c r="AP104" s="28">
        <f t="shared" si="45"/>
        <v>456029.85119999998</v>
      </c>
      <c r="AR104" s="31"/>
      <c r="AS104" s="31"/>
      <c r="AT104" s="31"/>
      <c r="AV104" s="31"/>
      <c r="AW104" s="31"/>
      <c r="AX104" s="31"/>
      <c r="AZ104" s="32">
        <f t="shared" si="59"/>
        <v>-82562.728071428544</v>
      </c>
      <c r="BA104" s="32">
        <f t="shared" si="59"/>
        <v>-86369.711790476198</v>
      </c>
      <c r="BB104" s="32">
        <f t="shared" si="59"/>
        <v>-98366.786266666662</v>
      </c>
      <c r="BD104" s="32">
        <f t="shared" si="60"/>
        <v>16950.49470000001</v>
      </c>
      <c r="BE104" s="32">
        <f t="shared" si="60"/>
        <v>-15631.649600000121</v>
      </c>
      <c r="BF104" s="32">
        <f t="shared" si="60"/>
        <v>20863.732399999979</v>
      </c>
      <c r="BG104" s="33"/>
      <c r="BH104" s="32">
        <f t="shared" si="46"/>
        <v>-65612.233371428534</v>
      </c>
      <c r="BI104" s="32">
        <f t="shared" si="46"/>
        <v>-102001.36139047632</v>
      </c>
      <c r="BJ104" s="32">
        <f t="shared" si="46"/>
        <v>-77503.053866666683</v>
      </c>
      <c r="BL104" s="32">
        <f t="shared" si="47"/>
        <v>-99120.864599999972</v>
      </c>
      <c r="BM104" s="32">
        <f t="shared" si="47"/>
        <v>-103321.59150000001</v>
      </c>
      <c r="BN104" s="32">
        <f t="shared" si="47"/>
        <v>-119826.53340000001</v>
      </c>
      <c r="BP104" s="32">
        <f t="shared" si="48"/>
        <v>16950.49470000001</v>
      </c>
      <c r="BQ104" s="32">
        <f t="shared" si="48"/>
        <v>-15631.649600000121</v>
      </c>
      <c r="BR104" s="32">
        <f t="shared" si="48"/>
        <v>20863.732399999979</v>
      </c>
      <c r="BT104" s="32">
        <f t="shared" si="49"/>
        <v>-82170.369899999961</v>
      </c>
      <c r="BU104" s="32">
        <f t="shared" si="49"/>
        <v>-118953.24110000013</v>
      </c>
      <c r="BV104" s="32">
        <f t="shared" si="49"/>
        <v>-98962.801000000036</v>
      </c>
      <c r="BX104" s="3">
        <v>0</v>
      </c>
      <c r="BY104" s="3">
        <v>0</v>
      </c>
      <c r="BZ104" s="3">
        <v>0</v>
      </c>
    </row>
    <row r="105" spans="1:78" x14ac:dyDescent="0.2">
      <c r="A105" s="207"/>
      <c r="B105" s="207"/>
      <c r="C105" s="34" t="s">
        <v>133</v>
      </c>
      <c r="D105" s="25">
        <v>5661</v>
      </c>
      <c r="E105" s="25">
        <v>5225</v>
      </c>
      <c r="F105" s="25">
        <v>5164</v>
      </c>
      <c r="G105" s="26"/>
      <c r="H105" s="25">
        <v>5868</v>
      </c>
      <c r="I105" s="25">
        <v>3788</v>
      </c>
      <c r="J105" s="25">
        <v>15930</v>
      </c>
      <c r="K105" s="26"/>
      <c r="L105" s="28">
        <f t="shared" si="56"/>
        <v>41059.799099999997</v>
      </c>
      <c r="M105" s="28">
        <f t="shared" si="56"/>
        <v>42896.727499999994</v>
      </c>
      <c r="N105" s="28">
        <f t="shared" si="56"/>
        <v>49833.632799999999</v>
      </c>
      <c r="P105" s="28">
        <f t="shared" si="57"/>
        <v>42561.190799999997</v>
      </c>
      <c r="Q105" s="28">
        <f t="shared" si="57"/>
        <v>31099.101199999997</v>
      </c>
      <c r="R105" s="28">
        <f t="shared" si="57"/>
        <v>153727.68599999999</v>
      </c>
      <c r="T105" s="29">
        <v>70398</v>
      </c>
      <c r="U105" s="29">
        <v>19693</v>
      </c>
      <c r="V105" s="29">
        <v>11668</v>
      </c>
      <c r="X105" s="54">
        <v>73102</v>
      </c>
      <c r="Y105" s="54">
        <v>77354</v>
      </c>
      <c r="Z105" s="54">
        <v>81113</v>
      </c>
      <c r="AA105" s="36"/>
      <c r="AB105" s="28">
        <f t="shared" si="44"/>
        <v>510603.73379999999</v>
      </c>
      <c r="AC105" s="28">
        <f t="shared" si="44"/>
        <v>161677.56069999997</v>
      </c>
      <c r="AD105" s="28">
        <f t="shared" si="44"/>
        <v>112598.5336</v>
      </c>
      <c r="AF105" s="28">
        <f t="shared" si="58"/>
        <v>530216.11620000005</v>
      </c>
      <c r="AG105" s="28">
        <f t="shared" si="58"/>
        <v>635068.60459999996</v>
      </c>
      <c r="AH105" s="28">
        <f t="shared" si="58"/>
        <v>782756.67260000005</v>
      </c>
      <c r="AJ105" s="28">
        <f t="shared" si="61"/>
        <v>39104.570571428565</v>
      </c>
      <c r="AK105" s="28">
        <f t="shared" si="62"/>
        <v>40854.026190476179</v>
      </c>
      <c r="AL105" s="28">
        <f t="shared" si="63"/>
        <v>47460.602666666666</v>
      </c>
      <c r="AN105" s="28">
        <f t="shared" si="45"/>
        <v>530216.11620000005</v>
      </c>
      <c r="AO105" s="28">
        <f t="shared" si="45"/>
        <v>635068.60459999996</v>
      </c>
      <c r="AP105" s="28">
        <f t="shared" si="45"/>
        <v>782756.67260000005</v>
      </c>
      <c r="AR105" s="31"/>
      <c r="AS105" s="31"/>
      <c r="AT105" s="31"/>
      <c r="AV105" s="31"/>
      <c r="AW105" s="31"/>
      <c r="AX105" s="31"/>
      <c r="AZ105" s="32">
        <f t="shared" si="59"/>
        <v>471499.16322857141</v>
      </c>
      <c r="BA105" s="32">
        <f t="shared" si="59"/>
        <v>120823.5345095238</v>
      </c>
      <c r="BB105" s="32">
        <f t="shared" si="59"/>
        <v>65137.930933333329</v>
      </c>
      <c r="BD105" s="32">
        <f t="shared" si="60"/>
        <v>487654.92540000007</v>
      </c>
      <c r="BE105" s="32">
        <f t="shared" si="60"/>
        <v>603969.50339999993</v>
      </c>
      <c r="BF105" s="32">
        <f t="shared" si="60"/>
        <v>629028.98660000006</v>
      </c>
      <c r="BG105" s="33"/>
      <c r="BH105" s="32">
        <f t="shared" si="46"/>
        <v>959154.08862857148</v>
      </c>
      <c r="BI105" s="32">
        <f t="shared" si="46"/>
        <v>724793.0379095237</v>
      </c>
      <c r="BJ105" s="32">
        <f t="shared" si="46"/>
        <v>694166.91753333341</v>
      </c>
      <c r="BL105" s="32">
        <f t="shared" si="47"/>
        <v>469543.93469999998</v>
      </c>
      <c r="BM105" s="32">
        <f t="shared" si="47"/>
        <v>118780.83319999998</v>
      </c>
      <c r="BN105" s="32">
        <f t="shared" si="47"/>
        <v>62764.900799999996</v>
      </c>
      <c r="BP105" s="32">
        <f t="shared" si="48"/>
        <v>487654.92540000007</v>
      </c>
      <c r="BQ105" s="32">
        <f t="shared" si="48"/>
        <v>603969.50339999993</v>
      </c>
      <c r="BR105" s="32">
        <f t="shared" si="48"/>
        <v>629028.98660000006</v>
      </c>
      <c r="BT105" s="32">
        <f t="shared" si="49"/>
        <v>957198.86010000005</v>
      </c>
      <c r="BU105" s="32">
        <f t="shared" si="49"/>
        <v>722750.33659999992</v>
      </c>
      <c r="BV105" s="32">
        <f t="shared" si="49"/>
        <v>691793.88740000001</v>
      </c>
      <c r="BX105" s="3">
        <v>0</v>
      </c>
      <c r="BY105" s="3">
        <v>0</v>
      </c>
      <c r="BZ105" s="3">
        <v>0</v>
      </c>
    </row>
    <row r="106" spans="1:78" x14ac:dyDescent="0.2">
      <c r="A106" s="207"/>
      <c r="B106" s="207"/>
      <c r="C106" s="34" t="s">
        <v>134</v>
      </c>
      <c r="D106" s="39">
        <v>87</v>
      </c>
      <c r="E106" s="39">
        <v>86</v>
      </c>
      <c r="F106" s="39">
        <v>87</v>
      </c>
      <c r="G106" s="38"/>
      <c r="H106" s="37">
        <v>2061</v>
      </c>
      <c r="I106" s="37">
        <v>3119</v>
      </c>
      <c r="J106" s="37">
        <v>2135</v>
      </c>
      <c r="K106" s="38"/>
      <c r="L106" s="28">
        <f t="shared" si="56"/>
        <v>631.01969999999994</v>
      </c>
      <c r="M106" s="28">
        <f t="shared" si="56"/>
        <v>706.05139999999994</v>
      </c>
      <c r="N106" s="28">
        <f t="shared" si="56"/>
        <v>839.56740000000002</v>
      </c>
      <c r="P106" s="28">
        <f t="shared" si="57"/>
        <v>14948.6391</v>
      </c>
      <c r="Q106" s="28">
        <f t="shared" si="57"/>
        <v>25606.678099999997</v>
      </c>
      <c r="R106" s="28">
        <f t="shared" si="57"/>
        <v>20603.177</v>
      </c>
      <c r="T106" s="42">
        <v>87</v>
      </c>
      <c r="U106" s="42">
        <v>86</v>
      </c>
      <c r="V106" s="42">
        <v>87</v>
      </c>
      <c r="X106" s="54">
        <v>2061</v>
      </c>
      <c r="Y106" s="54">
        <v>3119</v>
      </c>
      <c r="Z106" s="54">
        <v>2135</v>
      </c>
      <c r="AB106" s="28">
        <f t="shared" si="44"/>
        <v>631.01969999999994</v>
      </c>
      <c r="AC106" s="28">
        <f t="shared" si="44"/>
        <v>706.05139999999994</v>
      </c>
      <c r="AD106" s="28">
        <f t="shared" si="44"/>
        <v>839.56740000000002</v>
      </c>
      <c r="AF106" s="28">
        <f t="shared" si="58"/>
        <v>14948.6391</v>
      </c>
      <c r="AG106" s="28">
        <f t="shared" si="58"/>
        <v>25606.678099999997</v>
      </c>
      <c r="AH106" s="28">
        <f t="shared" si="58"/>
        <v>20603.177</v>
      </c>
      <c r="AJ106" s="28">
        <f t="shared" si="61"/>
        <v>600.97114285714281</v>
      </c>
      <c r="AK106" s="28">
        <f t="shared" si="62"/>
        <v>672.42990476190471</v>
      </c>
      <c r="AL106" s="28">
        <f t="shared" si="63"/>
        <v>799.58799999999997</v>
      </c>
      <c r="AN106" s="28">
        <f t="shared" si="45"/>
        <v>14948.6391</v>
      </c>
      <c r="AO106" s="28">
        <f t="shared" si="45"/>
        <v>25606.678099999997</v>
      </c>
      <c r="AP106" s="28">
        <f t="shared" si="45"/>
        <v>20603.177</v>
      </c>
      <c r="AR106" s="31"/>
      <c r="AS106" s="31"/>
      <c r="AT106" s="31"/>
      <c r="AV106" s="31"/>
      <c r="AW106" s="31"/>
      <c r="AX106" s="31"/>
      <c r="AZ106" s="32">
        <f t="shared" si="59"/>
        <v>0</v>
      </c>
      <c r="BA106" s="32">
        <f t="shared" si="59"/>
        <v>0</v>
      </c>
      <c r="BB106" s="32">
        <f t="shared" si="59"/>
        <v>0</v>
      </c>
      <c r="BD106" s="32">
        <f t="shared" si="60"/>
        <v>0</v>
      </c>
      <c r="BE106" s="32">
        <f t="shared" si="60"/>
        <v>0</v>
      </c>
      <c r="BF106" s="32">
        <f t="shared" si="60"/>
        <v>0</v>
      </c>
      <c r="BG106" s="33"/>
      <c r="BH106" s="32">
        <f t="shared" si="46"/>
        <v>0</v>
      </c>
      <c r="BI106" s="32">
        <f t="shared" si="46"/>
        <v>0</v>
      </c>
      <c r="BJ106" s="32">
        <f t="shared" si="46"/>
        <v>0</v>
      </c>
      <c r="BL106" s="32">
        <f t="shared" si="47"/>
        <v>0</v>
      </c>
      <c r="BM106" s="32">
        <f t="shared" si="47"/>
        <v>0</v>
      </c>
      <c r="BN106" s="32">
        <f t="shared" si="47"/>
        <v>0</v>
      </c>
      <c r="BP106" s="32">
        <f t="shared" si="48"/>
        <v>0</v>
      </c>
      <c r="BQ106" s="32">
        <f t="shared" si="48"/>
        <v>0</v>
      </c>
      <c r="BR106" s="32">
        <f t="shared" si="48"/>
        <v>0</v>
      </c>
      <c r="BT106" s="32">
        <f t="shared" si="49"/>
        <v>0</v>
      </c>
      <c r="BU106" s="32">
        <f t="shared" si="49"/>
        <v>0</v>
      </c>
      <c r="BV106" s="32">
        <f t="shared" si="49"/>
        <v>0</v>
      </c>
      <c r="BX106" s="3">
        <v>0</v>
      </c>
      <c r="BY106" s="3">
        <v>0</v>
      </c>
      <c r="BZ106" s="3">
        <v>0</v>
      </c>
    </row>
    <row r="107" spans="1:78" x14ac:dyDescent="0.2">
      <c r="A107" s="207"/>
      <c r="B107" s="207"/>
      <c r="C107" s="34" t="s">
        <v>135</v>
      </c>
      <c r="D107" s="25">
        <v>2789</v>
      </c>
      <c r="E107" s="25">
        <v>1657</v>
      </c>
      <c r="F107" s="27">
        <v>419</v>
      </c>
      <c r="G107" s="26"/>
      <c r="H107" s="27">
        <v>46</v>
      </c>
      <c r="I107" s="27">
        <v>43</v>
      </c>
      <c r="J107" s="27">
        <v>34</v>
      </c>
      <c r="K107" s="26"/>
      <c r="L107" s="28">
        <f t="shared" si="56"/>
        <v>20228.8959</v>
      </c>
      <c r="M107" s="28">
        <f t="shared" si="56"/>
        <v>13603.804299999998</v>
      </c>
      <c r="N107" s="28">
        <f t="shared" si="56"/>
        <v>4043.4337999999998</v>
      </c>
      <c r="P107" s="28">
        <f t="shared" si="57"/>
        <v>333.64260000000002</v>
      </c>
      <c r="Q107" s="28">
        <f t="shared" si="57"/>
        <v>353.02569999999997</v>
      </c>
      <c r="R107" s="28">
        <f t="shared" si="57"/>
        <v>328.10680000000002</v>
      </c>
      <c r="T107" s="29">
        <v>173347</v>
      </c>
      <c r="U107" s="29">
        <v>37103</v>
      </c>
      <c r="V107" s="29">
        <v>195139</v>
      </c>
      <c r="X107" s="54">
        <v>79</v>
      </c>
      <c r="Y107" s="54">
        <v>51</v>
      </c>
      <c r="Z107" s="54">
        <v>22</v>
      </c>
      <c r="AB107" s="28">
        <f t="shared" si="44"/>
        <v>1257303.1257</v>
      </c>
      <c r="AC107" s="28">
        <f t="shared" si="44"/>
        <v>304611.91969999997</v>
      </c>
      <c r="AD107" s="28">
        <f t="shared" si="44"/>
        <v>1883130.3777999999</v>
      </c>
      <c r="AF107" s="28">
        <f t="shared" si="58"/>
        <v>572.99490000000003</v>
      </c>
      <c r="AG107" s="28">
        <f t="shared" si="58"/>
        <v>418.70489999999995</v>
      </c>
      <c r="AH107" s="28">
        <f t="shared" si="58"/>
        <v>212.30439999999999</v>
      </c>
      <c r="AJ107" s="28">
        <f t="shared" si="61"/>
        <v>19265.615142857143</v>
      </c>
      <c r="AK107" s="28">
        <f t="shared" si="62"/>
        <v>12956.004095238093</v>
      </c>
      <c r="AL107" s="28">
        <f t="shared" si="63"/>
        <v>3850.8893333333331</v>
      </c>
      <c r="AN107" s="28">
        <f t="shared" si="45"/>
        <v>572.99490000000003</v>
      </c>
      <c r="AO107" s="28">
        <f t="shared" si="45"/>
        <v>418.70489999999995</v>
      </c>
      <c r="AP107" s="28">
        <f t="shared" si="45"/>
        <v>212.30439999999999</v>
      </c>
      <c r="AR107" s="31"/>
      <c r="AS107" s="31"/>
      <c r="AT107" s="31"/>
      <c r="AV107" s="31"/>
      <c r="AW107" s="31"/>
      <c r="AX107" s="31"/>
      <c r="AZ107" s="32">
        <f t="shared" si="59"/>
        <v>1238037.5105571428</v>
      </c>
      <c r="BA107" s="32">
        <f t="shared" si="59"/>
        <v>291655.91560476186</v>
      </c>
      <c r="BB107" s="32">
        <f t="shared" si="59"/>
        <v>1879279.4884666665</v>
      </c>
      <c r="BD107" s="32">
        <f t="shared" si="60"/>
        <v>239.35230000000001</v>
      </c>
      <c r="BE107" s="32">
        <f t="shared" si="60"/>
        <v>65.67919999999998</v>
      </c>
      <c r="BF107" s="32">
        <f t="shared" si="60"/>
        <v>-115.80240000000003</v>
      </c>
      <c r="BG107" s="33"/>
      <c r="BH107" s="32">
        <f t="shared" si="46"/>
        <v>1238276.8628571427</v>
      </c>
      <c r="BI107" s="32">
        <f t="shared" si="46"/>
        <v>291721.59480476187</v>
      </c>
      <c r="BJ107" s="32">
        <f t="shared" si="46"/>
        <v>1879163.6860666666</v>
      </c>
      <c r="BL107" s="32">
        <f t="shared" si="47"/>
        <v>1237074.2298000001</v>
      </c>
      <c r="BM107" s="32">
        <f t="shared" si="47"/>
        <v>291008.11539999995</v>
      </c>
      <c r="BN107" s="32">
        <f t="shared" si="47"/>
        <v>1879086.9439999999</v>
      </c>
      <c r="BP107" s="32">
        <f t="shared" si="48"/>
        <v>239.35230000000001</v>
      </c>
      <c r="BQ107" s="32">
        <f t="shared" si="48"/>
        <v>65.67919999999998</v>
      </c>
      <c r="BR107" s="32">
        <f t="shared" si="48"/>
        <v>-115.80240000000003</v>
      </c>
      <c r="BT107" s="32">
        <f t="shared" si="49"/>
        <v>1237313.5821</v>
      </c>
      <c r="BU107" s="32">
        <f t="shared" si="49"/>
        <v>291073.79459999996</v>
      </c>
      <c r="BV107" s="32">
        <f t="shared" si="49"/>
        <v>1878971.1416</v>
      </c>
      <c r="BX107" s="3">
        <v>0</v>
      </c>
      <c r="BY107" s="3">
        <v>0</v>
      </c>
      <c r="BZ107" s="3">
        <v>0</v>
      </c>
    </row>
    <row r="108" spans="1:78" x14ac:dyDescent="0.2">
      <c r="A108" s="207"/>
      <c r="B108" s="207"/>
      <c r="C108" s="34" t="s">
        <v>136</v>
      </c>
      <c r="D108" s="25">
        <v>4258</v>
      </c>
      <c r="E108" s="25">
        <v>4859</v>
      </c>
      <c r="F108" s="25">
        <v>5886</v>
      </c>
      <c r="G108" s="26"/>
      <c r="H108" s="25">
        <v>7849</v>
      </c>
      <c r="I108" s="25">
        <v>7584</v>
      </c>
      <c r="J108" s="25">
        <v>10788</v>
      </c>
      <c r="K108" s="26"/>
      <c r="L108" s="28">
        <f t="shared" si="56"/>
        <v>30883.699799999999</v>
      </c>
      <c r="M108" s="28">
        <f t="shared" si="56"/>
        <v>39891.9041</v>
      </c>
      <c r="N108" s="28">
        <f t="shared" si="56"/>
        <v>56801.0772</v>
      </c>
      <c r="P108" s="28">
        <f t="shared" si="57"/>
        <v>56929.581899999997</v>
      </c>
      <c r="Q108" s="28">
        <f t="shared" si="57"/>
        <v>62263.881599999993</v>
      </c>
      <c r="R108" s="28">
        <f t="shared" si="57"/>
        <v>104106.3576</v>
      </c>
      <c r="T108" s="29">
        <v>4315</v>
      </c>
      <c r="U108" s="29">
        <v>7429</v>
      </c>
      <c r="V108" s="29">
        <v>5226</v>
      </c>
      <c r="X108" s="54">
        <v>6964</v>
      </c>
      <c r="Y108" s="54">
        <v>4743</v>
      </c>
      <c r="Z108" s="54">
        <v>5370</v>
      </c>
      <c r="AB108" s="28">
        <f t="shared" si="44"/>
        <v>31297.126499999998</v>
      </c>
      <c r="AC108" s="28">
        <f t="shared" si="44"/>
        <v>60991.347099999992</v>
      </c>
      <c r="AD108" s="28">
        <f t="shared" si="44"/>
        <v>50431.945200000002</v>
      </c>
      <c r="AF108" s="28">
        <f t="shared" si="58"/>
        <v>50510.588400000001</v>
      </c>
      <c r="AG108" s="28">
        <f t="shared" si="58"/>
        <v>38939.555699999997</v>
      </c>
      <c r="AH108" s="28">
        <f t="shared" si="58"/>
        <v>51821.574000000001</v>
      </c>
      <c r="AJ108" s="28">
        <f t="shared" si="61"/>
        <v>29413.047428571426</v>
      </c>
      <c r="AK108" s="28">
        <f t="shared" si="62"/>
        <v>37992.289619047617</v>
      </c>
      <c r="AL108" s="28">
        <f t="shared" si="63"/>
        <v>54096.263999999996</v>
      </c>
      <c r="AN108" s="28">
        <f t="shared" si="45"/>
        <v>50510.588400000001</v>
      </c>
      <c r="AO108" s="28">
        <f t="shared" si="45"/>
        <v>38939.555699999997</v>
      </c>
      <c r="AP108" s="28">
        <f t="shared" si="45"/>
        <v>51821.574000000001</v>
      </c>
      <c r="AR108" s="31"/>
      <c r="AS108" s="31"/>
      <c r="AT108" s="31"/>
      <c r="AV108" s="31"/>
      <c r="AW108" s="31"/>
      <c r="AX108" s="31"/>
      <c r="AZ108" s="32">
        <f t="shared" si="59"/>
        <v>1884.0790714285722</v>
      </c>
      <c r="BA108" s="32">
        <f t="shared" si="59"/>
        <v>22999.057480952375</v>
      </c>
      <c r="BB108" s="32">
        <f t="shared" si="59"/>
        <v>-3664.3187999999936</v>
      </c>
      <c r="BD108" s="32">
        <f t="shared" si="60"/>
        <v>-6418.9934999999969</v>
      </c>
      <c r="BE108" s="32">
        <f t="shared" si="60"/>
        <v>-23324.325899999996</v>
      </c>
      <c r="BF108" s="32">
        <f t="shared" si="60"/>
        <v>-52284.783600000002</v>
      </c>
      <c r="BG108" s="33"/>
      <c r="BH108" s="32">
        <f t="shared" si="46"/>
        <v>-4534.9144285714247</v>
      </c>
      <c r="BI108" s="32">
        <f t="shared" si="46"/>
        <v>-325.26841904762114</v>
      </c>
      <c r="BJ108" s="32">
        <f t="shared" si="46"/>
        <v>-55949.102399999996</v>
      </c>
      <c r="BL108" s="32">
        <f t="shared" si="47"/>
        <v>413.42669999999998</v>
      </c>
      <c r="BM108" s="32">
        <f t="shared" si="47"/>
        <v>21099.442999999992</v>
      </c>
      <c r="BN108" s="32">
        <f t="shared" si="47"/>
        <v>-6369.1319999999978</v>
      </c>
      <c r="BP108" s="32">
        <f t="shared" si="48"/>
        <v>-6418.9934999999969</v>
      </c>
      <c r="BQ108" s="32">
        <f t="shared" si="48"/>
        <v>-23324.325899999996</v>
      </c>
      <c r="BR108" s="32">
        <f t="shared" si="48"/>
        <v>-52284.783600000002</v>
      </c>
      <c r="BT108" s="32">
        <f t="shared" si="49"/>
        <v>-6005.5667999999969</v>
      </c>
      <c r="BU108" s="32">
        <f t="shared" si="49"/>
        <v>-2224.8829000000042</v>
      </c>
      <c r="BV108" s="32">
        <f t="shared" si="49"/>
        <v>-58653.9156</v>
      </c>
      <c r="BX108" s="3">
        <v>0</v>
      </c>
      <c r="BY108" s="3">
        <v>0</v>
      </c>
      <c r="BZ108" s="3">
        <v>0</v>
      </c>
    </row>
    <row r="109" spans="1:78" x14ac:dyDescent="0.2">
      <c r="A109" s="207"/>
      <c r="B109" s="207"/>
      <c r="C109" s="34" t="s">
        <v>137</v>
      </c>
      <c r="D109" s="25">
        <v>78403</v>
      </c>
      <c r="E109" s="25">
        <v>72213</v>
      </c>
      <c r="F109" s="25">
        <v>113918</v>
      </c>
      <c r="G109" s="26"/>
      <c r="H109" s="25">
        <v>43474</v>
      </c>
      <c r="I109" s="25">
        <v>120564</v>
      </c>
      <c r="J109" s="25">
        <v>35626</v>
      </c>
      <c r="K109" s="26"/>
      <c r="L109" s="28">
        <f t="shared" si="56"/>
        <v>568664.79929999996</v>
      </c>
      <c r="M109" s="28">
        <f t="shared" si="56"/>
        <v>592861.50870000001</v>
      </c>
      <c r="N109" s="28">
        <f t="shared" si="56"/>
        <v>1099331.4835999999</v>
      </c>
      <c r="P109" s="28">
        <f t="shared" si="57"/>
        <v>315321.26939999999</v>
      </c>
      <c r="Q109" s="28">
        <f t="shared" si="57"/>
        <v>989818.38359999994</v>
      </c>
      <c r="R109" s="28">
        <f t="shared" si="57"/>
        <v>343798.02519999997</v>
      </c>
      <c r="T109" s="29">
        <v>65205</v>
      </c>
      <c r="U109" s="29">
        <v>58684</v>
      </c>
      <c r="V109" s="29">
        <v>57767</v>
      </c>
      <c r="X109" s="54">
        <v>19233</v>
      </c>
      <c r="Y109" s="54">
        <v>15012</v>
      </c>
      <c r="Z109" s="54">
        <v>12097</v>
      </c>
      <c r="AB109" s="28">
        <f t="shared" si="44"/>
        <v>472938.38549999997</v>
      </c>
      <c r="AC109" s="28">
        <f t="shared" si="44"/>
        <v>481789.77159999998</v>
      </c>
      <c r="AD109" s="28">
        <f t="shared" si="44"/>
        <v>557463.10340000002</v>
      </c>
      <c r="AF109" s="28">
        <f t="shared" si="58"/>
        <v>139498.87229999999</v>
      </c>
      <c r="AG109" s="28">
        <f t="shared" si="58"/>
        <v>123247.01879999999</v>
      </c>
      <c r="AH109" s="28">
        <f t="shared" si="58"/>
        <v>116738.4694</v>
      </c>
      <c r="AJ109" s="28">
        <f t="shared" si="61"/>
        <v>541585.52314285713</v>
      </c>
      <c r="AK109" s="28">
        <f t="shared" si="62"/>
        <v>564630.00828571431</v>
      </c>
      <c r="AL109" s="28">
        <f t="shared" si="63"/>
        <v>1046982.3653333333</v>
      </c>
      <c r="AN109" s="28">
        <f t="shared" si="45"/>
        <v>139498.87229999999</v>
      </c>
      <c r="AO109" s="28">
        <f t="shared" si="45"/>
        <v>123247.01879999999</v>
      </c>
      <c r="AP109" s="28">
        <f t="shared" si="45"/>
        <v>116738.4694</v>
      </c>
      <c r="AR109" s="31"/>
      <c r="AS109" s="31"/>
      <c r="AT109" s="31"/>
      <c r="AV109" s="31"/>
      <c r="AW109" s="31"/>
      <c r="AX109" s="31"/>
      <c r="AZ109" s="32">
        <f t="shared" si="59"/>
        <v>-68647.137642857153</v>
      </c>
      <c r="BA109" s="32">
        <f t="shared" si="59"/>
        <v>-82840.236685714335</v>
      </c>
      <c r="BB109" s="32">
        <f t="shared" si="59"/>
        <v>-489519.26193333324</v>
      </c>
      <c r="BD109" s="32">
        <f t="shared" si="60"/>
        <v>-175822.3971</v>
      </c>
      <c r="BE109" s="32">
        <f t="shared" si="60"/>
        <v>-866571.36479999998</v>
      </c>
      <c r="BF109" s="32">
        <f t="shared" si="60"/>
        <v>-227059.55579999997</v>
      </c>
      <c r="BG109" s="33"/>
      <c r="BH109" s="32">
        <f t="shared" si="46"/>
        <v>-244469.53474285715</v>
      </c>
      <c r="BI109" s="32">
        <f t="shared" si="46"/>
        <v>-949411.60148571432</v>
      </c>
      <c r="BJ109" s="32">
        <f t="shared" si="46"/>
        <v>-716578.81773333321</v>
      </c>
      <c r="BL109" s="32">
        <f t="shared" si="47"/>
        <v>-95726.41379999998</v>
      </c>
      <c r="BM109" s="32">
        <f t="shared" si="47"/>
        <v>-111071.73710000003</v>
      </c>
      <c r="BN109" s="32">
        <f t="shared" si="47"/>
        <v>-541868.3801999999</v>
      </c>
      <c r="BP109" s="32">
        <f t="shared" si="48"/>
        <v>-175822.3971</v>
      </c>
      <c r="BQ109" s="32">
        <f t="shared" si="48"/>
        <v>-866571.36479999998</v>
      </c>
      <c r="BR109" s="32">
        <f t="shared" si="48"/>
        <v>-227059.55579999997</v>
      </c>
      <c r="BT109" s="32">
        <f t="shared" si="49"/>
        <v>-271548.81089999998</v>
      </c>
      <c r="BU109" s="32">
        <f t="shared" si="49"/>
        <v>-977643.10190000001</v>
      </c>
      <c r="BV109" s="32">
        <f t="shared" si="49"/>
        <v>-768927.93599999987</v>
      </c>
      <c r="BX109" s="3">
        <v>0</v>
      </c>
      <c r="BY109" s="3">
        <v>0</v>
      </c>
      <c r="BZ109" s="3">
        <v>0</v>
      </c>
    </row>
    <row r="110" spans="1:78" x14ac:dyDescent="0.2">
      <c r="A110" s="207"/>
      <c r="B110" s="207"/>
      <c r="C110" s="34" t="s">
        <v>138</v>
      </c>
      <c r="D110" s="27">
        <v>224</v>
      </c>
      <c r="E110" s="35">
        <v>-9999999</v>
      </c>
      <c r="F110" s="35">
        <v>-9999999</v>
      </c>
      <c r="G110" s="26"/>
      <c r="H110" s="27">
        <v>138</v>
      </c>
      <c r="I110" s="35">
        <v>-9999999</v>
      </c>
      <c r="J110" s="35">
        <v>-9999999</v>
      </c>
      <c r="K110" s="26"/>
      <c r="L110" s="28">
        <f t="shared" ref="L110:N121" si="64">+D110*L$5</f>
        <v>1624.6943999999999</v>
      </c>
      <c r="M110" s="28">
        <f>+AC110</f>
        <v>11912.564899999999</v>
      </c>
      <c r="N110" s="28">
        <f>+AD110</f>
        <v>27117.061999999998</v>
      </c>
      <c r="P110" s="28">
        <f t="shared" ref="P110:R121" si="65">+H110*P$5</f>
        <v>1000.9277999999999</v>
      </c>
      <c r="Q110" s="28">
        <f>+AG110</f>
        <v>238.08709999999999</v>
      </c>
      <c r="R110" s="28">
        <f>+AH110</f>
        <v>125.4526</v>
      </c>
      <c r="T110" s="29">
        <v>481</v>
      </c>
      <c r="U110" s="29">
        <v>1451</v>
      </c>
      <c r="V110" s="29">
        <v>2810</v>
      </c>
      <c r="X110" s="55">
        <v>27</v>
      </c>
      <c r="Y110" s="55">
        <v>29</v>
      </c>
      <c r="Z110" s="55">
        <v>13</v>
      </c>
      <c r="AB110" s="28">
        <f t="shared" si="44"/>
        <v>3488.7410999999997</v>
      </c>
      <c r="AC110" s="28">
        <f t="shared" si="44"/>
        <v>11912.564899999999</v>
      </c>
      <c r="AD110" s="28">
        <f t="shared" si="44"/>
        <v>27117.061999999998</v>
      </c>
      <c r="AF110" s="28">
        <f t="shared" si="58"/>
        <v>195.83369999999999</v>
      </c>
      <c r="AG110" s="28">
        <f t="shared" si="58"/>
        <v>238.08709999999999</v>
      </c>
      <c r="AH110" s="28">
        <f t="shared" si="58"/>
        <v>125.4526</v>
      </c>
      <c r="AJ110" s="28">
        <f t="shared" si="61"/>
        <v>1547.3279999999997</v>
      </c>
      <c r="AK110" s="28">
        <f t="shared" si="62"/>
        <v>11345.299904761903</v>
      </c>
      <c r="AL110" s="28">
        <f t="shared" si="63"/>
        <v>25825.773333333331</v>
      </c>
      <c r="AN110" s="28">
        <f t="shared" si="45"/>
        <v>195.83369999999999</v>
      </c>
      <c r="AO110" s="28">
        <f t="shared" si="45"/>
        <v>238.08709999999999</v>
      </c>
      <c r="AP110" s="28">
        <f t="shared" si="45"/>
        <v>125.4526</v>
      </c>
      <c r="AR110" s="31"/>
      <c r="AS110" s="31"/>
      <c r="AT110" s="31"/>
      <c r="AV110" s="31"/>
      <c r="AW110" s="31"/>
      <c r="AX110" s="31"/>
      <c r="AZ110" s="32">
        <f t="shared" si="59"/>
        <v>1941.4131</v>
      </c>
      <c r="BA110" s="32">
        <f t="shared" si="59"/>
        <v>0</v>
      </c>
      <c r="BB110" s="32">
        <f t="shared" si="59"/>
        <v>0</v>
      </c>
      <c r="BD110" s="32">
        <f t="shared" si="60"/>
        <v>-805.09409999999991</v>
      </c>
      <c r="BE110" s="32">
        <f t="shared" si="60"/>
        <v>0</v>
      </c>
      <c r="BF110" s="32">
        <f t="shared" si="60"/>
        <v>0</v>
      </c>
      <c r="BG110" s="33"/>
      <c r="BH110" s="32">
        <f t="shared" si="46"/>
        <v>1136.319</v>
      </c>
      <c r="BI110" s="32">
        <f t="shared" si="46"/>
        <v>0</v>
      </c>
      <c r="BJ110" s="32">
        <f t="shared" si="46"/>
        <v>0</v>
      </c>
      <c r="BL110" s="32">
        <f t="shared" si="47"/>
        <v>1864.0466999999999</v>
      </c>
      <c r="BM110" s="32">
        <f t="shared" si="47"/>
        <v>0</v>
      </c>
      <c r="BN110" s="32">
        <f t="shared" si="47"/>
        <v>0</v>
      </c>
      <c r="BP110" s="32">
        <f t="shared" si="48"/>
        <v>-805.09409999999991</v>
      </c>
      <c r="BQ110" s="32">
        <f t="shared" si="48"/>
        <v>0</v>
      </c>
      <c r="BR110" s="32">
        <f t="shared" si="48"/>
        <v>0</v>
      </c>
      <c r="BT110" s="32">
        <f t="shared" si="49"/>
        <v>1058.9526000000001</v>
      </c>
      <c r="BU110" s="32">
        <f t="shared" si="49"/>
        <v>0</v>
      </c>
      <c r="BV110" s="32">
        <f t="shared" si="49"/>
        <v>0</v>
      </c>
      <c r="BX110" s="3">
        <v>0</v>
      </c>
      <c r="BY110" s="3">
        <v>0</v>
      </c>
      <c r="BZ110" s="3">
        <v>0</v>
      </c>
    </row>
    <row r="111" spans="1:78" x14ac:dyDescent="0.2">
      <c r="A111" s="207"/>
      <c r="B111" s="207"/>
      <c r="C111" s="34" t="s">
        <v>139</v>
      </c>
      <c r="D111" s="25">
        <v>252993</v>
      </c>
      <c r="E111" s="25">
        <v>12204</v>
      </c>
      <c r="F111" s="25">
        <v>11292</v>
      </c>
      <c r="G111" s="26"/>
      <c r="H111" s="25">
        <v>31924</v>
      </c>
      <c r="I111" s="25">
        <v>64076</v>
      </c>
      <c r="J111" s="25">
        <v>51867</v>
      </c>
      <c r="K111" s="26"/>
      <c r="L111" s="28">
        <f t="shared" si="64"/>
        <v>1834983.5282999999</v>
      </c>
      <c r="M111" s="28">
        <f t="shared" si="64"/>
        <v>100193.61959999999</v>
      </c>
      <c r="N111" s="28">
        <f t="shared" si="64"/>
        <v>108970.05839999999</v>
      </c>
      <c r="P111" s="28">
        <f t="shared" si="65"/>
        <v>231547.9644</v>
      </c>
      <c r="Q111" s="28">
        <f t="shared" si="65"/>
        <v>526057.55239999993</v>
      </c>
      <c r="R111" s="28">
        <f t="shared" si="65"/>
        <v>500526.92339999997</v>
      </c>
      <c r="T111" s="29">
        <v>23490</v>
      </c>
      <c r="U111" s="29">
        <v>15952</v>
      </c>
      <c r="V111" s="29">
        <v>12494</v>
      </c>
      <c r="X111" s="54">
        <v>31511</v>
      </c>
      <c r="Y111" s="54">
        <v>61474</v>
      </c>
      <c r="Z111" s="54">
        <v>76392</v>
      </c>
      <c r="AB111" s="28">
        <f t="shared" si="44"/>
        <v>170375.31899999999</v>
      </c>
      <c r="AC111" s="28">
        <f t="shared" si="44"/>
        <v>130964.32479999999</v>
      </c>
      <c r="AD111" s="28">
        <f t="shared" si="44"/>
        <v>120569.59879999999</v>
      </c>
      <c r="AF111" s="28">
        <f t="shared" si="58"/>
        <v>228552.43409999998</v>
      </c>
      <c r="AG111" s="28">
        <f t="shared" si="58"/>
        <v>504695.39259999996</v>
      </c>
      <c r="AH111" s="28">
        <f t="shared" si="58"/>
        <v>737198.0784</v>
      </c>
      <c r="AJ111" s="28">
        <f t="shared" si="61"/>
        <v>1747603.360285714</v>
      </c>
      <c r="AK111" s="28">
        <f t="shared" si="62"/>
        <v>95422.494857142839</v>
      </c>
      <c r="AL111" s="28">
        <f t="shared" si="63"/>
        <v>103781.00799999999</v>
      </c>
      <c r="AN111" s="28">
        <f t="shared" si="45"/>
        <v>228552.43409999998</v>
      </c>
      <c r="AO111" s="28">
        <f t="shared" si="45"/>
        <v>504695.39259999996</v>
      </c>
      <c r="AP111" s="28">
        <f t="shared" si="45"/>
        <v>737198.0784</v>
      </c>
      <c r="AR111" s="31"/>
      <c r="AS111" s="31"/>
      <c r="AT111" s="31"/>
      <c r="AV111" s="31"/>
      <c r="AW111" s="31"/>
      <c r="AX111" s="31"/>
      <c r="AZ111" s="32">
        <f t="shared" si="59"/>
        <v>-1577228.0412857141</v>
      </c>
      <c r="BA111" s="32">
        <f t="shared" si="59"/>
        <v>35541.829942857148</v>
      </c>
      <c r="BB111" s="32">
        <f t="shared" si="59"/>
        <v>16788.590800000005</v>
      </c>
      <c r="BD111" s="32">
        <f t="shared" si="60"/>
        <v>-2995.5303000000131</v>
      </c>
      <c r="BE111" s="32">
        <f t="shared" si="60"/>
        <v>-21362.159799999965</v>
      </c>
      <c r="BF111" s="32">
        <f t="shared" si="60"/>
        <v>236671.15500000003</v>
      </c>
      <c r="BG111" s="33"/>
      <c r="BH111" s="32">
        <f t="shared" si="46"/>
        <v>-1580223.5715857141</v>
      </c>
      <c r="BI111" s="32">
        <f t="shared" si="46"/>
        <v>14179.670142857183</v>
      </c>
      <c r="BJ111" s="32">
        <f t="shared" si="46"/>
        <v>253459.74580000003</v>
      </c>
      <c r="BL111" s="32">
        <f t="shared" si="47"/>
        <v>-1664608.2093</v>
      </c>
      <c r="BM111" s="32">
        <f t="shared" si="47"/>
        <v>30770.705199999997</v>
      </c>
      <c r="BN111" s="32">
        <f t="shared" si="47"/>
        <v>11599.540399999998</v>
      </c>
      <c r="BP111" s="32">
        <f t="shared" si="48"/>
        <v>-2995.5303000000131</v>
      </c>
      <c r="BQ111" s="32">
        <f t="shared" si="48"/>
        <v>-21362.159799999965</v>
      </c>
      <c r="BR111" s="32">
        <f t="shared" si="48"/>
        <v>236671.15500000003</v>
      </c>
      <c r="BT111" s="32">
        <f t="shared" si="49"/>
        <v>-1667603.7396</v>
      </c>
      <c r="BU111" s="32">
        <f t="shared" si="49"/>
        <v>9408.5454000000318</v>
      </c>
      <c r="BV111" s="32">
        <f t="shared" si="49"/>
        <v>248270.69540000003</v>
      </c>
      <c r="BX111" s="3">
        <v>0</v>
      </c>
      <c r="BY111" s="3">
        <v>0</v>
      </c>
      <c r="BZ111" s="3">
        <v>0</v>
      </c>
    </row>
    <row r="112" spans="1:78" x14ac:dyDescent="0.2">
      <c r="A112" s="208"/>
      <c r="B112" s="208"/>
      <c r="C112" s="40" t="s">
        <v>140</v>
      </c>
      <c r="D112" s="25">
        <v>17719</v>
      </c>
      <c r="E112" s="25">
        <v>42633</v>
      </c>
      <c r="F112" s="25">
        <v>15292</v>
      </c>
      <c r="G112" s="26"/>
      <c r="H112" s="27">
        <v>291</v>
      </c>
      <c r="I112" s="27">
        <v>101</v>
      </c>
      <c r="J112" s="25">
        <v>3039</v>
      </c>
      <c r="K112" s="26"/>
      <c r="L112" s="28">
        <f t="shared" si="64"/>
        <v>128517.6789</v>
      </c>
      <c r="M112" s="28">
        <f t="shared" si="64"/>
        <v>350012.66669999994</v>
      </c>
      <c r="N112" s="28">
        <f t="shared" si="64"/>
        <v>147570.8584</v>
      </c>
      <c r="P112" s="28">
        <f t="shared" si="65"/>
        <v>2110.6520999999998</v>
      </c>
      <c r="Q112" s="28">
        <f t="shared" si="65"/>
        <v>829.19989999999996</v>
      </c>
      <c r="R112" s="28">
        <f t="shared" si="65"/>
        <v>29326.9578</v>
      </c>
      <c r="T112" s="29">
        <v>55522</v>
      </c>
      <c r="U112" s="29">
        <v>42653</v>
      </c>
      <c r="V112" s="29">
        <v>13461</v>
      </c>
      <c r="X112" s="54">
        <v>536</v>
      </c>
      <c r="Y112" s="54">
        <v>1574</v>
      </c>
      <c r="Z112" s="54">
        <v>4845</v>
      </c>
      <c r="AB112" s="28">
        <f t="shared" si="44"/>
        <v>402706.61819999997</v>
      </c>
      <c r="AC112" s="28">
        <f t="shared" si="44"/>
        <v>350176.86469999998</v>
      </c>
      <c r="AD112" s="28">
        <f t="shared" si="44"/>
        <v>129901.3422</v>
      </c>
      <c r="AF112" s="28">
        <f t="shared" si="58"/>
        <v>3887.6615999999999</v>
      </c>
      <c r="AG112" s="28">
        <f t="shared" si="58"/>
        <v>12922.382599999999</v>
      </c>
      <c r="AH112" s="28">
        <f t="shared" si="58"/>
        <v>46755.218999999997</v>
      </c>
      <c r="AJ112" s="28">
        <f t="shared" si="61"/>
        <v>122397.78942857143</v>
      </c>
      <c r="AK112" s="28">
        <f t="shared" si="62"/>
        <v>333345.3968571428</v>
      </c>
      <c r="AL112" s="28">
        <f t="shared" si="63"/>
        <v>140543.67466666666</v>
      </c>
      <c r="AN112" s="28">
        <f t="shared" si="45"/>
        <v>3887.6615999999999</v>
      </c>
      <c r="AO112" s="28">
        <f t="shared" si="45"/>
        <v>12922.382599999999</v>
      </c>
      <c r="AP112" s="28">
        <f t="shared" si="45"/>
        <v>46755.218999999997</v>
      </c>
      <c r="AR112" s="31"/>
      <c r="AS112" s="31"/>
      <c r="AT112" s="31"/>
      <c r="AV112" s="31"/>
      <c r="AW112" s="31"/>
      <c r="AX112" s="31"/>
      <c r="AZ112" s="32">
        <f t="shared" si="59"/>
        <v>280308.82877142855</v>
      </c>
      <c r="BA112" s="32">
        <f t="shared" si="59"/>
        <v>16831.467842857179</v>
      </c>
      <c r="BB112" s="32">
        <f t="shared" si="59"/>
        <v>-10642.332466666659</v>
      </c>
      <c r="BD112" s="32">
        <f t="shared" si="60"/>
        <v>1777.0095000000001</v>
      </c>
      <c r="BE112" s="32">
        <f t="shared" si="60"/>
        <v>12093.182699999999</v>
      </c>
      <c r="BF112" s="32">
        <f t="shared" si="60"/>
        <v>17428.261199999997</v>
      </c>
      <c r="BG112" s="33"/>
      <c r="BH112" s="32">
        <f t="shared" si="46"/>
        <v>282085.83827142854</v>
      </c>
      <c r="BI112" s="32">
        <f t="shared" si="46"/>
        <v>28924.650542857176</v>
      </c>
      <c r="BJ112" s="32">
        <f t="shared" si="46"/>
        <v>6785.9287333333377</v>
      </c>
      <c r="BL112" s="32">
        <f t="shared" si="47"/>
        <v>274188.93929999997</v>
      </c>
      <c r="BM112" s="32">
        <f t="shared" si="47"/>
        <v>164.19800000003306</v>
      </c>
      <c r="BN112" s="32">
        <f t="shared" si="47"/>
        <v>-17669.516199999998</v>
      </c>
      <c r="BP112" s="32">
        <f t="shared" si="48"/>
        <v>1777.0095000000001</v>
      </c>
      <c r="BQ112" s="32">
        <f t="shared" si="48"/>
        <v>12093.182699999999</v>
      </c>
      <c r="BR112" s="32">
        <f t="shared" si="48"/>
        <v>17428.261199999997</v>
      </c>
      <c r="BT112" s="32">
        <f t="shared" si="49"/>
        <v>275965.94879999995</v>
      </c>
      <c r="BU112" s="32">
        <f t="shared" si="49"/>
        <v>12257.380700000032</v>
      </c>
      <c r="BV112" s="32">
        <f t="shared" si="49"/>
        <v>-241.25500000000102</v>
      </c>
      <c r="BX112" s="3">
        <v>0</v>
      </c>
      <c r="BY112" s="3">
        <v>0</v>
      </c>
      <c r="BZ112" s="3">
        <v>0</v>
      </c>
    </row>
    <row r="113" spans="1:78" x14ac:dyDescent="0.2">
      <c r="A113" s="206" t="s">
        <v>141</v>
      </c>
      <c r="B113" s="206" t="s">
        <v>142</v>
      </c>
      <c r="C113" s="24" t="s">
        <v>143</v>
      </c>
      <c r="D113" s="25">
        <v>6729</v>
      </c>
      <c r="E113" s="25">
        <v>4464</v>
      </c>
      <c r="F113" s="25">
        <v>45339</v>
      </c>
      <c r="G113" s="26"/>
      <c r="H113" s="27">
        <v>89</v>
      </c>
      <c r="I113" s="27">
        <v>114</v>
      </c>
      <c r="J113" s="27">
        <v>16</v>
      </c>
      <c r="K113" s="26"/>
      <c r="L113" s="28">
        <f t="shared" si="64"/>
        <v>48806.109899999996</v>
      </c>
      <c r="M113" s="28">
        <f t="shared" si="64"/>
        <v>36648.993599999994</v>
      </c>
      <c r="N113" s="28">
        <f t="shared" si="64"/>
        <v>437530.4178</v>
      </c>
      <c r="P113" s="28">
        <f t="shared" si="65"/>
        <v>645.52589999999998</v>
      </c>
      <c r="Q113" s="28">
        <f t="shared" si="65"/>
        <v>935.92859999999996</v>
      </c>
      <c r="R113" s="28">
        <f t="shared" si="65"/>
        <v>154.4032</v>
      </c>
      <c r="T113" s="29">
        <v>1002</v>
      </c>
      <c r="U113" s="29">
        <v>2150</v>
      </c>
      <c r="V113" s="29">
        <v>2179</v>
      </c>
      <c r="X113" s="54">
        <v>92</v>
      </c>
      <c r="Y113" s="54">
        <v>97</v>
      </c>
      <c r="Z113" s="54">
        <v>61</v>
      </c>
      <c r="AB113" s="28">
        <f t="shared" si="44"/>
        <v>7267.6062000000002</v>
      </c>
      <c r="AC113" s="28">
        <f t="shared" si="44"/>
        <v>17651.285</v>
      </c>
      <c r="AD113" s="28">
        <f t="shared" si="44"/>
        <v>21027.785800000001</v>
      </c>
      <c r="AF113" s="28">
        <f t="shared" si="58"/>
        <v>667.28520000000003</v>
      </c>
      <c r="AG113" s="28">
        <f t="shared" si="58"/>
        <v>796.36029999999994</v>
      </c>
      <c r="AH113" s="28">
        <f t="shared" si="58"/>
        <v>588.66219999999998</v>
      </c>
      <c r="AJ113" s="28">
        <f t="shared" si="61"/>
        <v>46482.009428571422</v>
      </c>
      <c r="AK113" s="28">
        <f t="shared" si="62"/>
        <v>34903.803428571424</v>
      </c>
      <c r="AL113" s="28">
        <f t="shared" si="63"/>
        <v>416695.636</v>
      </c>
      <c r="AN113" s="28">
        <f t="shared" si="45"/>
        <v>667.28520000000003</v>
      </c>
      <c r="AO113" s="28">
        <f t="shared" si="45"/>
        <v>796.36029999999994</v>
      </c>
      <c r="AP113" s="28">
        <f t="shared" si="45"/>
        <v>588.66219999999998</v>
      </c>
      <c r="AR113" s="31"/>
      <c r="AS113" s="31"/>
      <c r="AT113" s="31"/>
      <c r="AV113" s="31"/>
      <c r="AW113" s="31"/>
      <c r="AX113" s="31"/>
      <c r="AZ113" s="32">
        <f t="shared" si="59"/>
        <v>-39214.40322857142</v>
      </c>
      <c r="BA113" s="32">
        <f t="shared" si="59"/>
        <v>-17252.518428571424</v>
      </c>
      <c r="BB113" s="32">
        <f t="shared" si="59"/>
        <v>-395667.85019999999</v>
      </c>
      <c r="BD113" s="32">
        <f t="shared" si="60"/>
        <v>21.759300000000053</v>
      </c>
      <c r="BE113" s="32">
        <f t="shared" si="60"/>
        <v>-139.56830000000002</v>
      </c>
      <c r="BF113" s="32">
        <f t="shared" si="60"/>
        <v>434.25900000000001</v>
      </c>
      <c r="BG113" s="33"/>
      <c r="BH113" s="32">
        <f t="shared" si="46"/>
        <v>-39192.643928571422</v>
      </c>
      <c r="BI113" s="32">
        <f t="shared" si="46"/>
        <v>-17392.086728571423</v>
      </c>
      <c r="BJ113" s="32">
        <f t="shared" si="46"/>
        <v>-395233.59119999997</v>
      </c>
      <c r="BL113" s="32">
        <f t="shared" si="47"/>
        <v>-41538.503699999994</v>
      </c>
      <c r="BM113" s="32">
        <f t="shared" si="47"/>
        <v>-18997.708599999994</v>
      </c>
      <c r="BN113" s="32">
        <f t="shared" si="47"/>
        <v>-416502.63199999998</v>
      </c>
      <c r="BP113" s="32">
        <f t="shared" si="48"/>
        <v>21.759300000000053</v>
      </c>
      <c r="BQ113" s="32">
        <f t="shared" si="48"/>
        <v>-139.56830000000002</v>
      </c>
      <c r="BR113" s="32">
        <f t="shared" si="48"/>
        <v>434.25900000000001</v>
      </c>
      <c r="BT113" s="32">
        <f t="shared" si="49"/>
        <v>-41516.744399999996</v>
      </c>
      <c r="BU113" s="32">
        <f t="shared" si="49"/>
        <v>-19137.276899999993</v>
      </c>
      <c r="BV113" s="32">
        <f t="shared" si="49"/>
        <v>-416068.37299999996</v>
      </c>
      <c r="BX113" s="3">
        <v>0</v>
      </c>
      <c r="BY113" s="3">
        <v>0</v>
      </c>
      <c r="BZ113" s="3">
        <v>0</v>
      </c>
    </row>
    <row r="114" spans="1:78" x14ac:dyDescent="0.2">
      <c r="A114" s="207"/>
      <c r="B114" s="207"/>
      <c r="C114" s="34" t="s">
        <v>144</v>
      </c>
      <c r="D114" s="27">
        <v>949</v>
      </c>
      <c r="E114" s="25">
        <v>2603</v>
      </c>
      <c r="F114" s="25">
        <v>74847</v>
      </c>
      <c r="G114" s="26"/>
      <c r="H114" s="27">
        <v>0</v>
      </c>
      <c r="I114" s="27">
        <v>4</v>
      </c>
      <c r="J114" s="27">
        <v>22</v>
      </c>
      <c r="K114" s="26"/>
      <c r="L114" s="28">
        <f t="shared" si="64"/>
        <v>6883.1918999999998</v>
      </c>
      <c r="M114" s="28">
        <f t="shared" si="64"/>
        <v>21370.369699999999</v>
      </c>
      <c r="N114" s="28">
        <f t="shared" si="64"/>
        <v>722288.51939999999</v>
      </c>
      <c r="P114" s="28">
        <f t="shared" si="65"/>
        <v>0</v>
      </c>
      <c r="Q114" s="28">
        <f t="shared" si="65"/>
        <v>32.839599999999997</v>
      </c>
      <c r="R114" s="28">
        <f t="shared" si="65"/>
        <v>212.30439999999999</v>
      </c>
      <c r="T114" s="29">
        <v>5868</v>
      </c>
      <c r="U114" s="29">
        <v>6820</v>
      </c>
      <c r="V114" s="29">
        <v>14952</v>
      </c>
      <c r="X114" s="54">
        <v>329</v>
      </c>
      <c r="Y114" s="54">
        <v>834</v>
      </c>
      <c r="Z114" s="54">
        <v>2</v>
      </c>
      <c r="AB114" s="28">
        <f t="shared" si="44"/>
        <v>42561.190799999997</v>
      </c>
      <c r="AC114" s="28">
        <f t="shared" si="44"/>
        <v>55991.517999999996</v>
      </c>
      <c r="AD114" s="28">
        <f t="shared" si="44"/>
        <v>144289.7904</v>
      </c>
      <c r="AF114" s="28">
        <f t="shared" si="58"/>
        <v>2386.2698999999998</v>
      </c>
      <c r="AG114" s="28">
        <f t="shared" si="58"/>
        <v>6847.056599999999</v>
      </c>
      <c r="AH114" s="28">
        <f t="shared" si="58"/>
        <v>19.3004</v>
      </c>
      <c r="AJ114" s="28">
        <f t="shared" si="61"/>
        <v>6555.4208571428571</v>
      </c>
      <c r="AK114" s="28">
        <f t="shared" si="62"/>
        <v>20352.733047619047</v>
      </c>
      <c r="AL114" s="28">
        <f t="shared" si="63"/>
        <v>687893.82799999998</v>
      </c>
      <c r="AN114" s="28">
        <f t="shared" si="45"/>
        <v>2386.2698999999998</v>
      </c>
      <c r="AO114" s="28">
        <f t="shared" si="45"/>
        <v>6847.056599999999</v>
      </c>
      <c r="AP114" s="28">
        <f t="shared" si="45"/>
        <v>19.3004</v>
      </c>
      <c r="AR114" s="31"/>
      <c r="AS114" s="31"/>
      <c r="AT114" s="31"/>
      <c r="AV114" s="31"/>
      <c r="AW114" s="31"/>
      <c r="AX114" s="31"/>
      <c r="AZ114" s="32">
        <f t="shared" si="59"/>
        <v>36005.769942857136</v>
      </c>
      <c r="BA114" s="32">
        <f t="shared" si="59"/>
        <v>35638.784952380949</v>
      </c>
      <c r="BB114" s="32">
        <f t="shared" si="59"/>
        <v>-543604.03759999992</v>
      </c>
      <c r="BD114" s="32">
        <f t="shared" si="60"/>
        <v>2386.2698999999998</v>
      </c>
      <c r="BE114" s="32">
        <f t="shared" si="60"/>
        <v>6814.2169999999987</v>
      </c>
      <c r="BF114" s="32">
        <f t="shared" si="60"/>
        <v>-193.00399999999999</v>
      </c>
      <c r="BG114" s="33"/>
      <c r="BH114" s="32">
        <f t="shared" si="46"/>
        <v>38392.039842857135</v>
      </c>
      <c r="BI114" s="32">
        <f t="shared" si="46"/>
        <v>42453.001952380946</v>
      </c>
      <c r="BJ114" s="32">
        <f t="shared" si="46"/>
        <v>-543797.04159999988</v>
      </c>
      <c r="BL114" s="32">
        <f t="shared" si="47"/>
        <v>35677.998899999999</v>
      </c>
      <c r="BM114" s="32">
        <f t="shared" si="47"/>
        <v>34621.148300000001</v>
      </c>
      <c r="BN114" s="32">
        <f t="shared" si="47"/>
        <v>-577998.72900000005</v>
      </c>
      <c r="BP114" s="32">
        <f t="shared" si="48"/>
        <v>2386.2698999999998</v>
      </c>
      <c r="BQ114" s="32">
        <f t="shared" si="48"/>
        <v>6814.2169999999987</v>
      </c>
      <c r="BR114" s="32">
        <f t="shared" si="48"/>
        <v>-193.00399999999999</v>
      </c>
      <c r="BT114" s="32">
        <f t="shared" si="49"/>
        <v>38064.268799999998</v>
      </c>
      <c r="BU114" s="32">
        <f t="shared" si="49"/>
        <v>41435.365299999998</v>
      </c>
      <c r="BV114" s="32">
        <f t="shared" si="49"/>
        <v>-578191.73300000001</v>
      </c>
      <c r="BX114" s="3">
        <v>0</v>
      </c>
      <c r="BY114" s="3">
        <v>0</v>
      </c>
      <c r="BZ114" s="3">
        <v>0</v>
      </c>
    </row>
    <row r="115" spans="1:78" x14ac:dyDescent="0.2">
      <c r="A115" s="207"/>
      <c r="B115" s="207"/>
      <c r="C115" s="34" t="s">
        <v>145</v>
      </c>
      <c r="D115" s="25">
        <v>1521</v>
      </c>
      <c r="E115" s="25">
        <v>30532</v>
      </c>
      <c r="F115" s="25">
        <v>11050</v>
      </c>
      <c r="G115" s="26"/>
      <c r="H115" s="27">
        <v>96</v>
      </c>
      <c r="I115" s="27">
        <v>366</v>
      </c>
      <c r="J115" s="27">
        <v>157</v>
      </c>
      <c r="K115" s="26"/>
      <c r="L115" s="28">
        <f t="shared" si="64"/>
        <v>11031.965099999999</v>
      </c>
      <c r="M115" s="28">
        <f t="shared" si="64"/>
        <v>250664.66679999998</v>
      </c>
      <c r="N115" s="28">
        <f t="shared" si="64"/>
        <v>106634.70999999999</v>
      </c>
      <c r="P115" s="28">
        <f t="shared" si="65"/>
        <v>696.29759999999999</v>
      </c>
      <c r="Q115" s="28">
        <f t="shared" si="65"/>
        <v>3004.8233999999998</v>
      </c>
      <c r="R115" s="28">
        <f t="shared" si="65"/>
        <v>1515.0814</v>
      </c>
      <c r="T115" s="29">
        <v>3420</v>
      </c>
      <c r="U115" s="29">
        <v>31270</v>
      </c>
      <c r="V115" s="29">
        <v>23292</v>
      </c>
      <c r="X115" s="54">
        <v>426</v>
      </c>
      <c r="Y115" s="54">
        <v>503</v>
      </c>
      <c r="Z115" s="54">
        <v>735</v>
      </c>
      <c r="AB115" s="28">
        <f t="shared" si="44"/>
        <v>24805.601999999999</v>
      </c>
      <c r="AC115" s="28">
        <f t="shared" si="44"/>
        <v>256723.57299999997</v>
      </c>
      <c r="AD115" s="28">
        <f t="shared" si="44"/>
        <v>224772.4584</v>
      </c>
      <c r="AF115" s="28">
        <f t="shared" si="58"/>
        <v>3089.8206</v>
      </c>
      <c r="AG115" s="28">
        <f t="shared" si="58"/>
        <v>4129.5796999999993</v>
      </c>
      <c r="AH115" s="28">
        <f t="shared" si="58"/>
        <v>7092.8969999999999</v>
      </c>
      <c r="AJ115" s="28">
        <f t="shared" si="61"/>
        <v>10506.633428571427</v>
      </c>
      <c r="AK115" s="28">
        <f t="shared" si="62"/>
        <v>238728.25409523805</v>
      </c>
      <c r="AL115" s="28">
        <f t="shared" si="63"/>
        <v>101556.86666666665</v>
      </c>
      <c r="AN115" s="28">
        <f t="shared" si="45"/>
        <v>3089.8206</v>
      </c>
      <c r="AO115" s="28">
        <f t="shared" si="45"/>
        <v>4129.5796999999993</v>
      </c>
      <c r="AP115" s="28">
        <f t="shared" si="45"/>
        <v>7092.8969999999999</v>
      </c>
      <c r="AR115" s="31"/>
      <c r="AS115" s="31"/>
      <c r="AT115" s="31"/>
      <c r="AV115" s="31"/>
      <c r="AW115" s="31"/>
      <c r="AX115" s="31"/>
      <c r="AZ115" s="32">
        <f t="shared" si="59"/>
        <v>14298.968571428572</v>
      </c>
      <c r="BA115" s="32">
        <f t="shared" si="59"/>
        <v>17995.318904761923</v>
      </c>
      <c r="BB115" s="32">
        <f t="shared" si="59"/>
        <v>123215.59173333335</v>
      </c>
      <c r="BD115" s="32">
        <f t="shared" si="60"/>
        <v>2393.5230000000001</v>
      </c>
      <c r="BE115" s="32">
        <f t="shared" si="60"/>
        <v>1124.7562999999996</v>
      </c>
      <c r="BF115" s="32">
        <f t="shared" si="60"/>
        <v>5577.8155999999999</v>
      </c>
      <c r="BG115" s="33"/>
      <c r="BH115" s="32">
        <f t="shared" si="46"/>
        <v>16692.491571428571</v>
      </c>
      <c r="BI115" s="32">
        <f t="shared" si="46"/>
        <v>19120.075204761924</v>
      </c>
      <c r="BJ115" s="32">
        <f t="shared" si="46"/>
        <v>128793.40733333335</v>
      </c>
      <c r="BL115" s="32">
        <f t="shared" si="47"/>
        <v>13773.6369</v>
      </c>
      <c r="BM115" s="32">
        <f t="shared" si="47"/>
        <v>6058.9061999999976</v>
      </c>
      <c r="BN115" s="32">
        <f t="shared" si="47"/>
        <v>118137.74840000001</v>
      </c>
      <c r="BP115" s="32">
        <f t="shared" si="48"/>
        <v>2393.5230000000001</v>
      </c>
      <c r="BQ115" s="32">
        <f t="shared" si="48"/>
        <v>1124.7562999999996</v>
      </c>
      <c r="BR115" s="32">
        <f t="shared" si="48"/>
        <v>5577.8155999999999</v>
      </c>
      <c r="BT115" s="32">
        <f t="shared" si="49"/>
        <v>16167.159899999999</v>
      </c>
      <c r="BU115" s="32">
        <f t="shared" si="49"/>
        <v>7183.6624999999967</v>
      </c>
      <c r="BV115" s="32">
        <f t="shared" si="49"/>
        <v>123715.56400000001</v>
      </c>
      <c r="BX115" s="3">
        <v>0</v>
      </c>
      <c r="BY115" s="3">
        <v>0</v>
      </c>
      <c r="BZ115" s="3">
        <v>0</v>
      </c>
    </row>
    <row r="116" spans="1:78" x14ac:dyDescent="0.2">
      <c r="A116" s="207"/>
      <c r="B116" s="207"/>
      <c r="C116" s="34" t="s">
        <v>146</v>
      </c>
      <c r="D116" s="25">
        <v>30293</v>
      </c>
      <c r="E116" s="25">
        <v>24053</v>
      </c>
      <c r="F116" s="25">
        <v>15888</v>
      </c>
      <c r="G116" s="26"/>
      <c r="H116" s="25">
        <v>4797</v>
      </c>
      <c r="I116" s="27">
        <v>125</v>
      </c>
      <c r="J116" s="25">
        <v>1581</v>
      </c>
      <c r="K116" s="26"/>
      <c r="L116" s="28">
        <f t="shared" si="64"/>
        <v>219718.15830000001</v>
      </c>
      <c r="M116" s="28">
        <f t="shared" si="64"/>
        <v>197472.72469999999</v>
      </c>
      <c r="N116" s="28">
        <f t="shared" si="64"/>
        <v>153322.37760000001</v>
      </c>
      <c r="P116" s="28">
        <f t="shared" si="65"/>
        <v>34793.120699999999</v>
      </c>
      <c r="Q116" s="28">
        <f t="shared" si="65"/>
        <v>1026.2375</v>
      </c>
      <c r="R116" s="28">
        <f t="shared" si="65"/>
        <v>15256.966199999999</v>
      </c>
      <c r="T116" s="29">
        <v>10393</v>
      </c>
      <c r="U116" s="29">
        <v>5448</v>
      </c>
      <c r="V116" s="29">
        <v>4293</v>
      </c>
      <c r="X116" s="54">
        <v>2181</v>
      </c>
      <c r="Y116" s="54">
        <v>5588</v>
      </c>
      <c r="Z116" s="54">
        <v>2224</v>
      </c>
      <c r="AB116" s="28">
        <f t="shared" si="44"/>
        <v>75381.468299999993</v>
      </c>
      <c r="AC116" s="28">
        <f t="shared" si="44"/>
        <v>44727.535199999998</v>
      </c>
      <c r="AD116" s="28">
        <f t="shared" si="44"/>
        <v>41428.308599999997</v>
      </c>
      <c r="AF116" s="28">
        <f t="shared" si="58"/>
        <v>15819.0111</v>
      </c>
      <c r="AG116" s="28">
        <f t="shared" si="58"/>
        <v>45876.921199999997</v>
      </c>
      <c r="AH116" s="28">
        <f t="shared" si="58"/>
        <v>21462.0448</v>
      </c>
      <c r="AJ116" s="28">
        <f t="shared" si="61"/>
        <v>209255.38885714285</v>
      </c>
      <c r="AK116" s="28">
        <f t="shared" si="62"/>
        <v>188069.26161904761</v>
      </c>
      <c r="AL116" s="28">
        <f t="shared" si="63"/>
        <v>146021.31200000001</v>
      </c>
      <c r="AN116" s="28">
        <f t="shared" si="45"/>
        <v>15819.0111</v>
      </c>
      <c r="AO116" s="28">
        <f t="shared" si="45"/>
        <v>45876.921199999997</v>
      </c>
      <c r="AP116" s="28">
        <f t="shared" si="45"/>
        <v>21462.0448</v>
      </c>
      <c r="AR116" s="31"/>
      <c r="AS116" s="31"/>
      <c r="AT116" s="31"/>
      <c r="AV116" s="31"/>
      <c r="AW116" s="31"/>
      <c r="AX116" s="31"/>
      <c r="AZ116" s="32">
        <f t="shared" si="59"/>
        <v>-133873.92055714288</v>
      </c>
      <c r="BA116" s="32">
        <f t="shared" si="59"/>
        <v>-143341.72641904763</v>
      </c>
      <c r="BB116" s="32">
        <f t="shared" si="59"/>
        <v>-104593.00340000002</v>
      </c>
      <c r="BD116" s="32">
        <f t="shared" si="60"/>
        <v>-18974.1096</v>
      </c>
      <c r="BE116" s="32">
        <f t="shared" si="60"/>
        <v>44850.683699999994</v>
      </c>
      <c r="BF116" s="32">
        <f t="shared" si="60"/>
        <v>6205.0786000000007</v>
      </c>
      <c r="BG116" s="33"/>
      <c r="BH116" s="32">
        <f t="shared" si="46"/>
        <v>-152848.03015714287</v>
      </c>
      <c r="BI116" s="32">
        <f t="shared" si="46"/>
        <v>-98491.042719047633</v>
      </c>
      <c r="BJ116" s="32">
        <f t="shared" si="46"/>
        <v>-98387.924800000008</v>
      </c>
      <c r="BL116" s="32">
        <f t="shared" si="47"/>
        <v>-144336.69</v>
      </c>
      <c r="BM116" s="32">
        <f t="shared" si="47"/>
        <v>-152745.18949999998</v>
      </c>
      <c r="BN116" s="32">
        <f t="shared" si="47"/>
        <v>-111894.06900000002</v>
      </c>
      <c r="BP116" s="32">
        <f t="shared" si="48"/>
        <v>-18974.1096</v>
      </c>
      <c r="BQ116" s="32">
        <f t="shared" si="48"/>
        <v>44850.683699999994</v>
      </c>
      <c r="BR116" s="32">
        <f t="shared" si="48"/>
        <v>6205.0786000000007</v>
      </c>
      <c r="BT116" s="32">
        <f t="shared" si="49"/>
        <v>-163310.7996</v>
      </c>
      <c r="BU116" s="32">
        <f t="shared" si="49"/>
        <v>-107894.50579999998</v>
      </c>
      <c r="BV116" s="32">
        <f t="shared" si="49"/>
        <v>-105688.99040000001</v>
      </c>
      <c r="BX116" s="3">
        <v>0</v>
      </c>
      <c r="BY116" s="3">
        <v>0</v>
      </c>
      <c r="BZ116" s="3">
        <v>0</v>
      </c>
    </row>
    <row r="117" spans="1:78" x14ac:dyDescent="0.2">
      <c r="A117" s="207"/>
      <c r="B117" s="207"/>
      <c r="C117" s="34" t="s">
        <v>147</v>
      </c>
      <c r="D117" s="25">
        <v>1581</v>
      </c>
      <c r="E117" s="25">
        <v>1279</v>
      </c>
      <c r="F117" s="25">
        <v>1674</v>
      </c>
      <c r="G117" s="26"/>
      <c r="H117" s="27">
        <v>15</v>
      </c>
      <c r="I117" s="27">
        <v>122</v>
      </c>
      <c r="J117" s="27">
        <v>145</v>
      </c>
      <c r="K117" s="26"/>
      <c r="L117" s="28">
        <f t="shared" si="64"/>
        <v>11467.151099999999</v>
      </c>
      <c r="M117" s="28">
        <f t="shared" si="64"/>
        <v>10500.462099999999</v>
      </c>
      <c r="N117" s="28">
        <f t="shared" si="64"/>
        <v>16154.434799999999</v>
      </c>
      <c r="P117" s="28">
        <f t="shared" si="65"/>
        <v>108.79649999999999</v>
      </c>
      <c r="Q117" s="28">
        <f t="shared" si="65"/>
        <v>1001.6077999999999</v>
      </c>
      <c r="R117" s="28">
        <f t="shared" si="65"/>
        <v>1399.279</v>
      </c>
      <c r="T117" s="29">
        <v>532</v>
      </c>
      <c r="U117" s="29">
        <v>226</v>
      </c>
      <c r="V117" s="29">
        <v>986</v>
      </c>
      <c r="W117" s="44"/>
      <c r="X117" s="55">
        <v>850</v>
      </c>
      <c r="Y117" s="55">
        <v>595</v>
      </c>
      <c r="Z117" s="55">
        <v>64</v>
      </c>
      <c r="AB117" s="28">
        <f t="shared" si="44"/>
        <v>3858.6491999999998</v>
      </c>
      <c r="AC117" s="28">
        <f t="shared" si="44"/>
        <v>1855.4373999999998</v>
      </c>
      <c r="AD117" s="28">
        <f t="shared" si="44"/>
        <v>9515.0972000000002</v>
      </c>
      <c r="AF117" s="28">
        <f t="shared" si="58"/>
        <v>6165.1350000000002</v>
      </c>
      <c r="AG117" s="28">
        <f t="shared" si="58"/>
        <v>4884.8904999999995</v>
      </c>
      <c r="AH117" s="28">
        <f t="shared" si="58"/>
        <v>617.61279999999999</v>
      </c>
      <c r="AJ117" s="28">
        <f t="shared" si="61"/>
        <v>10921.096285714284</v>
      </c>
      <c r="AK117" s="28">
        <f t="shared" si="62"/>
        <v>10000.440095238093</v>
      </c>
      <c r="AL117" s="28">
        <f t="shared" si="63"/>
        <v>15385.175999999998</v>
      </c>
      <c r="AN117" s="28">
        <f t="shared" si="45"/>
        <v>6165.1350000000002</v>
      </c>
      <c r="AO117" s="28">
        <f t="shared" si="45"/>
        <v>4884.8904999999995</v>
      </c>
      <c r="AP117" s="28">
        <f t="shared" si="45"/>
        <v>617.61279999999999</v>
      </c>
      <c r="AR117" s="31"/>
      <c r="AS117" s="31"/>
      <c r="AT117" s="31"/>
      <c r="AV117" s="31"/>
      <c r="AW117" s="31"/>
      <c r="AX117" s="31"/>
      <c r="AZ117" s="32">
        <f t="shared" si="59"/>
        <v>-7062.4470857142842</v>
      </c>
      <c r="BA117" s="32">
        <f t="shared" si="59"/>
        <v>-8145.0026952380931</v>
      </c>
      <c r="BB117" s="32">
        <f t="shared" si="59"/>
        <v>-5870.0787999999975</v>
      </c>
      <c r="BD117" s="32">
        <f t="shared" si="60"/>
        <v>6056.3384999999998</v>
      </c>
      <c r="BE117" s="32">
        <f t="shared" si="60"/>
        <v>3883.2826999999997</v>
      </c>
      <c r="BF117" s="32">
        <f t="shared" si="60"/>
        <v>-781.6662</v>
      </c>
      <c r="BG117" s="33"/>
      <c r="BH117" s="32">
        <f t="shared" si="46"/>
        <v>-1006.1085857142843</v>
      </c>
      <c r="BI117" s="32">
        <f t="shared" si="46"/>
        <v>-4261.7199952380934</v>
      </c>
      <c r="BJ117" s="32">
        <f t="shared" si="46"/>
        <v>-6651.7449999999972</v>
      </c>
      <c r="BL117" s="32">
        <f t="shared" si="47"/>
        <v>-7608.5018999999993</v>
      </c>
      <c r="BM117" s="32">
        <f t="shared" si="47"/>
        <v>-8645.0246999999981</v>
      </c>
      <c r="BN117" s="32">
        <f t="shared" si="47"/>
        <v>-6639.3375999999989</v>
      </c>
      <c r="BP117" s="32">
        <f t="shared" si="48"/>
        <v>6056.3384999999998</v>
      </c>
      <c r="BQ117" s="32">
        <f t="shared" si="48"/>
        <v>3883.2826999999997</v>
      </c>
      <c r="BR117" s="32">
        <f t="shared" si="48"/>
        <v>-781.6662</v>
      </c>
      <c r="BT117" s="32">
        <f t="shared" si="49"/>
        <v>-1552.1633999999995</v>
      </c>
      <c r="BU117" s="32">
        <f t="shared" si="49"/>
        <v>-4761.7419999999984</v>
      </c>
      <c r="BV117" s="32">
        <f t="shared" si="49"/>
        <v>-7421.0037999999986</v>
      </c>
      <c r="BX117" s="3">
        <v>0</v>
      </c>
      <c r="BY117" s="3">
        <v>0</v>
      </c>
      <c r="BZ117" s="3">
        <v>0</v>
      </c>
    </row>
    <row r="118" spans="1:78" x14ac:dyDescent="0.2">
      <c r="A118" s="207"/>
      <c r="B118" s="207"/>
      <c r="C118" s="34" t="s">
        <v>148</v>
      </c>
      <c r="D118" s="39">
        <v>310</v>
      </c>
      <c r="E118" s="39">
        <v>11</v>
      </c>
      <c r="F118" s="39">
        <v>124</v>
      </c>
      <c r="G118" s="38"/>
      <c r="H118" s="39">
        <v>2</v>
      </c>
      <c r="I118" s="39">
        <v>1</v>
      </c>
      <c r="J118" s="39">
        <v>7</v>
      </c>
      <c r="K118" s="38"/>
      <c r="L118" s="28">
        <f t="shared" si="64"/>
        <v>2248.4609999999998</v>
      </c>
      <c r="M118" s="28">
        <f t="shared" si="64"/>
        <v>90.308899999999994</v>
      </c>
      <c r="N118" s="28">
        <f t="shared" si="64"/>
        <v>1196.6248000000001</v>
      </c>
      <c r="P118" s="28">
        <f t="shared" si="65"/>
        <v>14.5062</v>
      </c>
      <c r="Q118" s="28">
        <f t="shared" si="65"/>
        <v>8.2098999999999993</v>
      </c>
      <c r="R118" s="28">
        <f t="shared" si="65"/>
        <v>67.551400000000001</v>
      </c>
      <c r="T118" s="29">
        <v>310</v>
      </c>
      <c r="U118" s="29">
        <v>11</v>
      </c>
      <c r="V118" s="29">
        <v>124</v>
      </c>
      <c r="X118" s="55">
        <v>2</v>
      </c>
      <c r="Y118" s="55">
        <v>1</v>
      </c>
      <c r="Z118" s="55">
        <v>7</v>
      </c>
      <c r="AB118" s="28">
        <f t="shared" si="44"/>
        <v>2248.4609999999998</v>
      </c>
      <c r="AC118" s="28">
        <f t="shared" si="44"/>
        <v>90.308899999999994</v>
      </c>
      <c r="AD118" s="28">
        <f t="shared" si="44"/>
        <v>1196.6248000000001</v>
      </c>
      <c r="AF118" s="28">
        <f t="shared" si="58"/>
        <v>14.5062</v>
      </c>
      <c r="AG118" s="28">
        <f t="shared" si="58"/>
        <v>8.2098999999999993</v>
      </c>
      <c r="AH118" s="28">
        <f t="shared" si="58"/>
        <v>67.551400000000001</v>
      </c>
      <c r="AJ118" s="28">
        <f t="shared" si="61"/>
        <v>2141.3914285714282</v>
      </c>
      <c r="AK118" s="28">
        <f t="shared" si="62"/>
        <v>86.008476190476188</v>
      </c>
      <c r="AL118" s="28">
        <f t="shared" si="63"/>
        <v>1139.6426666666666</v>
      </c>
      <c r="AN118" s="28">
        <f t="shared" si="45"/>
        <v>14.5062</v>
      </c>
      <c r="AO118" s="28">
        <f t="shared" si="45"/>
        <v>8.2098999999999993</v>
      </c>
      <c r="AP118" s="28">
        <f t="shared" si="45"/>
        <v>67.551400000000001</v>
      </c>
      <c r="AR118" s="31"/>
      <c r="AS118" s="31"/>
      <c r="AT118" s="31"/>
      <c r="AV118" s="31"/>
      <c r="AW118" s="31"/>
      <c r="AX118" s="31"/>
      <c r="AZ118" s="32">
        <f t="shared" si="59"/>
        <v>0</v>
      </c>
      <c r="BA118" s="32">
        <f t="shared" si="59"/>
        <v>0</v>
      </c>
      <c r="BB118" s="32">
        <f t="shared" si="59"/>
        <v>0</v>
      </c>
      <c r="BD118" s="32">
        <f t="shared" si="60"/>
        <v>0</v>
      </c>
      <c r="BE118" s="32">
        <f t="shared" si="60"/>
        <v>0</v>
      </c>
      <c r="BF118" s="32">
        <f t="shared" si="60"/>
        <v>0</v>
      </c>
      <c r="BG118" s="33"/>
      <c r="BH118" s="32">
        <f t="shared" si="46"/>
        <v>0</v>
      </c>
      <c r="BI118" s="32">
        <f t="shared" si="46"/>
        <v>0</v>
      </c>
      <c r="BJ118" s="32">
        <f t="shared" si="46"/>
        <v>0</v>
      </c>
      <c r="BL118" s="32">
        <f t="shared" si="47"/>
        <v>0</v>
      </c>
      <c r="BM118" s="32">
        <f t="shared" si="47"/>
        <v>0</v>
      </c>
      <c r="BN118" s="32">
        <f t="shared" si="47"/>
        <v>0</v>
      </c>
      <c r="BP118" s="32">
        <f t="shared" si="48"/>
        <v>0</v>
      </c>
      <c r="BQ118" s="32">
        <f t="shared" si="48"/>
        <v>0</v>
      </c>
      <c r="BR118" s="32">
        <f t="shared" si="48"/>
        <v>0</v>
      </c>
      <c r="BT118" s="32">
        <f t="shared" si="49"/>
        <v>0</v>
      </c>
      <c r="BU118" s="32">
        <f t="shared" si="49"/>
        <v>0</v>
      </c>
      <c r="BV118" s="32">
        <f t="shared" si="49"/>
        <v>0</v>
      </c>
      <c r="BX118" s="3">
        <v>0</v>
      </c>
      <c r="BY118" s="3">
        <v>0</v>
      </c>
      <c r="BZ118" s="3">
        <v>0</v>
      </c>
    </row>
    <row r="119" spans="1:78" x14ac:dyDescent="0.2">
      <c r="A119" s="207"/>
      <c r="B119" s="207"/>
      <c r="C119" s="34" t="s">
        <v>149</v>
      </c>
      <c r="D119" s="39">
        <v>1</v>
      </c>
      <c r="E119" s="37">
        <v>1472</v>
      </c>
      <c r="F119" s="39">
        <v>901</v>
      </c>
      <c r="G119" s="38"/>
      <c r="H119" s="39">
        <v>0</v>
      </c>
      <c r="I119" s="39">
        <v>3</v>
      </c>
      <c r="J119" s="39">
        <v>323</v>
      </c>
      <c r="K119" s="38"/>
      <c r="L119" s="28">
        <f t="shared" si="64"/>
        <v>7.2530999999999999</v>
      </c>
      <c r="M119" s="28">
        <f t="shared" si="64"/>
        <v>12084.9728</v>
      </c>
      <c r="N119" s="28">
        <f t="shared" si="64"/>
        <v>8694.8302000000003</v>
      </c>
      <c r="P119" s="28">
        <f t="shared" si="65"/>
        <v>0</v>
      </c>
      <c r="Q119" s="28">
        <f t="shared" si="65"/>
        <v>24.6297</v>
      </c>
      <c r="R119" s="28">
        <f t="shared" si="65"/>
        <v>3117.0146</v>
      </c>
      <c r="T119" s="29">
        <v>1</v>
      </c>
      <c r="U119" s="29">
        <v>1472</v>
      </c>
      <c r="V119" s="29">
        <v>901</v>
      </c>
      <c r="X119" s="55">
        <v>0</v>
      </c>
      <c r="Y119" s="55">
        <v>3</v>
      </c>
      <c r="Z119" s="55">
        <v>323</v>
      </c>
      <c r="AB119" s="28">
        <f t="shared" si="44"/>
        <v>7.2530999999999999</v>
      </c>
      <c r="AC119" s="28">
        <f t="shared" si="44"/>
        <v>12084.9728</v>
      </c>
      <c r="AD119" s="28">
        <f t="shared" si="44"/>
        <v>8694.8302000000003</v>
      </c>
      <c r="AF119" s="28">
        <f t="shared" si="58"/>
        <v>0</v>
      </c>
      <c r="AG119" s="28">
        <f t="shared" si="58"/>
        <v>24.6297</v>
      </c>
      <c r="AH119" s="28">
        <f t="shared" si="58"/>
        <v>3117.0146</v>
      </c>
      <c r="AJ119" s="28">
        <f t="shared" si="61"/>
        <v>6.9077142857142855</v>
      </c>
      <c r="AK119" s="28">
        <f t="shared" si="62"/>
        <v>11509.497904761904</v>
      </c>
      <c r="AL119" s="28">
        <f t="shared" si="63"/>
        <v>8280.7906666666659</v>
      </c>
      <c r="AN119" s="28">
        <f t="shared" si="45"/>
        <v>0</v>
      </c>
      <c r="AO119" s="28">
        <f t="shared" si="45"/>
        <v>24.6297</v>
      </c>
      <c r="AP119" s="28">
        <f t="shared" si="45"/>
        <v>3117.0146</v>
      </c>
      <c r="AR119" s="31"/>
      <c r="AS119" s="31"/>
      <c r="AT119" s="31"/>
      <c r="AV119" s="31"/>
      <c r="AW119" s="31"/>
      <c r="AX119" s="31"/>
      <c r="AZ119" s="32">
        <f t="shared" si="59"/>
        <v>0</v>
      </c>
      <c r="BA119" s="32">
        <f t="shared" si="59"/>
        <v>0</v>
      </c>
      <c r="BB119" s="32">
        <f t="shared" si="59"/>
        <v>0</v>
      </c>
      <c r="BD119" s="32">
        <f t="shared" si="60"/>
        <v>0</v>
      </c>
      <c r="BE119" s="32">
        <f t="shared" si="60"/>
        <v>0</v>
      </c>
      <c r="BF119" s="32">
        <f t="shared" si="60"/>
        <v>0</v>
      </c>
      <c r="BG119" s="33"/>
      <c r="BH119" s="32">
        <f t="shared" si="46"/>
        <v>0</v>
      </c>
      <c r="BI119" s="32">
        <f t="shared" si="46"/>
        <v>0</v>
      </c>
      <c r="BJ119" s="32">
        <f t="shared" si="46"/>
        <v>0</v>
      </c>
      <c r="BL119" s="32">
        <f t="shared" si="47"/>
        <v>0</v>
      </c>
      <c r="BM119" s="32">
        <f t="shared" si="47"/>
        <v>0</v>
      </c>
      <c r="BN119" s="32">
        <f t="shared" si="47"/>
        <v>0</v>
      </c>
      <c r="BP119" s="32">
        <f t="shared" si="48"/>
        <v>0</v>
      </c>
      <c r="BQ119" s="32">
        <f t="shared" si="48"/>
        <v>0</v>
      </c>
      <c r="BR119" s="32">
        <f t="shared" si="48"/>
        <v>0</v>
      </c>
      <c r="BT119" s="32">
        <f t="shared" si="49"/>
        <v>0</v>
      </c>
      <c r="BU119" s="32">
        <f t="shared" si="49"/>
        <v>0</v>
      </c>
      <c r="BV119" s="32">
        <f t="shared" si="49"/>
        <v>0</v>
      </c>
      <c r="BX119" s="3">
        <v>0</v>
      </c>
      <c r="BY119" s="3">
        <v>0</v>
      </c>
      <c r="BZ119" s="3">
        <v>0</v>
      </c>
    </row>
    <row r="120" spans="1:78" x14ac:dyDescent="0.2">
      <c r="A120" s="207"/>
      <c r="B120" s="207"/>
      <c r="C120" s="34" t="s">
        <v>150</v>
      </c>
      <c r="D120" s="39">
        <v>603</v>
      </c>
      <c r="E120" s="39">
        <v>46</v>
      </c>
      <c r="F120" s="56">
        <v>1234</v>
      </c>
      <c r="G120" s="26"/>
      <c r="H120" s="37">
        <v>1910</v>
      </c>
      <c r="I120" s="37">
        <v>1311</v>
      </c>
      <c r="J120" s="39">
        <v>975</v>
      </c>
      <c r="K120" s="26"/>
      <c r="L120" s="28">
        <f t="shared" si="64"/>
        <v>4373.6193000000003</v>
      </c>
      <c r="M120" s="28">
        <f t="shared" si="64"/>
        <v>377.65539999999999</v>
      </c>
      <c r="N120" s="28">
        <f t="shared" si="64"/>
        <v>11908.346799999999</v>
      </c>
      <c r="P120" s="28">
        <f t="shared" si="65"/>
        <v>13853.421</v>
      </c>
      <c r="Q120" s="28">
        <f t="shared" si="65"/>
        <v>10763.178899999999</v>
      </c>
      <c r="R120" s="28">
        <f t="shared" si="65"/>
        <v>9408.9449999999997</v>
      </c>
      <c r="T120" s="29">
        <v>603</v>
      </c>
      <c r="U120" s="29">
        <v>46</v>
      </c>
      <c r="V120" s="29">
        <v>1234</v>
      </c>
      <c r="X120" s="54">
        <v>1910</v>
      </c>
      <c r="Y120" s="54">
        <v>1311</v>
      </c>
      <c r="Z120" s="54">
        <v>975</v>
      </c>
      <c r="AB120" s="28">
        <f t="shared" si="44"/>
        <v>4373.6193000000003</v>
      </c>
      <c r="AC120" s="28">
        <f t="shared" si="44"/>
        <v>377.65539999999999</v>
      </c>
      <c r="AD120" s="28">
        <f t="shared" si="44"/>
        <v>11908.346799999999</v>
      </c>
      <c r="AF120" s="28">
        <f t="shared" si="58"/>
        <v>13853.421</v>
      </c>
      <c r="AG120" s="28">
        <f t="shared" si="58"/>
        <v>10763.178899999999</v>
      </c>
      <c r="AH120" s="28">
        <f t="shared" si="58"/>
        <v>9408.9449999999997</v>
      </c>
      <c r="AJ120" s="28">
        <f t="shared" si="61"/>
        <v>4165.3517142857145</v>
      </c>
      <c r="AK120" s="28">
        <f t="shared" si="62"/>
        <v>359.67180952380949</v>
      </c>
      <c r="AL120" s="28">
        <f t="shared" si="63"/>
        <v>11341.282666666666</v>
      </c>
      <c r="AN120" s="28">
        <f t="shared" si="45"/>
        <v>13853.421</v>
      </c>
      <c r="AO120" s="28">
        <f t="shared" si="45"/>
        <v>10763.178899999999</v>
      </c>
      <c r="AP120" s="28">
        <f t="shared" si="45"/>
        <v>9408.9449999999997</v>
      </c>
      <c r="AR120" s="31"/>
      <c r="AS120" s="31"/>
      <c r="AT120" s="31"/>
      <c r="AV120" s="31"/>
      <c r="AW120" s="31"/>
      <c r="AX120" s="31"/>
      <c r="AZ120" s="32">
        <f t="shared" si="59"/>
        <v>0</v>
      </c>
      <c r="BA120" s="32">
        <f t="shared" si="59"/>
        <v>0</v>
      </c>
      <c r="BB120" s="32">
        <f t="shared" si="59"/>
        <v>0</v>
      </c>
      <c r="BD120" s="32">
        <f t="shared" si="60"/>
        <v>0</v>
      </c>
      <c r="BE120" s="32">
        <f t="shared" si="60"/>
        <v>0</v>
      </c>
      <c r="BF120" s="32">
        <f t="shared" si="60"/>
        <v>0</v>
      </c>
      <c r="BG120" s="33"/>
      <c r="BH120" s="32">
        <f t="shared" si="46"/>
        <v>0</v>
      </c>
      <c r="BI120" s="32">
        <f t="shared" si="46"/>
        <v>0</v>
      </c>
      <c r="BJ120" s="32">
        <f t="shared" si="46"/>
        <v>0</v>
      </c>
      <c r="BL120" s="32">
        <f t="shared" si="47"/>
        <v>0</v>
      </c>
      <c r="BM120" s="32">
        <f t="shared" si="47"/>
        <v>0</v>
      </c>
      <c r="BN120" s="32">
        <f t="shared" si="47"/>
        <v>0</v>
      </c>
      <c r="BP120" s="32">
        <f t="shared" si="48"/>
        <v>0</v>
      </c>
      <c r="BQ120" s="32">
        <f t="shared" si="48"/>
        <v>0</v>
      </c>
      <c r="BR120" s="32">
        <f t="shared" si="48"/>
        <v>0</v>
      </c>
      <c r="BT120" s="32">
        <f t="shared" si="49"/>
        <v>0</v>
      </c>
      <c r="BU120" s="32">
        <f t="shared" si="49"/>
        <v>0</v>
      </c>
      <c r="BV120" s="32">
        <f t="shared" si="49"/>
        <v>0</v>
      </c>
      <c r="BX120" s="3">
        <v>0</v>
      </c>
      <c r="BY120" s="3">
        <v>0</v>
      </c>
      <c r="BZ120" s="3">
        <v>0</v>
      </c>
    </row>
    <row r="121" spans="1:78" x14ac:dyDescent="0.2">
      <c r="A121" s="207"/>
      <c r="B121" s="206" t="s">
        <v>151</v>
      </c>
      <c r="C121" s="24" t="s">
        <v>152</v>
      </c>
      <c r="D121" s="25">
        <v>2477</v>
      </c>
      <c r="E121" s="25">
        <v>3724</v>
      </c>
      <c r="F121" s="25">
        <v>2494</v>
      </c>
      <c r="G121" s="26"/>
      <c r="H121" s="27">
        <v>0</v>
      </c>
      <c r="I121" s="27">
        <v>0</v>
      </c>
      <c r="J121" s="27">
        <v>0</v>
      </c>
      <c r="K121" s="26"/>
      <c r="L121" s="28">
        <f t="shared" si="64"/>
        <v>17965.9287</v>
      </c>
      <c r="M121" s="28">
        <f t="shared" si="64"/>
        <v>30573.667599999997</v>
      </c>
      <c r="N121" s="28">
        <f t="shared" si="64"/>
        <v>24067.5988</v>
      </c>
      <c r="P121" s="28">
        <f t="shared" si="65"/>
        <v>0</v>
      </c>
      <c r="Q121" s="28">
        <f t="shared" si="65"/>
        <v>0</v>
      </c>
      <c r="R121" s="28">
        <f t="shared" si="65"/>
        <v>0</v>
      </c>
      <c r="T121" s="29">
        <v>1874</v>
      </c>
      <c r="U121" s="29">
        <v>1836</v>
      </c>
      <c r="V121" s="29">
        <v>2105</v>
      </c>
      <c r="X121" s="54">
        <v>156</v>
      </c>
      <c r="Y121" s="54">
        <v>126</v>
      </c>
      <c r="Z121" s="54">
        <v>20</v>
      </c>
      <c r="AB121" s="28">
        <f t="shared" si="44"/>
        <v>13592.3094</v>
      </c>
      <c r="AC121" s="28">
        <f t="shared" si="44"/>
        <v>15073.376399999999</v>
      </c>
      <c r="AD121" s="28">
        <f t="shared" si="44"/>
        <v>20313.670999999998</v>
      </c>
      <c r="AF121" s="28">
        <f t="shared" si="58"/>
        <v>1131.4836</v>
      </c>
      <c r="AG121" s="28">
        <f t="shared" si="58"/>
        <v>1034.4474</v>
      </c>
      <c r="AH121" s="28">
        <f t="shared" si="58"/>
        <v>193.00399999999999</v>
      </c>
      <c r="AJ121" s="28">
        <f t="shared" si="61"/>
        <v>17110.408285714286</v>
      </c>
      <c r="AK121" s="28">
        <f t="shared" si="62"/>
        <v>29117.778666666662</v>
      </c>
      <c r="AL121" s="28">
        <f t="shared" si="63"/>
        <v>22921.522666666664</v>
      </c>
      <c r="AN121" s="28">
        <f t="shared" si="45"/>
        <v>1131.4836</v>
      </c>
      <c r="AO121" s="28">
        <f t="shared" si="45"/>
        <v>1034.4474</v>
      </c>
      <c r="AP121" s="28">
        <f t="shared" si="45"/>
        <v>193.00399999999999</v>
      </c>
      <c r="AR121" s="31"/>
      <c r="AS121" s="31"/>
      <c r="AT121" s="31"/>
      <c r="AV121" s="31"/>
      <c r="AW121" s="31"/>
      <c r="AX121" s="31"/>
      <c r="AZ121" s="32">
        <f t="shared" si="59"/>
        <v>-3518.0988857142856</v>
      </c>
      <c r="BA121" s="32">
        <f t="shared" si="59"/>
        <v>-14044.402266666662</v>
      </c>
      <c r="BB121" s="32">
        <f t="shared" si="59"/>
        <v>-2607.8516666666656</v>
      </c>
      <c r="BD121" s="32">
        <f t="shared" si="60"/>
        <v>1131.4836</v>
      </c>
      <c r="BE121" s="32">
        <f t="shared" si="60"/>
        <v>1034.4474</v>
      </c>
      <c r="BF121" s="32">
        <f t="shared" si="60"/>
        <v>193.00399999999999</v>
      </c>
      <c r="BG121" s="33"/>
      <c r="BH121" s="32">
        <f t="shared" si="46"/>
        <v>-2386.6152857142856</v>
      </c>
      <c r="BI121" s="32">
        <f t="shared" si="46"/>
        <v>-13009.954866666663</v>
      </c>
      <c r="BJ121" s="32">
        <f t="shared" si="46"/>
        <v>-2414.8476666666656</v>
      </c>
      <c r="BL121" s="32">
        <f t="shared" si="47"/>
        <v>-4373.6193000000003</v>
      </c>
      <c r="BM121" s="32">
        <f t="shared" si="47"/>
        <v>-15500.291199999998</v>
      </c>
      <c r="BN121" s="32">
        <f t="shared" si="47"/>
        <v>-3753.9278000000013</v>
      </c>
      <c r="BP121" s="32">
        <f t="shared" si="48"/>
        <v>1131.4836</v>
      </c>
      <c r="BQ121" s="32">
        <f t="shared" si="48"/>
        <v>1034.4474</v>
      </c>
      <c r="BR121" s="32">
        <f t="shared" si="48"/>
        <v>193.00399999999999</v>
      </c>
      <c r="BT121" s="32">
        <f t="shared" si="49"/>
        <v>-3242.1357000000003</v>
      </c>
      <c r="BU121" s="32">
        <f t="shared" si="49"/>
        <v>-14465.843799999999</v>
      </c>
      <c r="BV121" s="32">
        <f t="shared" si="49"/>
        <v>-3560.9238000000014</v>
      </c>
      <c r="BX121" s="3">
        <v>0</v>
      </c>
      <c r="BY121" s="3">
        <v>0</v>
      </c>
      <c r="BZ121" s="3">
        <v>0</v>
      </c>
    </row>
    <row r="122" spans="1:78" x14ac:dyDescent="0.2">
      <c r="A122" s="207"/>
      <c r="B122" s="207"/>
      <c r="C122" s="41" t="s">
        <v>153</v>
      </c>
      <c r="D122" s="57">
        <v>-9999999</v>
      </c>
      <c r="E122" s="35">
        <v>-9999999</v>
      </c>
      <c r="F122" s="35">
        <v>-9999999</v>
      </c>
      <c r="G122" s="8"/>
      <c r="H122" s="35">
        <v>-9999999</v>
      </c>
      <c r="I122" s="35">
        <v>-9999999</v>
      </c>
      <c r="J122" s="35">
        <v>-9999999</v>
      </c>
      <c r="L122" s="28">
        <f>+AB122</f>
        <v>16000.338599999999</v>
      </c>
      <c r="M122" s="28">
        <f>+AC122</f>
        <v>21493.518199999999</v>
      </c>
      <c r="N122" s="28">
        <f>+AD122</f>
        <v>9640.5498000000007</v>
      </c>
      <c r="P122" s="28">
        <f>+AF122</f>
        <v>22114.7019</v>
      </c>
      <c r="Q122" s="28">
        <f>+AG122</f>
        <v>10574.351199999999</v>
      </c>
      <c r="R122" s="28">
        <f>+AH122</f>
        <v>5703.2681999999995</v>
      </c>
      <c r="T122" s="29">
        <v>2206</v>
      </c>
      <c r="U122" s="29">
        <v>2618</v>
      </c>
      <c r="V122" s="29">
        <v>999</v>
      </c>
      <c r="W122" s="6"/>
      <c r="X122" s="54">
        <v>3049</v>
      </c>
      <c r="Y122" s="54">
        <v>1288</v>
      </c>
      <c r="Z122" s="54">
        <v>591</v>
      </c>
      <c r="AB122" s="28">
        <f t="shared" si="44"/>
        <v>16000.338599999999</v>
      </c>
      <c r="AC122" s="28">
        <f t="shared" si="44"/>
        <v>21493.518199999999</v>
      </c>
      <c r="AD122" s="28">
        <f t="shared" si="44"/>
        <v>9640.5498000000007</v>
      </c>
      <c r="AE122" s="6"/>
      <c r="AF122" s="28">
        <f t="shared" si="58"/>
        <v>22114.7019</v>
      </c>
      <c r="AG122" s="28">
        <f t="shared" si="58"/>
        <v>10574.351199999999</v>
      </c>
      <c r="AH122" s="28">
        <f t="shared" si="58"/>
        <v>5703.2681999999995</v>
      </c>
      <c r="AJ122" s="28">
        <f t="shared" si="61"/>
        <v>15238.417714285713</v>
      </c>
      <c r="AK122" s="28">
        <f t="shared" si="62"/>
        <v>20470.01733333333</v>
      </c>
      <c r="AL122" s="28">
        <f t="shared" si="63"/>
        <v>9181.4760000000006</v>
      </c>
      <c r="AM122" s="6"/>
      <c r="AN122" s="28">
        <f t="shared" si="45"/>
        <v>22114.7019</v>
      </c>
      <c r="AO122" s="28">
        <f t="shared" si="45"/>
        <v>10574.351199999999</v>
      </c>
      <c r="AP122" s="28">
        <f t="shared" si="45"/>
        <v>5703.2681999999995</v>
      </c>
      <c r="AQ122" s="6"/>
      <c r="AR122" s="47"/>
      <c r="AS122" s="47"/>
      <c r="AT122" s="47"/>
      <c r="AU122" s="6"/>
      <c r="AV122" s="47"/>
      <c r="AW122" s="47"/>
      <c r="AX122" s="47"/>
      <c r="AY122" s="6"/>
      <c r="AZ122" s="32">
        <f t="shared" si="59"/>
        <v>0</v>
      </c>
      <c r="BA122" s="32">
        <f t="shared" si="59"/>
        <v>0</v>
      </c>
      <c r="BB122" s="32">
        <f t="shared" si="59"/>
        <v>0</v>
      </c>
      <c r="BD122" s="32">
        <f t="shared" si="60"/>
        <v>0</v>
      </c>
      <c r="BE122" s="32">
        <f t="shared" si="60"/>
        <v>0</v>
      </c>
      <c r="BF122" s="32">
        <f t="shared" si="60"/>
        <v>0</v>
      </c>
      <c r="BG122" s="33"/>
      <c r="BH122" s="32">
        <f t="shared" si="46"/>
        <v>0</v>
      </c>
      <c r="BI122" s="32">
        <f t="shared" si="46"/>
        <v>0</v>
      </c>
      <c r="BJ122" s="32">
        <f t="shared" si="46"/>
        <v>0</v>
      </c>
      <c r="BL122" s="32">
        <f t="shared" si="47"/>
        <v>0</v>
      </c>
      <c r="BM122" s="32">
        <f t="shared" si="47"/>
        <v>0</v>
      </c>
      <c r="BN122" s="32">
        <f t="shared" si="47"/>
        <v>0</v>
      </c>
      <c r="BP122" s="32">
        <f t="shared" si="48"/>
        <v>0</v>
      </c>
      <c r="BQ122" s="32">
        <f t="shared" si="48"/>
        <v>0</v>
      </c>
      <c r="BR122" s="32">
        <f t="shared" si="48"/>
        <v>0</v>
      </c>
      <c r="BT122" s="32">
        <f t="shared" si="49"/>
        <v>0</v>
      </c>
      <c r="BU122" s="32">
        <f t="shared" si="49"/>
        <v>0</v>
      </c>
      <c r="BV122" s="32">
        <f t="shared" si="49"/>
        <v>0</v>
      </c>
      <c r="BX122" s="3">
        <v>0</v>
      </c>
      <c r="BY122" s="3">
        <v>0</v>
      </c>
      <c r="BZ122" s="3">
        <v>0</v>
      </c>
    </row>
    <row r="123" spans="1:78" x14ac:dyDescent="0.2">
      <c r="A123" s="207"/>
      <c r="B123" s="207"/>
      <c r="C123" s="34" t="s">
        <v>154</v>
      </c>
      <c r="D123" s="25">
        <v>1893</v>
      </c>
      <c r="E123" s="25">
        <v>1508</v>
      </c>
      <c r="F123" s="25">
        <v>3410</v>
      </c>
      <c r="G123" s="26"/>
      <c r="H123" s="25">
        <v>6095</v>
      </c>
      <c r="I123" s="25">
        <v>13580</v>
      </c>
      <c r="J123" s="25">
        <v>12874</v>
      </c>
      <c r="K123" s="26"/>
      <c r="L123" s="28">
        <f t="shared" ref="L123:N138" si="66">+D123*L$5</f>
        <v>13730.1183</v>
      </c>
      <c r="M123" s="28">
        <f t="shared" si="66"/>
        <v>12380.529199999999</v>
      </c>
      <c r="N123" s="28">
        <f t="shared" si="66"/>
        <v>32907.182000000001</v>
      </c>
      <c r="O123" s="26"/>
      <c r="P123" s="28">
        <f t="shared" ref="P123:R138" si="67">+H123*P$5</f>
        <v>44207.644500000002</v>
      </c>
      <c r="Q123" s="28">
        <f t="shared" si="67"/>
        <v>111490.442</v>
      </c>
      <c r="R123" s="28">
        <f t="shared" si="67"/>
        <v>124236.67479999999</v>
      </c>
      <c r="S123" s="26"/>
      <c r="T123" s="29">
        <v>1582</v>
      </c>
      <c r="U123" s="29">
        <v>2533</v>
      </c>
      <c r="V123" s="29">
        <v>1451</v>
      </c>
      <c r="X123" s="54">
        <v>7492</v>
      </c>
      <c r="Y123" s="54">
        <v>16175</v>
      </c>
      <c r="Z123" s="54">
        <v>17489</v>
      </c>
      <c r="AA123" s="26"/>
      <c r="AB123" s="28">
        <f t="shared" si="44"/>
        <v>11474.404199999999</v>
      </c>
      <c r="AC123" s="28">
        <f t="shared" si="44"/>
        <v>20795.6767</v>
      </c>
      <c r="AD123" s="28">
        <f t="shared" si="44"/>
        <v>14002.440199999999</v>
      </c>
      <c r="AF123" s="28">
        <f t="shared" si="58"/>
        <v>54340.225200000001</v>
      </c>
      <c r="AG123" s="28">
        <f t="shared" si="58"/>
        <v>132795.13249999998</v>
      </c>
      <c r="AH123" s="28">
        <f t="shared" si="58"/>
        <v>168772.34779999999</v>
      </c>
      <c r="AI123" s="26"/>
      <c r="AJ123" s="28">
        <f t="shared" si="61"/>
        <v>13076.303142857143</v>
      </c>
      <c r="AK123" s="28">
        <f t="shared" si="62"/>
        <v>11790.98019047619</v>
      </c>
      <c r="AL123" s="28">
        <f t="shared" si="63"/>
        <v>31340.173333333332</v>
      </c>
      <c r="AN123" s="28">
        <f t="shared" si="45"/>
        <v>54340.225200000001</v>
      </c>
      <c r="AO123" s="28">
        <f t="shared" si="45"/>
        <v>132795.13249999998</v>
      </c>
      <c r="AP123" s="28">
        <f t="shared" si="45"/>
        <v>168772.34779999999</v>
      </c>
      <c r="AR123" s="27"/>
      <c r="AS123" s="27"/>
      <c r="AT123" s="27"/>
      <c r="AV123" s="27"/>
      <c r="AW123" s="27"/>
      <c r="AX123" s="27"/>
      <c r="AZ123" s="32">
        <f t="shared" si="59"/>
        <v>-1601.898942857144</v>
      </c>
      <c r="BA123" s="32">
        <f t="shared" si="59"/>
        <v>9004.6965095238102</v>
      </c>
      <c r="BB123" s="32">
        <f t="shared" si="59"/>
        <v>-17337.733133333335</v>
      </c>
      <c r="BD123" s="32">
        <f t="shared" si="60"/>
        <v>10132.580699999999</v>
      </c>
      <c r="BE123" s="32">
        <f t="shared" si="60"/>
        <v>21304.690499999982</v>
      </c>
      <c r="BF123" s="32">
        <f t="shared" si="60"/>
        <v>44535.672999999995</v>
      </c>
      <c r="BG123" s="33"/>
      <c r="BH123" s="32">
        <f t="shared" si="46"/>
        <v>8530.6817571428546</v>
      </c>
      <c r="BI123" s="32">
        <f t="shared" si="46"/>
        <v>30309.387009523794</v>
      </c>
      <c r="BJ123" s="32">
        <f t="shared" si="46"/>
        <v>27197.93986666666</v>
      </c>
      <c r="BL123" s="32">
        <f t="shared" si="47"/>
        <v>-2255.7141000000011</v>
      </c>
      <c r="BM123" s="32">
        <f t="shared" si="47"/>
        <v>8415.1475000000009</v>
      </c>
      <c r="BN123" s="32">
        <f t="shared" si="47"/>
        <v>-18904.741800000003</v>
      </c>
      <c r="BP123" s="32">
        <f t="shared" si="48"/>
        <v>10132.580699999999</v>
      </c>
      <c r="BQ123" s="32">
        <f t="shared" si="48"/>
        <v>21304.690499999982</v>
      </c>
      <c r="BR123" s="32">
        <f t="shared" si="48"/>
        <v>44535.672999999995</v>
      </c>
      <c r="BT123" s="32">
        <f t="shared" si="49"/>
        <v>7876.8665999999976</v>
      </c>
      <c r="BU123" s="32">
        <f t="shared" si="49"/>
        <v>29719.837999999982</v>
      </c>
      <c r="BV123" s="32">
        <f t="shared" si="49"/>
        <v>25630.931199999992</v>
      </c>
      <c r="BX123" s="3">
        <v>0</v>
      </c>
      <c r="BY123" s="3">
        <v>0</v>
      </c>
      <c r="BZ123" s="3">
        <v>0</v>
      </c>
    </row>
    <row r="124" spans="1:78" x14ac:dyDescent="0.2">
      <c r="A124" s="207"/>
      <c r="B124" s="207"/>
      <c r="C124" s="34" t="s">
        <v>155</v>
      </c>
      <c r="D124" s="25">
        <v>32095190</v>
      </c>
      <c r="E124" s="25">
        <v>44653737</v>
      </c>
      <c r="F124" s="25">
        <v>48388425</v>
      </c>
      <c r="G124" s="26"/>
      <c r="H124" s="25">
        <v>13362300</v>
      </c>
      <c r="I124" s="25">
        <v>15323312</v>
      </c>
      <c r="J124" s="25">
        <v>16830776</v>
      </c>
      <c r="K124" s="26"/>
      <c r="L124" s="28">
        <f t="shared" si="66"/>
        <v>232789622.58899999</v>
      </c>
      <c r="M124" s="28">
        <f t="shared" si="66"/>
        <v>366602715.39629996</v>
      </c>
      <c r="N124" s="28">
        <f t="shared" si="66"/>
        <v>466957978.935</v>
      </c>
      <c r="O124" s="26"/>
      <c r="P124" s="28">
        <f t="shared" si="67"/>
        <v>96918098.129999995</v>
      </c>
      <c r="Q124" s="28">
        <f t="shared" si="67"/>
        <v>125802859.18879999</v>
      </c>
      <c r="R124" s="28">
        <f t="shared" si="67"/>
        <v>162420354.55520001</v>
      </c>
      <c r="S124" s="26"/>
      <c r="T124" s="29">
        <v>12494788</v>
      </c>
      <c r="U124" s="29">
        <v>10320845</v>
      </c>
      <c r="V124" s="29">
        <v>12058975</v>
      </c>
      <c r="X124" s="54">
        <v>14194990</v>
      </c>
      <c r="Y124" s="54">
        <v>14609684</v>
      </c>
      <c r="Z124" s="54">
        <v>16010648</v>
      </c>
      <c r="AA124" s="26"/>
      <c r="AB124" s="28">
        <f t="shared" si="44"/>
        <v>90625946.842799991</v>
      </c>
      <c r="AC124" s="28">
        <f t="shared" si="44"/>
        <v>84733105.365499988</v>
      </c>
      <c r="AD124" s="28">
        <f t="shared" si="44"/>
        <v>116371520.545</v>
      </c>
      <c r="AF124" s="28">
        <f t="shared" si="58"/>
        <v>102957681.969</v>
      </c>
      <c r="AG124" s="28">
        <f t="shared" si="58"/>
        <v>119944044.67159998</v>
      </c>
      <c r="AH124" s="28">
        <f t="shared" si="58"/>
        <v>154505955.32960001</v>
      </c>
      <c r="AI124" s="26"/>
      <c r="AJ124" s="28">
        <f t="shared" si="61"/>
        <v>221704402.46571428</v>
      </c>
      <c r="AK124" s="28">
        <f t="shared" si="62"/>
        <v>349145443.2345714</v>
      </c>
      <c r="AL124" s="28">
        <f t="shared" si="63"/>
        <v>444721884.69999999</v>
      </c>
      <c r="AN124" s="28">
        <f t="shared" si="45"/>
        <v>102957681.969</v>
      </c>
      <c r="AO124" s="28">
        <f t="shared" si="45"/>
        <v>119944044.67159998</v>
      </c>
      <c r="AP124" s="28">
        <f t="shared" si="45"/>
        <v>154505955.32960001</v>
      </c>
      <c r="AR124" s="27"/>
      <c r="AS124" s="27"/>
      <c r="AT124" s="27"/>
      <c r="AV124" s="27"/>
      <c r="AW124" s="27"/>
      <c r="AX124" s="27"/>
      <c r="AZ124" s="32">
        <f t="shared" si="59"/>
        <v>-131078455.62291428</v>
      </c>
      <c r="BA124" s="32">
        <f t="shared" si="59"/>
        <v>-264412337.86907142</v>
      </c>
      <c r="BB124" s="32">
        <f t="shared" si="59"/>
        <v>-328350364.15499997</v>
      </c>
      <c r="BD124" s="32">
        <f t="shared" si="60"/>
        <v>6039583.8390000015</v>
      </c>
      <c r="BE124" s="32">
        <f t="shared" si="60"/>
        <v>-5858814.517200008</v>
      </c>
      <c r="BF124" s="32">
        <f t="shared" si="60"/>
        <v>-7914399.2256000042</v>
      </c>
      <c r="BG124" s="33"/>
      <c r="BH124" s="32">
        <f t="shared" si="46"/>
        <v>-125038871.78391428</v>
      </c>
      <c r="BI124" s="32">
        <f t="shared" si="46"/>
        <v>-270271152.38627142</v>
      </c>
      <c r="BJ124" s="32">
        <f t="shared" si="46"/>
        <v>-336264763.38059998</v>
      </c>
      <c r="BL124" s="32">
        <f t="shared" si="47"/>
        <v>-142163675.7462</v>
      </c>
      <c r="BM124" s="32">
        <f t="shared" si="47"/>
        <v>-281869610.03079998</v>
      </c>
      <c r="BN124" s="32">
        <f t="shared" si="47"/>
        <v>-350586458.38999999</v>
      </c>
      <c r="BP124" s="32">
        <f t="shared" si="48"/>
        <v>6039583.8390000015</v>
      </c>
      <c r="BQ124" s="32">
        <f t="shared" si="48"/>
        <v>-5858814.517200008</v>
      </c>
      <c r="BR124" s="32">
        <f t="shared" si="48"/>
        <v>-7914399.2256000042</v>
      </c>
      <c r="BT124" s="32">
        <f t="shared" si="49"/>
        <v>-136124091.90719998</v>
      </c>
      <c r="BU124" s="32">
        <f t="shared" si="49"/>
        <v>-287728424.54799998</v>
      </c>
      <c r="BV124" s="32">
        <f t="shared" si="49"/>
        <v>-358500857.61559999</v>
      </c>
      <c r="BX124" s="3">
        <v>0</v>
      </c>
      <c r="BY124" s="3">
        <v>0</v>
      </c>
      <c r="BZ124" s="3">
        <v>0</v>
      </c>
    </row>
    <row r="125" spans="1:78" x14ac:dyDescent="0.2">
      <c r="A125" s="207"/>
      <c r="B125" s="207"/>
      <c r="C125" s="34" t="s">
        <v>156</v>
      </c>
      <c r="D125" s="39">
        <v>0</v>
      </c>
      <c r="E125" s="39">
        <v>0</v>
      </c>
      <c r="F125" s="39">
        <v>0</v>
      </c>
      <c r="G125" s="38"/>
      <c r="H125" s="39">
        <v>0</v>
      </c>
      <c r="I125" s="39">
        <v>0</v>
      </c>
      <c r="J125" s="39">
        <v>0</v>
      </c>
      <c r="K125" s="38"/>
      <c r="L125" s="28">
        <f t="shared" si="66"/>
        <v>0</v>
      </c>
      <c r="M125" s="28">
        <f t="shared" si="66"/>
        <v>0</v>
      </c>
      <c r="N125" s="28">
        <f t="shared" si="66"/>
        <v>0</v>
      </c>
      <c r="O125" s="26"/>
      <c r="P125" s="28">
        <f t="shared" si="67"/>
        <v>0</v>
      </c>
      <c r="Q125" s="28">
        <f t="shared" si="67"/>
        <v>0</v>
      </c>
      <c r="R125" s="28">
        <f t="shared" si="67"/>
        <v>0</v>
      </c>
      <c r="S125" s="26"/>
      <c r="T125" s="58">
        <v>0</v>
      </c>
      <c r="U125" s="58">
        <v>0</v>
      </c>
      <c r="V125" s="58">
        <v>0</v>
      </c>
      <c r="X125" s="59">
        <v>0</v>
      </c>
      <c r="Y125" s="59">
        <v>0</v>
      </c>
      <c r="Z125" s="59">
        <v>0</v>
      </c>
      <c r="AA125" s="26"/>
      <c r="AB125" s="28">
        <f t="shared" si="44"/>
        <v>0</v>
      </c>
      <c r="AC125" s="28">
        <f t="shared" si="44"/>
        <v>0</v>
      </c>
      <c r="AD125" s="28">
        <f t="shared" si="44"/>
        <v>0</v>
      </c>
      <c r="AF125" s="28">
        <f t="shared" si="58"/>
        <v>0</v>
      </c>
      <c r="AG125" s="28">
        <f t="shared" si="58"/>
        <v>0</v>
      </c>
      <c r="AH125" s="28">
        <f t="shared" si="58"/>
        <v>0</v>
      </c>
      <c r="AI125" s="26"/>
      <c r="AJ125" s="28">
        <f t="shared" si="61"/>
        <v>0</v>
      </c>
      <c r="AK125" s="28">
        <f t="shared" si="62"/>
        <v>0</v>
      </c>
      <c r="AL125" s="28">
        <f t="shared" si="63"/>
        <v>0</v>
      </c>
      <c r="AN125" s="28">
        <f t="shared" si="45"/>
        <v>0</v>
      </c>
      <c r="AO125" s="28">
        <f t="shared" si="45"/>
        <v>0</v>
      </c>
      <c r="AP125" s="28">
        <f t="shared" si="45"/>
        <v>0</v>
      </c>
      <c r="AR125" s="27"/>
      <c r="AS125" s="27"/>
      <c r="AT125" s="27"/>
      <c r="AV125" s="27"/>
      <c r="AW125" s="27"/>
      <c r="AX125" s="27"/>
      <c r="AZ125" s="32">
        <f t="shared" si="59"/>
        <v>0</v>
      </c>
      <c r="BA125" s="32">
        <f t="shared" si="59"/>
        <v>0</v>
      </c>
      <c r="BB125" s="32">
        <f t="shared" si="59"/>
        <v>0</v>
      </c>
      <c r="BD125" s="32">
        <f t="shared" si="60"/>
        <v>0</v>
      </c>
      <c r="BE125" s="32">
        <f t="shared" si="60"/>
        <v>0</v>
      </c>
      <c r="BF125" s="32">
        <f t="shared" si="60"/>
        <v>0</v>
      </c>
      <c r="BG125" s="33"/>
      <c r="BH125" s="32">
        <f t="shared" si="46"/>
        <v>0</v>
      </c>
      <c r="BI125" s="32">
        <f t="shared" si="46"/>
        <v>0</v>
      </c>
      <c r="BJ125" s="32">
        <f t="shared" si="46"/>
        <v>0</v>
      </c>
      <c r="BL125" s="32">
        <f t="shared" si="47"/>
        <v>0</v>
      </c>
      <c r="BM125" s="32">
        <f t="shared" si="47"/>
        <v>0</v>
      </c>
      <c r="BN125" s="32">
        <f t="shared" si="47"/>
        <v>0</v>
      </c>
      <c r="BP125" s="32">
        <f t="shared" si="48"/>
        <v>0</v>
      </c>
      <c r="BQ125" s="32">
        <f t="shared" si="48"/>
        <v>0</v>
      </c>
      <c r="BR125" s="32">
        <f t="shared" si="48"/>
        <v>0</v>
      </c>
      <c r="BT125" s="32">
        <f t="shared" si="49"/>
        <v>0</v>
      </c>
      <c r="BU125" s="32">
        <f t="shared" si="49"/>
        <v>0</v>
      </c>
      <c r="BV125" s="32">
        <f t="shared" si="49"/>
        <v>0</v>
      </c>
      <c r="BX125" s="3">
        <v>0</v>
      </c>
      <c r="BY125" s="3">
        <v>0</v>
      </c>
      <c r="BZ125" s="3">
        <v>0</v>
      </c>
    </row>
    <row r="126" spans="1:78" x14ac:dyDescent="0.2">
      <c r="A126" s="207"/>
      <c r="B126" s="207"/>
      <c r="C126" s="34" t="s">
        <v>157</v>
      </c>
      <c r="D126" s="25">
        <v>3661188</v>
      </c>
      <c r="E126" s="25">
        <v>5894699</v>
      </c>
      <c r="F126" s="35">
        <v>-9999999</v>
      </c>
      <c r="G126" s="26"/>
      <c r="H126" s="25">
        <v>814366</v>
      </c>
      <c r="I126" s="25">
        <v>736191</v>
      </c>
      <c r="J126" s="35">
        <v>-9999999</v>
      </c>
      <c r="K126" s="26"/>
      <c r="L126" s="28">
        <f t="shared" si="66"/>
        <v>26554962.682799999</v>
      </c>
      <c r="M126" s="28">
        <f t="shared" si="66"/>
        <v>48394889.320099995</v>
      </c>
      <c r="N126" s="28">
        <f>+AD126</f>
        <v>13982078.277999999</v>
      </c>
      <c r="O126" s="26"/>
      <c r="P126" s="28">
        <f t="shared" si="67"/>
        <v>5906678.0345999999</v>
      </c>
      <c r="Q126" s="28">
        <f t="shared" si="67"/>
        <v>6044054.4908999996</v>
      </c>
      <c r="R126" s="28">
        <f>+AH126</f>
        <v>2332820.0476000002</v>
      </c>
      <c r="S126" s="26"/>
      <c r="T126" s="29">
        <v>1244487</v>
      </c>
      <c r="U126" s="29">
        <v>1441062</v>
      </c>
      <c r="V126" s="29">
        <v>1448890</v>
      </c>
      <c r="X126" s="54">
        <v>265578</v>
      </c>
      <c r="Y126" s="54">
        <v>249045</v>
      </c>
      <c r="Z126" s="54">
        <v>241738</v>
      </c>
      <c r="AA126" s="26"/>
      <c r="AB126" s="28">
        <f t="shared" si="44"/>
        <v>9026388.6597000007</v>
      </c>
      <c r="AC126" s="28">
        <f t="shared" si="44"/>
        <v>11830974.913799999</v>
      </c>
      <c r="AD126" s="28">
        <f t="shared" si="44"/>
        <v>13982078.277999999</v>
      </c>
      <c r="AF126" s="28">
        <f t="shared" si="58"/>
        <v>1926263.7918</v>
      </c>
      <c r="AG126" s="28">
        <f t="shared" si="58"/>
        <v>2044634.5454999998</v>
      </c>
      <c r="AH126" s="28">
        <f t="shared" si="58"/>
        <v>2332820.0476000002</v>
      </c>
      <c r="AI126" s="26"/>
      <c r="AJ126" s="28">
        <f t="shared" si="61"/>
        <v>25290440.650285713</v>
      </c>
      <c r="AK126" s="28">
        <f t="shared" si="62"/>
        <v>46090370.781047612</v>
      </c>
      <c r="AL126" s="28">
        <f t="shared" si="63"/>
        <v>13316265.026666665</v>
      </c>
      <c r="AN126" s="28">
        <f t="shared" si="45"/>
        <v>1926263.7918</v>
      </c>
      <c r="AO126" s="28">
        <f t="shared" si="45"/>
        <v>2044634.5454999998</v>
      </c>
      <c r="AP126" s="28">
        <f t="shared" si="45"/>
        <v>2332820.0476000002</v>
      </c>
      <c r="AR126" s="27"/>
      <c r="AS126" s="27"/>
      <c r="AT126" s="27"/>
      <c r="AV126" s="27"/>
      <c r="AW126" s="27"/>
      <c r="AX126" s="27"/>
      <c r="AZ126" s="32">
        <f t="shared" si="59"/>
        <v>-16264051.990585713</v>
      </c>
      <c r="BA126" s="32">
        <f t="shared" si="59"/>
        <v>-34259395.867247611</v>
      </c>
      <c r="BB126" s="32">
        <f t="shared" si="59"/>
        <v>0</v>
      </c>
      <c r="BD126" s="32">
        <f t="shared" si="60"/>
        <v>-3980414.2428000001</v>
      </c>
      <c r="BE126" s="32">
        <f t="shared" si="60"/>
        <v>-3999419.9453999996</v>
      </c>
      <c r="BF126" s="32">
        <f t="shared" si="60"/>
        <v>0</v>
      </c>
      <c r="BG126" s="33"/>
      <c r="BH126" s="32">
        <f t="shared" si="46"/>
        <v>-20244466.233385712</v>
      </c>
      <c r="BI126" s="32">
        <f t="shared" si="46"/>
        <v>-38258815.812647611</v>
      </c>
      <c r="BJ126" s="32">
        <f t="shared" si="46"/>
        <v>0</v>
      </c>
      <c r="BL126" s="32">
        <f t="shared" si="47"/>
        <v>-17528574.023099996</v>
      </c>
      <c r="BM126" s="32">
        <f t="shared" si="47"/>
        <v>-36563914.406299993</v>
      </c>
      <c r="BN126" s="32">
        <f t="shared" si="47"/>
        <v>0</v>
      </c>
      <c r="BP126" s="32">
        <f t="shared" si="48"/>
        <v>-3980414.2428000001</v>
      </c>
      <c r="BQ126" s="32">
        <f t="shared" si="48"/>
        <v>-3999419.9453999996</v>
      </c>
      <c r="BR126" s="32">
        <f t="shared" si="48"/>
        <v>0</v>
      </c>
      <c r="BT126" s="32">
        <f t="shared" si="49"/>
        <v>-21508988.265899997</v>
      </c>
      <c r="BU126" s="32">
        <f t="shared" si="49"/>
        <v>-40563334.351699993</v>
      </c>
      <c r="BV126" s="32">
        <f t="shared" si="49"/>
        <v>0</v>
      </c>
      <c r="BX126" s="3">
        <v>0</v>
      </c>
      <c r="BY126" s="3">
        <v>0</v>
      </c>
      <c r="BZ126" s="3">
        <v>0</v>
      </c>
    </row>
    <row r="127" spans="1:78" x14ac:dyDescent="0.2">
      <c r="A127" s="207"/>
      <c r="B127" s="207"/>
      <c r="C127" s="34" t="s">
        <v>158</v>
      </c>
      <c r="D127" s="25">
        <v>705777</v>
      </c>
      <c r="E127" s="25">
        <v>661981</v>
      </c>
      <c r="F127" s="25">
        <v>624931</v>
      </c>
      <c r="G127" s="26"/>
      <c r="H127" s="25">
        <v>1436591</v>
      </c>
      <c r="I127" s="25">
        <v>1691503</v>
      </c>
      <c r="J127" s="25">
        <v>1270335</v>
      </c>
      <c r="K127" s="26"/>
      <c r="L127" s="28">
        <f t="shared" si="66"/>
        <v>5119071.1586999996</v>
      </c>
      <c r="M127" s="28">
        <f t="shared" si="66"/>
        <v>5434797.8118999992</v>
      </c>
      <c r="N127" s="28">
        <f>+F127*N$5</f>
        <v>6030709.1361999996</v>
      </c>
      <c r="P127" s="28">
        <f t="shared" si="67"/>
        <v>10419738.1821</v>
      </c>
      <c r="Q127" s="28">
        <f t="shared" si="67"/>
        <v>13887070.479699999</v>
      </c>
      <c r="R127" s="28">
        <f>+J127*R$5</f>
        <v>12258986.817</v>
      </c>
      <c r="T127" s="29">
        <v>737853</v>
      </c>
      <c r="U127" s="29">
        <v>597149</v>
      </c>
      <c r="V127" s="29">
        <v>504513</v>
      </c>
      <c r="X127" s="54">
        <v>957666</v>
      </c>
      <c r="Y127" s="54">
        <v>915319</v>
      </c>
      <c r="Z127" s="54">
        <v>872307</v>
      </c>
      <c r="AB127" s="28">
        <f t="shared" si="44"/>
        <v>5351721.5943</v>
      </c>
      <c r="AC127" s="28">
        <f t="shared" si="44"/>
        <v>4902533.5751</v>
      </c>
      <c r="AD127" s="28">
        <f t="shared" si="44"/>
        <v>4868651.3525999999</v>
      </c>
      <c r="AF127" s="28">
        <f t="shared" si="58"/>
        <v>6946047.2646000003</v>
      </c>
      <c r="AG127" s="28">
        <f t="shared" si="58"/>
        <v>7514677.4580999995</v>
      </c>
      <c r="AH127" s="28">
        <f t="shared" si="58"/>
        <v>8417937.0113999993</v>
      </c>
      <c r="AJ127" s="28">
        <f t="shared" si="61"/>
        <v>4875305.8654285707</v>
      </c>
      <c r="AK127" s="28">
        <f t="shared" si="62"/>
        <v>5175997.9160952372</v>
      </c>
      <c r="AL127" s="28">
        <f t="shared" si="63"/>
        <v>5743532.5106666656</v>
      </c>
      <c r="AN127" s="28">
        <f t="shared" si="45"/>
        <v>6946047.2646000003</v>
      </c>
      <c r="AO127" s="28">
        <f t="shared" si="45"/>
        <v>7514677.4580999995</v>
      </c>
      <c r="AP127" s="28">
        <f t="shared" si="45"/>
        <v>8417937.0113999993</v>
      </c>
      <c r="AR127" s="31"/>
      <c r="AS127" s="31"/>
      <c r="AT127" s="31"/>
      <c r="AV127" s="31"/>
      <c r="AW127" s="31"/>
      <c r="AX127" s="31"/>
      <c r="AZ127" s="32">
        <f t="shared" si="59"/>
        <v>476415.72887142934</v>
      </c>
      <c r="BA127" s="32">
        <f t="shared" si="59"/>
        <v>-273464.34099523723</v>
      </c>
      <c r="BB127" s="32">
        <f t="shared" si="59"/>
        <v>-874881.15806666575</v>
      </c>
      <c r="BD127" s="32">
        <f t="shared" si="60"/>
        <v>-3473690.9174999995</v>
      </c>
      <c r="BE127" s="32">
        <f t="shared" si="60"/>
        <v>-6372393.0215999996</v>
      </c>
      <c r="BF127" s="32">
        <f t="shared" si="60"/>
        <v>-3841049.8056000005</v>
      </c>
      <c r="BG127" s="33"/>
      <c r="BH127" s="32">
        <f t="shared" si="46"/>
        <v>-2997275.1886285702</v>
      </c>
      <c r="BI127" s="32">
        <f t="shared" si="46"/>
        <v>-6645857.3625952369</v>
      </c>
      <c r="BJ127" s="32">
        <f t="shared" si="46"/>
        <v>-4715930.9636666663</v>
      </c>
      <c r="BL127" s="32">
        <f t="shared" si="47"/>
        <v>232650.43560000043</v>
      </c>
      <c r="BM127" s="32">
        <f t="shared" si="47"/>
        <v>-532264.23679999914</v>
      </c>
      <c r="BN127" s="32">
        <f t="shared" si="47"/>
        <v>-1162057.7835999997</v>
      </c>
      <c r="BP127" s="32">
        <f t="shared" si="48"/>
        <v>-3473690.9174999995</v>
      </c>
      <c r="BQ127" s="32">
        <f t="shared" si="48"/>
        <v>-6372393.0215999996</v>
      </c>
      <c r="BR127" s="32">
        <f t="shared" si="48"/>
        <v>-3841049.8056000005</v>
      </c>
      <c r="BT127" s="32">
        <f t="shared" si="49"/>
        <v>-3241040.4818999991</v>
      </c>
      <c r="BU127" s="32">
        <f t="shared" si="49"/>
        <v>-6904657.2583999988</v>
      </c>
      <c r="BV127" s="32">
        <f t="shared" si="49"/>
        <v>-5003107.5892000003</v>
      </c>
      <c r="BX127" s="3">
        <v>0</v>
      </c>
      <c r="BY127" s="3">
        <v>0</v>
      </c>
      <c r="BZ127" s="3">
        <v>0</v>
      </c>
    </row>
    <row r="128" spans="1:78" x14ac:dyDescent="0.2">
      <c r="A128" s="207"/>
      <c r="B128" s="207"/>
      <c r="C128" s="34" t="s">
        <v>159</v>
      </c>
      <c r="D128" s="25">
        <v>8472076</v>
      </c>
      <c r="E128" s="25">
        <v>6417368</v>
      </c>
      <c r="F128" s="25">
        <v>6750732</v>
      </c>
      <c r="G128" s="26"/>
      <c r="H128" s="25">
        <v>4316680</v>
      </c>
      <c r="I128" s="25">
        <v>4061204</v>
      </c>
      <c r="J128" s="25">
        <v>3462935</v>
      </c>
      <c r="K128" s="26"/>
      <c r="L128" s="28">
        <f t="shared" si="66"/>
        <v>61448814.435599998</v>
      </c>
      <c r="M128" s="28">
        <f t="shared" si="66"/>
        <v>52685949.543199994</v>
      </c>
      <c r="N128" s="28">
        <f>+F128*N$5</f>
        <v>65145913.946400002</v>
      </c>
      <c r="P128" s="28">
        <f t="shared" si="67"/>
        <v>31309311.708000001</v>
      </c>
      <c r="Q128" s="28">
        <f t="shared" si="67"/>
        <v>33342078.719599996</v>
      </c>
      <c r="R128" s="28">
        <f>+J128*R$5</f>
        <v>33418015.337000001</v>
      </c>
      <c r="T128" s="29">
        <v>7624498</v>
      </c>
      <c r="U128" s="29">
        <v>5695680</v>
      </c>
      <c r="V128" s="29">
        <v>5570290</v>
      </c>
      <c r="X128" s="54">
        <v>4731062</v>
      </c>
      <c r="Y128" s="54">
        <v>4606485</v>
      </c>
      <c r="Z128" s="54">
        <v>4077491</v>
      </c>
      <c r="AB128" s="28">
        <f t="shared" si="44"/>
        <v>55301246.443800002</v>
      </c>
      <c r="AC128" s="28">
        <f t="shared" si="44"/>
        <v>46760963.231999993</v>
      </c>
      <c r="AD128" s="28">
        <f t="shared" si="44"/>
        <v>53754412.557999998</v>
      </c>
      <c r="AF128" s="28">
        <f t="shared" si="58"/>
        <v>34314865.792199999</v>
      </c>
      <c r="AG128" s="28">
        <f t="shared" si="58"/>
        <v>37818781.201499999</v>
      </c>
      <c r="AH128" s="28">
        <f t="shared" si="58"/>
        <v>39348603.648199998</v>
      </c>
      <c r="AJ128" s="28">
        <f t="shared" si="61"/>
        <v>58522680.414857142</v>
      </c>
      <c r="AK128" s="28">
        <f t="shared" si="62"/>
        <v>50177094.803047612</v>
      </c>
      <c r="AL128" s="28">
        <f t="shared" si="63"/>
        <v>62043727.567999996</v>
      </c>
      <c r="AN128" s="28">
        <f t="shared" si="45"/>
        <v>34314865.792199999</v>
      </c>
      <c r="AO128" s="28">
        <f t="shared" si="45"/>
        <v>37818781.201499999</v>
      </c>
      <c r="AP128" s="28">
        <f t="shared" si="45"/>
        <v>39348603.648199998</v>
      </c>
      <c r="AR128" s="31"/>
      <c r="AS128" s="31"/>
      <c r="AT128" s="31"/>
      <c r="AV128" s="31"/>
      <c r="AW128" s="31"/>
      <c r="AX128" s="31"/>
      <c r="AZ128" s="32">
        <f t="shared" si="59"/>
        <v>-3221433.9710571393</v>
      </c>
      <c r="BA128" s="32">
        <f t="shared" si="59"/>
        <v>-3416131.571047619</v>
      </c>
      <c r="BB128" s="32">
        <f t="shared" si="59"/>
        <v>-8289315.0099999979</v>
      </c>
      <c r="BD128" s="32">
        <f t="shared" si="60"/>
        <v>3005554.0841999985</v>
      </c>
      <c r="BE128" s="32">
        <f t="shared" si="60"/>
        <v>4476702.4819000028</v>
      </c>
      <c r="BF128" s="32">
        <f t="shared" si="60"/>
        <v>5930588.3111999966</v>
      </c>
      <c r="BG128" s="33"/>
      <c r="BH128" s="32">
        <f t="shared" si="46"/>
        <v>-215879.88685714081</v>
      </c>
      <c r="BI128" s="32">
        <f t="shared" si="46"/>
        <v>1060570.9108523838</v>
      </c>
      <c r="BJ128" s="32">
        <f t="shared" si="46"/>
        <v>-2358726.6988000013</v>
      </c>
      <c r="BL128" s="32">
        <f t="shared" si="47"/>
        <v>-6147567.9917999953</v>
      </c>
      <c r="BM128" s="32">
        <f t="shared" si="47"/>
        <v>-5924986.3112000003</v>
      </c>
      <c r="BN128" s="32">
        <f t="shared" si="47"/>
        <v>-11391501.388400003</v>
      </c>
      <c r="BP128" s="32">
        <f t="shared" si="48"/>
        <v>3005554.0841999985</v>
      </c>
      <c r="BQ128" s="32">
        <f t="shared" si="48"/>
        <v>4476702.4819000028</v>
      </c>
      <c r="BR128" s="32">
        <f t="shared" si="48"/>
        <v>5930588.3111999966</v>
      </c>
      <c r="BT128" s="32">
        <f t="shared" si="49"/>
        <v>-3142013.9075999968</v>
      </c>
      <c r="BU128" s="32">
        <f t="shared" si="49"/>
        <v>-1448283.8292999975</v>
      </c>
      <c r="BV128" s="32">
        <f t="shared" si="49"/>
        <v>-5460913.0772000067</v>
      </c>
      <c r="BX128" s="3">
        <v>0</v>
      </c>
      <c r="BY128" s="3">
        <v>0</v>
      </c>
      <c r="BZ128" s="3">
        <v>0</v>
      </c>
    </row>
    <row r="129" spans="1:78" x14ac:dyDescent="0.2">
      <c r="A129" s="207"/>
      <c r="B129" s="207"/>
      <c r="C129" s="34" t="s">
        <v>160</v>
      </c>
      <c r="D129" s="39">
        <v>549</v>
      </c>
      <c r="E129" s="39">
        <v>629</v>
      </c>
      <c r="F129" s="39">
        <v>608</v>
      </c>
      <c r="G129" s="38"/>
      <c r="H129" s="39">
        <v>73</v>
      </c>
      <c r="I129" s="39">
        <v>99</v>
      </c>
      <c r="J129" s="39">
        <v>276</v>
      </c>
      <c r="K129" s="38"/>
      <c r="L129" s="28">
        <f t="shared" si="66"/>
        <v>3981.9519</v>
      </c>
      <c r="M129" s="28">
        <f t="shared" si="66"/>
        <v>5164.0270999999993</v>
      </c>
      <c r="N129" s="28">
        <f>+F129*N$5</f>
        <v>5867.3216000000002</v>
      </c>
      <c r="P129" s="28">
        <f t="shared" si="67"/>
        <v>529.47630000000004</v>
      </c>
      <c r="Q129" s="28">
        <f t="shared" si="67"/>
        <v>812.78009999999995</v>
      </c>
      <c r="R129" s="28">
        <f>+J129*R$5</f>
        <v>2663.4551999999999</v>
      </c>
      <c r="T129" s="29">
        <v>549</v>
      </c>
      <c r="U129" s="29">
        <v>629</v>
      </c>
      <c r="V129" s="29">
        <v>608</v>
      </c>
      <c r="X129" s="55">
        <v>73</v>
      </c>
      <c r="Y129" s="55">
        <v>99</v>
      </c>
      <c r="Z129" s="55">
        <v>270</v>
      </c>
      <c r="AB129" s="28">
        <f t="shared" si="44"/>
        <v>3981.9519</v>
      </c>
      <c r="AC129" s="28">
        <f t="shared" si="44"/>
        <v>5164.0270999999993</v>
      </c>
      <c r="AD129" s="28">
        <f t="shared" si="44"/>
        <v>5867.3216000000002</v>
      </c>
      <c r="AF129" s="28">
        <f t="shared" si="58"/>
        <v>529.47630000000004</v>
      </c>
      <c r="AG129" s="28">
        <f t="shared" si="58"/>
        <v>812.78009999999995</v>
      </c>
      <c r="AH129" s="28">
        <f t="shared" si="58"/>
        <v>2605.5540000000001</v>
      </c>
      <c r="AJ129" s="28">
        <f t="shared" si="61"/>
        <v>3792.3351428571427</v>
      </c>
      <c r="AK129" s="28">
        <f t="shared" si="62"/>
        <v>4918.1210476190472</v>
      </c>
      <c r="AL129" s="28">
        <f t="shared" si="63"/>
        <v>5587.9253333333336</v>
      </c>
      <c r="AN129" s="28">
        <f t="shared" si="45"/>
        <v>529.47630000000004</v>
      </c>
      <c r="AO129" s="28">
        <f t="shared" si="45"/>
        <v>812.78009999999995</v>
      </c>
      <c r="AP129" s="28">
        <f t="shared" si="45"/>
        <v>2605.5540000000001</v>
      </c>
      <c r="AR129" s="31"/>
      <c r="AS129" s="31"/>
      <c r="AT129" s="31"/>
      <c r="AV129" s="31"/>
      <c r="AW129" s="31"/>
      <c r="AX129" s="31"/>
      <c r="AZ129" s="32">
        <f t="shared" si="59"/>
        <v>0</v>
      </c>
      <c r="BA129" s="32">
        <f t="shared" si="59"/>
        <v>0</v>
      </c>
      <c r="BB129" s="32">
        <f t="shared" si="59"/>
        <v>0</v>
      </c>
      <c r="BD129" s="32">
        <f t="shared" si="60"/>
        <v>0</v>
      </c>
      <c r="BE129" s="32">
        <f t="shared" si="60"/>
        <v>0</v>
      </c>
      <c r="BF129" s="32">
        <f t="shared" si="60"/>
        <v>-57.90119999999979</v>
      </c>
      <c r="BG129" s="33"/>
      <c r="BH129" s="32">
        <f t="shared" si="46"/>
        <v>0</v>
      </c>
      <c r="BI129" s="32">
        <f t="shared" si="46"/>
        <v>0</v>
      </c>
      <c r="BJ129" s="32">
        <f t="shared" si="46"/>
        <v>-57.90119999999979</v>
      </c>
      <c r="BL129" s="32">
        <f t="shared" si="47"/>
        <v>0</v>
      </c>
      <c r="BM129" s="32">
        <f t="shared" si="47"/>
        <v>0</v>
      </c>
      <c r="BN129" s="32">
        <f t="shared" si="47"/>
        <v>0</v>
      </c>
      <c r="BP129" s="32">
        <f t="shared" si="48"/>
        <v>0</v>
      </c>
      <c r="BQ129" s="32">
        <f t="shared" si="48"/>
        <v>0</v>
      </c>
      <c r="BR129" s="32">
        <f t="shared" si="48"/>
        <v>-57.90119999999979</v>
      </c>
      <c r="BT129" s="32">
        <f t="shared" si="49"/>
        <v>0</v>
      </c>
      <c r="BU129" s="32">
        <f t="shared" si="49"/>
        <v>0</v>
      </c>
      <c r="BV129" s="32">
        <f t="shared" si="49"/>
        <v>-57.90119999999979</v>
      </c>
      <c r="BX129" s="3">
        <v>0</v>
      </c>
      <c r="BY129" s="3">
        <v>0</v>
      </c>
      <c r="BZ129" s="3">
        <v>0</v>
      </c>
    </row>
    <row r="130" spans="1:78" x14ac:dyDescent="0.2">
      <c r="A130" s="207"/>
      <c r="B130" s="207"/>
      <c r="C130" s="34" t="s">
        <v>161</v>
      </c>
      <c r="D130" s="25">
        <v>30483</v>
      </c>
      <c r="E130" s="25">
        <v>24811</v>
      </c>
      <c r="F130" s="35">
        <v>-9999999</v>
      </c>
      <c r="G130" s="26"/>
      <c r="H130" s="27">
        <v>999</v>
      </c>
      <c r="I130" s="27">
        <v>793</v>
      </c>
      <c r="J130" s="35">
        <v>-9999999</v>
      </c>
      <c r="K130" s="26"/>
      <c r="L130" s="28">
        <f t="shared" si="66"/>
        <v>221096.24729999999</v>
      </c>
      <c r="M130" s="28">
        <f t="shared" si="66"/>
        <v>203695.82889999999</v>
      </c>
      <c r="N130" s="28">
        <f>+AD130</f>
        <v>849.21759999999995</v>
      </c>
      <c r="P130" s="28">
        <f t="shared" si="67"/>
        <v>7245.8468999999996</v>
      </c>
      <c r="Q130" s="28">
        <f t="shared" si="67"/>
        <v>6510.4506999999994</v>
      </c>
      <c r="R130" s="28">
        <f>+AH130</f>
        <v>62716.649799999999</v>
      </c>
      <c r="T130" s="29">
        <v>499</v>
      </c>
      <c r="U130" s="29">
        <v>258</v>
      </c>
      <c r="V130" s="29">
        <v>88</v>
      </c>
      <c r="X130" s="54">
        <v>6891</v>
      </c>
      <c r="Y130" s="54">
        <v>4800</v>
      </c>
      <c r="Z130" s="54">
        <v>6499</v>
      </c>
      <c r="AB130" s="28">
        <f t="shared" si="44"/>
        <v>3619.2968999999998</v>
      </c>
      <c r="AC130" s="28">
        <f t="shared" si="44"/>
        <v>2118.1541999999999</v>
      </c>
      <c r="AD130" s="28">
        <f t="shared" si="44"/>
        <v>849.21759999999995</v>
      </c>
      <c r="AF130" s="28">
        <f t="shared" si="58"/>
        <v>49981.112099999998</v>
      </c>
      <c r="AG130" s="28">
        <f t="shared" si="58"/>
        <v>39407.519999999997</v>
      </c>
      <c r="AH130" s="28">
        <f t="shared" si="58"/>
        <v>62716.649799999999</v>
      </c>
      <c r="AJ130" s="28">
        <f t="shared" si="61"/>
        <v>210567.85457142856</v>
      </c>
      <c r="AK130" s="28">
        <f t="shared" si="62"/>
        <v>193996.02752380952</v>
      </c>
      <c r="AL130" s="28">
        <f t="shared" si="63"/>
        <v>808.7786666666666</v>
      </c>
      <c r="AN130" s="28">
        <f t="shared" si="45"/>
        <v>49981.112099999998</v>
      </c>
      <c r="AO130" s="28">
        <f t="shared" si="45"/>
        <v>39407.519999999997</v>
      </c>
      <c r="AP130" s="28">
        <f t="shared" si="45"/>
        <v>62716.649799999999</v>
      </c>
      <c r="AR130" s="31"/>
      <c r="AS130" s="31"/>
      <c r="AT130" s="31"/>
      <c r="AV130" s="31"/>
      <c r="AW130" s="31"/>
      <c r="AX130" s="31"/>
      <c r="AZ130" s="32">
        <f t="shared" si="59"/>
        <v>-206948.55767142857</v>
      </c>
      <c r="BA130" s="32">
        <f t="shared" si="59"/>
        <v>-191877.87332380953</v>
      </c>
      <c r="BB130" s="32">
        <f t="shared" si="59"/>
        <v>0</v>
      </c>
      <c r="BD130" s="32">
        <f t="shared" si="60"/>
        <v>42735.265200000002</v>
      </c>
      <c r="BE130" s="32">
        <f t="shared" si="60"/>
        <v>32897.069299999996</v>
      </c>
      <c r="BF130" s="32">
        <f t="shared" si="60"/>
        <v>0</v>
      </c>
      <c r="BG130" s="33"/>
      <c r="BH130" s="32">
        <f t="shared" si="46"/>
        <v>-164213.29247142858</v>
      </c>
      <c r="BI130" s="32">
        <f t="shared" si="46"/>
        <v>-158980.80402380953</v>
      </c>
      <c r="BJ130" s="32">
        <f t="shared" si="46"/>
        <v>0</v>
      </c>
      <c r="BL130" s="32">
        <f t="shared" si="47"/>
        <v>-217476.9504</v>
      </c>
      <c r="BM130" s="32">
        <f t="shared" si="47"/>
        <v>-201577.6747</v>
      </c>
      <c r="BN130" s="32">
        <f t="shared" si="47"/>
        <v>0</v>
      </c>
      <c r="BP130" s="32">
        <f t="shared" si="48"/>
        <v>42735.265200000002</v>
      </c>
      <c r="BQ130" s="32">
        <f t="shared" si="48"/>
        <v>32897.069299999996</v>
      </c>
      <c r="BR130" s="32">
        <f t="shared" si="48"/>
        <v>0</v>
      </c>
      <c r="BT130" s="32">
        <f t="shared" si="49"/>
        <v>-174741.68520000001</v>
      </c>
      <c r="BU130" s="32">
        <f t="shared" si="49"/>
        <v>-168680.6054</v>
      </c>
      <c r="BV130" s="32">
        <f t="shared" si="49"/>
        <v>0</v>
      </c>
      <c r="BX130" s="3">
        <v>0</v>
      </c>
      <c r="BY130" s="3">
        <v>0</v>
      </c>
      <c r="BZ130" s="3">
        <v>0</v>
      </c>
    </row>
    <row r="131" spans="1:78" x14ac:dyDescent="0.2">
      <c r="A131" s="207"/>
      <c r="B131" s="207"/>
      <c r="C131" s="34" t="s">
        <v>162</v>
      </c>
      <c r="D131" s="25">
        <v>1091761</v>
      </c>
      <c r="E131" s="25">
        <v>924749</v>
      </c>
      <c r="F131" s="60">
        <v>851261</v>
      </c>
      <c r="G131" s="8"/>
      <c r="H131" s="25">
        <v>1032047</v>
      </c>
      <c r="I131" s="25">
        <v>1066520</v>
      </c>
      <c r="J131" s="25">
        <v>861994</v>
      </c>
      <c r="K131" s="46"/>
      <c r="L131" s="28">
        <f t="shared" si="66"/>
        <v>7918651.7090999996</v>
      </c>
      <c r="M131" s="28">
        <f t="shared" si="66"/>
        <v>7592096.8150999993</v>
      </c>
      <c r="N131" s="28">
        <f t="shared" si="66"/>
        <v>8214838.9022000004</v>
      </c>
      <c r="P131" s="28">
        <f t="shared" si="67"/>
        <v>7485540.0956999995</v>
      </c>
      <c r="Q131" s="28">
        <f t="shared" si="67"/>
        <v>8756022.5479999986</v>
      </c>
      <c r="R131" s="28">
        <f t="shared" si="67"/>
        <v>8318414.4988000002</v>
      </c>
      <c r="T131" s="29">
        <v>997085</v>
      </c>
      <c r="U131" s="29">
        <v>1033687</v>
      </c>
      <c r="V131" s="29">
        <v>668778</v>
      </c>
      <c r="X131" s="54">
        <v>1272806</v>
      </c>
      <c r="Y131" s="54">
        <v>1325179</v>
      </c>
      <c r="Z131" s="54">
        <v>991105</v>
      </c>
      <c r="AB131" s="28">
        <f t="shared" si="44"/>
        <v>7231957.2134999996</v>
      </c>
      <c r="AC131" s="28">
        <f t="shared" si="44"/>
        <v>8486466.9013</v>
      </c>
      <c r="AD131" s="28">
        <f t="shared" si="44"/>
        <v>6453841.4556</v>
      </c>
      <c r="AF131" s="28">
        <f t="shared" si="58"/>
        <v>9231789.1985999998</v>
      </c>
      <c r="AG131" s="28">
        <f t="shared" si="58"/>
        <v>10879587.072099999</v>
      </c>
      <c r="AH131" s="28">
        <f t="shared" si="58"/>
        <v>9564361.470999999</v>
      </c>
      <c r="AJ131" s="28">
        <f t="shared" si="61"/>
        <v>7541573.0562857138</v>
      </c>
      <c r="AK131" s="28">
        <f t="shared" si="62"/>
        <v>7230568.395333332</v>
      </c>
      <c r="AL131" s="28">
        <f t="shared" si="63"/>
        <v>7823656.0973333335</v>
      </c>
      <c r="AN131" s="28">
        <f t="shared" si="45"/>
        <v>9231789.1985999998</v>
      </c>
      <c r="AO131" s="28">
        <f t="shared" si="45"/>
        <v>10879587.072099999</v>
      </c>
      <c r="AP131" s="28">
        <f t="shared" si="45"/>
        <v>9564361.470999999</v>
      </c>
      <c r="AR131" s="31"/>
      <c r="AS131" s="31"/>
      <c r="AT131" s="31"/>
      <c r="AV131" s="31"/>
      <c r="AW131" s="31"/>
      <c r="AX131" s="31"/>
      <c r="AZ131" s="32">
        <f t="shared" si="59"/>
        <v>-309615.84278571419</v>
      </c>
      <c r="BA131" s="32">
        <f t="shared" si="59"/>
        <v>1255898.505966668</v>
      </c>
      <c r="BB131" s="32">
        <f t="shared" si="59"/>
        <v>-1369814.6417333335</v>
      </c>
      <c r="BD131" s="32">
        <f t="shared" si="60"/>
        <v>1746249.1029000003</v>
      </c>
      <c r="BE131" s="32">
        <f t="shared" si="60"/>
        <v>2123564.5241</v>
      </c>
      <c r="BF131" s="32">
        <f t="shared" si="60"/>
        <v>1245946.9721999988</v>
      </c>
      <c r="BG131" s="33"/>
      <c r="BH131" s="32">
        <f t="shared" si="46"/>
        <v>1436633.2601142861</v>
      </c>
      <c r="BI131" s="32">
        <f t="shared" si="46"/>
        <v>3379463.0300666681</v>
      </c>
      <c r="BJ131" s="32">
        <f t="shared" si="46"/>
        <v>-123867.66953333467</v>
      </c>
      <c r="BL131" s="32">
        <f t="shared" si="47"/>
        <v>-686694.49560000002</v>
      </c>
      <c r="BM131" s="32">
        <f t="shared" si="47"/>
        <v>894370.08620000072</v>
      </c>
      <c r="BN131" s="32">
        <f t="shared" si="47"/>
        <v>-1760997.4466000004</v>
      </c>
      <c r="BP131" s="32">
        <f t="shared" si="48"/>
        <v>1746249.1029000003</v>
      </c>
      <c r="BQ131" s="32">
        <f t="shared" si="48"/>
        <v>2123564.5241</v>
      </c>
      <c r="BR131" s="32">
        <f t="shared" si="48"/>
        <v>1245946.9721999988</v>
      </c>
      <c r="BT131" s="32">
        <f t="shared" si="49"/>
        <v>1059554.6073000003</v>
      </c>
      <c r="BU131" s="32">
        <f t="shared" si="49"/>
        <v>3017934.6103000008</v>
      </c>
      <c r="BV131" s="32">
        <f t="shared" si="49"/>
        <v>-515050.47440000158</v>
      </c>
      <c r="BX131" s="3">
        <v>0</v>
      </c>
      <c r="BY131" s="3">
        <v>0</v>
      </c>
      <c r="BZ131" s="3">
        <v>0</v>
      </c>
    </row>
    <row r="132" spans="1:78" x14ac:dyDescent="0.2">
      <c r="A132" s="207"/>
      <c r="B132" s="207"/>
      <c r="C132" s="34" t="s">
        <v>163</v>
      </c>
      <c r="D132" s="35">
        <v>-9999999</v>
      </c>
      <c r="E132" s="35">
        <v>-9999999</v>
      </c>
      <c r="F132" s="60">
        <v>10950</v>
      </c>
      <c r="G132" s="8"/>
      <c r="H132" s="35">
        <v>-9999999</v>
      </c>
      <c r="I132" s="35">
        <v>-9999999</v>
      </c>
      <c r="J132" s="25">
        <v>2561</v>
      </c>
      <c r="L132" s="28">
        <f>+AB132</f>
        <v>3169.6046999999999</v>
      </c>
      <c r="M132" s="28">
        <f>+AC132</f>
        <v>2495.8095999999996</v>
      </c>
      <c r="N132" s="28">
        <f t="shared" si="66"/>
        <v>105669.69</v>
      </c>
      <c r="P132" s="28">
        <f>+AF132</f>
        <v>123.3027</v>
      </c>
      <c r="Q132" s="28">
        <f>+AG132</f>
        <v>254.50689999999997</v>
      </c>
      <c r="R132" s="28">
        <f t="shared" si="67"/>
        <v>24714.162199999999</v>
      </c>
      <c r="T132" s="29">
        <v>437</v>
      </c>
      <c r="U132" s="29">
        <v>304</v>
      </c>
      <c r="V132" s="29">
        <v>3549</v>
      </c>
      <c r="X132" s="54">
        <v>17</v>
      </c>
      <c r="Y132" s="54">
        <v>31</v>
      </c>
      <c r="Z132" s="54">
        <v>21</v>
      </c>
      <c r="AB132" s="28">
        <f t="shared" si="44"/>
        <v>3169.6046999999999</v>
      </c>
      <c r="AC132" s="28">
        <f t="shared" si="44"/>
        <v>2495.8095999999996</v>
      </c>
      <c r="AD132" s="28">
        <f t="shared" si="44"/>
        <v>34248.559800000003</v>
      </c>
      <c r="AF132" s="28">
        <f t="shared" si="58"/>
        <v>123.3027</v>
      </c>
      <c r="AG132" s="28">
        <f t="shared" si="58"/>
        <v>254.50689999999997</v>
      </c>
      <c r="AH132" s="28">
        <f t="shared" si="58"/>
        <v>202.6542</v>
      </c>
      <c r="AJ132" s="28">
        <f t="shared" si="61"/>
        <v>3018.6711428571425</v>
      </c>
      <c r="AK132" s="28">
        <f t="shared" si="62"/>
        <v>2376.9615238095234</v>
      </c>
      <c r="AL132" s="28">
        <f t="shared" si="63"/>
        <v>100637.8</v>
      </c>
      <c r="AN132" s="28">
        <f t="shared" si="45"/>
        <v>123.3027</v>
      </c>
      <c r="AO132" s="28">
        <f t="shared" si="45"/>
        <v>254.50689999999997</v>
      </c>
      <c r="AP132" s="28">
        <f t="shared" si="45"/>
        <v>202.6542</v>
      </c>
      <c r="AR132" s="31"/>
      <c r="AS132" s="31"/>
      <c r="AT132" s="31"/>
      <c r="AV132" s="31"/>
      <c r="AW132" s="31"/>
      <c r="AX132" s="31"/>
      <c r="AZ132" s="32">
        <f t="shared" si="59"/>
        <v>0</v>
      </c>
      <c r="BA132" s="32">
        <f t="shared" si="59"/>
        <v>0</v>
      </c>
      <c r="BB132" s="32">
        <f t="shared" si="59"/>
        <v>-66389.2402</v>
      </c>
      <c r="BD132" s="32">
        <f t="shared" si="60"/>
        <v>0</v>
      </c>
      <c r="BE132" s="32">
        <f t="shared" si="60"/>
        <v>0</v>
      </c>
      <c r="BF132" s="32">
        <f t="shared" si="60"/>
        <v>-24511.507999999998</v>
      </c>
      <c r="BG132" s="33"/>
      <c r="BH132" s="32">
        <f t="shared" si="46"/>
        <v>0</v>
      </c>
      <c r="BI132" s="32">
        <f t="shared" si="46"/>
        <v>0</v>
      </c>
      <c r="BJ132" s="32">
        <f t="shared" si="46"/>
        <v>-90900.748200000002</v>
      </c>
      <c r="BL132" s="32">
        <f t="shared" si="47"/>
        <v>0</v>
      </c>
      <c r="BM132" s="32">
        <f t="shared" si="47"/>
        <v>0</v>
      </c>
      <c r="BN132" s="32">
        <f t="shared" si="47"/>
        <v>-71421.1302</v>
      </c>
      <c r="BP132" s="32">
        <f t="shared" si="48"/>
        <v>0</v>
      </c>
      <c r="BQ132" s="32">
        <f t="shared" si="48"/>
        <v>0</v>
      </c>
      <c r="BR132" s="32">
        <f t="shared" si="48"/>
        <v>-24511.507999999998</v>
      </c>
      <c r="BT132" s="32">
        <f t="shared" si="49"/>
        <v>0</v>
      </c>
      <c r="BU132" s="32">
        <f t="shared" si="49"/>
        <v>0</v>
      </c>
      <c r="BV132" s="32">
        <f t="shared" si="49"/>
        <v>-95932.638200000001</v>
      </c>
      <c r="BX132" s="3">
        <v>0</v>
      </c>
      <c r="BY132" s="3">
        <v>0</v>
      </c>
      <c r="BZ132" s="3">
        <v>0</v>
      </c>
    </row>
    <row r="133" spans="1:78" x14ac:dyDescent="0.2">
      <c r="A133" s="207"/>
      <c r="B133" s="207"/>
      <c r="C133" s="34" t="s">
        <v>164</v>
      </c>
      <c r="D133" s="37">
        <v>46734</v>
      </c>
      <c r="E133" s="37">
        <v>8253</v>
      </c>
      <c r="F133" s="37">
        <v>1426</v>
      </c>
      <c r="G133" s="38"/>
      <c r="H133" s="61">
        <v>3593</v>
      </c>
      <c r="I133" s="61">
        <v>1953</v>
      </c>
      <c r="J133" s="61">
        <v>3056</v>
      </c>
      <c r="K133" s="38"/>
      <c r="L133" s="28">
        <f t="shared" ref="L133:M140" si="68">+D133*L$5</f>
        <v>338966.37540000002</v>
      </c>
      <c r="M133" s="28">
        <f t="shared" si="68"/>
        <v>67756.304699999993</v>
      </c>
      <c r="N133" s="28">
        <f t="shared" si="66"/>
        <v>13761.1852</v>
      </c>
      <c r="P133" s="28">
        <f t="shared" ref="P133:Q140" si="69">+H133*P$5</f>
        <v>26060.388299999999</v>
      </c>
      <c r="Q133" s="28">
        <f t="shared" si="69"/>
        <v>16033.934699999998</v>
      </c>
      <c r="R133" s="28">
        <f t="shared" si="67"/>
        <v>29491.011200000001</v>
      </c>
      <c r="T133" s="29">
        <v>46734</v>
      </c>
      <c r="U133" s="29">
        <v>8253</v>
      </c>
      <c r="V133" s="29">
        <v>1426</v>
      </c>
      <c r="X133" s="54">
        <v>3593</v>
      </c>
      <c r="Y133" s="54">
        <v>1953</v>
      </c>
      <c r="Z133" s="54">
        <v>3056</v>
      </c>
      <c r="AB133" s="28">
        <f t="shared" si="44"/>
        <v>338966.37540000002</v>
      </c>
      <c r="AC133" s="28">
        <f t="shared" si="44"/>
        <v>67756.304699999993</v>
      </c>
      <c r="AD133" s="28">
        <f t="shared" si="44"/>
        <v>13761.1852</v>
      </c>
      <c r="AF133" s="28">
        <f t="shared" si="58"/>
        <v>26060.388299999999</v>
      </c>
      <c r="AG133" s="28">
        <f t="shared" si="58"/>
        <v>16033.934699999998</v>
      </c>
      <c r="AH133" s="28">
        <f t="shared" si="58"/>
        <v>29491.011200000001</v>
      </c>
      <c r="AJ133" s="28">
        <f t="shared" si="61"/>
        <v>322825.11942857143</v>
      </c>
      <c r="AK133" s="28">
        <f t="shared" si="62"/>
        <v>64529.813999999991</v>
      </c>
      <c r="AL133" s="28">
        <f t="shared" si="63"/>
        <v>13105.890666666666</v>
      </c>
      <c r="AN133" s="28">
        <f t="shared" si="45"/>
        <v>26060.388299999999</v>
      </c>
      <c r="AO133" s="28">
        <f t="shared" si="45"/>
        <v>16033.934699999998</v>
      </c>
      <c r="AP133" s="28">
        <f t="shared" si="45"/>
        <v>29491.011200000001</v>
      </c>
      <c r="AR133" s="31"/>
      <c r="AS133" s="31"/>
      <c r="AT133" s="31"/>
      <c r="AV133" s="31"/>
      <c r="AW133" s="31"/>
      <c r="AX133" s="31"/>
      <c r="AZ133" s="32">
        <f t="shared" si="59"/>
        <v>0</v>
      </c>
      <c r="BA133" s="32">
        <f t="shared" si="59"/>
        <v>0</v>
      </c>
      <c r="BB133" s="32">
        <f t="shared" si="59"/>
        <v>0</v>
      </c>
      <c r="BD133" s="32">
        <f t="shared" si="60"/>
        <v>0</v>
      </c>
      <c r="BE133" s="32">
        <f t="shared" si="60"/>
        <v>0</v>
      </c>
      <c r="BF133" s="32">
        <f t="shared" si="60"/>
        <v>0</v>
      </c>
      <c r="BG133" s="33"/>
      <c r="BH133" s="32">
        <f t="shared" si="46"/>
        <v>0</v>
      </c>
      <c r="BI133" s="32">
        <f t="shared" si="46"/>
        <v>0</v>
      </c>
      <c r="BJ133" s="32">
        <f t="shared" si="46"/>
        <v>0</v>
      </c>
      <c r="BL133" s="32">
        <f t="shared" si="47"/>
        <v>0</v>
      </c>
      <c r="BM133" s="32">
        <f t="shared" si="47"/>
        <v>0</v>
      </c>
      <c r="BN133" s="32">
        <f t="shared" si="47"/>
        <v>0</v>
      </c>
      <c r="BP133" s="32">
        <f t="shared" si="48"/>
        <v>0</v>
      </c>
      <c r="BQ133" s="32">
        <f t="shared" si="48"/>
        <v>0</v>
      </c>
      <c r="BR133" s="32">
        <f t="shared" si="48"/>
        <v>0</v>
      </c>
      <c r="BT133" s="32">
        <f t="shared" si="49"/>
        <v>0</v>
      </c>
      <c r="BU133" s="32">
        <f t="shared" si="49"/>
        <v>0</v>
      </c>
      <c r="BV133" s="32">
        <f t="shared" si="49"/>
        <v>0</v>
      </c>
      <c r="BX133" s="3">
        <v>0</v>
      </c>
      <c r="BY133" s="3">
        <v>0</v>
      </c>
      <c r="BZ133" s="3">
        <v>0</v>
      </c>
    </row>
    <row r="134" spans="1:78" x14ac:dyDescent="0.2">
      <c r="A134" s="207"/>
      <c r="B134" s="207"/>
      <c r="C134" s="34" t="s">
        <v>165</v>
      </c>
      <c r="D134" s="25">
        <v>120501</v>
      </c>
      <c r="E134" s="25">
        <v>62832</v>
      </c>
      <c r="F134" s="25">
        <v>84591</v>
      </c>
      <c r="G134" s="26"/>
      <c r="H134" s="25">
        <v>119819</v>
      </c>
      <c r="I134" s="25">
        <v>110300</v>
      </c>
      <c r="J134" s="25">
        <v>268689</v>
      </c>
      <c r="K134" s="26"/>
      <c r="L134" s="28">
        <f t="shared" si="68"/>
        <v>874005.80310000002</v>
      </c>
      <c r="M134" s="28">
        <f t="shared" si="68"/>
        <v>515844.43679999997</v>
      </c>
      <c r="N134" s="28">
        <f t="shared" si="66"/>
        <v>816320.06819999998</v>
      </c>
      <c r="P134" s="28">
        <f t="shared" si="69"/>
        <v>869059.18889999995</v>
      </c>
      <c r="Q134" s="28">
        <f t="shared" si="69"/>
        <v>905551.97</v>
      </c>
      <c r="R134" s="28">
        <f t="shared" si="67"/>
        <v>2592902.5877999999</v>
      </c>
      <c r="T134" s="29">
        <v>66299</v>
      </c>
      <c r="U134" s="29">
        <v>67100</v>
      </c>
      <c r="V134" s="29">
        <v>86981</v>
      </c>
      <c r="X134" s="54">
        <v>169075</v>
      </c>
      <c r="Y134" s="54">
        <v>180435</v>
      </c>
      <c r="Z134" s="54">
        <v>151113</v>
      </c>
      <c r="AB134" s="28">
        <f t="shared" si="44"/>
        <v>480873.2769</v>
      </c>
      <c r="AC134" s="28">
        <f t="shared" si="44"/>
        <v>550884.28999999992</v>
      </c>
      <c r="AD134" s="28">
        <f t="shared" si="44"/>
        <v>839384.04619999998</v>
      </c>
      <c r="AF134" s="28">
        <f t="shared" si="58"/>
        <v>1226317.8825000001</v>
      </c>
      <c r="AG134" s="28">
        <f t="shared" si="58"/>
        <v>1481353.3064999999</v>
      </c>
      <c r="AH134" s="28">
        <f t="shared" si="58"/>
        <v>1458270.6725999999</v>
      </c>
      <c r="AJ134" s="28">
        <f t="shared" si="61"/>
        <v>832386.47914285713</v>
      </c>
      <c r="AK134" s="28">
        <f t="shared" si="62"/>
        <v>491280.41599999997</v>
      </c>
      <c r="AL134" s="28">
        <f t="shared" si="63"/>
        <v>777447.68399999989</v>
      </c>
      <c r="AN134" s="28">
        <f t="shared" si="45"/>
        <v>1226317.8825000001</v>
      </c>
      <c r="AO134" s="28">
        <f t="shared" si="45"/>
        <v>1481353.3064999999</v>
      </c>
      <c r="AP134" s="28">
        <f t="shared" si="45"/>
        <v>1458270.6725999999</v>
      </c>
      <c r="AR134" s="31"/>
      <c r="AS134" s="31"/>
      <c r="AT134" s="31"/>
      <c r="AV134" s="31"/>
      <c r="AW134" s="31"/>
      <c r="AX134" s="31"/>
      <c r="AZ134" s="32">
        <f t="shared" si="59"/>
        <v>-351513.20224285714</v>
      </c>
      <c r="BA134" s="32">
        <f t="shared" si="59"/>
        <v>59603.873999999953</v>
      </c>
      <c r="BB134" s="32">
        <f t="shared" si="59"/>
        <v>61936.362200000091</v>
      </c>
      <c r="BD134" s="32">
        <f t="shared" si="60"/>
        <v>357258.69360000012</v>
      </c>
      <c r="BE134" s="32">
        <f t="shared" si="60"/>
        <v>575801.33649999998</v>
      </c>
      <c r="BF134" s="32">
        <f t="shared" si="60"/>
        <v>-1134631.9151999999</v>
      </c>
      <c r="BG134" s="33"/>
      <c r="BH134" s="32">
        <f t="shared" si="46"/>
        <v>5745.4913571429788</v>
      </c>
      <c r="BI134" s="32">
        <f t="shared" si="46"/>
        <v>635405.21049999993</v>
      </c>
      <c r="BJ134" s="32">
        <f t="shared" si="46"/>
        <v>-1072695.5529999998</v>
      </c>
      <c r="BL134" s="32">
        <f t="shared" si="47"/>
        <v>-393132.52620000002</v>
      </c>
      <c r="BM134" s="32">
        <f t="shared" si="47"/>
        <v>35039.853199999954</v>
      </c>
      <c r="BN134" s="32">
        <f t="shared" si="47"/>
        <v>23063.978000000003</v>
      </c>
      <c r="BP134" s="32">
        <f t="shared" si="48"/>
        <v>357258.69360000012</v>
      </c>
      <c r="BQ134" s="32">
        <f t="shared" si="48"/>
        <v>575801.33649999998</v>
      </c>
      <c r="BR134" s="32">
        <f t="shared" si="48"/>
        <v>-1134631.9151999999</v>
      </c>
      <c r="BT134" s="32">
        <f t="shared" si="49"/>
        <v>-35873.832599999907</v>
      </c>
      <c r="BU134" s="32">
        <f t="shared" si="49"/>
        <v>610841.18969999999</v>
      </c>
      <c r="BV134" s="32">
        <f t="shared" si="49"/>
        <v>-1111567.9372</v>
      </c>
      <c r="BX134" s="3">
        <v>0</v>
      </c>
      <c r="BY134" s="3">
        <v>0</v>
      </c>
      <c r="BZ134" s="3">
        <v>0</v>
      </c>
    </row>
    <row r="135" spans="1:78" x14ac:dyDescent="0.2">
      <c r="A135" s="207"/>
      <c r="B135" s="207"/>
      <c r="C135" s="34" t="s">
        <v>166</v>
      </c>
      <c r="D135" s="25">
        <v>425115</v>
      </c>
      <c r="E135" s="25">
        <v>744816</v>
      </c>
      <c r="F135" s="25">
        <v>547098</v>
      </c>
      <c r="G135" s="26"/>
      <c r="H135" s="25">
        <v>1594325</v>
      </c>
      <c r="I135" s="25">
        <v>1483350</v>
      </c>
      <c r="J135" s="25">
        <v>1757070</v>
      </c>
      <c r="K135" s="26"/>
      <c r="L135" s="28">
        <f t="shared" si="68"/>
        <v>3083401.6064999998</v>
      </c>
      <c r="M135" s="28">
        <f t="shared" si="68"/>
        <v>6114864.8783999998</v>
      </c>
      <c r="N135" s="28">
        <f t="shared" si="66"/>
        <v>5279605.1195999999</v>
      </c>
      <c r="P135" s="28">
        <f t="shared" si="69"/>
        <v>11563798.657500001</v>
      </c>
      <c r="Q135" s="28">
        <f t="shared" si="69"/>
        <v>12178155.164999999</v>
      </c>
      <c r="R135" s="28">
        <f t="shared" si="67"/>
        <v>16956076.914000001</v>
      </c>
      <c r="T135" s="29">
        <v>375709</v>
      </c>
      <c r="U135" s="29">
        <v>883555</v>
      </c>
      <c r="V135" s="29">
        <v>982528</v>
      </c>
      <c r="X135" s="54">
        <v>1128015</v>
      </c>
      <c r="Y135" s="54">
        <v>1250812</v>
      </c>
      <c r="Z135" s="54">
        <v>1970950</v>
      </c>
      <c r="AB135" s="28">
        <f t="shared" si="44"/>
        <v>2725054.9479</v>
      </c>
      <c r="AC135" s="28">
        <f t="shared" si="44"/>
        <v>7253898.1944999993</v>
      </c>
      <c r="AD135" s="28">
        <f t="shared" si="44"/>
        <v>9481591.7055999991</v>
      </c>
      <c r="AF135" s="28">
        <f t="shared" si="58"/>
        <v>8181605.5965</v>
      </c>
      <c r="AG135" s="28">
        <f t="shared" si="58"/>
        <v>10269041.4388</v>
      </c>
      <c r="AH135" s="28">
        <f t="shared" si="58"/>
        <v>19020061.690000001</v>
      </c>
      <c r="AJ135" s="28">
        <f t="shared" si="61"/>
        <v>2936572.9585714284</v>
      </c>
      <c r="AK135" s="28">
        <f t="shared" si="62"/>
        <v>5823680.836571428</v>
      </c>
      <c r="AL135" s="28">
        <f t="shared" si="63"/>
        <v>5028195.352</v>
      </c>
      <c r="AN135" s="28">
        <f t="shared" si="45"/>
        <v>8181605.5965</v>
      </c>
      <c r="AO135" s="28">
        <f t="shared" si="45"/>
        <v>10269041.4388</v>
      </c>
      <c r="AP135" s="28">
        <f t="shared" si="45"/>
        <v>19020061.690000001</v>
      </c>
      <c r="AR135" s="31"/>
      <c r="AS135" s="31"/>
      <c r="AT135" s="31"/>
      <c r="AV135" s="31"/>
      <c r="AW135" s="31"/>
      <c r="AX135" s="31"/>
      <c r="AZ135" s="32">
        <f t="shared" si="59"/>
        <v>-211518.0106714284</v>
      </c>
      <c r="BA135" s="32">
        <f t="shared" si="59"/>
        <v>1430217.3579285713</v>
      </c>
      <c r="BB135" s="32">
        <f t="shared" si="59"/>
        <v>4453396.3535999991</v>
      </c>
      <c r="BD135" s="32">
        <f t="shared" si="60"/>
        <v>-3382193.0610000007</v>
      </c>
      <c r="BE135" s="32">
        <f t="shared" si="60"/>
        <v>-1909113.7261999995</v>
      </c>
      <c r="BF135" s="32">
        <f t="shared" si="60"/>
        <v>2063984.7760000005</v>
      </c>
      <c r="BG135" s="33"/>
      <c r="BH135" s="32">
        <f t="shared" si="46"/>
        <v>-3593711.0716714291</v>
      </c>
      <c r="BI135" s="32">
        <f t="shared" si="46"/>
        <v>-478896.36827142816</v>
      </c>
      <c r="BJ135" s="32">
        <f t="shared" si="46"/>
        <v>6517381.1295999996</v>
      </c>
      <c r="BL135" s="32">
        <f t="shared" si="47"/>
        <v>-358346.65859999973</v>
      </c>
      <c r="BM135" s="32">
        <f t="shared" si="47"/>
        <v>1139033.3160999995</v>
      </c>
      <c r="BN135" s="32">
        <f t="shared" si="47"/>
        <v>4201986.5859999992</v>
      </c>
      <c r="BP135" s="32">
        <f t="shared" si="48"/>
        <v>-3382193.0610000007</v>
      </c>
      <c r="BQ135" s="32">
        <f t="shared" si="48"/>
        <v>-1909113.7261999995</v>
      </c>
      <c r="BR135" s="32">
        <f t="shared" si="48"/>
        <v>2063984.7760000005</v>
      </c>
      <c r="BT135" s="32">
        <f t="shared" si="49"/>
        <v>-3740539.7196000004</v>
      </c>
      <c r="BU135" s="32">
        <f t="shared" si="49"/>
        <v>-770080.41009999998</v>
      </c>
      <c r="BV135" s="32">
        <f t="shared" si="49"/>
        <v>6265971.3619999997</v>
      </c>
      <c r="BX135" s="3">
        <v>0</v>
      </c>
      <c r="BY135" s="3">
        <v>0</v>
      </c>
      <c r="BZ135" s="3">
        <v>0</v>
      </c>
    </row>
    <row r="136" spans="1:78" x14ac:dyDescent="0.2">
      <c r="A136" s="207"/>
      <c r="B136" s="207"/>
      <c r="C136" s="34" t="s">
        <v>167</v>
      </c>
      <c r="D136" s="25">
        <v>3105439</v>
      </c>
      <c r="E136" s="25">
        <v>2128874</v>
      </c>
      <c r="F136" s="25">
        <v>1729246</v>
      </c>
      <c r="G136" s="26"/>
      <c r="H136" s="25">
        <v>2254760</v>
      </c>
      <c r="I136" s="25">
        <v>2188273</v>
      </c>
      <c r="J136" s="25">
        <v>2697795</v>
      </c>
      <c r="K136" s="26"/>
      <c r="L136" s="28">
        <f t="shared" si="68"/>
        <v>22524059.6109</v>
      </c>
      <c r="M136" s="28">
        <f t="shared" si="68"/>
        <v>17477842.652599998</v>
      </c>
      <c r="N136" s="28">
        <f t="shared" si="66"/>
        <v>16687569.749199999</v>
      </c>
      <c r="P136" s="28">
        <f t="shared" si="69"/>
        <v>16353999.755999999</v>
      </c>
      <c r="Q136" s="28">
        <f t="shared" si="69"/>
        <v>17965502.502699997</v>
      </c>
      <c r="R136" s="28">
        <f t="shared" si="67"/>
        <v>26034261.309</v>
      </c>
      <c r="T136" s="29">
        <v>2218993</v>
      </c>
      <c r="U136" s="29">
        <v>1510263</v>
      </c>
      <c r="V136" s="29">
        <v>1264200</v>
      </c>
      <c r="X136" s="54">
        <v>2262824</v>
      </c>
      <c r="Y136" s="54">
        <v>2267166</v>
      </c>
      <c r="Z136" s="54">
        <v>1876226</v>
      </c>
      <c r="AB136" s="28">
        <f t="shared" si="44"/>
        <v>16094578.1283</v>
      </c>
      <c r="AC136" s="28">
        <f t="shared" si="44"/>
        <v>12399108.203699999</v>
      </c>
      <c r="AD136" s="28">
        <f t="shared" si="44"/>
        <v>12199782.84</v>
      </c>
      <c r="AF136" s="28">
        <f t="shared" si="58"/>
        <v>16412488.7544</v>
      </c>
      <c r="AG136" s="28">
        <f t="shared" si="58"/>
        <v>18613206.143399999</v>
      </c>
      <c r="AH136" s="28">
        <f t="shared" si="58"/>
        <v>18105956.145199999</v>
      </c>
      <c r="AJ136" s="28">
        <f t="shared" si="61"/>
        <v>21451485.343714286</v>
      </c>
      <c r="AK136" s="28">
        <f t="shared" si="62"/>
        <v>16645564.431047617</v>
      </c>
      <c r="AL136" s="28">
        <f t="shared" si="63"/>
        <v>15892923.570666665</v>
      </c>
      <c r="AN136" s="28">
        <f t="shared" si="45"/>
        <v>16412488.7544</v>
      </c>
      <c r="AO136" s="28">
        <f t="shared" si="45"/>
        <v>18613206.143399999</v>
      </c>
      <c r="AP136" s="28">
        <f t="shared" si="45"/>
        <v>18105956.145199999</v>
      </c>
      <c r="AR136" s="31"/>
      <c r="AS136" s="31"/>
      <c r="AT136" s="31"/>
      <c r="AV136" s="31"/>
      <c r="AW136" s="31"/>
      <c r="AX136" s="31"/>
      <c r="AZ136" s="32">
        <f t="shared" si="59"/>
        <v>-5356907.2154142857</v>
      </c>
      <c r="BA136" s="32">
        <f t="shared" si="59"/>
        <v>-4246456.227347618</v>
      </c>
      <c r="BB136" s="32">
        <f t="shared" si="59"/>
        <v>-3693140.7306666654</v>
      </c>
      <c r="BD136" s="32">
        <f t="shared" si="60"/>
        <v>58488.998400000855</v>
      </c>
      <c r="BE136" s="32">
        <f t="shared" si="60"/>
        <v>647703.64070000127</v>
      </c>
      <c r="BF136" s="32">
        <f t="shared" si="60"/>
        <v>-7928305.1638000011</v>
      </c>
      <c r="BG136" s="33"/>
      <c r="BH136" s="32">
        <f t="shared" si="46"/>
        <v>-5298418.2170142848</v>
      </c>
      <c r="BI136" s="32">
        <f t="shared" si="46"/>
        <v>-3598752.5866476167</v>
      </c>
      <c r="BJ136" s="32">
        <f t="shared" si="46"/>
        <v>-11621445.894466667</v>
      </c>
      <c r="BL136" s="32">
        <f t="shared" si="47"/>
        <v>-6429481.4825999998</v>
      </c>
      <c r="BM136" s="32">
        <f t="shared" si="47"/>
        <v>-5078734.4488999993</v>
      </c>
      <c r="BN136" s="32">
        <f t="shared" si="47"/>
        <v>-4487786.9091999996</v>
      </c>
      <c r="BP136" s="32">
        <f t="shared" si="48"/>
        <v>58488.998400000855</v>
      </c>
      <c r="BQ136" s="32">
        <f t="shared" si="48"/>
        <v>647703.64070000127</v>
      </c>
      <c r="BR136" s="32">
        <f t="shared" si="48"/>
        <v>-7928305.1638000011</v>
      </c>
      <c r="BT136" s="32">
        <f t="shared" si="49"/>
        <v>-6370992.4841999989</v>
      </c>
      <c r="BU136" s="32">
        <f t="shared" si="49"/>
        <v>-4431030.808199998</v>
      </c>
      <c r="BV136" s="32">
        <f t="shared" si="49"/>
        <v>-12416092.073000001</v>
      </c>
      <c r="BX136" s="3">
        <v>0</v>
      </c>
      <c r="BY136" s="3">
        <v>0</v>
      </c>
      <c r="BZ136" s="3">
        <v>0</v>
      </c>
    </row>
    <row r="137" spans="1:78" x14ac:dyDescent="0.2">
      <c r="A137" s="207"/>
      <c r="B137" s="207"/>
      <c r="C137" s="34" t="s">
        <v>168</v>
      </c>
      <c r="D137" s="25">
        <v>1499843</v>
      </c>
      <c r="E137" s="25">
        <v>1364929</v>
      </c>
      <c r="F137" s="25">
        <v>1407010</v>
      </c>
      <c r="G137" s="26"/>
      <c r="H137" s="25">
        <v>1302233</v>
      </c>
      <c r="I137" s="25">
        <v>892322</v>
      </c>
      <c r="J137" s="25">
        <v>918209</v>
      </c>
      <c r="K137" s="26"/>
      <c r="L137" s="28">
        <f t="shared" si="68"/>
        <v>10878511.2633</v>
      </c>
      <c r="M137" s="28">
        <f t="shared" si="68"/>
        <v>11205930.597099999</v>
      </c>
      <c r="N137" s="28">
        <f t="shared" si="66"/>
        <v>13577927.902000001</v>
      </c>
      <c r="P137" s="28">
        <f t="shared" si="69"/>
        <v>9445226.1722999997</v>
      </c>
      <c r="Q137" s="28">
        <f t="shared" si="69"/>
        <v>7325874.3877999997</v>
      </c>
      <c r="R137" s="28">
        <f t="shared" si="67"/>
        <v>8860900.491799999</v>
      </c>
      <c r="T137" s="29">
        <v>1198567</v>
      </c>
      <c r="U137" s="29">
        <v>1043358</v>
      </c>
      <c r="V137" s="29">
        <v>1142188</v>
      </c>
      <c r="X137" s="54">
        <v>1237869</v>
      </c>
      <c r="Y137" s="54">
        <v>1157181</v>
      </c>
      <c r="Z137" s="54">
        <v>1105594</v>
      </c>
      <c r="AB137" s="28">
        <f t="shared" si="44"/>
        <v>8693326.3077000007</v>
      </c>
      <c r="AC137" s="28">
        <f t="shared" si="44"/>
        <v>8565864.8442000002</v>
      </c>
      <c r="AD137" s="28">
        <f t="shared" si="44"/>
        <v>11022342.637599999</v>
      </c>
      <c r="AF137" s="28">
        <f t="shared" si="58"/>
        <v>8978387.6438999996</v>
      </c>
      <c r="AG137" s="28">
        <f t="shared" si="58"/>
        <v>9500340.2918999996</v>
      </c>
      <c r="AH137" s="28">
        <f t="shared" si="58"/>
        <v>10669203.218799999</v>
      </c>
      <c r="AJ137" s="28">
        <f t="shared" si="61"/>
        <v>10360486.91742857</v>
      </c>
      <c r="AK137" s="28">
        <f t="shared" si="62"/>
        <v>10672314.85438095</v>
      </c>
      <c r="AL137" s="28">
        <f t="shared" si="63"/>
        <v>12931359.906666666</v>
      </c>
      <c r="AN137" s="28">
        <f t="shared" si="45"/>
        <v>8978387.6438999996</v>
      </c>
      <c r="AO137" s="28">
        <f t="shared" si="45"/>
        <v>9500340.2918999996</v>
      </c>
      <c r="AP137" s="28">
        <f t="shared" si="45"/>
        <v>10669203.218799999</v>
      </c>
      <c r="AR137" s="31"/>
      <c r="AS137" s="31"/>
      <c r="AT137" s="31"/>
      <c r="AV137" s="31"/>
      <c r="AW137" s="31"/>
      <c r="AX137" s="31"/>
      <c r="AZ137" s="32">
        <f t="shared" si="59"/>
        <v>-1667160.6097285692</v>
      </c>
      <c r="BA137" s="32">
        <f t="shared" si="59"/>
        <v>-2106450.0101809502</v>
      </c>
      <c r="BB137" s="32">
        <f t="shared" si="59"/>
        <v>-1909017.2690666672</v>
      </c>
      <c r="BD137" s="32">
        <f t="shared" si="60"/>
        <v>-466838.52840000018</v>
      </c>
      <c r="BE137" s="32">
        <f t="shared" si="60"/>
        <v>2174465.9040999999</v>
      </c>
      <c r="BF137" s="32">
        <f t="shared" si="60"/>
        <v>1808302.727</v>
      </c>
      <c r="BG137" s="33"/>
      <c r="BH137" s="32">
        <f t="shared" si="46"/>
        <v>-2133999.1381285693</v>
      </c>
      <c r="BI137" s="32">
        <f t="shared" si="46"/>
        <v>68015.893919049762</v>
      </c>
      <c r="BJ137" s="32">
        <f t="shared" si="46"/>
        <v>-100714.54206666723</v>
      </c>
      <c r="BL137" s="32">
        <f t="shared" si="47"/>
        <v>-2185184.9555999991</v>
      </c>
      <c r="BM137" s="32">
        <f t="shared" si="47"/>
        <v>-2640065.7528999988</v>
      </c>
      <c r="BN137" s="32">
        <f t="shared" si="47"/>
        <v>-2555585.2644000016</v>
      </c>
      <c r="BP137" s="32">
        <f t="shared" si="48"/>
        <v>-466838.52840000018</v>
      </c>
      <c r="BQ137" s="32">
        <f t="shared" si="48"/>
        <v>2174465.9040999999</v>
      </c>
      <c r="BR137" s="32">
        <f t="shared" si="48"/>
        <v>1808302.727</v>
      </c>
      <c r="BT137" s="32">
        <f t="shared" si="49"/>
        <v>-2652023.4839999992</v>
      </c>
      <c r="BU137" s="32">
        <f t="shared" si="49"/>
        <v>-465599.84879999887</v>
      </c>
      <c r="BV137" s="32">
        <f t="shared" si="49"/>
        <v>-747282.53740000166</v>
      </c>
      <c r="BX137" s="3">
        <v>0</v>
      </c>
      <c r="BY137" s="3">
        <v>0</v>
      </c>
      <c r="BZ137" s="3">
        <v>0</v>
      </c>
    </row>
    <row r="138" spans="1:78" x14ac:dyDescent="0.2">
      <c r="A138" s="207"/>
      <c r="B138" s="207"/>
      <c r="C138" s="34" t="s">
        <v>169</v>
      </c>
      <c r="D138" s="25">
        <v>1373377</v>
      </c>
      <c r="E138" s="25">
        <v>1886701</v>
      </c>
      <c r="F138" s="25">
        <v>2233821</v>
      </c>
      <c r="G138" s="26"/>
      <c r="H138" s="25">
        <v>2202105</v>
      </c>
      <c r="I138" s="25">
        <v>2839677</v>
      </c>
      <c r="J138" s="25">
        <v>2607842</v>
      </c>
      <c r="K138" s="62"/>
      <c r="L138" s="28">
        <f t="shared" si="68"/>
        <v>9961240.7186999992</v>
      </c>
      <c r="M138" s="28">
        <f t="shared" si="68"/>
        <v>15489626.539899999</v>
      </c>
      <c r="N138" s="28">
        <f t="shared" si="66"/>
        <v>21556819.4142</v>
      </c>
      <c r="P138" s="28">
        <f t="shared" si="69"/>
        <v>15972087.7755</v>
      </c>
      <c r="Q138" s="28">
        <f t="shared" si="69"/>
        <v>23313464.202299997</v>
      </c>
      <c r="R138" s="28">
        <f t="shared" si="67"/>
        <v>25166196.8684</v>
      </c>
      <c r="T138" s="29">
        <v>463090</v>
      </c>
      <c r="U138" s="29">
        <v>485315</v>
      </c>
      <c r="V138" s="29">
        <v>471355</v>
      </c>
      <c r="X138" s="54">
        <v>2263893</v>
      </c>
      <c r="Y138" s="54">
        <v>2696605</v>
      </c>
      <c r="Z138" s="54">
        <v>2750498</v>
      </c>
      <c r="AB138" s="28">
        <f t="shared" ref="AB138:AD201" si="70">+T138*AB$5</f>
        <v>3358838.0789999999</v>
      </c>
      <c r="AC138" s="28">
        <f t="shared" si="70"/>
        <v>3984387.6184999999</v>
      </c>
      <c r="AD138" s="28">
        <f t="shared" si="70"/>
        <v>4548670.0209999997</v>
      </c>
      <c r="AF138" s="28">
        <f t="shared" si="58"/>
        <v>16420242.318299999</v>
      </c>
      <c r="AG138" s="28">
        <f t="shared" si="58"/>
        <v>22138857.3895</v>
      </c>
      <c r="AH138" s="28">
        <f t="shared" si="58"/>
        <v>26542855.799600001</v>
      </c>
      <c r="AJ138" s="28">
        <f t="shared" si="61"/>
        <v>9486895.9225714281</v>
      </c>
      <c r="AK138" s="28">
        <f t="shared" si="62"/>
        <v>14752025.276095238</v>
      </c>
      <c r="AL138" s="28">
        <f t="shared" si="63"/>
        <v>20530304.204</v>
      </c>
      <c r="AN138" s="28">
        <f t="shared" ref="AN138:AP201" si="71">+AF138/$AO$5</f>
        <v>16420242.318299999</v>
      </c>
      <c r="AO138" s="28">
        <f t="shared" si="71"/>
        <v>22138857.3895</v>
      </c>
      <c r="AP138" s="28">
        <f t="shared" si="71"/>
        <v>26542855.799600001</v>
      </c>
      <c r="AR138" s="31"/>
      <c r="AS138" s="31"/>
      <c r="AT138" s="31"/>
      <c r="AV138" s="31"/>
      <c r="AW138" s="31"/>
      <c r="AX138" s="31"/>
      <c r="AZ138" s="32">
        <f t="shared" si="59"/>
        <v>-6128057.8435714282</v>
      </c>
      <c r="BA138" s="32">
        <f t="shared" si="59"/>
        <v>-10767637.657595238</v>
      </c>
      <c r="BB138" s="32">
        <f t="shared" si="59"/>
        <v>-15981634.183</v>
      </c>
      <c r="BD138" s="32">
        <f t="shared" si="60"/>
        <v>448154.54279999994</v>
      </c>
      <c r="BE138" s="32">
        <f t="shared" si="60"/>
        <v>-1174606.8127999976</v>
      </c>
      <c r="BF138" s="32">
        <f t="shared" si="60"/>
        <v>1376658.9312000014</v>
      </c>
      <c r="BG138" s="33"/>
      <c r="BH138" s="32">
        <f t="shared" ref="BH138:BJ201" si="72">+AZ138+BD138</f>
        <v>-5679903.3007714283</v>
      </c>
      <c r="BI138" s="32">
        <f t="shared" si="72"/>
        <v>-11942244.470395235</v>
      </c>
      <c r="BJ138" s="32">
        <f t="shared" si="72"/>
        <v>-14604975.251799999</v>
      </c>
      <c r="BL138" s="32">
        <f t="shared" ref="BL138:BN201" si="73">+AB138-L138</f>
        <v>-6602402.6396999992</v>
      </c>
      <c r="BM138" s="32">
        <f t="shared" si="73"/>
        <v>-11505238.921399999</v>
      </c>
      <c r="BN138" s="32">
        <f t="shared" si="73"/>
        <v>-17008149.393200003</v>
      </c>
      <c r="BP138" s="32">
        <f t="shared" ref="BP138:BR201" si="74">+AF138-P138</f>
        <v>448154.54279999994</v>
      </c>
      <c r="BQ138" s="32">
        <f t="shared" si="74"/>
        <v>-1174606.8127999976</v>
      </c>
      <c r="BR138" s="32">
        <f t="shared" si="74"/>
        <v>1376658.9312000014</v>
      </c>
      <c r="BT138" s="32">
        <f t="shared" ref="BT138:BV201" si="75">+BL138+BP138</f>
        <v>-6154248.0968999993</v>
      </c>
      <c r="BU138" s="32">
        <f t="shared" si="75"/>
        <v>-12679845.734199997</v>
      </c>
      <c r="BV138" s="32">
        <f t="shared" si="75"/>
        <v>-15631490.462000001</v>
      </c>
      <c r="BX138" s="3">
        <v>0</v>
      </c>
      <c r="BY138" s="3">
        <v>0</v>
      </c>
      <c r="BZ138" s="3">
        <v>0</v>
      </c>
    </row>
    <row r="139" spans="1:78" x14ac:dyDescent="0.2">
      <c r="A139" s="207"/>
      <c r="B139" s="208"/>
      <c r="C139" s="40" t="s">
        <v>170</v>
      </c>
      <c r="D139" s="25">
        <v>223764</v>
      </c>
      <c r="E139" s="25">
        <v>111077</v>
      </c>
      <c r="F139" s="35">
        <v>-9999999</v>
      </c>
      <c r="G139" s="8"/>
      <c r="H139" s="25">
        <v>1864417</v>
      </c>
      <c r="I139" s="25">
        <v>612646</v>
      </c>
      <c r="J139" s="35">
        <v>-9999999</v>
      </c>
      <c r="L139" s="28">
        <f t="shared" si="68"/>
        <v>1622982.6684000001</v>
      </c>
      <c r="M139" s="28">
        <f t="shared" si="68"/>
        <v>911931.06229999987</v>
      </c>
      <c r="N139" s="28">
        <f>+AD139</f>
        <v>1640186.5928</v>
      </c>
      <c r="P139" s="28">
        <f t="shared" si="69"/>
        <v>13522802.9427</v>
      </c>
      <c r="Q139" s="28">
        <f t="shared" si="69"/>
        <v>5029762.3953999998</v>
      </c>
      <c r="R139" s="28">
        <f>+AH139</f>
        <v>9570885.0062000006</v>
      </c>
      <c r="T139" s="29">
        <v>110602</v>
      </c>
      <c r="U139" s="29">
        <v>95325</v>
      </c>
      <c r="V139" s="29">
        <v>169964</v>
      </c>
      <c r="X139" s="54">
        <v>404196</v>
      </c>
      <c r="Y139" s="54">
        <v>643000</v>
      </c>
      <c r="Z139" s="54">
        <v>991781</v>
      </c>
      <c r="AB139" s="28">
        <f t="shared" si="70"/>
        <v>802207.36619999993</v>
      </c>
      <c r="AC139" s="28">
        <f t="shared" si="70"/>
        <v>782608.71749999991</v>
      </c>
      <c r="AD139" s="28">
        <f t="shared" si="70"/>
        <v>1640186.5928</v>
      </c>
      <c r="AF139" s="28">
        <f t="shared" si="58"/>
        <v>2931674.0076000001</v>
      </c>
      <c r="AG139" s="28">
        <f t="shared" si="58"/>
        <v>5278965.6999999993</v>
      </c>
      <c r="AH139" s="28">
        <f t="shared" si="58"/>
        <v>9570885.0062000006</v>
      </c>
      <c r="AJ139" s="28">
        <f t="shared" si="61"/>
        <v>1545697.7794285715</v>
      </c>
      <c r="AK139" s="28">
        <f t="shared" si="62"/>
        <v>868505.77361904748</v>
      </c>
      <c r="AL139" s="28">
        <f t="shared" si="63"/>
        <v>1562082.4693333332</v>
      </c>
      <c r="AN139" s="28">
        <f t="shared" si="71"/>
        <v>2931674.0076000001</v>
      </c>
      <c r="AO139" s="28">
        <f t="shared" si="71"/>
        <v>5278965.6999999993</v>
      </c>
      <c r="AP139" s="28">
        <f t="shared" si="71"/>
        <v>9570885.0062000006</v>
      </c>
      <c r="AR139" s="31"/>
      <c r="AS139" s="31"/>
      <c r="AT139" s="31"/>
      <c r="AV139" s="31"/>
      <c r="AW139" s="31"/>
      <c r="AX139" s="31"/>
      <c r="AZ139" s="32">
        <f t="shared" si="59"/>
        <v>-743490.41322857153</v>
      </c>
      <c r="BA139" s="32">
        <f t="shared" si="59"/>
        <v>-85897.056119047571</v>
      </c>
      <c r="BB139" s="32">
        <f t="shared" si="59"/>
        <v>0</v>
      </c>
      <c r="BD139" s="32">
        <f t="shared" si="60"/>
        <v>-10591128.9351</v>
      </c>
      <c r="BE139" s="32">
        <f t="shared" si="60"/>
        <v>249203.30459999945</v>
      </c>
      <c r="BF139" s="32">
        <f t="shared" si="60"/>
        <v>0</v>
      </c>
      <c r="BG139" s="33"/>
      <c r="BH139" s="32">
        <f t="shared" si="72"/>
        <v>-11334619.348328572</v>
      </c>
      <c r="BI139" s="32">
        <f t="shared" si="72"/>
        <v>163306.24848095188</v>
      </c>
      <c r="BJ139" s="32">
        <f t="shared" si="72"/>
        <v>0</v>
      </c>
      <c r="BL139" s="32">
        <f t="shared" si="73"/>
        <v>-820775.30220000015</v>
      </c>
      <c r="BM139" s="32">
        <f t="shared" si="73"/>
        <v>-129322.34479999996</v>
      </c>
      <c r="BN139" s="32">
        <f t="shared" si="73"/>
        <v>0</v>
      </c>
      <c r="BP139" s="32">
        <f t="shared" si="74"/>
        <v>-10591128.9351</v>
      </c>
      <c r="BQ139" s="32">
        <f t="shared" si="74"/>
        <v>249203.30459999945</v>
      </c>
      <c r="BR139" s="32">
        <f t="shared" si="74"/>
        <v>0</v>
      </c>
      <c r="BT139" s="32">
        <f t="shared" si="75"/>
        <v>-11411904.237300001</v>
      </c>
      <c r="BU139" s="32">
        <f t="shared" si="75"/>
        <v>119880.95979999949</v>
      </c>
      <c r="BV139" s="32">
        <f t="shared" si="75"/>
        <v>0</v>
      </c>
      <c r="BX139" s="3">
        <v>0</v>
      </c>
      <c r="BY139" s="3">
        <v>0</v>
      </c>
      <c r="BZ139" s="3">
        <v>0</v>
      </c>
    </row>
    <row r="140" spans="1:78" x14ac:dyDescent="0.2">
      <c r="A140" s="207"/>
      <c r="B140" s="207" t="s">
        <v>171</v>
      </c>
      <c r="C140" s="34" t="s">
        <v>172</v>
      </c>
      <c r="D140" s="27">
        <v>55</v>
      </c>
      <c r="E140" s="27">
        <v>0</v>
      </c>
      <c r="F140" s="35">
        <v>-9999999</v>
      </c>
      <c r="G140" s="26"/>
      <c r="H140" s="27">
        <v>0</v>
      </c>
      <c r="I140" s="27">
        <v>0</v>
      </c>
      <c r="J140" s="35">
        <v>-9999999</v>
      </c>
      <c r="K140" s="26"/>
      <c r="L140" s="28">
        <f t="shared" si="68"/>
        <v>398.9205</v>
      </c>
      <c r="M140" s="28">
        <f t="shared" si="68"/>
        <v>0</v>
      </c>
      <c r="N140" s="28">
        <f>+AD140</f>
        <v>306644.75520000001</v>
      </c>
      <c r="P140" s="28">
        <f t="shared" si="69"/>
        <v>0</v>
      </c>
      <c r="Q140" s="28">
        <f t="shared" si="69"/>
        <v>0</v>
      </c>
      <c r="R140" s="28">
        <f>+AH140</f>
        <v>2480.1014</v>
      </c>
      <c r="S140" s="26"/>
      <c r="T140" s="29">
        <v>98825</v>
      </c>
      <c r="U140" s="29">
        <v>64630</v>
      </c>
      <c r="V140" s="29">
        <v>31776</v>
      </c>
      <c r="X140" s="54">
        <v>454</v>
      </c>
      <c r="Y140" s="54">
        <v>684</v>
      </c>
      <c r="Z140" s="54">
        <v>257</v>
      </c>
      <c r="AB140" s="28">
        <f t="shared" si="70"/>
        <v>716787.60750000004</v>
      </c>
      <c r="AC140" s="28">
        <f t="shared" si="70"/>
        <v>530605.83699999994</v>
      </c>
      <c r="AD140" s="28">
        <f t="shared" si="70"/>
        <v>306644.75520000001</v>
      </c>
      <c r="AF140" s="28">
        <f t="shared" si="58"/>
        <v>3292.9074000000001</v>
      </c>
      <c r="AG140" s="28">
        <f t="shared" si="58"/>
        <v>5615.5715999999993</v>
      </c>
      <c r="AH140" s="28">
        <f t="shared" si="58"/>
        <v>2480.1014</v>
      </c>
      <c r="AJ140" s="28">
        <f t="shared" si="61"/>
        <v>379.9242857142857</v>
      </c>
      <c r="AK140" s="28">
        <f t="shared" si="62"/>
        <v>0</v>
      </c>
      <c r="AL140" s="28">
        <f t="shared" si="63"/>
        <v>292042.62400000001</v>
      </c>
      <c r="AN140" s="28">
        <f t="shared" si="71"/>
        <v>3292.9074000000001</v>
      </c>
      <c r="AO140" s="28">
        <f t="shared" si="71"/>
        <v>5615.5715999999993</v>
      </c>
      <c r="AP140" s="28">
        <f t="shared" si="71"/>
        <v>2480.1014</v>
      </c>
      <c r="AR140" s="31"/>
      <c r="AS140" s="31"/>
      <c r="AT140" s="31"/>
      <c r="AV140" s="31"/>
      <c r="AW140" s="31"/>
      <c r="AX140" s="31"/>
      <c r="AZ140" s="32">
        <f t="shared" si="59"/>
        <v>716407.68321428576</v>
      </c>
      <c r="BA140" s="32">
        <f t="shared" si="59"/>
        <v>530605.83699999994</v>
      </c>
      <c r="BB140" s="32">
        <f t="shared" si="59"/>
        <v>0</v>
      </c>
      <c r="BD140" s="32">
        <f t="shared" si="60"/>
        <v>3292.9074000000001</v>
      </c>
      <c r="BE140" s="32">
        <f t="shared" si="60"/>
        <v>5615.5715999999993</v>
      </c>
      <c r="BF140" s="32">
        <f t="shared" si="60"/>
        <v>0</v>
      </c>
      <c r="BG140" s="33"/>
      <c r="BH140" s="32">
        <f t="shared" si="72"/>
        <v>719700.59061428579</v>
      </c>
      <c r="BI140" s="32">
        <f t="shared" si="72"/>
        <v>536221.40859999997</v>
      </c>
      <c r="BJ140" s="32">
        <f t="shared" si="72"/>
        <v>0</v>
      </c>
      <c r="BL140" s="32">
        <f t="shared" si="73"/>
        <v>716388.68700000003</v>
      </c>
      <c r="BM140" s="32">
        <f t="shared" si="73"/>
        <v>530605.83699999994</v>
      </c>
      <c r="BN140" s="32">
        <f t="shared" si="73"/>
        <v>0</v>
      </c>
      <c r="BP140" s="32">
        <f t="shared" si="74"/>
        <v>3292.9074000000001</v>
      </c>
      <c r="BQ140" s="32">
        <f t="shared" si="74"/>
        <v>5615.5715999999993</v>
      </c>
      <c r="BR140" s="32">
        <f t="shared" si="74"/>
        <v>0</v>
      </c>
      <c r="BT140" s="32">
        <f t="shared" si="75"/>
        <v>719681.59440000006</v>
      </c>
      <c r="BU140" s="32">
        <f t="shared" si="75"/>
        <v>536221.40859999997</v>
      </c>
      <c r="BV140" s="32">
        <f t="shared" si="75"/>
        <v>0</v>
      </c>
      <c r="BX140" s="3">
        <v>0</v>
      </c>
      <c r="BY140" s="3">
        <v>0</v>
      </c>
      <c r="BZ140" s="3">
        <v>0</v>
      </c>
    </row>
    <row r="141" spans="1:78" x14ac:dyDescent="0.2">
      <c r="A141" s="207"/>
      <c r="B141" s="207"/>
      <c r="C141" s="34" t="s">
        <v>173</v>
      </c>
      <c r="D141" s="25">
        <v>61136</v>
      </c>
      <c r="E141" s="35">
        <v>-9999999</v>
      </c>
      <c r="F141" s="35">
        <v>-9999999</v>
      </c>
      <c r="G141" s="26"/>
      <c r="H141" s="25">
        <v>30110</v>
      </c>
      <c r="I141" s="35">
        <v>-9999999</v>
      </c>
      <c r="J141" s="35">
        <v>-9999999</v>
      </c>
      <c r="K141" s="26"/>
      <c r="L141" s="28">
        <f>+D141*L$5</f>
        <v>443425.52159999998</v>
      </c>
      <c r="M141" s="28">
        <f>+AC141</f>
        <v>210452.57659999997</v>
      </c>
      <c r="N141" s="28">
        <f>+AD141</f>
        <v>314056.10879999999</v>
      </c>
      <c r="P141" s="28">
        <f>+H141*P$5</f>
        <v>218390.84099999999</v>
      </c>
      <c r="Q141" s="28">
        <f>+AG141</f>
        <v>3050527.9132999997</v>
      </c>
      <c r="R141" s="28">
        <f>+AH141</f>
        <v>1909678.078</v>
      </c>
      <c r="T141" s="29">
        <v>21013</v>
      </c>
      <c r="U141" s="29">
        <v>25634</v>
      </c>
      <c r="V141" s="29">
        <v>32544</v>
      </c>
      <c r="X141" s="54">
        <v>336947</v>
      </c>
      <c r="Y141" s="54">
        <v>371567</v>
      </c>
      <c r="Z141" s="54">
        <v>197890</v>
      </c>
      <c r="AB141" s="28">
        <f t="shared" si="70"/>
        <v>152409.3903</v>
      </c>
      <c r="AC141" s="28">
        <f t="shared" si="70"/>
        <v>210452.57659999997</v>
      </c>
      <c r="AD141" s="28">
        <f t="shared" si="70"/>
        <v>314056.10879999999</v>
      </c>
      <c r="AF141" s="28">
        <f t="shared" si="58"/>
        <v>2443910.2856999999</v>
      </c>
      <c r="AG141" s="28">
        <f t="shared" si="58"/>
        <v>3050527.9132999997</v>
      </c>
      <c r="AH141" s="28">
        <f t="shared" si="58"/>
        <v>1909678.078</v>
      </c>
      <c r="AJ141" s="28">
        <f t="shared" si="61"/>
        <v>422310.02057142853</v>
      </c>
      <c r="AK141" s="28">
        <f t="shared" si="62"/>
        <v>200431.02533333329</v>
      </c>
      <c r="AL141" s="28">
        <f t="shared" si="63"/>
        <v>299101.05599999998</v>
      </c>
      <c r="AN141" s="28">
        <f t="shared" si="71"/>
        <v>2443910.2856999999</v>
      </c>
      <c r="AO141" s="28">
        <f t="shared" si="71"/>
        <v>3050527.9132999997</v>
      </c>
      <c r="AP141" s="28">
        <f t="shared" si="71"/>
        <v>1909678.078</v>
      </c>
      <c r="AR141" s="31"/>
      <c r="AS141" s="31"/>
      <c r="AT141" s="31"/>
      <c r="AV141" s="31"/>
      <c r="AW141" s="31"/>
      <c r="AX141" s="31"/>
      <c r="AZ141" s="32">
        <f t="shared" si="59"/>
        <v>-269900.6302714285</v>
      </c>
      <c r="BA141" s="32">
        <f t="shared" si="59"/>
        <v>0</v>
      </c>
      <c r="BB141" s="32">
        <f t="shared" si="59"/>
        <v>0</v>
      </c>
      <c r="BD141" s="32">
        <f t="shared" si="60"/>
        <v>2225519.4446999999</v>
      </c>
      <c r="BE141" s="32">
        <f t="shared" si="60"/>
        <v>0</v>
      </c>
      <c r="BF141" s="32">
        <f t="shared" si="60"/>
        <v>0</v>
      </c>
      <c r="BG141" s="33"/>
      <c r="BH141" s="32">
        <f t="shared" si="72"/>
        <v>1955618.8144285714</v>
      </c>
      <c r="BI141" s="32">
        <f t="shared" si="72"/>
        <v>0</v>
      </c>
      <c r="BJ141" s="32">
        <f t="shared" si="72"/>
        <v>0</v>
      </c>
      <c r="BL141" s="32">
        <f t="shared" si="73"/>
        <v>-291016.13130000001</v>
      </c>
      <c r="BM141" s="32">
        <f t="shared" si="73"/>
        <v>0</v>
      </c>
      <c r="BN141" s="32">
        <f t="shared" si="73"/>
        <v>0</v>
      </c>
      <c r="BP141" s="32">
        <f t="shared" si="74"/>
        <v>2225519.4446999999</v>
      </c>
      <c r="BQ141" s="32">
        <f t="shared" si="74"/>
        <v>0</v>
      </c>
      <c r="BR141" s="32">
        <f t="shared" si="74"/>
        <v>0</v>
      </c>
      <c r="BT141" s="32">
        <f t="shared" si="75"/>
        <v>1934503.3133999999</v>
      </c>
      <c r="BU141" s="32">
        <f t="shared" si="75"/>
        <v>0</v>
      </c>
      <c r="BV141" s="32">
        <f t="shared" si="75"/>
        <v>0</v>
      </c>
      <c r="BX141" s="3">
        <v>0</v>
      </c>
      <c r="BY141" s="3">
        <v>0</v>
      </c>
      <c r="BZ141" s="3">
        <v>0</v>
      </c>
    </row>
    <row r="142" spans="1:78" x14ac:dyDescent="0.2">
      <c r="A142" s="207"/>
      <c r="B142" s="207"/>
      <c r="C142" s="41" t="s">
        <v>174</v>
      </c>
      <c r="D142" s="35"/>
      <c r="E142" s="51"/>
      <c r="F142" s="51"/>
      <c r="G142" s="52"/>
      <c r="H142" s="35"/>
      <c r="I142" s="51"/>
      <c r="J142" s="51"/>
      <c r="L142" s="28"/>
      <c r="M142" s="28"/>
      <c r="N142" s="28"/>
      <c r="P142" s="28"/>
      <c r="Q142" s="28"/>
      <c r="R142" s="28"/>
      <c r="T142" s="42"/>
      <c r="U142" s="42"/>
      <c r="V142" s="42"/>
      <c r="X142" s="55"/>
      <c r="Y142" s="55"/>
      <c r="Z142" s="55"/>
      <c r="AB142" s="28">
        <f t="shared" si="70"/>
        <v>0</v>
      </c>
      <c r="AC142" s="28">
        <f t="shared" si="70"/>
        <v>0</v>
      </c>
      <c r="AD142" s="28">
        <f t="shared" si="70"/>
        <v>0</v>
      </c>
      <c r="AF142" s="28">
        <f t="shared" si="58"/>
        <v>0</v>
      </c>
      <c r="AG142" s="28">
        <f t="shared" si="58"/>
        <v>0</v>
      </c>
      <c r="AH142" s="28">
        <f t="shared" si="58"/>
        <v>0</v>
      </c>
      <c r="AJ142" s="28">
        <f t="shared" si="61"/>
        <v>0</v>
      </c>
      <c r="AK142" s="28">
        <f t="shared" si="62"/>
        <v>0</v>
      </c>
      <c r="AL142" s="28">
        <f t="shared" si="63"/>
        <v>0</v>
      </c>
      <c r="AN142" s="28">
        <f t="shared" si="71"/>
        <v>0</v>
      </c>
      <c r="AO142" s="28">
        <f t="shared" si="71"/>
        <v>0</v>
      </c>
      <c r="AP142" s="28">
        <f t="shared" si="71"/>
        <v>0</v>
      </c>
      <c r="AR142" s="31"/>
      <c r="AS142" s="31"/>
      <c r="AT142" s="31"/>
      <c r="AV142" s="31"/>
      <c r="AW142" s="31"/>
      <c r="AX142" s="31"/>
      <c r="AZ142" s="32">
        <f t="shared" si="59"/>
        <v>0</v>
      </c>
      <c r="BA142" s="32">
        <f t="shared" si="59"/>
        <v>0</v>
      </c>
      <c r="BB142" s="32">
        <f t="shared" si="59"/>
        <v>0</v>
      </c>
      <c r="BD142" s="32">
        <f t="shared" si="60"/>
        <v>0</v>
      </c>
      <c r="BE142" s="32">
        <f t="shared" si="60"/>
        <v>0</v>
      </c>
      <c r="BF142" s="32">
        <f t="shared" si="60"/>
        <v>0</v>
      </c>
      <c r="BG142" s="33"/>
      <c r="BH142" s="32">
        <f t="shared" si="72"/>
        <v>0</v>
      </c>
      <c r="BI142" s="32">
        <f t="shared" si="72"/>
        <v>0</v>
      </c>
      <c r="BJ142" s="32">
        <f t="shared" si="72"/>
        <v>0</v>
      </c>
      <c r="BL142" s="32">
        <f t="shared" si="73"/>
        <v>0</v>
      </c>
      <c r="BM142" s="32">
        <f t="shared" si="73"/>
        <v>0</v>
      </c>
      <c r="BN142" s="32">
        <f t="shared" si="73"/>
        <v>0</v>
      </c>
      <c r="BP142" s="32">
        <f t="shared" si="74"/>
        <v>0</v>
      </c>
      <c r="BQ142" s="32">
        <f t="shared" si="74"/>
        <v>0</v>
      </c>
      <c r="BR142" s="32">
        <f t="shared" si="74"/>
        <v>0</v>
      </c>
      <c r="BT142" s="32">
        <f t="shared" si="75"/>
        <v>0</v>
      </c>
      <c r="BU142" s="32">
        <f t="shared" si="75"/>
        <v>0</v>
      </c>
      <c r="BV142" s="32">
        <f t="shared" si="75"/>
        <v>0</v>
      </c>
      <c r="BX142" s="3">
        <v>0</v>
      </c>
      <c r="BY142" s="3">
        <v>0</v>
      </c>
      <c r="BZ142" s="3">
        <v>0</v>
      </c>
    </row>
    <row r="143" spans="1:78" x14ac:dyDescent="0.2">
      <c r="A143" s="207"/>
      <c r="B143" s="207"/>
      <c r="C143" s="34" t="s">
        <v>175</v>
      </c>
      <c r="D143" s="25">
        <v>51457</v>
      </c>
      <c r="E143" s="35">
        <v>-9999999</v>
      </c>
      <c r="F143" s="35">
        <v>-9999999</v>
      </c>
      <c r="G143" s="26"/>
      <c r="H143" s="25">
        <v>32767</v>
      </c>
      <c r="I143" s="35">
        <v>-9999999</v>
      </c>
      <c r="J143" s="35">
        <v>-9999999</v>
      </c>
      <c r="K143" s="26"/>
      <c r="L143" s="28">
        <f>+D143*L$5</f>
        <v>373222.76669999998</v>
      </c>
      <c r="M143" s="28">
        <f>+AC143</f>
        <v>365496.53809999995</v>
      </c>
      <c r="N143" s="28">
        <f>+AD143</f>
        <v>168762.69759999998</v>
      </c>
      <c r="P143" s="28">
        <f>+H143*P$5</f>
        <v>237662.32769999999</v>
      </c>
      <c r="Q143" s="28">
        <f>+AG143</f>
        <v>10127420.663799999</v>
      </c>
      <c r="R143" s="28">
        <f>+AH143</f>
        <v>51734.722199999997</v>
      </c>
      <c r="T143" s="29">
        <v>95849</v>
      </c>
      <c r="U143" s="29">
        <v>44519</v>
      </c>
      <c r="V143" s="29">
        <v>17488</v>
      </c>
      <c r="X143" s="54">
        <v>3732125</v>
      </c>
      <c r="Y143" s="54">
        <v>1233562</v>
      </c>
      <c r="Z143" s="54">
        <v>5361</v>
      </c>
      <c r="AB143" s="28">
        <f t="shared" si="70"/>
        <v>695202.38190000004</v>
      </c>
      <c r="AC143" s="28">
        <f t="shared" si="70"/>
        <v>365496.53809999995</v>
      </c>
      <c r="AD143" s="28">
        <f t="shared" si="70"/>
        <v>168762.69759999998</v>
      </c>
      <c r="AF143" s="28">
        <f t="shared" si="58"/>
        <v>27069475.837499999</v>
      </c>
      <c r="AG143" s="28">
        <f t="shared" si="58"/>
        <v>10127420.663799999</v>
      </c>
      <c r="AH143" s="28">
        <f t="shared" si="58"/>
        <v>51734.722199999997</v>
      </c>
      <c r="AJ143" s="28">
        <f t="shared" si="61"/>
        <v>355450.25399999996</v>
      </c>
      <c r="AK143" s="28">
        <f t="shared" si="62"/>
        <v>348091.94104761898</v>
      </c>
      <c r="AL143" s="28">
        <f t="shared" si="63"/>
        <v>160726.37866666666</v>
      </c>
      <c r="AN143" s="28">
        <f t="shared" si="71"/>
        <v>27069475.837499999</v>
      </c>
      <c r="AO143" s="28">
        <f t="shared" si="71"/>
        <v>10127420.663799999</v>
      </c>
      <c r="AP143" s="28">
        <f t="shared" si="71"/>
        <v>51734.722199999997</v>
      </c>
      <c r="AR143" s="31"/>
      <c r="AS143" s="31"/>
      <c r="AT143" s="31"/>
      <c r="AV143" s="31"/>
      <c r="AW143" s="31"/>
      <c r="AX143" s="31"/>
      <c r="AZ143" s="32">
        <f t="shared" si="59"/>
        <v>339752.12790000008</v>
      </c>
      <c r="BA143" s="32">
        <f t="shared" si="59"/>
        <v>0</v>
      </c>
      <c r="BB143" s="32">
        <f t="shared" si="59"/>
        <v>0</v>
      </c>
      <c r="BD143" s="32">
        <f t="shared" si="60"/>
        <v>26831813.509799998</v>
      </c>
      <c r="BE143" s="32">
        <f t="shared" si="60"/>
        <v>0</v>
      </c>
      <c r="BF143" s="32">
        <f t="shared" si="60"/>
        <v>0</v>
      </c>
      <c r="BG143" s="33"/>
      <c r="BH143" s="32">
        <f t="shared" si="72"/>
        <v>27171565.637699999</v>
      </c>
      <c r="BI143" s="32">
        <f t="shared" si="72"/>
        <v>0</v>
      </c>
      <c r="BJ143" s="32">
        <f t="shared" si="72"/>
        <v>0</v>
      </c>
      <c r="BL143" s="32">
        <f t="shared" si="73"/>
        <v>321979.61520000006</v>
      </c>
      <c r="BM143" s="32">
        <f t="shared" si="73"/>
        <v>0</v>
      </c>
      <c r="BN143" s="32">
        <f t="shared" si="73"/>
        <v>0</v>
      </c>
      <c r="BP143" s="32">
        <f t="shared" si="74"/>
        <v>26831813.509799998</v>
      </c>
      <c r="BQ143" s="32">
        <f t="shared" si="74"/>
        <v>0</v>
      </c>
      <c r="BR143" s="32">
        <f t="shared" si="74"/>
        <v>0</v>
      </c>
      <c r="BT143" s="32">
        <f t="shared" si="75"/>
        <v>27153793.125</v>
      </c>
      <c r="BU143" s="32">
        <f t="shared" si="75"/>
        <v>0</v>
      </c>
      <c r="BV143" s="32">
        <f t="shared" si="75"/>
        <v>0</v>
      </c>
      <c r="BX143" s="3">
        <v>0</v>
      </c>
      <c r="BY143" s="3">
        <v>0</v>
      </c>
      <c r="BZ143" s="3">
        <v>0</v>
      </c>
    </row>
    <row r="144" spans="1:78" x14ac:dyDescent="0.2">
      <c r="A144" s="207"/>
      <c r="B144" s="207"/>
      <c r="C144" s="34" t="s">
        <v>176</v>
      </c>
      <c r="D144" s="37">
        <v>25875</v>
      </c>
      <c r="E144" s="37">
        <v>4831</v>
      </c>
      <c r="F144" s="37">
        <v>6245</v>
      </c>
      <c r="G144" s="38"/>
      <c r="H144" s="39">
        <v>52</v>
      </c>
      <c r="I144" s="39">
        <v>5</v>
      </c>
      <c r="J144" s="39">
        <v>458</v>
      </c>
      <c r="K144" s="38"/>
      <c r="L144" s="28">
        <f>+D144*L$5</f>
        <v>187673.96249999999</v>
      </c>
      <c r="M144" s="28">
        <f t="shared" ref="M144:N146" si="76">+E144*M$5</f>
        <v>39662.026899999997</v>
      </c>
      <c r="N144" s="28">
        <f t="shared" si="76"/>
        <v>60265.498999999996</v>
      </c>
      <c r="P144" s="28">
        <f>+H144*P$5</f>
        <v>377.16120000000001</v>
      </c>
      <c r="Q144" s="28">
        <f t="shared" ref="Q144:R146" si="77">+I144*Q$5</f>
        <v>41.049499999999995</v>
      </c>
      <c r="R144" s="28">
        <f t="shared" si="77"/>
        <v>4419.7915999999996</v>
      </c>
      <c r="T144" s="29">
        <v>25875</v>
      </c>
      <c r="U144" s="29">
        <v>4831</v>
      </c>
      <c r="V144" s="29">
        <v>6245</v>
      </c>
      <c r="W144" s="44"/>
      <c r="X144" s="54">
        <v>52</v>
      </c>
      <c r="Y144" s="54">
        <v>5</v>
      </c>
      <c r="Z144" s="54">
        <v>458</v>
      </c>
      <c r="AB144" s="28">
        <f t="shared" si="70"/>
        <v>187673.96249999999</v>
      </c>
      <c r="AC144" s="28">
        <f t="shared" si="70"/>
        <v>39662.026899999997</v>
      </c>
      <c r="AD144" s="28">
        <f t="shared" si="70"/>
        <v>60265.498999999996</v>
      </c>
      <c r="AF144" s="28">
        <f t="shared" si="58"/>
        <v>377.16120000000001</v>
      </c>
      <c r="AG144" s="28">
        <f t="shared" si="58"/>
        <v>41.049499999999995</v>
      </c>
      <c r="AH144" s="28">
        <f t="shared" si="58"/>
        <v>4419.7915999999996</v>
      </c>
      <c r="AJ144" s="28">
        <f t="shared" si="61"/>
        <v>178737.10714285713</v>
      </c>
      <c r="AK144" s="28">
        <f t="shared" si="62"/>
        <v>37773.35895238095</v>
      </c>
      <c r="AL144" s="28">
        <f t="shared" si="63"/>
        <v>57395.713333333326</v>
      </c>
      <c r="AN144" s="28">
        <f t="shared" si="71"/>
        <v>377.16120000000001</v>
      </c>
      <c r="AO144" s="28">
        <f t="shared" si="71"/>
        <v>41.049499999999995</v>
      </c>
      <c r="AP144" s="28">
        <f t="shared" si="71"/>
        <v>4419.7915999999996</v>
      </c>
      <c r="AR144" s="31"/>
      <c r="AS144" s="31"/>
      <c r="AT144" s="31"/>
      <c r="AV144" s="31"/>
      <c r="AW144" s="31"/>
      <c r="AX144" s="31"/>
      <c r="AZ144" s="32">
        <f t="shared" si="59"/>
        <v>0</v>
      </c>
      <c r="BA144" s="32">
        <f t="shared" si="59"/>
        <v>0</v>
      </c>
      <c r="BB144" s="32">
        <f t="shared" si="59"/>
        <v>0</v>
      </c>
      <c r="BD144" s="32">
        <f t="shared" si="60"/>
        <v>0</v>
      </c>
      <c r="BE144" s="32">
        <f t="shared" si="60"/>
        <v>0</v>
      </c>
      <c r="BF144" s="32">
        <f t="shared" si="60"/>
        <v>0</v>
      </c>
      <c r="BG144" s="33"/>
      <c r="BH144" s="32">
        <f t="shared" si="72"/>
        <v>0</v>
      </c>
      <c r="BI144" s="32">
        <f t="shared" si="72"/>
        <v>0</v>
      </c>
      <c r="BJ144" s="32">
        <f t="shared" si="72"/>
        <v>0</v>
      </c>
      <c r="BL144" s="32">
        <f t="shared" si="73"/>
        <v>0</v>
      </c>
      <c r="BM144" s="32">
        <f t="shared" si="73"/>
        <v>0</v>
      </c>
      <c r="BN144" s="32">
        <f t="shared" si="73"/>
        <v>0</v>
      </c>
      <c r="BP144" s="32">
        <f t="shared" si="74"/>
        <v>0</v>
      </c>
      <c r="BQ144" s="32">
        <f t="shared" si="74"/>
        <v>0</v>
      </c>
      <c r="BR144" s="32">
        <f t="shared" si="74"/>
        <v>0</v>
      </c>
      <c r="BT144" s="32">
        <f t="shared" si="75"/>
        <v>0</v>
      </c>
      <c r="BU144" s="32">
        <f t="shared" si="75"/>
        <v>0</v>
      </c>
      <c r="BV144" s="32">
        <f t="shared" si="75"/>
        <v>0</v>
      </c>
      <c r="BX144" s="3">
        <v>0</v>
      </c>
      <c r="BY144" s="3">
        <v>0</v>
      </c>
      <c r="BZ144" s="3">
        <v>0</v>
      </c>
    </row>
    <row r="145" spans="1:78" x14ac:dyDescent="0.2">
      <c r="A145" s="207"/>
      <c r="B145" s="207"/>
      <c r="C145" s="34" t="s">
        <v>177</v>
      </c>
      <c r="D145" s="25">
        <v>103023</v>
      </c>
      <c r="E145" s="25">
        <v>95637</v>
      </c>
      <c r="F145" s="25">
        <v>82663</v>
      </c>
      <c r="G145" s="26"/>
      <c r="H145" s="25">
        <v>434504</v>
      </c>
      <c r="I145" s="25">
        <v>384385</v>
      </c>
      <c r="J145" s="25">
        <v>415565</v>
      </c>
      <c r="K145" s="26"/>
      <c r="L145" s="28">
        <f>+D145*L$5</f>
        <v>747236.1213</v>
      </c>
      <c r="M145" s="28">
        <f t="shared" si="76"/>
        <v>785170.20629999996</v>
      </c>
      <c r="N145" s="28">
        <f t="shared" si="76"/>
        <v>797714.48259999999</v>
      </c>
      <c r="P145" s="28">
        <f>+H145*P$5</f>
        <v>3151500.9624000001</v>
      </c>
      <c r="Q145" s="28">
        <f t="shared" si="77"/>
        <v>3155762.4114999999</v>
      </c>
      <c r="R145" s="28">
        <f t="shared" si="77"/>
        <v>4010285.3629999999</v>
      </c>
      <c r="T145" s="29">
        <v>782933</v>
      </c>
      <c r="U145" s="29">
        <v>863715</v>
      </c>
      <c r="V145" s="29">
        <v>577594</v>
      </c>
      <c r="X145" s="54">
        <v>343509</v>
      </c>
      <c r="Y145" s="54">
        <v>321829</v>
      </c>
      <c r="Z145" s="54">
        <v>287513</v>
      </c>
      <c r="AB145" s="28">
        <f t="shared" si="70"/>
        <v>5678691.3422999997</v>
      </c>
      <c r="AC145" s="28">
        <f t="shared" si="70"/>
        <v>7091013.7784999991</v>
      </c>
      <c r="AD145" s="28">
        <f t="shared" si="70"/>
        <v>5573897.6188000003</v>
      </c>
      <c r="AF145" s="28">
        <f t="shared" si="58"/>
        <v>2491505.1278999997</v>
      </c>
      <c r="AG145" s="28">
        <f t="shared" si="58"/>
        <v>2642183.9071</v>
      </c>
      <c r="AH145" s="28">
        <f t="shared" si="58"/>
        <v>2774557.9526</v>
      </c>
      <c r="AJ145" s="28">
        <f t="shared" si="61"/>
        <v>711653.44885714282</v>
      </c>
      <c r="AK145" s="28">
        <f t="shared" si="62"/>
        <v>747781.14885714278</v>
      </c>
      <c r="AL145" s="28">
        <f t="shared" si="63"/>
        <v>759728.07866666664</v>
      </c>
      <c r="AN145" s="28">
        <f t="shared" si="71"/>
        <v>2491505.1278999997</v>
      </c>
      <c r="AO145" s="28">
        <f t="shared" si="71"/>
        <v>2642183.9071</v>
      </c>
      <c r="AP145" s="28">
        <f t="shared" si="71"/>
        <v>2774557.9526</v>
      </c>
      <c r="AR145" s="31"/>
      <c r="AS145" s="31"/>
      <c r="AT145" s="31"/>
      <c r="AV145" s="31"/>
      <c r="AW145" s="31"/>
      <c r="AX145" s="31"/>
      <c r="AZ145" s="32">
        <f t="shared" si="59"/>
        <v>4967037.8934428571</v>
      </c>
      <c r="BA145" s="32">
        <f t="shared" si="59"/>
        <v>6343232.6296428563</v>
      </c>
      <c r="BB145" s="32">
        <f t="shared" si="59"/>
        <v>4814169.5401333338</v>
      </c>
      <c r="BD145" s="32">
        <f t="shared" si="60"/>
        <v>-659995.83450000035</v>
      </c>
      <c r="BE145" s="32">
        <f t="shared" si="60"/>
        <v>-513578.50439999998</v>
      </c>
      <c r="BF145" s="32">
        <f t="shared" si="60"/>
        <v>-1235727.4103999999</v>
      </c>
      <c r="BG145" s="33"/>
      <c r="BH145" s="32">
        <f t="shared" si="72"/>
        <v>4307042.0589428563</v>
      </c>
      <c r="BI145" s="32">
        <f t="shared" si="72"/>
        <v>5829654.1252428563</v>
      </c>
      <c r="BJ145" s="32">
        <f t="shared" si="72"/>
        <v>3578442.1297333338</v>
      </c>
      <c r="BL145" s="32">
        <f t="shared" si="73"/>
        <v>4931455.2209999999</v>
      </c>
      <c r="BM145" s="32">
        <f t="shared" si="73"/>
        <v>6305843.5721999994</v>
      </c>
      <c r="BN145" s="32">
        <f t="shared" si="73"/>
        <v>4776183.1362000005</v>
      </c>
      <c r="BP145" s="32">
        <f t="shared" si="74"/>
        <v>-659995.83450000035</v>
      </c>
      <c r="BQ145" s="32">
        <f t="shared" si="74"/>
        <v>-513578.50439999998</v>
      </c>
      <c r="BR145" s="32">
        <f t="shared" si="74"/>
        <v>-1235727.4103999999</v>
      </c>
      <c r="BT145" s="32">
        <f t="shared" si="75"/>
        <v>4271459.3864999991</v>
      </c>
      <c r="BU145" s="32">
        <f t="shared" si="75"/>
        <v>5792265.0677999994</v>
      </c>
      <c r="BV145" s="32">
        <f t="shared" si="75"/>
        <v>3540455.7258000006</v>
      </c>
      <c r="BX145" s="3">
        <v>0</v>
      </c>
      <c r="BY145" s="3">
        <v>0</v>
      </c>
      <c r="BZ145" s="3">
        <v>0</v>
      </c>
    </row>
    <row r="146" spans="1:78" x14ac:dyDescent="0.2">
      <c r="A146" s="207"/>
      <c r="B146" s="207"/>
      <c r="C146" s="34" t="s">
        <v>178</v>
      </c>
      <c r="D146" s="25">
        <v>26399</v>
      </c>
      <c r="E146" s="25">
        <v>32369</v>
      </c>
      <c r="F146" s="25">
        <v>21416</v>
      </c>
      <c r="G146" s="26"/>
      <c r="H146" s="25">
        <v>23162</v>
      </c>
      <c r="I146" s="25">
        <v>24750</v>
      </c>
      <c r="J146" s="25">
        <v>36939</v>
      </c>
      <c r="K146" s="26"/>
      <c r="L146" s="28">
        <f>+D146*L$5</f>
        <v>191474.58689999999</v>
      </c>
      <c r="M146" s="28">
        <f t="shared" si="76"/>
        <v>265746.25309999997</v>
      </c>
      <c r="N146" s="28">
        <f t="shared" si="76"/>
        <v>206668.6832</v>
      </c>
      <c r="P146" s="28">
        <f>+H146*P$5</f>
        <v>167996.30220000001</v>
      </c>
      <c r="Q146" s="28">
        <f t="shared" si="77"/>
        <v>203195.02499999999</v>
      </c>
      <c r="R146" s="28">
        <f t="shared" si="77"/>
        <v>356468.7378</v>
      </c>
      <c r="T146" s="29">
        <v>28987</v>
      </c>
      <c r="U146" s="29">
        <v>20633</v>
      </c>
      <c r="V146" s="29">
        <v>21485</v>
      </c>
      <c r="X146" s="54">
        <v>24292</v>
      </c>
      <c r="Y146" s="54">
        <v>26758</v>
      </c>
      <c r="Z146" s="54">
        <v>32554</v>
      </c>
      <c r="AB146" s="28">
        <f t="shared" si="70"/>
        <v>210245.6097</v>
      </c>
      <c r="AC146" s="28">
        <f t="shared" si="70"/>
        <v>169394.86669999998</v>
      </c>
      <c r="AD146" s="28">
        <f t="shared" si="70"/>
        <v>207334.54699999999</v>
      </c>
      <c r="AF146" s="28">
        <f t="shared" si="58"/>
        <v>176192.3052</v>
      </c>
      <c r="AG146" s="28">
        <f t="shared" si="58"/>
        <v>219680.5042</v>
      </c>
      <c r="AH146" s="28">
        <f t="shared" si="58"/>
        <v>314152.61080000002</v>
      </c>
      <c r="AJ146" s="28">
        <f t="shared" si="61"/>
        <v>182356.74942857141</v>
      </c>
      <c r="AK146" s="28">
        <f t="shared" si="62"/>
        <v>253091.66961904758</v>
      </c>
      <c r="AL146" s="28">
        <f t="shared" si="63"/>
        <v>196827.31733333331</v>
      </c>
      <c r="AN146" s="28">
        <f t="shared" si="71"/>
        <v>176192.3052</v>
      </c>
      <c r="AO146" s="28">
        <f t="shared" si="71"/>
        <v>219680.5042</v>
      </c>
      <c r="AP146" s="28">
        <f t="shared" si="71"/>
        <v>314152.61080000002</v>
      </c>
      <c r="AR146" s="31"/>
      <c r="AS146" s="31"/>
      <c r="AT146" s="31"/>
      <c r="AV146" s="31"/>
      <c r="AW146" s="31"/>
      <c r="AX146" s="31"/>
      <c r="AZ146" s="32">
        <f t="shared" si="59"/>
        <v>27888.860271428595</v>
      </c>
      <c r="BA146" s="32">
        <f t="shared" si="59"/>
        <v>-83696.802919047594</v>
      </c>
      <c r="BB146" s="32">
        <f t="shared" si="59"/>
        <v>10507.229666666681</v>
      </c>
      <c r="BD146" s="32">
        <f t="shared" si="60"/>
        <v>8196.002999999997</v>
      </c>
      <c r="BE146" s="32">
        <f t="shared" si="60"/>
        <v>16485.479200000002</v>
      </c>
      <c r="BF146" s="32">
        <f t="shared" si="60"/>
        <v>-42316.126999999979</v>
      </c>
      <c r="BG146" s="33"/>
      <c r="BH146" s="32">
        <f t="shared" si="72"/>
        <v>36084.863271428592</v>
      </c>
      <c r="BI146" s="32">
        <f t="shared" si="72"/>
        <v>-67211.323719047592</v>
      </c>
      <c r="BJ146" s="32">
        <f t="shared" si="72"/>
        <v>-31808.897333333298</v>
      </c>
      <c r="BL146" s="32">
        <f t="shared" si="73"/>
        <v>18771.022800000006</v>
      </c>
      <c r="BM146" s="32">
        <f t="shared" si="73"/>
        <v>-96351.386399999988</v>
      </c>
      <c r="BN146" s="32">
        <f t="shared" si="73"/>
        <v>665.8637999999919</v>
      </c>
      <c r="BP146" s="32">
        <f t="shared" si="74"/>
        <v>8196.002999999997</v>
      </c>
      <c r="BQ146" s="32">
        <f t="shared" si="74"/>
        <v>16485.479200000002</v>
      </c>
      <c r="BR146" s="32">
        <f t="shared" si="74"/>
        <v>-42316.126999999979</v>
      </c>
      <c r="BT146" s="32">
        <f t="shared" si="75"/>
        <v>26967.025800000003</v>
      </c>
      <c r="BU146" s="32">
        <f t="shared" si="75"/>
        <v>-79865.907199999987</v>
      </c>
      <c r="BV146" s="32">
        <f t="shared" si="75"/>
        <v>-41650.263199999987</v>
      </c>
      <c r="BX146" s="3">
        <v>0</v>
      </c>
      <c r="BY146" s="3">
        <v>0</v>
      </c>
      <c r="BZ146" s="3">
        <v>0</v>
      </c>
    </row>
    <row r="147" spans="1:78" x14ac:dyDescent="0.2">
      <c r="A147" s="207"/>
      <c r="B147" s="207"/>
      <c r="C147" s="34" t="s">
        <v>179</v>
      </c>
      <c r="D147" s="35">
        <v>-9999999</v>
      </c>
      <c r="E147" s="35">
        <v>-9999999</v>
      </c>
      <c r="F147" s="35">
        <v>-9999999</v>
      </c>
      <c r="G147" s="26"/>
      <c r="H147" s="35">
        <v>-9999999</v>
      </c>
      <c r="I147" s="35">
        <v>-9999999</v>
      </c>
      <c r="J147" s="35">
        <v>-9999999</v>
      </c>
      <c r="K147" s="26"/>
      <c r="L147" s="28">
        <f>+AB147</f>
        <v>638301.81239999994</v>
      </c>
      <c r="M147" s="28">
        <f>+AC147</f>
        <v>599979.49199999997</v>
      </c>
      <c r="N147" s="28">
        <f>+AD147</f>
        <v>792773.58019999997</v>
      </c>
      <c r="P147" s="28">
        <f>+AF147</f>
        <v>214379.87669999999</v>
      </c>
      <c r="Q147" s="28">
        <f>+AG147</f>
        <v>421291.01849999995</v>
      </c>
      <c r="R147" s="28">
        <f>+AH147</f>
        <v>172931.584</v>
      </c>
      <c r="T147" s="29">
        <v>88004</v>
      </c>
      <c r="U147" s="29">
        <v>73080</v>
      </c>
      <c r="V147" s="29">
        <v>82151</v>
      </c>
      <c r="X147" s="54">
        <v>29557</v>
      </c>
      <c r="Y147" s="54">
        <v>51315</v>
      </c>
      <c r="Z147" s="54">
        <v>17920</v>
      </c>
      <c r="AB147" s="28">
        <f t="shared" si="70"/>
        <v>638301.81239999994</v>
      </c>
      <c r="AC147" s="28">
        <f t="shared" si="70"/>
        <v>599979.49199999997</v>
      </c>
      <c r="AD147" s="28">
        <f t="shared" si="70"/>
        <v>792773.58019999997</v>
      </c>
      <c r="AF147" s="28">
        <f t="shared" si="58"/>
        <v>214379.87669999999</v>
      </c>
      <c r="AG147" s="28">
        <f t="shared" si="58"/>
        <v>421291.01849999995</v>
      </c>
      <c r="AH147" s="28">
        <f t="shared" si="58"/>
        <v>172931.584</v>
      </c>
      <c r="AJ147" s="28">
        <f t="shared" si="61"/>
        <v>607906.4879999999</v>
      </c>
      <c r="AK147" s="28">
        <f t="shared" si="62"/>
        <v>571409.03999999992</v>
      </c>
      <c r="AL147" s="28">
        <f t="shared" si="63"/>
        <v>755022.45733333332</v>
      </c>
      <c r="AN147" s="28">
        <f t="shared" si="71"/>
        <v>214379.87669999999</v>
      </c>
      <c r="AO147" s="28">
        <f t="shared" si="71"/>
        <v>421291.01849999995</v>
      </c>
      <c r="AP147" s="28">
        <f t="shared" si="71"/>
        <v>172931.584</v>
      </c>
      <c r="AR147" s="31"/>
      <c r="AS147" s="31"/>
      <c r="AT147" s="31"/>
      <c r="AV147" s="31"/>
      <c r="AW147" s="31"/>
      <c r="AX147" s="31"/>
      <c r="AZ147" s="32">
        <f t="shared" si="59"/>
        <v>0</v>
      </c>
      <c r="BA147" s="32">
        <f t="shared" si="59"/>
        <v>0</v>
      </c>
      <c r="BB147" s="32">
        <f t="shared" si="59"/>
        <v>0</v>
      </c>
      <c r="BD147" s="32">
        <f t="shared" si="60"/>
        <v>0</v>
      </c>
      <c r="BE147" s="32">
        <f t="shared" si="60"/>
        <v>0</v>
      </c>
      <c r="BF147" s="32">
        <f t="shared" si="60"/>
        <v>0</v>
      </c>
      <c r="BG147" s="33"/>
      <c r="BH147" s="32">
        <f t="shared" si="72"/>
        <v>0</v>
      </c>
      <c r="BI147" s="32">
        <f t="shared" si="72"/>
        <v>0</v>
      </c>
      <c r="BJ147" s="32">
        <f t="shared" si="72"/>
        <v>0</v>
      </c>
      <c r="BL147" s="32">
        <f t="shared" si="73"/>
        <v>0</v>
      </c>
      <c r="BM147" s="32">
        <f t="shared" si="73"/>
        <v>0</v>
      </c>
      <c r="BN147" s="32">
        <f t="shared" si="73"/>
        <v>0</v>
      </c>
      <c r="BP147" s="32">
        <f t="shared" si="74"/>
        <v>0</v>
      </c>
      <c r="BQ147" s="32">
        <f t="shared" si="74"/>
        <v>0</v>
      </c>
      <c r="BR147" s="32">
        <f t="shared" si="74"/>
        <v>0</v>
      </c>
      <c r="BT147" s="32">
        <f t="shared" si="75"/>
        <v>0</v>
      </c>
      <c r="BU147" s="32">
        <f t="shared" si="75"/>
        <v>0</v>
      </c>
      <c r="BV147" s="32">
        <f t="shared" si="75"/>
        <v>0</v>
      </c>
      <c r="BX147" s="3">
        <v>0</v>
      </c>
      <c r="BY147" s="3">
        <v>0</v>
      </c>
      <c r="BZ147" s="3">
        <v>0</v>
      </c>
    </row>
    <row r="148" spans="1:78" x14ac:dyDescent="0.2">
      <c r="A148" s="207"/>
      <c r="B148" s="207"/>
      <c r="C148" s="34" t="s">
        <v>180</v>
      </c>
      <c r="D148" s="25">
        <v>9028</v>
      </c>
      <c r="E148" s="25">
        <v>10517</v>
      </c>
      <c r="F148" s="25">
        <v>21967</v>
      </c>
      <c r="G148" s="26"/>
      <c r="H148" s="25">
        <v>673290</v>
      </c>
      <c r="I148" s="25">
        <v>864664</v>
      </c>
      <c r="J148" s="25">
        <v>398057</v>
      </c>
      <c r="K148" s="63"/>
      <c r="L148" s="28">
        <f t="shared" ref="L148:N152" si="78">+D148*L$5</f>
        <v>65480.986799999999</v>
      </c>
      <c r="M148" s="28">
        <f t="shared" si="78"/>
        <v>86343.518299999996</v>
      </c>
      <c r="N148" s="28">
        <f t="shared" si="78"/>
        <v>211985.94339999999</v>
      </c>
      <c r="P148" s="28">
        <f t="shared" ref="P148:R152" si="79">+H148*P$5</f>
        <v>4883439.699</v>
      </c>
      <c r="Q148" s="28">
        <f t="shared" si="79"/>
        <v>7098804.9735999992</v>
      </c>
      <c r="R148" s="28">
        <f t="shared" si="79"/>
        <v>3841329.6614000001</v>
      </c>
      <c r="T148" s="29">
        <v>14931</v>
      </c>
      <c r="U148" s="29">
        <v>22615</v>
      </c>
      <c r="V148" s="29">
        <v>10184</v>
      </c>
      <c r="X148" s="54">
        <v>3991</v>
      </c>
      <c r="Y148" s="54">
        <v>3816</v>
      </c>
      <c r="Z148" s="54">
        <v>3534</v>
      </c>
      <c r="AB148" s="28">
        <f t="shared" si="70"/>
        <v>108296.0361</v>
      </c>
      <c r="AC148" s="28">
        <f t="shared" si="70"/>
        <v>185666.88849999997</v>
      </c>
      <c r="AD148" s="28">
        <f t="shared" si="70"/>
        <v>98277.636799999993</v>
      </c>
      <c r="AF148" s="28">
        <f t="shared" si="58"/>
        <v>28947.122100000001</v>
      </c>
      <c r="AG148" s="28">
        <f t="shared" si="58"/>
        <v>31328.978399999996</v>
      </c>
      <c r="AH148" s="28">
        <f t="shared" si="58"/>
        <v>34103.806799999998</v>
      </c>
      <c r="AJ148" s="28">
        <f t="shared" si="61"/>
        <v>62362.84457142857</v>
      </c>
      <c r="AK148" s="28">
        <f t="shared" si="62"/>
        <v>82231.92219047618</v>
      </c>
      <c r="AL148" s="28">
        <f t="shared" si="63"/>
        <v>201891.37466666664</v>
      </c>
      <c r="AN148" s="28">
        <f t="shared" si="71"/>
        <v>28947.122100000001</v>
      </c>
      <c r="AO148" s="28">
        <f t="shared" si="71"/>
        <v>31328.978399999996</v>
      </c>
      <c r="AP148" s="28">
        <f t="shared" si="71"/>
        <v>34103.806799999998</v>
      </c>
      <c r="AR148" s="31"/>
      <c r="AS148" s="31"/>
      <c r="AT148" s="31"/>
      <c r="AV148" s="31"/>
      <c r="AW148" s="31"/>
      <c r="AX148" s="31"/>
      <c r="AZ148" s="32">
        <f t="shared" si="59"/>
        <v>45933.191528571428</v>
      </c>
      <c r="BA148" s="32">
        <f t="shared" si="59"/>
        <v>103434.96630952379</v>
      </c>
      <c r="BB148" s="32">
        <f t="shared" si="59"/>
        <v>-103613.73786666665</v>
      </c>
      <c r="BD148" s="32">
        <f t="shared" si="60"/>
        <v>-4854492.5768999998</v>
      </c>
      <c r="BE148" s="32">
        <f t="shared" si="60"/>
        <v>-7067475.9951999988</v>
      </c>
      <c r="BF148" s="32">
        <f t="shared" si="60"/>
        <v>-3807225.8546000002</v>
      </c>
      <c r="BG148" s="33"/>
      <c r="BH148" s="32">
        <f t="shared" si="72"/>
        <v>-4808559.385371428</v>
      </c>
      <c r="BI148" s="32">
        <f t="shared" si="72"/>
        <v>-6964041.0288904747</v>
      </c>
      <c r="BJ148" s="32">
        <f t="shared" si="72"/>
        <v>-3910839.5924666668</v>
      </c>
      <c r="BL148" s="32">
        <f t="shared" si="73"/>
        <v>42815.049299999999</v>
      </c>
      <c r="BM148" s="32">
        <f t="shared" si="73"/>
        <v>99323.370199999976</v>
      </c>
      <c r="BN148" s="32">
        <f t="shared" si="73"/>
        <v>-113708.3066</v>
      </c>
      <c r="BP148" s="32">
        <f t="shared" si="74"/>
        <v>-4854492.5768999998</v>
      </c>
      <c r="BQ148" s="32">
        <f t="shared" si="74"/>
        <v>-7067475.9951999988</v>
      </c>
      <c r="BR148" s="32">
        <f t="shared" si="74"/>
        <v>-3807225.8546000002</v>
      </c>
      <c r="BT148" s="32">
        <f t="shared" si="75"/>
        <v>-4811677.5275999997</v>
      </c>
      <c r="BU148" s="32">
        <f t="shared" si="75"/>
        <v>-6968152.6249999991</v>
      </c>
      <c r="BV148" s="32">
        <f t="shared" si="75"/>
        <v>-3920934.1612</v>
      </c>
      <c r="BX148" s="3">
        <v>0</v>
      </c>
      <c r="BY148" s="3">
        <v>0</v>
      </c>
      <c r="BZ148" s="3">
        <v>0</v>
      </c>
    </row>
    <row r="149" spans="1:78" x14ac:dyDescent="0.2">
      <c r="A149" s="207"/>
      <c r="B149" s="207"/>
      <c r="C149" s="34" t="s">
        <v>181</v>
      </c>
      <c r="D149" s="25">
        <v>63204</v>
      </c>
      <c r="E149" s="25">
        <v>55153</v>
      </c>
      <c r="F149" s="25">
        <v>37866</v>
      </c>
      <c r="G149" s="26"/>
      <c r="H149" s="25">
        <v>104214</v>
      </c>
      <c r="I149" s="25">
        <v>75060</v>
      </c>
      <c r="J149" s="25">
        <v>357185</v>
      </c>
      <c r="K149" s="26"/>
      <c r="L149" s="28">
        <f t="shared" si="78"/>
        <v>458424.93239999999</v>
      </c>
      <c r="M149" s="28">
        <f t="shared" si="78"/>
        <v>452800.61469999998</v>
      </c>
      <c r="N149" s="28">
        <f t="shared" si="78"/>
        <v>365414.47320000001</v>
      </c>
      <c r="P149" s="28">
        <f t="shared" si="79"/>
        <v>755874.56339999998</v>
      </c>
      <c r="Q149" s="28">
        <f t="shared" si="79"/>
        <v>616235.09399999992</v>
      </c>
      <c r="R149" s="28">
        <f t="shared" si="79"/>
        <v>3446906.6869999999</v>
      </c>
      <c r="T149" s="29">
        <v>44957</v>
      </c>
      <c r="U149" s="29">
        <v>87276</v>
      </c>
      <c r="V149" s="29">
        <v>63747</v>
      </c>
      <c r="X149" s="54">
        <v>708481</v>
      </c>
      <c r="Y149" s="54">
        <v>142416</v>
      </c>
      <c r="Z149" s="54">
        <v>324648</v>
      </c>
      <c r="AB149" s="28">
        <f t="shared" si="70"/>
        <v>326077.61670000001</v>
      </c>
      <c r="AC149" s="28">
        <f t="shared" si="70"/>
        <v>716527.23239999998</v>
      </c>
      <c r="AD149" s="28">
        <f t="shared" si="70"/>
        <v>615171.29940000002</v>
      </c>
      <c r="AF149" s="28">
        <f t="shared" si="58"/>
        <v>5138683.5411</v>
      </c>
      <c r="AG149" s="28">
        <f t="shared" si="58"/>
        <v>1169221.1183999998</v>
      </c>
      <c r="AH149" s="28">
        <f t="shared" si="58"/>
        <v>3132918.1296000001</v>
      </c>
      <c r="AJ149" s="28">
        <f t="shared" si="61"/>
        <v>436595.17371428566</v>
      </c>
      <c r="AK149" s="28">
        <f t="shared" si="62"/>
        <v>431238.68066666665</v>
      </c>
      <c r="AL149" s="28">
        <f t="shared" si="63"/>
        <v>348013.78399999999</v>
      </c>
      <c r="AN149" s="28">
        <f t="shared" si="71"/>
        <v>5138683.5411</v>
      </c>
      <c r="AO149" s="28">
        <f t="shared" si="71"/>
        <v>1169221.1183999998</v>
      </c>
      <c r="AP149" s="28">
        <f t="shared" si="71"/>
        <v>3132918.1296000001</v>
      </c>
      <c r="AR149" s="31"/>
      <c r="AS149" s="31"/>
      <c r="AT149" s="31"/>
      <c r="AV149" s="31"/>
      <c r="AW149" s="31"/>
      <c r="AX149" s="31"/>
      <c r="AZ149" s="32">
        <f t="shared" si="59"/>
        <v>-110517.55701428564</v>
      </c>
      <c r="BA149" s="32">
        <f t="shared" si="59"/>
        <v>285288.55173333333</v>
      </c>
      <c r="BB149" s="32">
        <f t="shared" si="59"/>
        <v>267157.51540000003</v>
      </c>
      <c r="BD149" s="32">
        <f t="shared" si="60"/>
        <v>4382808.9776999997</v>
      </c>
      <c r="BE149" s="32">
        <f t="shared" si="60"/>
        <v>552986.02439999988</v>
      </c>
      <c r="BF149" s="32">
        <f t="shared" si="60"/>
        <v>-313988.55739999982</v>
      </c>
      <c r="BG149" s="33"/>
      <c r="BH149" s="32">
        <f t="shared" si="72"/>
        <v>4272291.4206857141</v>
      </c>
      <c r="BI149" s="32">
        <f t="shared" si="72"/>
        <v>838274.57613333315</v>
      </c>
      <c r="BJ149" s="32">
        <f t="shared" si="72"/>
        <v>-46831.041999999783</v>
      </c>
      <c r="BL149" s="32">
        <f t="shared" si="73"/>
        <v>-132347.31569999998</v>
      </c>
      <c r="BM149" s="32">
        <f t="shared" si="73"/>
        <v>263726.6177</v>
      </c>
      <c r="BN149" s="32">
        <f t="shared" si="73"/>
        <v>249756.82620000001</v>
      </c>
      <c r="BP149" s="32">
        <f t="shared" si="74"/>
        <v>4382808.9776999997</v>
      </c>
      <c r="BQ149" s="32">
        <f t="shared" si="74"/>
        <v>552986.02439999988</v>
      </c>
      <c r="BR149" s="32">
        <f t="shared" si="74"/>
        <v>-313988.55739999982</v>
      </c>
      <c r="BT149" s="32">
        <f t="shared" si="75"/>
        <v>4250461.6619999995</v>
      </c>
      <c r="BU149" s="32">
        <f t="shared" si="75"/>
        <v>816712.64209999982</v>
      </c>
      <c r="BV149" s="32">
        <f t="shared" si="75"/>
        <v>-64231.731199999806</v>
      </c>
      <c r="BX149" s="3">
        <v>0</v>
      </c>
      <c r="BY149" s="3">
        <v>0</v>
      </c>
      <c r="BZ149" s="3">
        <v>0</v>
      </c>
    </row>
    <row r="150" spans="1:78" x14ac:dyDescent="0.2">
      <c r="A150" s="207"/>
      <c r="B150" s="207"/>
      <c r="C150" s="34" t="s">
        <v>182</v>
      </c>
      <c r="D150" s="27">
        <v>315</v>
      </c>
      <c r="E150" s="27">
        <v>774</v>
      </c>
      <c r="F150" s="27">
        <v>559</v>
      </c>
      <c r="G150" s="26"/>
      <c r="H150" s="27">
        <v>0</v>
      </c>
      <c r="I150" s="27">
        <v>18</v>
      </c>
      <c r="J150" s="27">
        <v>69</v>
      </c>
      <c r="K150" s="26"/>
      <c r="L150" s="28">
        <f t="shared" si="78"/>
        <v>2284.7264999999998</v>
      </c>
      <c r="M150" s="28">
        <f t="shared" si="78"/>
        <v>6354.4625999999998</v>
      </c>
      <c r="N150" s="28">
        <f t="shared" si="78"/>
        <v>5394.4618</v>
      </c>
      <c r="P150" s="28">
        <f t="shared" si="79"/>
        <v>0</v>
      </c>
      <c r="Q150" s="28">
        <f t="shared" si="79"/>
        <v>147.7782</v>
      </c>
      <c r="R150" s="28">
        <f t="shared" si="79"/>
        <v>665.86379999999997</v>
      </c>
      <c r="T150" s="42">
        <v>113</v>
      </c>
      <c r="U150" s="42">
        <v>85</v>
      </c>
      <c r="V150" s="42">
        <v>0</v>
      </c>
      <c r="X150" s="55">
        <v>0</v>
      </c>
      <c r="Y150" s="55">
        <v>0</v>
      </c>
      <c r="Z150" s="55">
        <v>0</v>
      </c>
      <c r="AB150" s="28">
        <f t="shared" si="70"/>
        <v>819.60029999999995</v>
      </c>
      <c r="AC150" s="28">
        <f t="shared" si="70"/>
        <v>697.8415</v>
      </c>
      <c r="AD150" s="28">
        <f t="shared" si="70"/>
        <v>0</v>
      </c>
      <c r="AF150" s="28">
        <f t="shared" si="58"/>
        <v>0</v>
      </c>
      <c r="AG150" s="28">
        <f t="shared" si="58"/>
        <v>0</v>
      </c>
      <c r="AH150" s="28">
        <f t="shared" si="58"/>
        <v>0</v>
      </c>
      <c r="AJ150" s="28">
        <f t="shared" si="61"/>
        <v>2175.9299999999998</v>
      </c>
      <c r="AK150" s="28">
        <f t="shared" si="62"/>
        <v>6051.8691428571428</v>
      </c>
      <c r="AL150" s="28">
        <f t="shared" si="63"/>
        <v>5137.5826666666662</v>
      </c>
      <c r="AN150" s="28">
        <f t="shared" si="71"/>
        <v>0</v>
      </c>
      <c r="AO150" s="28">
        <f t="shared" si="71"/>
        <v>0</v>
      </c>
      <c r="AP150" s="28">
        <f t="shared" si="71"/>
        <v>0</v>
      </c>
      <c r="AR150" s="31"/>
      <c r="AS150" s="31"/>
      <c r="AT150" s="31"/>
      <c r="AV150" s="31"/>
      <c r="AW150" s="31"/>
      <c r="AX150" s="31"/>
      <c r="AZ150" s="32">
        <f t="shared" si="59"/>
        <v>-1356.3296999999998</v>
      </c>
      <c r="BA150" s="32">
        <f t="shared" si="59"/>
        <v>-5354.0276428571433</v>
      </c>
      <c r="BB150" s="32">
        <f t="shared" si="59"/>
        <v>-5137.5826666666662</v>
      </c>
      <c r="BD150" s="32">
        <f t="shared" si="60"/>
        <v>0</v>
      </c>
      <c r="BE150" s="32">
        <f t="shared" si="60"/>
        <v>-147.7782</v>
      </c>
      <c r="BF150" s="32">
        <f t="shared" si="60"/>
        <v>-665.86379999999997</v>
      </c>
      <c r="BG150" s="33"/>
      <c r="BH150" s="32">
        <f t="shared" si="72"/>
        <v>-1356.3296999999998</v>
      </c>
      <c r="BI150" s="32">
        <f t="shared" si="72"/>
        <v>-5501.805842857143</v>
      </c>
      <c r="BJ150" s="32">
        <f t="shared" si="72"/>
        <v>-5803.4464666666663</v>
      </c>
      <c r="BL150" s="32">
        <f t="shared" si="73"/>
        <v>-1465.1261999999997</v>
      </c>
      <c r="BM150" s="32">
        <f t="shared" si="73"/>
        <v>-5656.6211000000003</v>
      </c>
      <c r="BN150" s="32">
        <f t="shared" si="73"/>
        <v>-5394.4618</v>
      </c>
      <c r="BP150" s="32">
        <f t="shared" si="74"/>
        <v>0</v>
      </c>
      <c r="BQ150" s="32">
        <f t="shared" si="74"/>
        <v>-147.7782</v>
      </c>
      <c r="BR150" s="32">
        <f t="shared" si="74"/>
        <v>-665.86379999999997</v>
      </c>
      <c r="BT150" s="32">
        <f t="shared" si="75"/>
        <v>-1465.1261999999997</v>
      </c>
      <c r="BU150" s="32">
        <f t="shared" si="75"/>
        <v>-5804.3993</v>
      </c>
      <c r="BV150" s="32">
        <f t="shared" si="75"/>
        <v>-6060.3256000000001</v>
      </c>
      <c r="BX150" s="3">
        <v>0</v>
      </c>
      <c r="BY150" s="3">
        <v>0</v>
      </c>
      <c r="BZ150" s="3">
        <v>0</v>
      </c>
    </row>
    <row r="151" spans="1:78" x14ac:dyDescent="0.2">
      <c r="A151" s="207"/>
      <c r="B151" s="207"/>
      <c r="C151" s="34" t="s">
        <v>183</v>
      </c>
      <c r="D151" s="25">
        <v>51429</v>
      </c>
      <c r="E151" s="25">
        <v>60669</v>
      </c>
      <c r="F151" s="25">
        <v>80401</v>
      </c>
      <c r="G151" s="26"/>
      <c r="H151" s="25">
        <v>758975</v>
      </c>
      <c r="I151" s="25">
        <v>1072091</v>
      </c>
      <c r="J151" s="25">
        <v>868714</v>
      </c>
      <c r="K151" s="26"/>
      <c r="L151" s="28">
        <f t="shared" si="78"/>
        <v>373019.67989999999</v>
      </c>
      <c r="M151" s="28">
        <f t="shared" si="78"/>
        <v>498086.42309999996</v>
      </c>
      <c r="N151" s="28">
        <f t="shared" si="78"/>
        <v>775885.73019999999</v>
      </c>
      <c r="P151" s="28">
        <f t="shared" si="79"/>
        <v>5504921.5724999998</v>
      </c>
      <c r="Q151" s="28">
        <f t="shared" si="79"/>
        <v>8801759.9008999988</v>
      </c>
      <c r="R151" s="28">
        <f t="shared" si="79"/>
        <v>8383263.8427999998</v>
      </c>
      <c r="T151" s="29">
        <v>22257</v>
      </c>
      <c r="U151" s="29">
        <v>42213</v>
      </c>
      <c r="V151" s="29">
        <v>54142</v>
      </c>
      <c r="X151" s="54">
        <v>493782</v>
      </c>
      <c r="Y151" s="54">
        <v>457410</v>
      </c>
      <c r="Z151" s="54">
        <v>258167</v>
      </c>
      <c r="AB151" s="28">
        <f t="shared" si="70"/>
        <v>161432.24669999999</v>
      </c>
      <c r="AC151" s="28">
        <f t="shared" si="70"/>
        <v>346564.50869999995</v>
      </c>
      <c r="AD151" s="28">
        <f t="shared" si="70"/>
        <v>522481.12839999999</v>
      </c>
      <c r="AF151" s="28">
        <f t="shared" si="58"/>
        <v>3581450.2242000001</v>
      </c>
      <c r="AG151" s="28">
        <f t="shared" si="58"/>
        <v>3755290.3589999997</v>
      </c>
      <c r="AH151" s="28">
        <f t="shared" si="58"/>
        <v>2491363.1834</v>
      </c>
      <c r="AJ151" s="28">
        <f t="shared" si="61"/>
        <v>355256.83799999999</v>
      </c>
      <c r="AK151" s="28">
        <f t="shared" si="62"/>
        <v>474368.02199999994</v>
      </c>
      <c r="AL151" s="28">
        <f t="shared" si="63"/>
        <v>738938.79066666658</v>
      </c>
      <c r="AN151" s="28">
        <f t="shared" si="71"/>
        <v>3581450.2242000001</v>
      </c>
      <c r="AO151" s="28">
        <f t="shared" si="71"/>
        <v>3755290.3589999997</v>
      </c>
      <c r="AP151" s="28">
        <f t="shared" si="71"/>
        <v>2491363.1834</v>
      </c>
      <c r="AR151" s="31"/>
      <c r="AS151" s="31"/>
      <c r="AT151" s="31"/>
      <c r="AV151" s="31"/>
      <c r="AW151" s="31"/>
      <c r="AX151" s="31"/>
      <c r="AZ151" s="32">
        <f t="shared" si="59"/>
        <v>-193824.5913</v>
      </c>
      <c r="BA151" s="32">
        <f t="shared" si="59"/>
        <v>-127803.51329999999</v>
      </c>
      <c r="BB151" s="32">
        <f t="shared" si="59"/>
        <v>-216457.66226666659</v>
      </c>
      <c r="BD151" s="32">
        <f t="shared" si="60"/>
        <v>-1923471.3482999997</v>
      </c>
      <c r="BE151" s="32">
        <f t="shared" si="60"/>
        <v>-5046469.5418999996</v>
      </c>
      <c r="BF151" s="32">
        <f t="shared" si="60"/>
        <v>-5891900.6593999993</v>
      </c>
      <c r="BG151" s="33"/>
      <c r="BH151" s="32">
        <f t="shared" si="72"/>
        <v>-2117295.9395999997</v>
      </c>
      <c r="BI151" s="32">
        <f t="shared" si="72"/>
        <v>-5174273.0551999994</v>
      </c>
      <c r="BJ151" s="32">
        <f t="shared" si="72"/>
        <v>-6108358.3216666663</v>
      </c>
      <c r="BL151" s="32">
        <f t="shared" si="73"/>
        <v>-211587.4332</v>
      </c>
      <c r="BM151" s="32">
        <f t="shared" si="73"/>
        <v>-151521.91440000001</v>
      </c>
      <c r="BN151" s="32">
        <f t="shared" si="73"/>
        <v>-253404.6018</v>
      </c>
      <c r="BP151" s="32">
        <f t="shared" si="74"/>
        <v>-1923471.3482999997</v>
      </c>
      <c r="BQ151" s="32">
        <f t="shared" si="74"/>
        <v>-5046469.5418999996</v>
      </c>
      <c r="BR151" s="32">
        <f t="shared" si="74"/>
        <v>-5891900.6593999993</v>
      </c>
      <c r="BT151" s="32">
        <f t="shared" si="75"/>
        <v>-2135058.7814999996</v>
      </c>
      <c r="BU151" s="32">
        <f t="shared" si="75"/>
        <v>-5197991.4562999997</v>
      </c>
      <c r="BV151" s="32">
        <f t="shared" si="75"/>
        <v>-6145305.2611999996</v>
      </c>
      <c r="BX151" s="3">
        <v>0</v>
      </c>
      <c r="BY151" s="3">
        <v>0</v>
      </c>
      <c r="BZ151" s="3">
        <v>0</v>
      </c>
    </row>
    <row r="152" spans="1:78" x14ac:dyDescent="0.2">
      <c r="A152" s="207"/>
      <c r="B152" s="207"/>
      <c r="C152" s="34" t="s">
        <v>184</v>
      </c>
      <c r="D152" s="25">
        <v>440899</v>
      </c>
      <c r="E152" s="25">
        <v>453437</v>
      </c>
      <c r="F152" s="25">
        <v>783358</v>
      </c>
      <c r="G152" s="26"/>
      <c r="H152" s="27">
        <v>0</v>
      </c>
      <c r="I152" s="27">
        <v>0</v>
      </c>
      <c r="J152" s="25">
        <v>479722</v>
      </c>
      <c r="K152" s="26"/>
      <c r="L152" s="28">
        <f t="shared" si="78"/>
        <v>3197884.5368999997</v>
      </c>
      <c r="M152" s="28">
        <f t="shared" si="78"/>
        <v>3722672.4262999995</v>
      </c>
      <c r="N152" s="28">
        <f t="shared" si="78"/>
        <v>7559561.3716000002</v>
      </c>
      <c r="P152" s="28">
        <f t="shared" si="79"/>
        <v>0</v>
      </c>
      <c r="Q152" s="28">
        <f t="shared" si="79"/>
        <v>0</v>
      </c>
      <c r="R152" s="28">
        <f t="shared" si="79"/>
        <v>4629413.2444000002</v>
      </c>
      <c r="T152" s="29">
        <v>358421</v>
      </c>
      <c r="U152" s="29">
        <v>360295</v>
      </c>
      <c r="V152" s="29">
        <v>274575</v>
      </c>
      <c r="X152" s="54">
        <v>4444500</v>
      </c>
      <c r="Y152" s="54">
        <v>7935881</v>
      </c>
      <c r="Z152" s="54">
        <v>8026551</v>
      </c>
      <c r="AB152" s="28">
        <f t="shared" si="70"/>
        <v>2599663.3550999998</v>
      </c>
      <c r="AC152" s="28">
        <f t="shared" si="70"/>
        <v>2957985.9204999995</v>
      </c>
      <c r="AD152" s="28">
        <f t="shared" si="70"/>
        <v>2649703.665</v>
      </c>
      <c r="AF152" s="28">
        <f t="shared" si="58"/>
        <v>32236402.949999999</v>
      </c>
      <c r="AG152" s="28">
        <f t="shared" si="58"/>
        <v>65152789.421899997</v>
      </c>
      <c r="AH152" s="28">
        <f t="shared" si="58"/>
        <v>77457822.460199997</v>
      </c>
      <c r="AJ152" s="28">
        <f t="shared" si="61"/>
        <v>3045604.3208571426</v>
      </c>
      <c r="AK152" s="28">
        <f t="shared" si="62"/>
        <v>3545402.3107619039</v>
      </c>
      <c r="AL152" s="28">
        <f t="shared" si="63"/>
        <v>7199582.2586666662</v>
      </c>
      <c r="AN152" s="28">
        <f t="shared" si="71"/>
        <v>32236402.949999999</v>
      </c>
      <c r="AO152" s="28">
        <f t="shared" si="71"/>
        <v>65152789.421899997</v>
      </c>
      <c r="AP152" s="28">
        <f t="shared" si="71"/>
        <v>77457822.460199997</v>
      </c>
      <c r="AR152" s="31"/>
      <c r="AS152" s="31"/>
      <c r="AT152" s="31"/>
      <c r="AV152" s="31"/>
      <c r="AW152" s="31"/>
      <c r="AX152" s="31"/>
      <c r="AZ152" s="32">
        <f t="shared" si="59"/>
        <v>-445940.96575714275</v>
      </c>
      <c r="BA152" s="32">
        <f t="shared" si="59"/>
        <v>-587416.39026190434</v>
      </c>
      <c r="BB152" s="32">
        <f t="shared" si="59"/>
        <v>-4549878.5936666662</v>
      </c>
      <c r="BD152" s="32">
        <f t="shared" si="60"/>
        <v>32236402.949999999</v>
      </c>
      <c r="BE152" s="32">
        <f t="shared" si="60"/>
        <v>65152789.421899997</v>
      </c>
      <c r="BF152" s="32">
        <f t="shared" si="60"/>
        <v>72828409.215800002</v>
      </c>
      <c r="BG152" s="33"/>
      <c r="BH152" s="32">
        <f t="shared" si="72"/>
        <v>31790461.984242857</v>
      </c>
      <c r="BI152" s="32">
        <f t="shared" si="72"/>
        <v>64565373.031638093</v>
      </c>
      <c r="BJ152" s="32">
        <f t="shared" si="72"/>
        <v>68278530.62213333</v>
      </c>
      <c r="BL152" s="32">
        <f t="shared" si="73"/>
        <v>-598221.1817999999</v>
      </c>
      <c r="BM152" s="32">
        <f t="shared" si="73"/>
        <v>-764686.50579999993</v>
      </c>
      <c r="BN152" s="32">
        <f t="shared" si="73"/>
        <v>-4909857.7066000002</v>
      </c>
      <c r="BP152" s="32">
        <f t="shared" si="74"/>
        <v>32236402.949999999</v>
      </c>
      <c r="BQ152" s="32">
        <f t="shared" si="74"/>
        <v>65152789.421899997</v>
      </c>
      <c r="BR152" s="32">
        <f t="shared" si="74"/>
        <v>72828409.215800002</v>
      </c>
      <c r="BT152" s="32">
        <f t="shared" si="75"/>
        <v>31638181.768199999</v>
      </c>
      <c r="BU152" s="32">
        <f t="shared" si="75"/>
        <v>64388102.916099995</v>
      </c>
      <c r="BV152" s="32">
        <f t="shared" si="75"/>
        <v>67918551.509200007</v>
      </c>
      <c r="BX152" s="3">
        <v>0</v>
      </c>
      <c r="BY152" s="3">
        <v>0</v>
      </c>
      <c r="BZ152" s="3">
        <v>0</v>
      </c>
    </row>
    <row r="153" spans="1:78" x14ac:dyDescent="0.2">
      <c r="A153" s="207"/>
      <c r="B153" s="207"/>
      <c r="C153" s="34" t="s">
        <v>185</v>
      </c>
      <c r="D153" s="35">
        <v>-9999999</v>
      </c>
      <c r="E153" s="35">
        <v>-9999999</v>
      </c>
      <c r="F153" s="35">
        <v>-9999999</v>
      </c>
      <c r="G153" s="26"/>
      <c r="H153" s="35">
        <v>-9999999</v>
      </c>
      <c r="I153" s="35">
        <v>-9999999</v>
      </c>
      <c r="J153" s="35">
        <v>-9999999</v>
      </c>
      <c r="K153" s="26"/>
      <c r="L153" s="28">
        <f t="shared" ref="L153:N154" si="80">+AB153</f>
        <v>40283.717400000001</v>
      </c>
      <c r="M153" s="28">
        <f t="shared" si="80"/>
        <v>55498.923999999992</v>
      </c>
      <c r="N153" s="28">
        <f t="shared" si="80"/>
        <v>12940.9182</v>
      </c>
      <c r="P153" s="28">
        <f t="shared" ref="P153:R154" si="81">+AF153</f>
        <v>10393.692300000001</v>
      </c>
      <c r="Q153" s="28">
        <f t="shared" si="81"/>
        <v>8070.3316999999997</v>
      </c>
      <c r="R153" s="28">
        <f t="shared" si="81"/>
        <v>2412.5500000000002</v>
      </c>
      <c r="T153" s="29">
        <v>5554</v>
      </c>
      <c r="U153" s="29">
        <v>6760</v>
      </c>
      <c r="V153" s="29">
        <v>1341</v>
      </c>
      <c r="X153" s="54">
        <v>1433</v>
      </c>
      <c r="Y153" s="54">
        <v>983</v>
      </c>
      <c r="Z153" s="54">
        <v>250</v>
      </c>
      <c r="AB153" s="28">
        <f t="shared" si="70"/>
        <v>40283.717400000001</v>
      </c>
      <c r="AC153" s="28">
        <f t="shared" si="70"/>
        <v>55498.923999999992</v>
      </c>
      <c r="AD153" s="28">
        <f t="shared" si="70"/>
        <v>12940.9182</v>
      </c>
      <c r="AF153" s="28">
        <f t="shared" ref="AF153:AH216" si="82">+X153*AF$5</f>
        <v>10393.692300000001</v>
      </c>
      <c r="AG153" s="28">
        <f t="shared" si="82"/>
        <v>8070.3316999999997</v>
      </c>
      <c r="AH153" s="28">
        <f t="shared" si="82"/>
        <v>2412.5500000000002</v>
      </c>
      <c r="AJ153" s="28">
        <f t="shared" si="61"/>
        <v>38365.445142857141</v>
      </c>
      <c r="AK153" s="28">
        <f t="shared" si="62"/>
        <v>52856.118095238082</v>
      </c>
      <c r="AL153" s="28">
        <f t="shared" si="63"/>
        <v>12324.683999999999</v>
      </c>
      <c r="AN153" s="28">
        <f t="shared" si="71"/>
        <v>10393.692300000001</v>
      </c>
      <c r="AO153" s="28">
        <f t="shared" si="71"/>
        <v>8070.3316999999997</v>
      </c>
      <c r="AP153" s="28">
        <f t="shared" si="71"/>
        <v>2412.5500000000002</v>
      </c>
      <c r="AR153" s="31"/>
      <c r="AS153" s="31"/>
      <c r="AT153" s="31"/>
      <c r="AV153" s="31"/>
      <c r="AW153" s="31"/>
      <c r="AX153" s="31"/>
      <c r="AZ153" s="32">
        <f t="shared" si="59"/>
        <v>0</v>
      </c>
      <c r="BA153" s="32">
        <f t="shared" si="59"/>
        <v>0</v>
      </c>
      <c r="BB153" s="32">
        <f t="shared" si="59"/>
        <v>0</v>
      </c>
      <c r="BD153" s="32">
        <f t="shared" si="60"/>
        <v>0</v>
      </c>
      <c r="BE153" s="32">
        <f t="shared" si="60"/>
        <v>0</v>
      </c>
      <c r="BF153" s="32">
        <f t="shared" si="60"/>
        <v>0</v>
      </c>
      <c r="BG153" s="33"/>
      <c r="BH153" s="32">
        <f t="shared" si="72"/>
        <v>0</v>
      </c>
      <c r="BI153" s="32">
        <f t="shared" si="72"/>
        <v>0</v>
      </c>
      <c r="BJ153" s="32">
        <f t="shared" si="72"/>
        <v>0</v>
      </c>
      <c r="BL153" s="32">
        <f t="shared" si="73"/>
        <v>0</v>
      </c>
      <c r="BM153" s="32">
        <f t="shared" si="73"/>
        <v>0</v>
      </c>
      <c r="BN153" s="32">
        <f t="shared" si="73"/>
        <v>0</v>
      </c>
      <c r="BP153" s="32">
        <f t="shared" si="74"/>
        <v>0</v>
      </c>
      <c r="BQ153" s="32">
        <f t="shared" si="74"/>
        <v>0</v>
      </c>
      <c r="BR153" s="32">
        <f t="shared" si="74"/>
        <v>0</v>
      </c>
      <c r="BT153" s="32">
        <f t="shared" si="75"/>
        <v>0</v>
      </c>
      <c r="BU153" s="32">
        <f t="shared" si="75"/>
        <v>0</v>
      </c>
      <c r="BV153" s="32">
        <f t="shared" si="75"/>
        <v>0</v>
      </c>
      <c r="BX153" s="3">
        <v>0</v>
      </c>
      <c r="BY153" s="3">
        <v>0</v>
      </c>
      <c r="BZ153" s="3">
        <v>0</v>
      </c>
    </row>
    <row r="154" spans="1:78" x14ac:dyDescent="0.2">
      <c r="A154" s="207"/>
      <c r="B154" s="207"/>
      <c r="C154" s="34" t="s">
        <v>186</v>
      </c>
      <c r="D154" s="35">
        <v>-9999999</v>
      </c>
      <c r="E154" s="35">
        <v>-9999999</v>
      </c>
      <c r="F154" s="35">
        <v>-9999999</v>
      </c>
      <c r="G154" s="26"/>
      <c r="H154" s="35">
        <v>-9999999</v>
      </c>
      <c r="I154" s="35">
        <v>-9999999</v>
      </c>
      <c r="J154" s="35">
        <v>-9999999</v>
      </c>
      <c r="K154" s="26"/>
      <c r="L154" s="28">
        <f t="shared" si="80"/>
        <v>6950196.0378</v>
      </c>
      <c r="M154" s="28">
        <f t="shared" si="80"/>
        <v>8500612.5589999985</v>
      </c>
      <c r="N154" s="28">
        <f t="shared" si="80"/>
        <v>11711299.3662</v>
      </c>
      <c r="P154" s="28">
        <f t="shared" si="81"/>
        <v>6881306.0939999996</v>
      </c>
      <c r="Q154" s="28">
        <f t="shared" si="81"/>
        <v>8855493.6963999998</v>
      </c>
      <c r="R154" s="28">
        <f t="shared" si="81"/>
        <v>9217031.4726</v>
      </c>
      <c r="T154" s="29">
        <v>958238</v>
      </c>
      <c r="U154" s="29">
        <v>1035410</v>
      </c>
      <c r="V154" s="29">
        <v>1213581</v>
      </c>
      <c r="X154" s="54">
        <v>948740</v>
      </c>
      <c r="Y154" s="54">
        <v>1078636</v>
      </c>
      <c r="Z154" s="54">
        <v>955113</v>
      </c>
      <c r="AB154" s="28">
        <f t="shared" si="70"/>
        <v>6950196.0378</v>
      </c>
      <c r="AC154" s="28">
        <f t="shared" si="70"/>
        <v>8500612.5589999985</v>
      </c>
      <c r="AD154" s="28">
        <f t="shared" si="70"/>
        <v>11711299.3662</v>
      </c>
      <c r="AF154" s="28">
        <f t="shared" si="82"/>
        <v>6881306.0939999996</v>
      </c>
      <c r="AG154" s="28">
        <f t="shared" si="82"/>
        <v>8855493.6963999998</v>
      </c>
      <c r="AH154" s="28">
        <f t="shared" si="82"/>
        <v>9217031.4726</v>
      </c>
      <c r="AJ154" s="28">
        <f t="shared" si="61"/>
        <v>6619234.3217142858</v>
      </c>
      <c r="AK154" s="28">
        <f t="shared" si="62"/>
        <v>8095821.4847619031</v>
      </c>
      <c r="AL154" s="28">
        <f t="shared" si="63"/>
        <v>11153618.444</v>
      </c>
      <c r="AN154" s="28">
        <f t="shared" si="71"/>
        <v>6881306.0939999996</v>
      </c>
      <c r="AO154" s="28">
        <f t="shared" si="71"/>
        <v>8855493.6963999998</v>
      </c>
      <c r="AP154" s="28">
        <f t="shared" si="71"/>
        <v>9217031.4726</v>
      </c>
      <c r="AR154" s="31"/>
      <c r="AS154" s="31"/>
      <c r="AT154" s="31"/>
      <c r="AV154" s="31"/>
      <c r="AW154" s="31"/>
      <c r="AX154" s="31"/>
      <c r="AZ154" s="32">
        <f t="shared" ref="AZ154:BB217" si="83">IF(BL154=0,0,AB154-AJ154)</f>
        <v>0</v>
      </c>
      <c r="BA154" s="32">
        <f t="shared" si="83"/>
        <v>0</v>
      </c>
      <c r="BB154" s="32">
        <f t="shared" si="83"/>
        <v>0</v>
      </c>
      <c r="BD154" s="32">
        <f t="shared" si="60"/>
        <v>0</v>
      </c>
      <c r="BE154" s="32">
        <f t="shared" si="60"/>
        <v>0</v>
      </c>
      <c r="BF154" s="32">
        <f t="shared" si="60"/>
        <v>0</v>
      </c>
      <c r="BG154" s="33"/>
      <c r="BH154" s="32">
        <f t="shared" si="72"/>
        <v>0</v>
      </c>
      <c r="BI154" s="32">
        <f t="shared" si="72"/>
        <v>0</v>
      </c>
      <c r="BJ154" s="32">
        <f t="shared" si="72"/>
        <v>0</v>
      </c>
      <c r="BL154" s="32">
        <f t="shared" si="73"/>
        <v>0</v>
      </c>
      <c r="BM154" s="32">
        <f t="shared" si="73"/>
        <v>0</v>
      </c>
      <c r="BN154" s="32">
        <f t="shared" si="73"/>
        <v>0</v>
      </c>
      <c r="BP154" s="32">
        <f t="shared" si="74"/>
        <v>0</v>
      </c>
      <c r="BQ154" s="32">
        <f t="shared" si="74"/>
        <v>0</v>
      </c>
      <c r="BR154" s="32">
        <f t="shared" si="74"/>
        <v>0</v>
      </c>
      <c r="BT154" s="32">
        <f t="shared" si="75"/>
        <v>0</v>
      </c>
      <c r="BU154" s="32">
        <f t="shared" si="75"/>
        <v>0</v>
      </c>
      <c r="BV154" s="32">
        <f t="shared" si="75"/>
        <v>0</v>
      </c>
      <c r="BX154" s="3">
        <v>0</v>
      </c>
      <c r="BY154" s="3">
        <v>0</v>
      </c>
      <c r="BZ154" s="3">
        <v>0</v>
      </c>
    </row>
    <row r="155" spans="1:78" x14ac:dyDescent="0.2">
      <c r="A155" s="207"/>
      <c r="B155" s="208"/>
      <c r="C155" s="40" t="s">
        <v>187</v>
      </c>
      <c r="D155" s="25">
        <v>78574</v>
      </c>
      <c r="E155" s="25">
        <v>86376</v>
      </c>
      <c r="F155" s="25">
        <v>111636</v>
      </c>
      <c r="G155" s="26"/>
      <c r="H155" s="27">
        <v>527</v>
      </c>
      <c r="I155" s="25">
        <v>111285</v>
      </c>
      <c r="J155" s="25">
        <v>51936</v>
      </c>
      <c r="K155" s="26"/>
      <c r="L155" s="28">
        <f>+D155*L$5</f>
        <v>569905.07940000005</v>
      </c>
      <c r="M155" s="28">
        <f>+E155*M$5</f>
        <v>709138.32239999995</v>
      </c>
      <c r="N155" s="28">
        <f>+F155*N$5</f>
        <v>1077309.7272000001</v>
      </c>
      <c r="P155" s="28">
        <f>+H155*P$5</f>
        <v>3822.3836999999999</v>
      </c>
      <c r="Q155" s="28">
        <f>+I155*Q$5</f>
        <v>913638.72149999987</v>
      </c>
      <c r="R155" s="28">
        <f>+J155*R$5</f>
        <v>501192.78720000002</v>
      </c>
      <c r="T155" s="29">
        <v>37577</v>
      </c>
      <c r="U155" s="29">
        <v>60384</v>
      </c>
      <c r="V155" s="29">
        <v>86101</v>
      </c>
      <c r="X155" s="54">
        <v>117479</v>
      </c>
      <c r="Y155" s="54">
        <v>7</v>
      </c>
      <c r="Z155" s="54">
        <v>154802</v>
      </c>
      <c r="AA155" s="36"/>
      <c r="AB155" s="28">
        <f t="shared" si="70"/>
        <v>272549.73869999999</v>
      </c>
      <c r="AC155" s="28">
        <f t="shared" si="70"/>
        <v>495746.60159999994</v>
      </c>
      <c r="AD155" s="28">
        <f t="shared" si="70"/>
        <v>830891.8702</v>
      </c>
      <c r="AF155" s="28">
        <f t="shared" si="82"/>
        <v>852086.93489999999</v>
      </c>
      <c r="AG155" s="28">
        <f t="shared" si="82"/>
        <v>57.469299999999997</v>
      </c>
      <c r="AH155" s="28">
        <f t="shared" si="82"/>
        <v>1493870.2604</v>
      </c>
      <c r="AJ155" s="28">
        <f t="shared" si="61"/>
        <v>542766.74228571425</v>
      </c>
      <c r="AK155" s="28">
        <f t="shared" si="62"/>
        <v>675369.83085714281</v>
      </c>
      <c r="AL155" s="28">
        <f t="shared" si="63"/>
        <v>1026009.2640000001</v>
      </c>
      <c r="AN155" s="28">
        <f t="shared" si="71"/>
        <v>852086.93489999999</v>
      </c>
      <c r="AO155" s="28">
        <f t="shared" si="71"/>
        <v>57.469299999999997</v>
      </c>
      <c r="AP155" s="28">
        <f t="shared" si="71"/>
        <v>1493870.2604</v>
      </c>
      <c r="AR155" s="31"/>
      <c r="AS155" s="31"/>
      <c r="AT155" s="31"/>
      <c r="AV155" s="31"/>
      <c r="AW155" s="31"/>
      <c r="AX155" s="31"/>
      <c r="AZ155" s="32">
        <f t="shared" si="83"/>
        <v>-270217.00358571426</v>
      </c>
      <c r="BA155" s="32">
        <f t="shared" si="83"/>
        <v>-179623.22925714287</v>
      </c>
      <c r="BB155" s="32">
        <f t="shared" si="83"/>
        <v>-195117.39380000008</v>
      </c>
      <c r="BD155" s="32">
        <f t="shared" si="60"/>
        <v>848264.55119999999</v>
      </c>
      <c r="BE155" s="32">
        <f t="shared" si="60"/>
        <v>-913581.25219999987</v>
      </c>
      <c r="BF155" s="32">
        <f t="shared" si="60"/>
        <v>992677.47320000001</v>
      </c>
      <c r="BG155" s="33"/>
      <c r="BH155" s="32">
        <f t="shared" si="72"/>
        <v>578047.54761428572</v>
      </c>
      <c r="BI155" s="32">
        <f t="shared" si="72"/>
        <v>-1093204.4814571426</v>
      </c>
      <c r="BJ155" s="32">
        <f t="shared" si="72"/>
        <v>797560.07939999993</v>
      </c>
      <c r="BL155" s="32">
        <f t="shared" si="73"/>
        <v>-297355.34070000006</v>
      </c>
      <c r="BM155" s="32">
        <f t="shared" si="73"/>
        <v>-213391.72080000001</v>
      </c>
      <c r="BN155" s="32">
        <f t="shared" si="73"/>
        <v>-246417.85700000008</v>
      </c>
      <c r="BP155" s="32">
        <f t="shared" si="74"/>
        <v>848264.55119999999</v>
      </c>
      <c r="BQ155" s="32">
        <f t="shared" si="74"/>
        <v>-913581.25219999987</v>
      </c>
      <c r="BR155" s="32">
        <f t="shared" si="74"/>
        <v>992677.47320000001</v>
      </c>
      <c r="BT155" s="32">
        <f t="shared" si="75"/>
        <v>550909.21049999993</v>
      </c>
      <c r="BU155" s="32">
        <f t="shared" si="75"/>
        <v>-1126972.9729999998</v>
      </c>
      <c r="BV155" s="32">
        <f t="shared" si="75"/>
        <v>746259.61619999993</v>
      </c>
      <c r="BX155" s="3">
        <v>0</v>
      </c>
      <c r="BY155" s="3">
        <v>0</v>
      </c>
      <c r="BZ155" s="3">
        <v>0</v>
      </c>
    </row>
    <row r="156" spans="1:78" x14ac:dyDescent="0.2">
      <c r="A156" s="207"/>
      <c r="B156" s="207" t="s">
        <v>188</v>
      </c>
      <c r="C156" s="34" t="s">
        <v>189</v>
      </c>
      <c r="D156" s="60">
        <v>79048</v>
      </c>
      <c r="E156" s="35">
        <v>-9999999</v>
      </c>
      <c r="F156" s="35">
        <v>-9999999</v>
      </c>
      <c r="G156" s="26"/>
      <c r="H156" s="25">
        <v>65226</v>
      </c>
      <c r="I156" s="35">
        <v>-9999999</v>
      </c>
      <c r="J156" s="35">
        <v>-9999999</v>
      </c>
      <c r="K156" s="26"/>
      <c r="L156" s="28">
        <f t="shared" ref="L156:M182" si="84">+D156*L$5</f>
        <v>573343.04879999999</v>
      </c>
      <c r="M156" s="28">
        <f>+AC156</f>
        <v>322049.74729999999</v>
      </c>
      <c r="N156" s="28">
        <f>+AD156</f>
        <v>403291.50819999998</v>
      </c>
      <c r="P156" s="28">
        <f t="shared" ref="P156:Q175" si="85">+H156*P$5</f>
        <v>473090.70059999998</v>
      </c>
      <c r="Q156" s="28">
        <f>+AG156</f>
        <v>600012.33159999992</v>
      </c>
      <c r="R156" s="28">
        <f>+AH156</f>
        <v>676025.46059999999</v>
      </c>
      <c r="T156" s="29">
        <v>35950</v>
      </c>
      <c r="U156" s="29">
        <v>39227</v>
      </c>
      <c r="V156" s="29">
        <v>41791</v>
      </c>
      <c r="X156" s="54">
        <v>70346</v>
      </c>
      <c r="Y156" s="54">
        <v>73084</v>
      </c>
      <c r="Z156" s="54">
        <v>70053</v>
      </c>
      <c r="AB156" s="28">
        <f t="shared" si="70"/>
        <v>260748.94500000001</v>
      </c>
      <c r="AC156" s="28">
        <f t="shared" si="70"/>
        <v>322049.74729999999</v>
      </c>
      <c r="AD156" s="28">
        <f t="shared" si="70"/>
        <v>403291.50819999998</v>
      </c>
      <c r="AF156" s="28">
        <f t="shared" si="82"/>
        <v>510226.57260000001</v>
      </c>
      <c r="AG156" s="28">
        <f t="shared" si="82"/>
        <v>600012.33159999992</v>
      </c>
      <c r="AH156" s="28">
        <f t="shared" si="82"/>
        <v>676025.46059999999</v>
      </c>
      <c r="AJ156" s="28">
        <f t="shared" si="61"/>
        <v>546040.99885714287</v>
      </c>
      <c r="AK156" s="28">
        <f t="shared" si="62"/>
        <v>306714.04504761903</v>
      </c>
      <c r="AL156" s="28">
        <f t="shared" si="63"/>
        <v>384087.15066666662</v>
      </c>
      <c r="AN156" s="28">
        <f t="shared" si="71"/>
        <v>510226.57260000001</v>
      </c>
      <c r="AO156" s="28">
        <f t="shared" si="71"/>
        <v>600012.33159999992</v>
      </c>
      <c r="AP156" s="28">
        <f t="shared" si="71"/>
        <v>676025.46059999999</v>
      </c>
      <c r="AR156" s="31"/>
      <c r="AS156" s="31"/>
      <c r="AT156" s="31"/>
      <c r="AV156" s="31"/>
      <c r="AW156" s="31"/>
      <c r="AX156" s="31"/>
      <c r="AZ156" s="32">
        <f t="shared" si="83"/>
        <v>-285292.05385714286</v>
      </c>
      <c r="BA156" s="32">
        <f t="shared" si="83"/>
        <v>0</v>
      </c>
      <c r="BB156" s="32">
        <f t="shared" si="83"/>
        <v>0</v>
      </c>
      <c r="BD156" s="32">
        <f t="shared" ref="BD156:BF219" si="86">IF(BP156=0,0,AN156-P156)</f>
        <v>37135.872000000032</v>
      </c>
      <c r="BE156" s="32">
        <f t="shared" si="86"/>
        <v>0</v>
      </c>
      <c r="BF156" s="32">
        <f t="shared" si="86"/>
        <v>0</v>
      </c>
      <c r="BG156" s="33"/>
      <c r="BH156" s="32">
        <f t="shared" si="72"/>
        <v>-248156.18185714283</v>
      </c>
      <c r="BI156" s="32">
        <f t="shared" si="72"/>
        <v>0</v>
      </c>
      <c r="BJ156" s="32">
        <f t="shared" si="72"/>
        <v>0</v>
      </c>
      <c r="BL156" s="32">
        <f t="shared" si="73"/>
        <v>-312594.10379999998</v>
      </c>
      <c r="BM156" s="32">
        <f t="shared" si="73"/>
        <v>0</v>
      </c>
      <c r="BN156" s="32">
        <f t="shared" si="73"/>
        <v>0</v>
      </c>
      <c r="BP156" s="32">
        <f t="shared" si="74"/>
        <v>37135.872000000032</v>
      </c>
      <c r="BQ156" s="32">
        <f t="shared" si="74"/>
        <v>0</v>
      </c>
      <c r="BR156" s="32">
        <f t="shared" si="74"/>
        <v>0</v>
      </c>
      <c r="BT156" s="32">
        <f t="shared" si="75"/>
        <v>-275458.23179999995</v>
      </c>
      <c r="BU156" s="32">
        <f t="shared" si="75"/>
        <v>0</v>
      </c>
      <c r="BV156" s="32">
        <f t="shared" si="75"/>
        <v>0</v>
      </c>
      <c r="BX156" s="3">
        <v>0</v>
      </c>
      <c r="BY156" s="3">
        <v>0</v>
      </c>
      <c r="BZ156" s="3">
        <v>0</v>
      </c>
    </row>
    <row r="157" spans="1:78" x14ac:dyDescent="0.2">
      <c r="A157" s="207"/>
      <c r="B157" s="207"/>
      <c r="C157" s="34" t="s">
        <v>190</v>
      </c>
      <c r="D157" s="31">
        <v>419</v>
      </c>
      <c r="E157" s="35">
        <v>-9999999</v>
      </c>
      <c r="F157" s="35">
        <v>-9999999</v>
      </c>
      <c r="G157" s="26"/>
      <c r="H157" s="31">
        <v>0</v>
      </c>
      <c r="I157" s="35">
        <v>-9999999</v>
      </c>
      <c r="J157" s="35">
        <v>-9999999</v>
      </c>
      <c r="K157" s="26"/>
      <c r="L157" s="28">
        <f t="shared" si="84"/>
        <v>3039.0488999999998</v>
      </c>
      <c r="M157" s="28">
        <f>+AC157</f>
        <v>131.35839999999999</v>
      </c>
      <c r="N157" s="28">
        <f>+AD157</f>
        <v>0</v>
      </c>
      <c r="P157" s="28">
        <f t="shared" si="85"/>
        <v>0</v>
      </c>
      <c r="Q157" s="28">
        <f>+AG157</f>
        <v>0</v>
      </c>
      <c r="R157" s="28">
        <f>+AH157</f>
        <v>125.4526</v>
      </c>
      <c r="T157" s="29">
        <v>15</v>
      </c>
      <c r="U157" s="29">
        <v>16</v>
      </c>
      <c r="V157" s="29">
        <v>0</v>
      </c>
      <c r="X157" s="54">
        <v>25</v>
      </c>
      <c r="Y157" s="54">
        <v>0</v>
      </c>
      <c r="Z157" s="54">
        <v>13</v>
      </c>
      <c r="AB157" s="28">
        <f t="shared" si="70"/>
        <v>108.79649999999999</v>
      </c>
      <c r="AC157" s="28">
        <f t="shared" si="70"/>
        <v>131.35839999999999</v>
      </c>
      <c r="AD157" s="28">
        <f t="shared" si="70"/>
        <v>0</v>
      </c>
      <c r="AF157" s="28">
        <f t="shared" si="82"/>
        <v>181.32749999999999</v>
      </c>
      <c r="AG157" s="28">
        <f t="shared" si="82"/>
        <v>0</v>
      </c>
      <c r="AH157" s="28">
        <f t="shared" si="82"/>
        <v>125.4526</v>
      </c>
      <c r="AJ157" s="28">
        <f t="shared" si="61"/>
        <v>2894.3322857142853</v>
      </c>
      <c r="AK157" s="28">
        <f t="shared" si="62"/>
        <v>125.10323809523808</v>
      </c>
      <c r="AL157" s="28">
        <f t="shared" si="63"/>
        <v>0</v>
      </c>
      <c r="AN157" s="28">
        <f t="shared" si="71"/>
        <v>181.32749999999999</v>
      </c>
      <c r="AO157" s="28">
        <f t="shared" si="71"/>
        <v>0</v>
      </c>
      <c r="AP157" s="28">
        <f t="shared" si="71"/>
        <v>125.4526</v>
      </c>
      <c r="AR157" s="31"/>
      <c r="AS157" s="31"/>
      <c r="AT157" s="31"/>
      <c r="AV157" s="31"/>
      <c r="AW157" s="31"/>
      <c r="AX157" s="31"/>
      <c r="AZ157" s="32">
        <f t="shared" si="83"/>
        <v>-2785.5357857142853</v>
      </c>
      <c r="BA157" s="32">
        <f t="shared" si="83"/>
        <v>0</v>
      </c>
      <c r="BB157" s="32">
        <f t="shared" si="83"/>
        <v>0</v>
      </c>
      <c r="BD157" s="32">
        <f t="shared" si="86"/>
        <v>181.32749999999999</v>
      </c>
      <c r="BE157" s="32">
        <f t="shared" si="86"/>
        <v>0</v>
      </c>
      <c r="BF157" s="32">
        <f t="shared" si="86"/>
        <v>0</v>
      </c>
      <c r="BG157" s="33"/>
      <c r="BH157" s="32">
        <f t="shared" si="72"/>
        <v>-2604.2082857142855</v>
      </c>
      <c r="BI157" s="32">
        <f t="shared" si="72"/>
        <v>0</v>
      </c>
      <c r="BJ157" s="32">
        <f t="shared" si="72"/>
        <v>0</v>
      </c>
      <c r="BL157" s="32">
        <f t="shared" si="73"/>
        <v>-2930.2523999999999</v>
      </c>
      <c r="BM157" s="32">
        <f t="shared" si="73"/>
        <v>0</v>
      </c>
      <c r="BN157" s="32">
        <f t="shared" si="73"/>
        <v>0</v>
      </c>
      <c r="BP157" s="32">
        <f t="shared" si="74"/>
        <v>181.32749999999999</v>
      </c>
      <c r="BQ157" s="32">
        <f t="shared" si="74"/>
        <v>0</v>
      </c>
      <c r="BR157" s="32">
        <f t="shared" si="74"/>
        <v>0</v>
      </c>
      <c r="BT157" s="32">
        <f t="shared" si="75"/>
        <v>-2748.9249</v>
      </c>
      <c r="BU157" s="32">
        <f t="shared" si="75"/>
        <v>0</v>
      </c>
      <c r="BV157" s="32">
        <f t="shared" si="75"/>
        <v>0</v>
      </c>
      <c r="BX157" s="3">
        <v>0</v>
      </c>
      <c r="BY157" s="3">
        <v>0</v>
      </c>
      <c r="BZ157" s="3">
        <v>0</v>
      </c>
    </row>
    <row r="158" spans="1:78" x14ac:dyDescent="0.2">
      <c r="A158" s="207"/>
      <c r="B158" s="207"/>
      <c r="C158" s="34" t="s">
        <v>191</v>
      </c>
      <c r="D158" s="60">
        <v>9329231</v>
      </c>
      <c r="E158" s="60">
        <v>8034741</v>
      </c>
      <c r="F158" s="60">
        <v>7351755</v>
      </c>
      <c r="G158" s="8"/>
      <c r="H158" s="25">
        <v>4319584</v>
      </c>
      <c r="I158" s="25">
        <v>4973300</v>
      </c>
      <c r="J158" s="25">
        <v>5742467</v>
      </c>
      <c r="L158" s="28">
        <f t="shared" si="84"/>
        <v>67665845.366099998</v>
      </c>
      <c r="M158" s="28">
        <f>+E158*M$5</f>
        <v>65964420.135899991</v>
      </c>
      <c r="N158" s="28">
        <f>+F158*N$5</f>
        <v>70945906.100999996</v>
      </c>
      <c r="P158" s="28">
        <f t="shared" si="85"/>
        <v>31330374.7104</v>
      </c>
      <c r="Q158" s="28">
        <f>+I158*Q$5</f>
        <v>40830295.669999994</v>
      </c>
      <c r="R158" s="28">
        <f>+J158*R$5</f>
        <v>55415955.043399997</v>
      </c>
      <c r="T158" s="29">
        <v>3373479</v>
      </c>
      <c r="U158" s="29">
        <v>3717883</v>
      </c>
      <c r="V158" s="29">
        <v>2998302</v>
      </c>
      <c r="X158" s="54">
        <v>4014773</v>
      </c>
      <c r="Y158" s="54">
        <v>4592429</v>
      </c>
      <c r="Z158" s="54">
        <v>5377017</v>
      </c>
      <c r="AB158" s="28">
        <f t="shared" si="70"/>
        <v>24468180.534899998</v>
      </c>
      <c r="AC158" s="28">
        <f t="shared" si="70"/>
        <v>30523447.641699996</v>
      </c>
      <c r="AD158" s="28">
        <f t="shared" si="70"/>
        <v>28934213.9604</v>
      </c>
      <c r="AF158" s="28">
        <f t="shared" si="82"/>
        <v>29119550.046299998</v>
      </c>
      <c r="AG158" s="28">
        <f t="shared" si="82"/>
        <v>37703382.847099997</v>
      </c>
      <c r="AH158" s="28">
        <f t="shared" si="82"/>
        <v>51889289.453400001</v>
      </c>
      <c r="AJ158" s="28">
        <f t="shared" si="61"/>
        <v>64443662.253428563</v>
      </c>
      <c r="AK158" s="28">
        <f t="shared" si="62"/>
        <v>62823257.2722857</v>
      </c>
      <c r="AL158" s="28">
        <f t="shared" si="63"/>
        <v>67567529.61999999</v>
      </c>
      <c r="AN158" s="28">
        <f t="shared" si="71"/>
        <v>29119550.046299998</v>
      </c>
      <c r="AO158" s="28">
        <f t="shared" si="71"/>
        <v>37703382.847099997</v>
      </c>
      <c r="AP158" s="28">
        <f t="shared" si="71"/>
        <v>51889289.453400001</v>
      </c>
      <c r="AR158" s="31"/>
      <c r="AS158" s="31"/>
      <c r="AT158" s="31"/>
      <c r="AV158" s="31"/>
      <c r="AW158" s="31"/>
      <c r="AX158" s="31"/>
      <c r="AZ158" s="32">
        <f t="shared" si="83"/>
        <v>-39975481.718528569</v>
      </c>
      <c r="BA158" s="32">
        <f t="shared" si="83"/>
        <v>-32299809.630585704</v>
      </c>
      <c r="BB158" s="32">
        <f t="shared" si="83"/>
        <v>-38633315.65959999</v>
      </c>
      <c r="BD158" s="32">
        <f t="shared" si="86"/>
        <v>-2210824.6641000025</v>
      </c>
      <c r="BE158" s="32">
        <f t="shared" si="86"/>
        <v>-3126912.8228999972</v>
      </c>
      <c r="BF158" s="32">
        <f t="shared" si="86"/>
        <v>-3526665.5899999961</v>
      </c>
      <c r="BG158" s="33"/>
      <c r="BH158" s="32">
        <f t="shared" si="72"/>
        <v>-42186306.382628575</v>
      </c>
      <c r="BI158" s="32">
        <f t="shared" si="72"/>
        <v>-35426722.453485698</v>
      </c>
      <c r="BJ158" s="32">
        <f t="shared" si="72"/>
        <v>-42159981.249599986</v>
      </c>
      <c r="BL158" s="32">
        <f t="shared" si="73"/>
        <v>-43197664.831200004</v>
      </c>
      <c r="BM158" s="32">
        <f t="shared" si="73"/>
        <v>-35440972.494199991</v>
      </c>
      <c r="BN158" s="32">
        <f t="shared" si="73"/>
        <v>-42011692.140599996</v>
      </c>
      <c r="BP158" s="32">
        <f t="shared" si="74"/>
        <v>-2210824.6641000025</v>
      </c>
      <c r="BQ158" s="32">
        <f t="shared" si="74"/>
        <v>-3126912.8228999972</v>
      </c>
      <c r="BR158" s="32">
        <f t="shared" si="74"/>
        <v>-3526665.5899999961</v>
      </c>
      <c r="BT158" s="32">
        <f t="shared" si="75"/>
        <v>-45408489.49530001</v>
      </c>
      <c r="BU158" s="32">
        <f t="shared" si="75"/>
        <v>-38567885.317099988</v>
      </c>
      <c r="BV158" s="32">
        <f t="shared" si="75"/>
        <v>-45538357.730599992</v>
      </c>
      <c r="BX158" s="3">
        <v>0</v>
      </c>
      <c r="BY158" s="3">
        <v>0</v>
      </c>
      <c r="BZ158" s="3">
        <v>0</v>
      </c>
    </row>
    <row r="159" spans="1:78" x14ac:dyDescent="0.2">
      <c r="A159" s="207"/>
      <c r="B159" s="207"/>
      <c r="C159" s="34" t="s">
        <v>192</v>
      </c>
      <c r="D159" s="60">
        <v>3586</v>
      </c>
      <c r="E159" s="60">
        <v>4081</v>
      </c>
      <c r="F159" s="60">
        <v>5227</v>
      </c>
      <c r="G159" s="8"/>
      <c r="H159" s="27">
        <v>0</v>
      </c>
      <c r="I159" s="27">
        <v>0</v>
      </c>
      <c r="J159" s="27">
        <v>23</v>
      </c>
      <c r="L159" s="28">
        <f t="shared" si="84"/>
        <v>26009.616600000001</v>
      </c>
      <c r="M159" s="28">
        <f>+E159*M$5</f>
        <v>33504.601899999994</v>
      </c>
      <c r="N159" s="28">
        <f>+F159*N$5</f>
        <v>50441.595399999998</v>
      </c>
      <c r="P159" s="28">
        <f t="shared" si="85"/>
        <v>0</v>
      </c>
      <c r="Q159" s="28">
        <f>+I159*Q$5</f>
        <v>0</v>
      </c>
      <c r="R159" s="28">
        <f>+J159*R$5</f>
        <v>221.9546</v>
      </c>
      <c r="T159" s="29">
        <v>3862</v>
      </c>
      <c r="U159" s="29">
        <v>3990</v>
      </c>
      <c r="V159" s="29">
        <v>5059</v>
      </c>
      <c r="X159" s="54">
        <v>2</v>
      </c>
      <c r="Y159" s="54">
        <v>6</v>
      </c>
      <c r="Z159" s="54">
        <v>3035</v>
      </c>
      <c r="AB159" s="28">
        <f t="shared" si="70"/>
        <v>28011.4722</v>
      </c>
      <c r="AC159" s="28">
        <f t="shared" si="70"/>
        <v>32757.500999999997</v>
      </c>
      <c r="AD159" s="28">
        <f t="shared" si="70"/>
        <v>48820.361799999999</v>
      </c>
      <c r="AF159" s="28">
        <f t="shared" si="82"/>
        <v>14.5062</v>
      </c>
      <c r="AG159" s="28">
        <f t="shared" si="82"/>
        <v>49.259399999999999</v>
      </c>
      <c r="AH159" s="28">
        <f t="shared" si="82"/>
        <v>29288.357</v>
      </c>
      <c r="AJ159" s="28">
        <f t="shared" si="61"/>
        <v>24771.06342857143</v>
      </c>
      <c r="AK159" s="28">
        <f t="shared" si="62"/>
        <v>31909.14466666666</v>
      </c>
      <c r="AL159" s="28">
        <f t="shared" si="63"/>
        <v>48039.614666666661</v>
      </c>
      <c r="AN159" s="28">
        <f t="shared" si="71"/>
        <v>14.5062</v>
      </c>
      <c r="AO159" s="28">
        <f t="shared" si="71"/>
        <v>49.259399999999999</v>
      </c>
      <c r="AP159" s="28">
        <f t="shared" si="71"/>
        <v>29288.357</v>
      </c>
      <c r="AR159" s="31"/>
      <c r="AS159" s="31"/>
      <c r="AT159" s="31"/>
      <c r="AV159" s="31"/>
      <c r="AW159" s="31"/>
      <c r="AX159" s="31"/>
      <c r="AZ159" s="32">
        <f t="shared" si="83"/>
        <v>3240.4087714285706</v>
      </c>
      <c r="BA159" s="32">
        <f t="shared" si="83"/>
        <v>848.35633333333681</v>
      </c>
      <c r="BB159" s="32">
        <f t="shared" si="83"/>
        <v>780.74713333333784</v>
      </c>
      <c r="BD159" s="32">
        <f t="shared" si="86"/>
        <v>14.5062</v>
      </c>
      <c r="BE159" s="32">
        <f t="shared" si="86"/>
        <v>49.259399999999999</v>
      </c>
      <c r="BF159" s="32">
        <f t="shared" si="86"/>
        <v>29066.402399999999</v>
      </c>
      <c r="BG159" s="33"/>
      <c r="BH159" s="32">
        <f t="shared" si="72"/>
        <v>3254.9149714285704</v>
      </c>
      <c r="BI159" s="32">
        <f t="shared" si="72"/>
        <v>897.61573333333683</v>
      </c>
      <c r="BJ159" s="32">
        <f t="shared" si="72"/>
        <v>29847.149533333337</v>
      </c>
      <c r="BL159" s="32">
        <f t="shared" si="73"/>
        <v>2001.855599999999</v>
      </c>
      <c r="BM159" s="32">
        <f t="shared" si="73"/>
        <v>-747.10089999999764</v>
      </c>
      <c r="BN159" s="32">
        <f t="shared" si="73"/>
        <v>-1621.2335999999996</v>
      </c>
      <c r="BP159" s="32">
        <f t="shared" si="74"/>
        <v>14.5062</v>
      </c>
      <c r="BQ159" s="32">
        <f t="shared" si="74"/>
        <v>49.259399999999999</v>
      </c>
      <c r="BR159" s="32">
        <f t="shared" si="74"/>
        <v>29066.402399999999</v>
      </c>
      <c r="BT159" s="32">
        <f t="shared" si="75"/>
        <v>2016.361799999999</v>
      </c>
      <c r="BU159" s="32">
        <f t="shared" si="75"/>
        <v>-697.84149999999761</v>
      </c>
      <c r="BV159" s="32">
        <f t="shared" si="75"/>
        <v>27445.168799999999</v>
      </c>
      <c r="BX159" s="3">
        <v>0</v>
      </c>
      <c r="BY159" s="3">
        <v>0</v>
      </c>
      <c r="BZ159" s="3">
        <v>0</v>
      </c>
    </row>
    <row r="160" spans="1:78" x14ac:dyDescent="0.2">
      <c r="A160" s="207"/>
      <c r="B160" s="207"/>
      <c r="C160" s="34" t="s">
        <v>193</v>
      </c>
      <c r="D160" s="60">
        <v>3058</v>
      </c>
      <c r="E160" s="35">
        <v>-9999999</v>
      </c>
      <c r="F160" s="60">
        <v>29974</v>
      </c>
      <c r="G160" s="8"/>
      <c r="H160" s="27">
        <v>776</v>
      </c>
      <c r="I160" s="35">
        <v>-9999999</v>
      </c>
      <c r="J160" s="27">
        <v>745</v>
      </c>
      <c r="K160" s="64"/>
      <c r="L160" s="28">
        <f t="shared" si="84"/>
        <v>22179.979800000001</v>
      </c>
      <c r="M160" s="28">
        <f>+AC160</f>
        <v>11173.6739</v>
      </c>
      <c r="N160" s="28">
        <f t="shared" ref="N160:N182" si="87">+F160*N$5</f>
        <v>289255.09480000002</v>
      </c>
      <c r="P160" s="28">
        <f t="shared" si="85"/>
        <v>5628.4056</v>
      </c>
      <c r="Q160" s="28">
        <f>+AG160</f>
        <v>8817.4326000000001</v>
      </c>
      <c r="R160" s="28">
        <f t="shared" ref="R160:R175" si="88">+J160*R$5</f>
        <v>7189.3990000000003</v>
      </c>
      <c r="T160" s="29">
        <v>1635</v>
      </c>
      <c r="U160" s="29">
        <v>1361</v>
      </c>
      <c r="V160" s="29">
        <v>1736</v>
      </c>
      <c r="X160" s="54">
        <v>1107</v>
      </c>
      <c r="Y160" s="54">
        <v>1074</v>
      </c>
      <c r="Z160" s="54">
        <v>832</v>
      </c>
      <c r="AB160" s="28">
        <f t="shared" si="70"/>
        <v>11858.818499999999</v>
      </c>
      <c r="AC160" s="28">
        <f t="shared" si="70"/>
        <v>11173.6739</v>
      </c>
      <c r="AD160" s="28">
        <f t="shared" si="70"/>
        <v>16752.747200000002</v>
      </c>
      <c r="AF160" s="28">
        <f t="shared" si="82"/>
        <v>8029.1817000000001</v>
      </c>
      <c r="AG160" s="28">
        <f t="shared" si="82"/>
        <v>8817.4326000000001</v>
      </c>
      <c r="AH160" s="28">
        <f t="shared" si="82"/>
        <v>8028.9664000000002</v>
      </c>
      <c r="AJ160" s="28">
        <f t="shared" si="61"/>
        <v>21123.790285714287</v>
      </c>
      <c r="AK160" s="28">
        <f t="shared" si="62"/>
        <v>10641.594190476189</v>
      </c>
      <c r="AL160" s="28">
        <f t="shared" si="63"/>
        <v>275481.04266666668</v>
      </c>
      <c r="AN160" s="28">
        <f t="shared" si="71"/>
        <v>8029.1817000000001</v>
      </c>
      <c r="AO160" s="28">
        <f t="shared" si="71"/>
        <v>8817.4326000000001</v>
      </c>
      <c r="AP160" s="28">
        <f t="shared" si="71"/>
        <v>8028.9664000000002</v>
      </c>
      <c r="AR160" s="31"/>
      <c r="AS160" s="31"/>
      <c r="AT160" s="31"/>
      <c r="AV160" s="31"/>
      <c r="AW160" s="31"/>
      <c r="AX160" s="31"/>
      <c r="AZ160" s="32">
        <f t="shared" si="83"/>
        <v>-9264.9717857142878</v>
      </c>
      <c r="BA160" s="32">
        <f t="shared" si="83"/>
        <v>0</v>
      </c>
      <c r="BB160" s="32">
        <f t="shared" si="83"/>
        <v>-258728.29546666666</v>
      </c>
      <c r="BD160" s="32">
        <f t="shared" si="86"/>
        <v>2400.7761</v>
      </c>
      <c r="BE160" s="32">
        <f t="shared" si="86"/>
        <v>0</v>
      </c>
      <c r="BF160" s="32">
        <f t="shared" si="86"/>
        <v>839.56739999999991</v>
      </c>
      <c r="BG160" s="33"/>
      <c r="BH160" s="32">
        <f t="shared" si="72"/>
        <v>-6864.1956857142877</v>
      </c>
      <c r="BI160" s="32">
        <f t="shared" si="72"/>
        <v>0</v>
      </c>
      <c r="BJ160" s="32">
        <f t="shared" si="72"/>
        <v>-257888.72806666666</v>
      </c>
      <c r="BL160" s="32">
        <f t="shared" si="73"/>
        <v>-10321.161300000002</v>
      </c>
      <c r="BM160" s="32">
        <f t="shared" si="73"/>
        <v>0</v>
      </c>
      <c r="BN160" s="32">
        <f t="shared" si="73"/>
        <v>-272502.34760000004</v>
      </c>
      <c r="BP160" s="32">
        <f t="shared" si="74"/>
        <v>2400.7761</v>
      </c>
      <c r="BQ160" s="32">
        <f t="shared" si="74"/>
        <v>0</v>
      </c>
      <c r="BR160" s="32">
        <f t="shared" si="74"/>
        <v>839.56739999999991</v>
      </c>
      <c r="BT160" s="32">
        <f t="shared" si="75"/>
        <v>-7920.3852000000015</v>
      </c>
      <c r="BU160" s="32">
        <f t="shared" si="75"/>
        <v>0</v>
      </c>
      <c r="BV160" s="32">
        <f t="shared" si="75"/>
        <v>-271662.78020000004</v>
      </c>
      <c r="BX160" s="3">
        <v>0</v>
      </c>
      <c r="BY160" s="3">
        <v>0</v>
      </c>
      <c r="BZ160" s="3">
        <v>0</v>
      </c>
    </row>
    <row r="161" spans="1:78" x14ac:dyDescent="0.2">
      <c r="A161" s="207"/>
      <c r="B161" s="207"/>
      <c r="C161" s="34" t="s">
        <v>194</v>
      </c>
      <c r="D161" s="60">
        <v>378336</v>
      </c>
      <c r="E161" s="60">
        <v>313998</v>
      </c>
      <c r="F161" s="60">
        <v>287948</v>
      </c>
      <c r="G161" s="8"/>
      <c r="H161" s="25">
        <v>284551</v>
      </c>
      <c r="I161" s="25">
        <v>271271</v>
      </c>
      <c r="J161" s="25">
        <v>289177</v>
      </c>
      <c r="K161" s="64"/>
      <c r="L161" s="28">
        <f t="shared" si="84"/>
        <v>2744108.8415999999</v>
      </c>
      <c r="M161" s="28">
        <f t="shared" si="84"/>
        <v>2577892.1801999998</v>
      </c>
      <c r="N161" s="28">
        <f t="shared" si="87"/>
        <v>2778755.7895999998</v>
      </c>
      <c r="P161" s="28">
        <f t="shared" si="85"/>
        <v>2063876.8581000001</v>
      </c>
      <c r="Q161" s="28">
        <f t="shared" si="85"/>
        <v>2227107.7829</v>
      </c>
      <c r="R161" s="28">
        <f t="shared" si="88"/>
        <v>2790615.8854</v>
      </c>
      <c r="T161" s="29">
        <v>242410</v>
      </c>
      <c r="U161" s="29">
        <v>250856</v>
      </c>
      <c r="V161" s="29">
        <v>315067</v>
      </c>
      <c r="X161" s="54">
        <v>263204</v>
      </c>
      <c r="Y161" s="54">
        <v>252669</v>
      </c>
      <c r="Z161" s="54">
        <v>273002</v>
      </c>
      <c r="AB161" s="28">
        <f t="shared" si="70"/>
        <v>1758223.9709999999</v>
      </c>
      <c r="AC161" s="28">
        <f t="shared" si="70"/>
        <v>2059502.6743999999</v>
      </c>
      <c r="AD161" s="28">
        <f t="shared" si="70"/>
        <v>3040459.5633999999</v>
      </c>
      <c r="AF161" s="28">
        <f t="shared" si="82"/>
        <v>1909044.9324</v>
      </c>
      <c r="AG161" s="28">
        <f t="shared" si="82"/>
        <v>2074387.2230999998</v>
      </c>
      <c r="AH161" s="28">
        <f t="shared" si="82"/>
        <v>2634523.9004000002</v>
      </c>
      <c r="AJ161" s="28">
        <f t="shared" si="61"/>
        <v>2613436.9919999996</v>
      </c>
      <c r="AK161" s="28">
        <f t="shared" si="62"/>
        <v>2455135.4097142853</v>
      </c>
      <c r="AL161" s="28">
        <f t="shared" si="63"/>
        <v>2646434.0853333329</v>
      </c>
      <c r="AN161" s="28">
        <f t="shared" si="71"/>
        <v>1909044.9324</v>
      </c>
      <c r="AO161" s="28">
        <f t="shared" si="71"/>
        <v>2074387.2230999998</v>
      </c>
      <c r="AP161" s="28">
        <f t="shared" si="71"/>
        <v>2634523.9004000002</v>
      </c>
      <c r="AR161" s="31"/>
      <c r="AS161" s="31"/>
      <c r="AT161" s="31"/>
      <c r="AV161" s="31"/>
      <c r="AW161" s="31"/>
      <c r="AX161" s="31"/>
      <c r="AZ161" s="32">
        <f t="shared" si="83"/>
        <v>-855213.02099999972</v>
      </c>
      <c r="BA161" s="32">
        <f t="shared" si="83"/>
        <v>-395632.73531428538</v>
      </c>
      <c r="BB161" s="32">
        <f t="shared" si="83"/>
        <v>394025.47806666698</v>
      </c>
      <c r="BD161" s="32">
        <f t="shared" si="86"/>
        <v>-154831.92570000002</v>
      </c>
      <c r="BE161" s="32">
        <f t="shared" si="86"/>
        <v>-152720.55980000016</v>
      </c>
      <c r="BF161" s="32">
        <f t="shared" si="86"/>
        <v>-156091.98499999987</v>
      </c>
      <c r="BG161" s="33"/>
      <c r="BH161" s="32">
        <f t="shared" si="72"/>
        <v>-1010044.9466999997</v>
      </c>
      <c r="BI161" s="32">
        <f t="shared" si="72"/>
        <v>-548353.29511428555</v>
      </c>
      <c r="BJ161" s="32">
        <f t="shared" si="72"/>
        <v>237933.49306666711</v>
      </c>
      <c r="BL161" s="32">
        <f t="shared" si="73"/>
        <v>-985884.87060000002</v>
      </c>
      <c r="BM161" s="32">
        <f t="shared" si="73"/>
        <v>-518389.50579999993</v>
      </c>
      <c r="BN161" s="32">
        <f t="shared" si="73"/>
        <v>261703.77380000008</v>
      </c>
      <c r="BP161" s="32">
        <f t="shared" si="74"/>
        <v>-154831.92570000002</v>
      </c>
      <c r="BQ161" s="32">
        <f t="shared" si="74"/>
        <v>-152720.55980000016</v>
      </c>
      <c r="BR161" s="32">
        <f t="shared" si="74"/>
        <v>-156091.98499999987</v>
      </c>
      <c r="BT161" s="32">
        <f t="shared" si="75"/>
        <v>-1140716.7963</v>
      </c>
      <c r="BU161" s="32">
        <f t="shared" si="75"/>
        <v>-671110.06560000009</v>
      </c>
      <c r="BV161" s="32">
        <f t="shared" si="75"/>
        <v>105611.78880000021</v>
      </c>
      <c r="BX161" s="3">
        <v>0</v>
      </c>
      <c r="BY161" s="3">
        <v>0</v>
      </c>
      <c r="BZ161" s="3">
        <v>0</v>
      </c>
    </row>
    <row r="162" spans="1:78" x14ac:dyDescent="0.2">
      <c r="A162" s="208"/>
      <c r="B162" s="208"/>
      <c r="C162" s="40" t="s">
        <v>195</v>
      </c>
      <c r="D162" s="60">
        <v>35854</v>
      </c>
      <c r="E162" s="60">
        <v>22647</v>
      </c>
      <c r="F162" s="60">
        <v>36364</v>
      </c>
      <c r="G162" s="8"/>
      <c r="H162" s="25">
        <v>29611</v>
      </c>
      <c r="I162" s="25">
        <v>25970</v>
      </c>
      <c r="J162" s="25">
        <v>30979</v>
      </c>
      <c r="L162" s="28">
        <f t="shared" si="84"/>
        <v>260052.64739999999</v>
      </c>
      <c r="M162" s="28">
        <f t="shared" si="84"/>
        <v>185929.6053</v>
      </c>
      <c r="N162" s="28">
        <f t="shared" si="87"/>
        <v>350919.87280000001</v>
      </c>
      <c r="P162" s="28">
        <f t="shared" si="85"/>
        <v>214771.5441</v>
      </c>
      <c r="Q162" s="28">
        <f t="shared" si="85"/>
        <v>213211.10299999997</v>
      </c>
      <c r="R162" s="28">
        <f t="shared" si="88"/>
        <v>298953.54580000002</v>
      </c>
      <c r="T162" s="29">
        <v>36711</v>
      </c>
      <c r="U162" s="29">
        <v>26421</v>
      </c>
      <c r="V162" s="29">
        <v>29604</v>
      </c>
      <c r="X162" s="54">
        <v>29589</v>
      </c>
      <c r="Y162" s="54">
        <v>30986</v>
      </c>
      <c r="Z162" s="54">
        <v>32806</v>
      </c>
      <c r="AB162" s="28">
        <f t="shared" si="70"/>
        <v>266268.55410000001</v>
      </c>
      <c r="AC162" s="28">
        <f t="shared" si="70"/>
        <v>216913.76789999998</v>
      </c>
      <c r="AD162" s="28">
        <f t="shared" si="70"/>
        <v>285684.5208</v>
      </c>
      <c r="AF162" s="28">
        <f t="shared" si="82"/>
        <v>214611.97589999999</v>
      </c>
      <c r="AG162" s="28">
        <f t="shared" si="82"/>
        <v>254391.96139999997</v>
      </c>
      <c r="AH162" s="28">
        <f t="shared" si="82"/>
        <v>316584.46120000002</v>
      </c>
      <c r="AJ162" s="28">
        <f t="shared" si="61"/>
        <v>247669.18799999997</v>
      </c>
      <c r="AK162" s="28">
        <f t="shared" si="62"/>
        <v>177075.81457142855</v>
      </c>
      <c r="AL162" s="28">
        <f t="shared" si="63"/>
        <v>334209.40266666666</v>
      </c>
      <c r="AN162" s="28">
        <f t="shared" si="71"/>
        <v>214611.97589999999</v>
      </c>
      <c r="AO162" s="28">
        <f t="shared" si="71"/>
        <v>254391.96139999997</v>
      </c>
      <c r="AP162" s="28">
        <f t="shared" si="71"/>
        <v>316584.46120000002</v>
      </c>
      <c r="AR162" s="31"/>
      <c r="AS162" s="31"/>
      <c r="AT162" s="31"/>
      <c r="AV162" s="31"/>
      <c r="AW162" s="31"/>
      <c r="AX162" s="31"/>
      <c r="AZ162" s="32">
        <f t="shared" si="83"/>
        <v>18599.366100000043</v>
      </c>
      <c r="BA162" s="32">
        <f t="shared" si="83"/>
        <v>39837.953328571428</v>
      </c>
      <c r="BB162" s="32">
        <f t="shared" si="83"/>
        <v>-48524.881866666663</v>
      </c>
      <c r="BD162" s="32">
        <f t="shared" si="86"/>
        <v>-159.5682000000088</v>
      </c>
      <c r="BE162" s="32">
        <f t="shared" si="86"/>
        <v>41180.858399999997</v>
      </c>
      <c r="BF162" s="32">
        <f t="shared" si="86"/>
        <v>17630.915399999998</v>
      </c>
      <c r="BG162" s="33"/>
      <c r="BH162" s="32">
        <f t="shared" si="72"/>
        <v>18439.797900000034</v>
      </c>
      <c r="BI162" s="32">
        <f t="shared" si="72"/>
        <v>81018.811728571425</v>
      </c>
      <c r="BJ162" s="32">
        <f t="shared" si="72"/>
        <v>-30893.966466666665</v>
      </c>
      <c r="BL162" s="32">
        <f t="shared" si="73"/>
        <v>6215.9067000000214</v>
      </c>
      <c r="BM162" s="32">
        <f t="shared" si="73"/>
        <v>30984.162599999981</v>
      </c>
      <c r="BN162" s="32">
        <f t="shared" si="73"/>
        <v>-65235.352000000014</v>
      </c>
      <c r="BP162" s="32">
        <f t="shared" si="74"/>
        <v>-159.5682000000088</v>
      </c>
      <c r="BQ162" s="32">
        <f t="shared" si="74"/>
        <v>41180.858399999997</v>
      </c>
      <c r="BR162" s="32">
        <f t="shared" si="74"/>
        <v>17630.915399999998</v>
      </c>
      <c r="BT162" s="32">
        <f t="shared" si="75"/>
        <v>6056.3385000000126</v>
      </c>
      <c r="BU162" s="32">
        <f t="shared" si="75"/>
        <v>72165.020999999979</v>
      </c>
      <c r="BV162" s="32">
        <f t="shared" si="75"/>
        <v>-47604.436600000015</v>
      </c>
      <c r="BX162" s="3">
        <v>0</v>
      </c>
      <c r="BY162" s="3">
        <v>0</v>
      </c>
      <c r="BZ162" s="3">
        <v>0</v>
      </c>
    </row>
    <row r="163" spans="1:78" x14ac:dyDescent="0.2">
      <c r="A163" s="207" t="s">
        <v>196</v>
      </c>
      <c r="B163" s="207" t="s">
        <v>197</v>
      </c>
      <c r="C163" s="34" t="s">
        <v>198</v>
      </c>
      <c r="D163" s="60">
        <v>6118</v>
      </c>
      <c r="E163" s="60">
        <v>8062</v>
      </c>
      <c r="F163" s="60">
        <v>14526</v>
      </c>
      <c r="G163" s="8"/>
      <c r="H163" s="25">
        <v>14722</v>
      </c>
      <c r="I163" s="25">
        <v>24538</v>
      </c>
      <c r="J163" s="25">
        <v>27634</v>
      </c>
      <c r="L163" s="28">
        <f t="shared" si="84"/>
        <v>44374.465799999998</v>
      </c>
      <c r="M163" s="28">
        <f t="shared" si="84"/>
        <v>66188.213799999998</v>
      </c>
      <c r="N163" s="28">
        <f t="shared" si="87"/>
        <v>140178.8052</v>
      </c>
      <c r="P163" s="28">
        <f t="shared" si="85"/>
        <v>106780.1382</v>
      </c>
      <c r="Q163" s="28">
        <f t="shared" si="85"/>
        <v>201454.52619999999</v>
      </c>
      <c r="R163" s="28">
        <f t="shared" si="88"/>
        <v>266673.62679999997</v>
      </c>
      <c r="T163" s="29">
        <v>105</v>
      </c>
      <c r="U163" s="29">
        <v>246</v>
      </c>
      <c r="V163" s="29">
        <v>269</v>
      </c>
      <c r="X163" s="54">
        <v>14646</v>
      </c>
      <c r="Y163" s="54">
        <v>7734</v>
      </c>
      <c r="Z163" s="54">
        <v>26131</v>
      </c>
      <c r="AB163" s="28">
        <f t="shared" si="70"/>
        <v>761.57550000000003</v>
      </c>
      <c r="AC163" s="28">
        <f t="shared" si="70"/>
        <v>2019.6353999999999</v>
      </c>
      <c r="AD163" s="28">
        <f t="shared" si="70"/>
        <v>2595.9038</v>
      </c>
      <c r="AF163" s="28">
        <f t="shared" si="82"/>
        <v>106228.9026</v>
      </c>
      <c r="AG163" s="28">
        <f t="shared" si="82"/>
        <v>63495.366599999994</v>
      </c>
      <c r="AH163" s="28">
        <f t="shared" si="82"/>
        <v>252169.3762</v>
      </c>
      <c r="AJ163" s="28">
        <f t="shared" si="61"/>
        <v>42261.395999999993</v>
      </c>
      <c r="AK163" s="28">
        <f t="shared" si="62"/>
        <v>63036.394095238087</v>
      </c>
      <c r="AL163" s="28">
        <f t="shared" si="63"/>
        <v>133503.62400000001</v>
      </c>
      <c r="AN163" s="28">
        <f t="shared" si="71"/>
        <v>106228.9026</v>
      </c>
      <c r="AO163" s="28">
        <f t="shared" si="71"/>
        <v>63495.366599999994</v>
      </c>
      <c r="AP163" s="28">
        <f t="shared" si="71"/>
        <v>252169.3762</v>
      </c>
      <c r="AR163" s="31"/>
      <c r="AS163" s="31"/>
      <c r="AT163" s="31"/>
      <c r="AV163" s="31"/>
      <c r="AW163" s="31"/>
      <c r="AX163" s="31"/>
      <c r="AZ163" s="32">
        <f t="shared" si="83"/>
        <v>-41499.820499999994</v>
      </c>
      <c r="BA163" s="32">
        <f t="shared" si="83"/>
        <v>-61016.758695238088</v>
      </c>
      <c r="BB163" s="32">
        <f t="shared" si="83"/>
        <v>-130907.72020000001</v>
      </c>
      <c r="BD163" s="32">
        <f t="shared" si="86"/>
        <v>-551.23559999999998</v>
      </c>
      <c r="BE163" s="32">
        <f t="shared" si="86"/>
        <v>-137959.15960000001</v>
      </c>
      <c r="BF163" s="32">
        <f t="shared" si="86"/>
        <v>-14504.25059999997</v>
      </c>
      <c r="BG163" s="33"/>
      <c r="BH163" s="32">
        <f t="shared" si="72"/>
        <v>-42051.056099999994</v>
      </c>
      <c r="BI163" s="32">
        <f t="shared" si="72"/>
        <v>-198975.91829523811</v>
      </c>
      <c r="BJ163" s="32">
        <f t="shared" si="72"/>
        <v>-145411.97079999998</v>
      </c>
      <c r="BL163" s="32">
        <f t="shared" si="73"/>
        <v>-43612.890299999999</v>
      </c>
      <c r="BM163" s="32">
        <f t="shared" si="73"/>
        <v>-64168.578399999999</v>
      </c>
      <c r="BN163" s="32">
        <f t="shared" si="73"/>
        <v>-137582.9014</v>
      </c>
      <c r="BP163" s="32">
        <f t="shared" si="74"/>
        <v>-551.23559999999998</v>
      </c>
      <c r="BQ163" s="32">
        <f t="shared" si="74"/>
        <v>-137959.15960000001</v>
      </c>
      <c r="BR163" s="32">
        <f t="shared" si="74"/>
        <v>-14504.25059999997</v>
      </c>
      <c r="BT163" s="32">
        <f t="shared" si="75"/>
        <v>-44164.125899999999</v>
      </c>
      <c r="BU163" s="32">
        <f t="shared" si="75"/>
        <v>-202127.73800000001</v>
      </c>
      <c r="BV163" s="32">
        <f t="shared" si="75"/>
        <v>-152087.15199999997</v>
      </c>
      <c r="BX163" s="3">
        <v>0</v>
      </c>
      <c r="BY163" s="3">
        <v>0</v>
      </c>
      <c r="BZ163" s="3">
        <v>0</v>
      </c>
    </row>
    <row r="164" spans="1:78" x14ac:dyDescent="0.2">
      <c r="A164" s="207"/>
      <c r="B164" s="207"/>
      <c r="C164" s="34" t="s">
        <v>199</v>
      </c>
      <c r="D164" s="60">
        <v>1962</v>
      </c>
      <c r="E164" s="60">
        <v>2144</v>
      </c>
      <c r="F164" s="60">
        <v>2220</v>
      </c>
      <c r="G164" s="8"/>
      <c r="H164" s="27">
        <v>0</v>
      </c>
      <c r="I164" s="25">
        <v>1220</v>
      </c>
      <c r="J164" s="27">
        <v>526</v>
      </c>
      <c r="L164" s="28">
        <f t="shared" si="84"/>
        <v>14230.582199999999</v>
      </c>
      <c r="M164" s="28">
        <f t="shared" si="84"/>
        <v>17602.025599999997</v>
      </c>
      <c r="N164" s="28">
        <f t="shared" si="87"/>
        <v>21423.444</v>
      </c>
      <c r="P164" s="28">
        <f t="shared" si="85"/>
        <v>0</v>
      </c>
      <c r="Q164" s="28">
        <f t="shared" si="85"/>
        <v>10016.078</v>
      </c>
      <c r="R164" s="28">
        <f t="shared" si="88"/>
        <v>5076.0051999999996</v>
      </c>
      <c r="T164" s="29">
        <v>51</v>
      </c>
      <c r="U164" s="29">
        <v>74</v>
      </c>
      <c r="V164" s="29">
        <v>96</v>
      </c>
      <c r="X164" s="54">
        <v>227</v>
      </c>
      <c r="Y164" s="54">
        <v>1626</v>
      </c>
      <c r="Z164" s="54">
        <v>998</v>
      </c>
      <c r="AA164" s="36"/>
      <c r="AB164" s="28">
        <f t="shared" si="70"/>
        <v>369.90809999999999</v>
      </c>
      <c r="AC164" s="28">
        <f t="shared" si="70"/>
        <v>607.5326</v>
      </c>
      <c r="AD164" s="28">
        <f t="shared" si="70"/>
        <v>926.41920000000005</v>
      </c>
      <c r="AF164" s="28">
        <f t="shared" si="82"/>
        <v>1646.4537</v>
      </c>
      <c r="AG164" s="28">
        <f t="shared" si="82"/>
        <v>13349.297399999999</v>
      </c>
      <c r="AH164" s="28">
        <f t="shared" si="82"/>
        <v>9630.8996000000006</v>
      </c>
      <c r="AJ164" s="28">
        <f t="shared" si="61"/>
        <v>13552.935428571427</v>
      </c>
      <c r="AK164" s="28">
        <f t="shared" si="62"/>
        <v>16763.833904761901</v>
      </c>
      <c r="AL164" s="28">
        <f t="shared" si="63"/>
        <v>20403.28</v>
      </c>
      <c r="AN164" s="28">
        <f t="shared" si="71"/>
        <v>1646.4537</v>
      </c>
      <c r="AO164" s="28">
        <f t="shared" si="71"/>
        <v>13349.297399999999</v>
      </c>
      <c r="AP164" s="28">
        <f t="shared" si="71"/>
        <v>9630.8996000000006</v>
      </c>
      <c r="AR164" s="31"/>
      <c r="AS164" s="31"/>
      <c r="AT164" s="31"/>
      <c r="AV164" s="31"/>
      <c r="AW164" s="31"/>
      <c r="AX164" s="31"/>
      <c r="AZ164" s="32">
        <f t="shared" si="83"/>
        <v>-13183.027328571427</v>
      </c>
      <c r="BA164" s="32">
        <f t="shared" si="83"/>
        <v>-16156.301304761901</v>
      </c>
      <c r="BB164" s="32">
        <f t="shared" si="83"/>
        <v>-19476.860799999999</v>
      </c>
      <c r="BD164" s="32">
        <f t="shared" si="86"/>
        <v>1646.4537</v>
      </c>
      <c r="BE164" s="32">
        <f t="shared" si="86"/>
        <v>3333.2194</v>
      </c>
      <c r="BF164" s="32">
        <f t="shared" si="86"/>
        <v>4554.894400000001</v>
      </c>
      <c r="BG164" s="33"/>
      <c r="BH164" s="32">
        <f t="shared" si="72"/>
        <v>-11536.573628571427</v>
      </c>
      <c r="BI164" s="32">
        <f t="shared" si="72"/>
        <v>-12823.081904761901</v>
      </c>
      <c r="BJ164" s="32">
        <f t="shared" si="72"/>
        <v>-14921.966399999998</v>
      </c>
      <c r="BL164" s="32">
        <f t="shared" si="73"/>
        <v>-13860.674099999998</v>
      </c>
      <c r="BM164" s="32">
        <f t="shared" si="73"/>
        <v>-16994.492999999999</v>
      </c>
      <c r="BN164" s="32">
        <f t="shared" si="73"/>
        <v>-20497.024799999999</v>
      </c>
      <c r="BP164" s="32">
        <f t="shared" si="74"/>
        <v>1646.4537</v>
      </c>
      <c r="BQ164" s="32">
        <f t="shared" si="74"/>
        <v>3333.2194</v>
      </c>
      <c r="BR164" s="32">
        <f t="shared" si="74"/>
        <v>4554.894400000001</v>
      </c>
      <c r="BT164" s="32">
        <f t="shared" si="75"/>
        <v>-12214.220399999998</v>
      </c>
      <c r="BU164" s="32">
        <f t="shared" si="75"/>
        <v>-13661.273599999999</v>
      </c>
      <c r="BV164" s="32">
        <f t="shared" si="75"/>
        <v>-15942.130399999998</v>
      </c>
      <c r="BX164" s="3">
        <v>0</v>
      </c>
      <c r="BY164" s="3">
        <v>0</v>
      </c>
      <c r="BZ164" s="3">
        <v>0</v>
      </c>
    </row>
    <row r="165" spans="1:78" x14ac:dyDescent="0.2">
      <c r="A165" s="207"/>
      <c r="B165" s="207"/>
      <c r="C165" s="34" t="s">
        <v>200</v>
      </c>
      <c r="D165" s="60">
        <v>463761</v>
      </c>
      <c r="E165" s="60">
        <v>685414</v>
      </c>
      <c r="F165" s="60">
        <v>781694</v>
      </c>
      <c r="G165" s="8"/>
      <c r="H165" s="25">
        <v>114617</v>
      </c>
      <c r="I165" s="25">
        <v>278745</v>
      </c>
      <c r="J165" s="25">
        <v>286229</v>
      </c>
      <c r="L165" s="28">
        <f t="shared" si="84"/>
        <v>3363704.9090999998</v>
      </c>
      <c r="M165" s="28">
        <f t="shared" si="84"/>
        <v>5627180.3986</v>
      </c>
      <c r="N165" s="28">
        <f t="shared" si="87"/>
        <v>7543503.4387999997</v>
      </c>
      <c r="P165" s="28">
        <f t="shared" si="85"/>
        <v>831328.56270000001</v>
      </c>
      <c r="Q165" s="28">
        <f t="shared" si="85"/>
        <v>2288468.5754999998</v>
      </c>
      <c r="R165" s="28">
        <f t="shared" si="88"/>
        <v>2762167.0957999998</v>
      </c>
      <c r="T165" s="29">
        <v>303375</v>
      </c>
      <c r="U165" s="29">
        <v>427333</v>
      </c>
      <c r="V165" s="29">
        <v>403323</v>
      </c>
      <c r="X165" s="54">
        <v>172586</v>
      </c>
      <c r="Y165" s="54">
        <v>202114</v>
      </c>
      <c r="Z165" s="54">
        <v>377954</v>
      </c>
      <c r="AB165" s="28">
        <f t="shared" si="70"/>
        <v>2200409.2124999999</v>
      </c>
      <c r="AC165" s="28">
        <f t="shared" si="70"/>
        <v>3508361.1966999997</v>
      </c>
      <c r="AD165" s="28">
        <f t="shared" si="70"/>
        <v>3892147.6146</v>
      </c>
      <c r="AF165" s="28">
        <f t="shared" si="82"/>
        <v>1251783.5166</v>
      </c>
      <c r="AG165" s="28">
        <f t="shared" si="82"/>
        <v>1659335.7285999998</v>
      </c>
      <c r="AH165" s="28">
        <f t="shared" si="82"/>
        <v>3647331.6908</v>
      </c>
      <c r="AJ165" s="28">
        <f t="shared" si="61"/>
        <v>3203528.4848571424</v>
      </c>
      <c r="AK165" s="28">
        <f t="shared" si="62"/>
        <v>5359219.4272380946</v>
      </c>
      <c r="AL165" s="28">
        <f t="shared" si="63"/>
        <v>7184288.9893333325</v>
      </c>
      <c r="AN165" s="28">
        <f t="shared" si="71"/>
        <v>1251783.5166</v>
      </c>
      <c r="AO165" s="28">
        <f t="shared" si="71"/>
        <v>1659335.7285999998</v>
      </c>
      <c r="AP165" s="28">
        <f t="shared" si="71"/>
        <v>3647331.6908</v>
      </c>
      <c r="AR165" s="31"/>
      <c r="AS165" s="31"/>
      <c r="AT165" s="31"/>
      <c r="AV165" s="31"/>
      <c r="AW165" s="31"/>
      <c r="AX165" s="31"/>
      <c r="AZ165" s="32">
        <f t="shared" si="83"/>
        <v>-1003119.2723571425</v>
      </c>
      <c r="BA165" s="32">
        <f t="shared" si="83"/>
        <v>-1850858.2305380949</v>
      </c>
      <c r="BB165" s="32">
        <f t="shared" si="83"/>
        <v>-3292141.3747333325</v>
      </c>
      <c r="BD165" s="32">
        <f t="shared" si="86"/>
        <v>420454.95389999996</v>
      </c>
      <c r="BE165" s="32">
        <f t="shared" si="86"/>
        <v>-629132.8469</v>
      </c>
      <c r="BF165" s="32">
        <f t="shared" si="86"/>
        <v>885164.5950000002</v>
      </c>
      <c r="BG165" s="33"/>
      <c r="BH165" s="32">
        <f t="shared" si="72"/>
        <v>-582664.31845714257</v>
      </c>
      <c r="BI165" s="32">
        <f t="shared" si="72"/>
        <v>-2479991.0774380947</v>
      </c>
      <c r="BJ165" s="32">
        <f t="shared" si="72"/>
        <v>-2406976.7797333323</v>
      </c>
      <c r="BL165" s="32">
        <f t="shared" si="73"/>
        <v>-1163295.6965999999</v>
      </c>
      <c r="BM165" s="32">
        <f t="shared" si="73"/>
        <v>-2118819.2019000002</v>
      </c>
      <c r="BN165" s="32">
        <f t="shared" si="73"/>
        <v>-3651355.8241999997</v>
      </c>
      <c r="BP165" s="32">
        <f t="shared" si="74"/>
        <v>420454.95389999996</v>
      </c>
      <c r="BQ165" s="32">
        <f t="shared" si="74"/>
        <v>-629132.8469</v>
      </c>
      <c r="BR165" s="32">
        <f t="shared" si="74"/>
        <v>885164.5950000002</v>
      </c>
      <c r="BT165" s="32">
        <f t="shared" si="75"/>
        <v>-742840.74269999994</v>
      </c>
      <c r="BU165" s="32">
        <f t="shared" si="75"/>
        <v>-2747952.0488</v>
      </c>
      <c r="BV165" s="32">
        <f t="shared" si="75"/>
        <v>-2766191.2291999995</v>
      </c>
      <c r="BX165" s="3">
        <v>0</v>
      </c>
      <c r="BY165" s="3">
        <v>0</v>
      </c>
      <c r="BZ165" s="3">
        <v>0</v>
      </c>
    </row>
    <row r="166" spans="1:78" x14ac:dyDescent="0.2">
      <c r="A166" s="207"/>
      <c r="B166" s="207"/>
      <c r="C166" s="34" t="s">
        <v>201</v>
      </c>
      <c r="D166" s="60">
        <v>134662</v>
      </c>
      <c r="E166" s="60">
        <v>111534</v>
      </c>
      <c r="F166" s="60">
        <v>78224</v>
      </c>
      <c r="G166" s="8"/>
      <c r="H166" s="25">
        <v>83632</v>
      </c>
      <c r="I166" s="25">
        <v>157174</v>
      </c>
      <c r="J166" s="25">
        <v>149918</v>
      </c>
      <c r="L166" s="28">
        <f t="shared" si="84"/>
        <v>976716.95219999994</v>
      </c>
      <c r="M166" s="28">
        <f t="shared" si="84"/>
        <v>915682.98659999995</v>
      </c>
      <c r="N166" s="28">
        <f t="shared" si="87"/>
        <v>754877.24479999999</v>
      </c>
      <c r="P166" s="28">
        <f t="shared" si="85"/>
        <v>606591.25919999997</v>
      </c>
      <c r="Q166" s="28">
        <f t="shared" si="85"/>
        <v>1290382.8225999998</v>
      </c>
      <c r="R166" s="28">
        <f t="shared" si="88"/>
        <v>1446738.6835999999</v>
      </c>
      <c r="T166" s="29">
        <v>53671</v>
      </c>
      <c r="U166" s="29">
        <v>32823</v>
      </c>
      <c r="V166" s="29">
        <v>56048</v>
      </c>
      <c r="X166" s="54">
        <v>108847</v>
      </c>
      <c r="Y166" s="54">
        <v>176605</v>
      </c>
      <c r="Z166" s="54">
        <v>162473</v>
      </c>
      <c r="AB166" s="28">
        <f t="shared" si="70"/>
        <v>389281.13010000001</v>
      </c>
      <c r="AC166" s="28">
        <f t="shared" si="70"/>
        <v>269473.5477</v>
      </c>
      <c r="AD166" s="28">
        <f t="shared" si="70"/>
        <v>540874.40960000001</v>
      </c>
      <c r="AF166" s="28">
        <f t="shared" si="82"/>
        <v>789478.17570000002</v>
      </c>
      <c r="AG166" s="28">
        <f t="shared" si="82"/>
        <v>1449909.3894999998</v>
      </c>
      <c r="AH166" s="28">
        <f t="shared" si="82"/>
        <v>1567896.9446</v>
      </c>
      <c r="AJ166" s="28">
        <f t="shared" ref="AJ166:AJ229" si="89">IF(BX166=0,+L166/$AK$5,L166)</f>
        <v>930206.62114285701</v>
      </c>
      <c r="AK166" s="28">
        <f t="shared" ref="AK166:AK229" si="90">IF(BY166=0,+M166/$AK$5,M166)</f>
        <v>872079.03485714272</v>
      </c>
      <c r="AL166" s="28">
        <f t="shared" ref="AL166:AL229" si="91">IF(BZ166=0,+N166/$AK$5,N166)</f>
        <v>718930.7093333333</v>
      </c>
      <c r="AN166" s="28">
        <f t="shared" si="71"/>
        <v>789478.17570000002</v>
      </c>
      <c r="AO166" s="28">
        <f t="shared" si="71"/>
        <v>1449909.3894999998</v>
      </c>
      <c r="AP166" s="28">
        <f t="shared" si="71"/>
        <v>1567896.9446</v>
      </c>
      <c r="AR166" s="31"/>
      <c r="AS166" s="31"/>
      <c r="AT166" s="31"/>
      <c r="AV166" s="31"/>
      <c r="AW166" s="31"/>
      <c r="AX166" s="31"/>
      <c r="AZ166" s="32">
        <f t="shared" si="83"/>
        <v>-540925.49104285706</v>
      </c>
      <c r="BA166" s="32">
        <f t="shared" si="83"/>
        <v>-602605.48715714272</v>
      </c>
      <c r="BB166" s="32">
        <f t="shared" si="83"/>
        <v>-178056.29973333329</v>
      </c>
      <c r="BD166" s="32">
        <f t="shared" si="86"/>
        <v>182886.91650000005</v>
      </c>
      <c r="BE166" s="32">
        <f t="shared" si="86"/>
        <v>159526.56689999998</v>
      </c>
      <c r="BF166" s="32">
        <f t="shared" si="86"/>
        <v>121158.26100000017</v>
      </c>
      <c r="BG166" s="33"/>
      <c r="BH166" s="32">
        <f t="shared" si="72"/>
        <v>-358038.57454285701</v>
      </c>
      <c r="BI166" s="32">
        <f t="shared" si="72"/>
        <v>-443078.92025714274</v>
      </c>
      <c r="BJ166" s="32">
        <f t="shared" si="72"/>
        <v>-56898.038733333116</v>
      </c>
      <c r="BL166" s="32">
        <f t="shared" si="73"/>
        <v>-587435.82209999999</v>
      </c>
      <c r="BM166" s="32">
        <f t="shared" si="73"/>
        <v>-646209.43889999995</v>
      </c>
      <c r="BN166" s="32">
        <f t="shared" si="73"/>
        <v>-214002.83519999997</v>
      </c>
      <c r="BP166" s="32">
        <f t="shared" si="74"/>
        <v>182886.91650000005</v>
      </c>
      <c r="BQ166" s="32">
        <f t="shared" si="74"/>
        <v>159526.56689999998</v>
      </c>
      <c r="BR166" s="32">
        <f t="shared" si="74"/>
        <v>121158.26100000017</v>
      </c>
      <c r="BT166" s="32">
        <f t="shared" si="75"/>
        <v>-404548.90559999994</v>
      </c>
      <c r="BU166" s="32">
        <f t="shared" si="75"/>
        <v>-486682.87199999997</v>
      </c>
      <c r="BV166" s="32">
        <f t="shared" si="75"/>
        <v>-92844.574199999799</v>
      </c>
      <c r="BX166" s="3">
        <v>0</v>
      </c>
      <c r="BY166" s="3">
        <v>0</v>
      </c>
      <c r="BZ166" s="3">
        <v>0</v>
      </c>
    </row>
    <row r="167" spans="1:78" x14ac:dyDescent="0.2">
      <c r="A167" s="207"/>
      <c r="B167" s="206" t="s">
        <v>202</v>
      </c>
      <c r="C167" s="24" t="s">
        <v>203</v>
      </c>
      <c r="D167" s="60">
        <v>3755</v>
      </c>
      <c r="E167" s="31">
        <v>685</v>
      </c>
      <c r="F167" s="31">
        <v>620</v>
      </c>
      <c r="G167" s="8"/>
      <c r="H167" s="27">
        <v>5</v>
      </c>
      <c r="I167" s="27">
        <v>181</v>
      </c>
      <c r="J167" s="27">
        <v>3</v>
      </c>
      <c r="L167" s="28">
        <f t="shared" si="84"/>
        <v>27235.390500000001</v>
      </c>
      <c r="M167" s="28">
        <f t="shared" si="84"/>
        <v>5623.7814999999991</v>
      </c>
      <c r="N167" s="28">
        <f t="shared" si="87"/>
        <v>5983.1239999999998</v>
      </c>
      <c r="P167" s="28">
        <f t="shared" si="85"/>
        <v>36.265500000000003</v>
      </c>
      <c r="Q167" s="28">
        <f t="shared" si="85"/>
        <v>1485.9919</v>
      </c>
      <c r="R167" s="28">
        <f t="shared" si="88"/>
        <v>28.950600000000001</v>
      </c>
      <c r="T167" s="29">
        <v>7481</v>
      </c>
      <c r="U167" s="29">
        <v>471</v>
      </c>
      <c r="V167" s="29">
        <v>138</v>
      </c>
      <c r="X167" s="54">
        <v>500</v>
      </c>
      <c r="Y167" s="54">
        <v>470</v>
      </c>
      <c r="Z167" s="54">
        <v>605</v>
      </c>
      <c r="AB167" s="28">
        <f t="shared" si="70"/>
        <v>54260.441099999996</v>
      </c>
      <c r="AC167" s="28">
        <f t="shared" si="70"/>
        <v>3866.8628999999996</v>
      </c>
      <c r="AD167" s="28">
        <f t="shared" si="70"/>
        <v>1331.7275999999999</v>
      </c>
      <c r="AF167" s="28">
        <f t="shared" si="82"/>
        <v>3626.5499999999997</v>
      </c>
      <c r="AG167" s="28">
        <f t="shared" si="82"/>
        <v>3858.6529999999998</v>
      </c>
      <c r="AH167" s="28">
        <f t="shared" si="82"/>
        <v>5838.3710000000001</v>
      </c>
      <c r="AJ167" s="28">
        <f t="shared" si="89"/>
        <v>25938.467142857142</v>
      </c>
      <c r="AK167" s="28">
        <f t="shared" si="90"/>
        <v>5355.9823809523796</v>
      </c>
      <c r="AL167" s="28">
        <f t="shared" si="91"/>
        <v>5698.2133333333331</v>
      </c>
      <c r="AN167" s="28">
        <f t="shared" si="71"/>
        <v>3626.5499999999997</v>
      </c>
      <c r="AO167" s="28">
        <f t="shared" si="71"/>
        <v>3858.6529999999998</v>
      </c>
      <c r="AP167" s="28">
        <f t="shared" si="71"/>
        <v>5838.3710000000001</v>
      </c>
      <c r="AR167" s="31"/>
      <c r="AS167" s="31"/>
      <c r="AT167" s="31"/>
      <c r="AV167" s="31"/>
      <c r="AW167" s="31"/>
      <c r="AX167" s="31"/>
      <c r="AZ167" s="32">
        <f t="shared" si="83"/>
        <v>28321.973957142854</v>
      </c>
      <c r="BA167" s="32">
        <f t="shared" si="83"/>
        <v>-1489.1194809523799</v>
      </c>
      <c r="BB167" s="32">
        <f t="shared" si="83"/>
        <v>-4366.485733333333</v>
      </c>
      <c r="BD167" s="32">
        <f t="shared" si="86"/>
        <v>3590.2844999999998</v>
      </c>
      <c r="BE167" s="32">
        <f t="shared" si="86"/>
        <v>2372.6610999999998</v>
      </c>
      <c r="BF167" s="32">
        <f t="shared" si="86"/>
        <v>5809.4204</v>
      </c>
      <c r="BG167" s="33"/>
      <c r="BH167" s="32">
        <f t="shared" si="72"/>
        <v>31912.258457142852</v>
      </c>
      <c r="BI167" s="32">
        <f t="shared" si="72"/>
        <v>883.54161904761986</v>
      </c>
      <c r="BJ167" s="32">
        <f t="shared" si="72"/>
        <v>1442.934666666667</v>
      </c>
      <c r="BL167" s="32">
        <f t="shared" si="73"/>
        <v>27025.050599999995</v>
      </c>
      <c r="BM167" s="32">
        <f t="shared" si="73"/>
        <v>-1756.9185999999995</v>
      </c>
      <c r="BN167" s="32">
        <f t="shared" si="73"/>
        <v>-4651.3963999999996</v>
      </c>
      <c r="BP167" s="32">
        <f t="shared" si="74"/>
        <v>3590.2844999999998</v>
      </c>
      <c r="BQ167" s="32">
        <f t="shared" si="74"/>
        <v>2372.6610999999998</v>
      </c>
      <c r="BR167" s="32">
        <f t="shared" si="74"/>
        <v>5809.4204</v>
      </c>
      <c r="BT167" s="32">
        <f t="shared" si="75"/>
        <v>30615.335099999997</v>
      </c>
      <c r="BU167" s="32">
        <f t="shared" si="75"/>
        <v>615.74250000000029</v>
      </c>
      <c r="BV167" s="32">
        <f t="shared" si="75"/>
        <v>1158.0240000000003</v>
      </c>
      <c r="BX167" s="3">
        <v>0</v>
      </c>
      <c r="BY167" s="3">
        <v>0</v>
      </c>
      <c r="BZ167" s="3">
        <v>0</v>
      </c>
    </row>
    <row r="168" spans="1:78" x14ac:dyDescent="0.2">
      <c r="A168" s="207"/>
      <c r="B168" s="207"/>
      <c r="C168" s="34" t="s">
        <v>204</v>
      </c>
      <c r="D168" s="60">
        <v>3025</v>
      </c>
      <c r="E168" s="60">
        <v>3694</v>
      </c>
      <c r="F168" s="60">
        <v>3162</v>
      </c>
      <c r="G168" s="8"/>
      <c r="H168" s="27">
        <v>199</v>
      </c>
      <c r="I168" s="27">
        <v>305</v>
      </c>
      <c r="J168" s="27">
        <v>259</v>
      </c>
      <c r="L168" s="28">
        <f t="shared" si="84"/>
        <v>21940.627499999999</v>
      </c>
      <c r="M168" s="28">
        <f t="shared" si="84"/>
        <v>30327.370599999998</v>
      </c>
      <c r="N168" s="28">
        <f t="shared" si="87"/>
        <v>30513.932399999998</v>
      </c>
      <c r="P168" s="28">
        <f t="shared" si="85"/>
        <v>1443.3669</v>
      </c>
      <c r="Q168" s="28">
        <f t="shared" si="85"/>
        <v>2504.0194999999999</v>
      </c>
      <c r="R168" s="28">
        <f t="shared" si="88"/>
        <v>2499.4018000000001</v>
      </c>
      <c r="T168" s="29">
        <v>1113</v>
      </c>
      <c r="U168" s="29">
        <v>356</v>
      </c>
      <c r="V168" s="29">
        <v>555</v>
      </c>
      <c r="X168" s="54">
        <v>2591</v>
      </c>
      <c r="Y168" s="54">
        <v>2831</v>
      </c>
      <c r="Z168" s="54">
        <v>3835</v>
      </c>
      <c r="AB168" s="28">
        <f t="shared" si="70"/>
        <v>8072.7002999999995</v>
      </c>
      <c r="AC168" s="28">
        <f t="shared" si="70"/>
        <v>2922.7243999999996</v>
      </c>
      <c r="AD168" s="28">
        <f t="shared" si="70"/>
        <v>5355.8609999999999</v>
      </c>
      <c r="AF168" s="28">
        <f t="shared" si="82"/>
        <v>18792.7821</v>
      </c>
      <c r="AG168" s="28">
        <f t="shared" si="82"/>
        <v>23242.226899999998</v>
      </c>
      <c r="AH168" s="28">
        <f t="shared" si="82"/>
        <v>37008.517</v>
      </c>
      <c r="AJ168" s="28">
        <f t="shared" si="89"/>
        <v>20895.835714285713</v>
      </c>
      <c r="AK168" s="28">
        <f t="shared" si="90"/>
        <v>28883.210095238093</v>
      </c>
      <c r="AL168" s="28">
        <f t="shared" si="91"/>
        <v>29060.887999999995</v>
      </c>
      <c r="AN168" s="28">
        <f t="shared" si="71"/>
        <v>18792.7821</v>
      </c>
      <c r="AO168" s="28">
        <f t="shared" si="71"/>
        <v>23242.226899999998</v>
      </c>
      <c r="AP168" s="28">
        <f t="shared" si="71"/>
        <v>37008.517</v>
      </c>
      <c r="AR168" s="31"/>
      <c r="AS168" s="31"/>
      <c r="AT168" s="31"/>
      <c r="AV168" s="31"/>
      <c r="AW168" s="31"/>
      <c r="AX168" s="31"/>
      <c r="AZ168" s="32">
        <f t="shared" si="83"/>
        <v>-12823.135414285713</v>
      </c>
      <c r="BA168" s="32">
        <f t="shared" si="83"/>
        <v>-25960.485695238094</v>
      </c>
      <c r="BB168" s="32">
        <f t="shared" si="83"/>
        <v>-23705.026999999995</v>
      </c>
      <c r="BD168" s="32">
        <f t="shared" si="86"/>
        <v>17349.415199999999</v>
      </c>
      <c r="BE168" s="32">
        <f t="shared" si="86"/>
        <v>20738.207399999999</v>
      </c>
      <c r="BF168" s="32">
        <f t="shared" si="86"/>
        <v>34509.1152</v>
      </c>
      <c r="BG168" s="33"/>
      <c r="BH168" s="32">
        <f t="shared" si="72"/>
        <v>4526.2797857142868</v>
      </c>
      <c r="BI168" s="32">
        <f t="shared" si="72"/>
        <v>-5222.2782952380949</v>
      </c>
      <c r="BJ168" s="32">
        <f t="shared" si="72"/>
        <v>10804.088200000006</v>
      </c>
      <c r="BL168" s="32">
        <f t="shared" si="73"/>
        <v>-13867.927199999998</v>
      </c>
      <c r="BM168" s="32">
        <f t="shared" si="73"/>
        <v>-27404.646199999999</v>
      </c>
      <c r="BN168" s="32">
        <f t="shared" si="73"/>
        <v>-25158.071399999997</v>
      </c>
      <c r="BP168" s="32">
        <f t="shared" si="74"/>
        <v>17349.415199999999</v>
      </c>
      <c r="BQ168" s="32">
        <f t="shared" si="74"/>
        <v>20738.207399999999</v>
      </c>
      <c r="BR168" s="32">
        <f t="shared" si="74"/>
        <v>34509.1152</v>
      </c>
      <c r="BT168" s="32">
        <f t="shared" si="75"/>
        <v>3481.4880000000012</v>
      </c>
      <c r="BU168" s="32">
        <f t="shared" si="75"/>
        <v>-6666.4387999999999</v>
      </c>
      <c r="BV168" s="32">
        <f t="shared" si="75"/>
        <v>9351.0438000000031</v>
      </c>
      <c r="BX168" s="3">
        <v>0</v>
      </c>
      <c r="BY168" s="3">
        <v>0</v>
      </c>
      <c r="BZ168" s="3">
        <v>0</v>
      </c>
    </row>
    <row r="169" spans="1:78" x14ac:dyDescent="0.2">
      <c r="A169" s="207"/>
      <c r="B169" s="207"/>
      <c r="C169" s="34" t="s">
        <v>205</v>
      </c>
      <c r="D169" s="60">
        <v>28254</v>
      </c>
      <c r="E169" s="60">
        <v>42958</v>
      </c>
      <c r="F169" s="60">
        <v>52122</v>
      </c>
      <c r="G169" s="8"/>
      <c r="H169" s="25">
        <v>93718</v>
      </c>
      <c r="I169" s="25">
        <v>150648</v>
      </c>
      <c r="J169" s="25">
        <v>195908</v>
      </c>
      <c r="L169" s="28">
        <f t="shared" si="84"/>
        <v>204929.08739999999</v>
      </c>
      <c r="M169" s="28">
        <f t="shared" si="84"/>
        <v>352680.88419999997</v>
      </c>
      <c r="N169" s="28">
        <f t="shared" si="87"/>
        <v>502987.72440000001</v>
      </c>
      <c r="P169" s="28">
        <f t="shared" si="85"/>
        <v>679746.02579999994</v>
      </c>
      <c r="Q169" s="28">
        <f t="shared" si="85"/>
        <v>1236805.0151999998</v>
      </c>
      <c r="R169" s="28">
        <f t="shared" si="88"/>
        <v>1890551.3816</v>
      </c>
      <c r="T169" s="29">
        <v>25543</v>
      </c>
      <c r="U169" s="29">
        <v>40101</v>
      </c>
      <c r="V169" s="29">
        <v>31544</v>
      </c>
      <c r="X169" s="54">
        <v>22439</v>
      </c>
      <c r="Y169" s="54">
        <v>28796</v>
      </c>
      <c r="Z169" s="54">
        <v>34379</v>
      </c>
      <c r="AB169" s="28">
        <f t="shared" si="70"/>
        <v>185265.9333</v>
      </c>
      <c r="AC169" s="28">
        <f t="shared" si="70"/>
        <v>329225.19989999995</v>
      </c>
      <c r="AD169" s="28">
        <f t="shared" si="70"/>
        <v>304405.90879999998</v>
      </c>
      <c r="AF169" s="28">
        <f t="shared" si="82"/>
        <v>162752.31090000001</v>
      </c>
      <c r="AG169" s="28">
        <f t="shared" si="82"/>
        <v>236412.28039999999</v>
      </c>
      <c r="AH169" s="28">
        <f t="shared" si="82"/>
        <v>331764.22580000001</v>
      </c>
      <c r="AJ169" s="28">
        <f t="shared" si="89"/>
        <v>195170.5594285714</v>
      </c>
      <c r="AK169" s="28">
        <f t="shared" si="90"/>
        <v>335886.55638095236</v>
      </c>
      <c r="AL169" s="28">
        <f t="shared" si="91"/>
        <v>479035.92800000001</v>
      </c>
      <c r="AN169" s="28">
        <f t="shared" si="71"/>
        <v>162752.31090000001</v>
      </c>
      <c r="AO169" s="28">
        <f t="shared" si="71"/>
        <v>236412.28039999999</v>
      </c>
      <c r="AP169" s="28">
        <f t="shared" si="71"/>
        <v>331764.22580000001</v>
      </c>
      <c r="AR169" s="31"/>
      <c r="AS169" s="31"/>
      <c r="AT169" s="31"/>
      <c r="AV169" s="31"/>
      <c r="AW169" s="31"/>
      <c r="AX169" s="31"/>
      <c r="AZ169" s="32">
        <f t="shared" si="83"/>
        <v>-9904.626128571399</v>
      </c>
      <c r="BA169" s="32">
        <f t="shared" si="83"/>
        <v>-6661.3564809524105</v>
      </c>
      <c r="BB169" s="32">
        <f t="shared" si="83"/>
        <v>-174630.01920000004</v>
      </c>
      <c r="BD169" s="32">
        <f t="shared" si="86"/>
        <v>-516993.7148999999</v>
      </c>
      <c r="BE169" s="32">
        <f t="shared" si="86"/>
        <v>-1000392.7347999997</v>
      </c>
      <c r="BF169" s="32">
        <f t="shared" si="86"/>
        <v>-1558787.1557999998</v>
      </c>
      <c r="BG169" s="33"/>
      <c r="BH169" s="32">
        <f t="shared" si="72"/>
        <v>-526898.34102857136</v>
      </c>
      <c r="BI169" s="32">
        <f t="shared" si="72"/>
        <v>-1007054.0912809521</v>
      </c>
      <c r="BJ169" s="32">
        <f t="shared" si="72"/>
        <v>-1733417.1749999998</v>
      </c>
      <c r="BL169" s="32">
        <f t="shared" si="73"/>
        <v>-19663.154099999985</v>
      </c>
      <c r="BM169" s="32">
        <f t="shared" si="73"/>
        <v>-23455.684300000023</v>
      </c>
      <c r="BN169" s="32">
        <f t="shared" si="73"/>
        <v>-198581.81560000003</v>
      </c>
      <c r="BP169" s="32">
        <f t="shared" si="74"/>
        <v>-516993.7148999999</v>
      </c>
      <c r="BQ169" s="32">
        <f t="shared" si="74"/>
        <v>-1000392.7347999997</v>
      </c>
      <c r="BR169" s="32">
        <f t="shared" si="74"/>
        <v>-1558787.1557999998</v>
      </c>
      <c r="BT169" s="32">
        <f t="shared" si="75"/>
        <v>-536656.86899999995</v>
      </c>
      <c r="BU169" s="32">
        <f t="shared" si="75"/>
        <v>-1023848.4190999998</v>
      </c>
      <c r="BV169" s="32">
        <f t="shared" si="75"/>
        <v>-1757368.9713999999</v>
      </c>
      <c r="BX169" s="3">
        <v>0</v>
      </c>
      <c r="BY169" s="3">
        <v>0</v>
      </c>
      <c r="BZ169" s="3">
        <v>0</v>
      </c>
    </row>
    <row r="170" spans="1:78" x14ac:dyDescent="0.2">
      <c r="A170" s="207"/>
      <c r="B170" s="207"/>
      <c r="C170" s="34" t="s">
        <v>206</v>
      </c>
      <c r="D170" s="60">
        <v>15149</v>
      </c>
      <c r="E170" s="60">
        <v>16852</v>
      </c>
      <c r="F170" s="60">
        <v>5116</v>
      </c>
      <c r="G170" s="8"/>
      <c r="H170" s="25">
        <v>27541</v>
      </c>
      <c r="I170" s="25">
        <v>40727</v>
      </c>
      <c r="J170" s="25">
        <v>33592</v>
      </c>
      <c r="L170" s="28">
        <f t="shared" si="84"/>
        <v>109877.21189999999</v>
      </c>
      <c r="M170" s="28">
        <f t="shared" si="84"/>
        <v>138353.23479999998</v>
      </c>
      <c r="N170" s="28">
        <f t="shared" si="87"/>
        <v>49370.423199999997</v>
      </c>
      <c r="P170" s="28">
        <f t="shared" si="85"/>
        <v>199757.62709999998</v>
      </c>
      <c r="Q170" s="28">
        <f t="shared" si="85"/>
        <v>334364.59729999996</v>
      </c>
      <c r="R170" s="28">
        <f t="shared" si="88"/>
        <v>324169.5184</v>
      </c>
      <c r="T170" s="29">
        <v>9895</v>
      </c>
      <c r="U170" s="29">
        <v>26830</v>
      </c>
      <c r="V170" s="29">
        <v>23498</v>
      </c>
      <c r="X170" s="54">
        <v>27843</v>
      </c>
      <c r="Y170" s="54">
        <v>27890</v>
      </c>
      <c r="Z170" s="54">
        <v>53576</v>
      </c>
      <c r="AB170" s="28">
        <f t="shared" si="70"/>
        <v>71769.424499999994</v>
      </c>
      <c r="AC170" s="28">
        <f t="shared" si="70"/>
        <v>220271.61699999997</v>
      </c>
      <c r="AD170" s="28">
        <f t="shared" si="70"/>
        <v>226760.3996</v>
      </c>
      <c r="AF170" s="28">
        <f t="shared" si="82"/>
        <v>201948.06330000001</v>
      </c>
      <c r="AG170" s="28">
        <f t="shared" si="82"/>
        <v>228974.11099999998</v>
      </c>
      <c r="AH170" s="28">
        <f t="shared" si="82"/>
        <v>517019.1152</v>
      </c>
      <c r="AJ170" s="28">
        <f t="shared" si="89"/>
        <v>104644.96371428571</v>
      </c>
      <c r="AK170" s="28">
        <f t="shared" si="90"/>
        <v>131764.9855238095</v>
      </c>
      <c r="AL170" s="28">
        <f t="shared" si="91"/>
        <v>47019.450666666664</v>
      </c>
      <c r="AN170" s="28">
        <f t="shared" si="71"/>
        <v>201948.06330000001</v>
      </c>
      <c r="AO170" s="28">
        <f t="shared" si="71"/>
        <v>228974.11099999998</v>
      </c>
      <c r="AP170" s="28">
        <f t="shared" si="71"/>
        <v>517019.1152</v>
      </c>
      <c r="AR170" s="31"/>
      <c r="AS170" s="31"/>
      <c r="AT170" s="31"/>
      <c r="AV170" s="31"/>
      <c r="AW170" s="31"/>
      <c r="AX170" s="31"/>
      <c r="AZ170" s="32">
        <f t="shared" si="83"/>
        <v>-32875.539214285716</v>
      </c>
      <c r="BA170" s="32">
        <f t="shared" si="83"/>
        <v>88506.631476190465</v>
      </c>
      <c r="BB170" s="32">
        <f t="shared" si="83"/>
        <v>179740.94893333333</v>
      </c>
      <c r="BD170" s="32">
        <f t="shared" si="86"/>
        <v>2190.4362000000256</v>
      </c>
      <c r="BE170" s="32">
        <f t="shared" si="86"/>
        <v>-105390.48629999999</v>
      </c>
      <c r="BF170" s="32">
        <f t="shared" si="86"/>
        <v>192849.5968</v>
      </c>
      <c r="BG170" s="33"/>
      <c r="BH170" s="32">
        <f t="shared" si="72"/>
        <v>-30685.103014285691</v>
      </c>
      <c r="BI170" s="32">
        <f t="shared" si="72"/>
        <v>-16883.854823809525</v>
      </c>
      <c r="BJ170" s="32">
        <f t="shared" si="72"/>
        <v>372590.54573333333</v>
      </c>
      <c r="BL170" s="32">
        <f t="shared" si="73"/>
        <v>-38107.787400000001</v>
      </c>
      <c r="BM170" s="32">
        <f t="shared" si="73"/>
        <v>81918.382199999993</v>
      </c>
      <c r="BN170" s="32">
        <f t="shared" si="73"/>
        <v>177389.97640000001</v>
      </c>
      <c r="BP170" s="32">
        <f t="shared" si="74"/>
        <v>2190.4362000000256</v>
      </c>
      <c r="BQ170" s="32">
        <f t="shared" si="74"/>
        <v>-105390.48629999999</v>
      </c>
      <c r="BR170" s="32">
        <f t="shared" si="74"/>
        <v>192849.5968</v>
      </c>
      <c r="BT170" s="32">
        <f t="shared" si="75"/>
        <v>-35917.351199999976</v>
      </c>
      <c r="BU170" s="32">
        <f t="shared" si="75"/>
        <v>-23472.104099999997</v>
      </c>
      <c r="BV170" s="32">
        <f t="shared" si="75"/>
        <v>370239.57319999998</v>
      </c>
      <c r="BX170" s="3">
        <v>0</v>
      </c>
      <c r="BY170" s="3">
        <v>0</v>
      </c>
      <c r="BZ170" s="3">
        <v>0</v>
      </c>
    </row>
    <row r="171" spans="1:78" x14ac:dyDescent="0.2">
      <c r="A171" s="207"/>
      <c r="B171" s="207"/>
      <c r="C171" s="34" t="s">
        <v>207</v>
      </c>
      <c r="D171" s="60">
        <v>17657</v>
      </c>
      <c r="E171" s="60">
        <v>5678</v>
      </c>
      <c r="F171" s="60">
        <v>1608</v>
      </c>
      <c r="G171" s="8"/>
      <c r="H171" s="25">
        <v>1166</v>
      </c>
      <c r="I171" s="27">
        <v>539</v>
      </c>
      <c r="J171" s="27">
        <v>295</v>
      </c>
      <c r="L171" s="28">
        <f t="shared" si="84"/>
        <v>128067.98669999999</v>
      </c>
      <c r="M171" s="28">
        <f t="shared" si="84"/>
        <v>46615.812199999993</v>
      </c>
      <c r="N171" s="28">
        <f t="shared" si="87"/>
        <v>15517.5216</v>
      </c>
      <c r="P171" s="28">
        <f t="shared" si="85"/>
        <v>8457.114599999999</v>
      </c>
      <c r="Q171" s="28">
        <f t="shared" si="85"/>
        <v>4425.1360999999997</v>
      </c>
      <c r="R171" s="28">
        <f t="shared" si="88"/>
        <v>2846.8089999999997</v>
      </c>
      <c r="T171" s="29">
        <v>387</v>
      </c>
      <c r="U171" s="29">
        <v>328</v>
      </c>
      <c r="V171" s="29">
        <v>49</v>
      </c>
      <c r="X171" s="54">
        <v>935</v>
      </c>
      <c r="Y171" s="54">
        <v>698</v>
      </c>
      <c r="Z171" s="54">
        <v>585</v>
      </c>
      <c r="AB171" s="28">
        <f t="shared" si="70"/>
        <v>2806.9497000000001</v>
      </c>
      <c r="AC171" s="28">
        <f t="shared" si="70"/>
        <v>2692.8471999999997</v>
      </c>
      <c r="AD171" s="28">
        <f t="shared" si="70"/>
        <v>472.85980000000001</v>
      </c>
      <c r="AF171" s="28">
        <f t="shared" si="82"/>
        <v>6781.6485000000002</v>
      </c>
      <c r="AG171" s="28">
        <f t="shared" si="82"/>
        <v>5730.5101999999997</v>
      </c>
      <c r="AH171" s="28">
        <f t="shared" si="82"/>
        <v>5645.3670000000002</v>
      </c>
      <c r="AJ171" s="28">
        <f t="shared" si="89"/>
        <v>121969.51114285713</v>
      </c>
      <c r="AK171" s="28">
        <f t="shared" si="90"/>
        <v>44396.011619047611</v>
      </c>
      <c r="AL171" s="28">
        <f t="shared" si="91"/>
        <v>14778.591999999999</v>
      </c>
      <c r="AN171" s="28">
        <f t="shared" si="71"/>
        <v>6781.6485000000002</v>
      </c>
      <c r="AO171" s="28">
        <f t="shared" si="71"/>
        <v>5730.5101999999997</v>
      </c>
      <c r="AP171" s="28">
        <f t="shared" si="71"/>
        <v>5645.3670000000002</v>
      </c>
      <c r="AR171" s="31"/>
      <c r="AS171" s="31"/>
      <c r="AT171" s="31"/>
      <c r="AV171" s="31"/>
      <c r="AW171" s="31"/>
      <c r="AX171" s="31"/>
      <c r="AZ171" s="32">
        <f t="shared" si="83"/>
        <v>-119162.56144285713</v>
      </c>
      <c r="BA171" s="32">
        <f t="shared" si="83"/>
        <v>-41703.164419047615</v>
      </c>
      <c r="BB171" s="32">
        <f t="shared" si="83"/>
        <v>-14305.732199999999</v>
      </c>
      <c r="BD171" s="32">
        <f t="shared" si="86"/>
        <v>-1675.4660999999987</v>
      </c>
      <c r="BE171" s="32">
        <f t="shared" si="86"/>
        <v>1305.3741</v>
      </c>
      <c r="BF171" s="32">
        <f t="shared" si="86"/>
        <v>2798.5580000000004</v>
      </c>
      <c r="BG171" s="33"/>
      <c r="BH171" s="32">
        <f t="shared" si="72"/>
        <v>-120838.02754285713</v>
      </c>
      <c r="BI171" s="32">
        <f t="shared" si="72"/>
        <v>-40397.790319047614</v>
      </c>
      <c r="BJ171" s="32">
        <f t="shared" si="72"/>
        <v>-11507.174199999998</v>
      </c>
      <c r="BL171" s="32">
        <f t="shared" si="73"/>
        <v>-125261.037</v>
      </c>
      <c r="BM171" s="32">
        <f t="shared" si="73"/>
        <v>-43922.964999999997</v>
      </c>
      <c r="BN171" s="32">
        <f t="shared" si="73"/>
        <v>-15044.6618</v>
      </c>
      <c r="BP171" s="32">
        <f t="shared" si="74"/>
        <v>-1675.4660999999987</v>
      </c>
      <c r="BQ171" s="32">
        <f t="shared" si="74"/>
        <v>1305.3741</v>
      </c>
      <c r="BR171" s="32">
        <f t="shared" si="74"/>
        <v>2798.5580000000004</v>
      </c>
      <c r="BT171" s="32">
        <f t="shared" si="75"/>
        <v>-126936.5031</v>
      </c>
      <c r="BU171" s="32">
        <f t="shared" si="75"/>
        <v>-42617.590899999996</v>
      </c>
      <c r="BV171" s="32">
        <f t="shared" si="75"/>
        <v>-12246.103799999999</v>
      </c>
      <c r="BX171" s="3">
        <v>0</v>
      </c>
      <c r="BY171" s="3">
        <v>0</v>
      </c>
      <c r="BZ171" s="3">
        <v>0</v>
      </c>
    </row>
    <row r="172" spans="1:78" x14ac:dyDescent="0.2">
      <c r="A172" s="207"/>
      <c r="B172" s="207"/>
      <c r="C172" s="34" t="s">
        <v>208</v>
      </c>
      <c r="D172" s="47">
        <v>823</v>
      </c>
      <c r="E172" s="65">
        <v>1056</v>
      </c>
      <c r="F172" s="65">
        <v>1229</v>
      </c>
      <c r="G172" s="8"/>
      <c r="H172" s="27">
        <v>0</v>
      </c>
      <c r="I172" s="27">
        <v>0</v>
      </c>
      <c r="J172" s="27">
        <v>0</v>
      </c>
      <c r="L172" s="28">
        <f t="shared" si="84"/>
        <v>5969.3013000000001</v>
      </c>
      <c r="M172" s="28">
        <f t="shared" si="84"/>
        <v>8669.6543999999994</v>
      </c>
      <c r="N172" s="28">
        <f t="shared" si="87"/>
        <v>11860.095799999999</v>
      </c>
      <c r="P172" s="28">
        <f t="shared" si="85"/>
        <v>0</v>
      </c>
      <c r="Q172" s="28">
        <f t="shared" si="85"/>
        <v>0</v>
      </c>
      <c r="R172" s="28">
        <f t="shared" si="88"/>
        <v>0</v>
      </c>
      <c r="T172" s="42">
        <v>0</v>
      </c>
      <c r="U172" s="42">
        <v>0</v>
      </c>
      <c r="V172" s="42">
        <v>45</v>
      </c>
      <c r="X172" s="55">
        <v>0</v>
      </c>
      <c r="Y172" s="55">
        <v>0</v>
      </c>
      <c r="Z172" s="55">
        <v>1</v>
      </c>
      <c r="AB172" s="28">
        <f t="shared" si="70"/>
        <v>0</v>
      </c>
      <c r="AC172" s="28">
        <f t="shared" si="70"/>
        <v>0</v>
      </c>
      <c r="AD172" s="28">
        <f t="shared" si="70"/>
        <v>434.25900000000001</v>
      </c>
      <c r="AF172" s="28">
        <f t="shared" si="82"/>
        <v>0</v>
      </c>
      <c r="AG172" s="28">
        <f t="shared" si="82"/>
        <v>0</v>
      </c>
      <c r="AH172" s="28">
        <f t="shared" si="82"/>
        <v>9.6501999999999999</v>
      </c>
      <c r="AJ172" s="28">
        <f t="shared" si="89"/>
        <v>5685.0488571428568</v>
      </c>
      <c r="AK172" s="28">
        <f t="shared" si="90"/>
        <v>8256.813714285714</v>
      </c>
      <c r="AL172" s="28">
        <f t="shared" si="91"/>
        <v>11295.329333333331</v>
      </c>
      <c r="AN172" s="28">
        <f t="shared" si="71"/>
        <v>0</v>
      </c>
      <c r="AO172" s="28">
        <f t="shared" si="71"/>
        <v>0</v>
      </c>
      <c r="AP172" s="28">
        <f t="shared" si="71"/>
        <v>9.6501999999999999</v>
      </c>
      <c r="AR172" s="31"/>
      <c r="AS172" s="31"/>
      <c r="AT172" s="31"/>
      <c r="AV172" s="31"/>
      <c r="AW172" s="31"/>
      <c r="AX172" s="31"/>
      <c r="AZ172" s="32">
        <f t="shared" si="83"/>
        <v>-5685.0488571428568</v>
      </c>
      <c r="BA172" s="32">
        <f t="shared" si="83"/>
        <v>-8256.813714285714</v>
      </c>
      <c r="BB172" s="32">
        <f t="shared" si="83"/>
        <v>-10861.070333333331</v>
      </c>
      <c r="BD172" s="32">
        <f t="shared" si="86"/>
        <v>0</v>
      </c>
      <c r="BE172" s="32">
        <f t="shared" si="86"/>
        <v>0</v>
      </c>
      <c r="BF172" s="32">
        <f t="shared" si="86"/>
        <v>9.6501999999999999</v>
      </c>
      <c r="BG172" s="33"/>
      <c r="BH172" s="32">
        <f t="shared" si="72"/>
        <v>-5685.0488571428568</v>
      </c>
      <c r="BI172" s="32">
        <f t="shared" si="72"/>
        <v>-8256.813714285714</v>
      </c>
      <c r="BJ172" s="32">
        <f t="shared" si="72"/>
        <v>-10851.420133333331</v>
      </c>
      <c r="BL172" s="32">
        <f t="shared" si="73"/>
        <v>-5969.3013000000001</v>
      </c>
      <c r="BM172" s="32">
        <f t="shared" si="73"/>
        <v>-8669.6543999999994</v>
      </c>
      <c r="BN172" s="32">
        <f t="shared" si="73"/>
        <v>-11425.836799999999</v>
      </c>
      <c r="BP172" s="32">
        <f t="shared" si="74"/>
        <v>0</v>
      </c>
      <c r="BQ172" s="32">
        <f t="shared" si="74"/>
        <v>0</v>
      </c>
      <c r="BR172" s="32">
        <f t="shared" si="74"/>
        <v>9.6501999999999999</v>
      </c>
      <c r="BT172" s="32">
        <f t="shared" si="75"/>
        <v>-5969.3013000000001</v>
      </c>
      <c r="BU172" s="32">
        <f t="shared" si="75"/>
        <v>-8669.6543999999994</v>
      </c>
      <c r="BV172" s="32">
        <f t="shared" si="75"/>
        <v>-11416.186599999999</v>
      </c>
      <c r="BX172" s="3">
        <v>0</v>
      </c>
      <c r="BY172" s="3">
        <v>0</v>
      </c>
      <c r="BZ172" s="3">
        <v>0</v>
      </c>
    </row>
    <row r="173" spans="1:78" x14ac:dyDescent="0.2">
      <c r="A173" s="207"/>
      <c r="B173" s="207"/>
      <c r="C173" s="34" t="s">
        <v>209</v>
      </c>
      <c r="D173" s="60">
        <v>42365</v>
      </c>
      <c r="E173" s="60">
        <v>50436</v>
      </c>
      <c r="F173" s="60">
        <v>42723</v>
      </c>
      <c r="G173" s="8"/>
      <c r="H173" s="25">
        <v>227291</v>
      </c>
      <c r="I173" s="25">
        <v>146750</v>
      </c>
      <c r="J173" s="25">
        <v>177846</v>
      </c>
      <c r="L173" s="28">
        <f t="shared" si="84"/>
        <v>307277.58149999997</v>
      </c>
      <c r="M173" s="28">
        <f t="shared" si="84"/>
        <v>414074.51639999996</v>
      </c>
      <c r="N173" s="28">
        <f t="shared" si="87"/>
        <v>412285.49459999998</v>
      </c>
      <c r="P173" s="28">
        <f t="shared" si="85"/>
        <v>1648564.3521</v>
      </c>
      <c r="Q173" s="28">
        <f t="shared" si="85"/>
        <v>1204802.825</v>
      </c>
      <c r="R173" s="28">
        <f t="shared" si="88"/>
        <v>1716249.4691999999</v>
      </c>
      <c r="T173" s="29">
        <v>48334</v>
      </c>
      <c r="U173" s="29">
        <v>48962</v>
      </c>
      <c r="V173" s="29">
        <v>50663</v>
      </c>
      <c r="X173" s="54">
        <v>267534</v>
      </c>
      <c r="Y173" s="54">
        <v>136450</v>
      </c>
      <c r="Z173" s="54">
        <v>138885</v>
      </c>
      <c r="AB173" s="28">
        <f t="shared" si="70"/>
        <v>350571.33539999998</v>
      </c>
      <c r="AC173" s="28">
        <f t="shared" si="70"/>
        <v>401973.12379999994</v>
      </c>
      <c r="AD173" s="28">
        <f t="shared" si="70"/>
        <v>488908.08260000002</v>
      </c>
      <c r="AF173" s="28">
        <f t="shared" si="82"/>
        <v>1940450.8554</v>
      </c>
      <c r="AG173" s="28">
        <f t="shared" si="82"/>
        <v>1120240.855</v>
      </c>
      <c r="AH173" s="28">
        <f t="shared" si="82"/>
        <v>1340268.027</v>
      </c>
      <c r="AJ173" s="28">
        <f t="shared" si="89"/>
        <v>292645.31571428565</v>
      </c>
      <c r="AK173" s="28">
        <f t="shared" si="90"/>
        <v>394356.68228571425</v>
      </c>
      <c r="AL173" s="28">
        <f t="shared" si="91"/>
        <v>392652.85199999996</v>
      </c>
      <c r="AN173" s="28">
        <f t="shared" si="71"/>
        <v>1940450.8554</v>
      </c>
      <c r="AO173" s="28">
        <f t="shared" si="71"/>
        <v>1120240.855</v>
      </c>
      <c r="AP173" s="28">
        <f t="shared" si="71"/>
        <v>1340268.027</v>
      </c>
      <c r="AR173" s="31"/>
      <c r="AS173" s="31"/>
      <c r="AT173" s="31"/>
      <c r="AV173" s="31"/>
      <c r="AW173" s="31"/>
      <c r="AX173" s="31"/>
      <c r="AZ173" s="32">
        <f t="shared" si="83"/>
        <v>57926.019685714331</v>
      </c>
      <c r="BA173" s="32">
        <f t="shared" si="83"/>
        <v>7616.4415142856888</v>
      </c>
      <c r="BB173" s="32">
        <f t="shared" si="83"/>
        <v>96255.230600000068</v>
      </c>
      <c r="BD173" s="32">
        <f t="shared" si="86"/>
        <v>291886.50329999998</v>
      </c>
      <c r="BE173" s="32">
        <f t="shared" si="86"/>
        <v>-84561.969999999972</v>
      </c>
      <c r="BF173" s="32">
        <f t="shared" si="86"/>
        <v>-375981.44219999993</v>
      </c>
      <c r="BG173" s="33"/>
      <c r="BH173" s="32">
        <f t="shared" si="72"/>
        <v>349812.52298571431</v>
      </c>
      <c r="BI173" s="32">
        <f t="shared" si="72"/>
        <v>-76945.528485714283</v>
      </c>
      <c r="BJ173" s="32">
        <f t="shared" si="72"/>
        <v>-279726.21159999986</v>
      </c>
      <c r="BL173" s="32">
        <f t="shared" si="73"/>
        <v>43293.753900000011</v>
      </c>
      <c r="BM173" s="32">
        <f t="shared" si="73"/>
        <v>-12101.392600000021</v>
      </c>
      <c r="BN173" s="32">
        <f t="shared" si="73"/>
        <v>76622.588000000047</v>
      </c>
      <c r="BP173" s="32">
        <f t="shared" si="74"/>
        <v>291886.50329999998</v>
      </c>
      <c r="BQ173" s="32">
        <f t="shared" si="74"/>
        <v>-84561.969999999972</v>
      </c>
      <c r="BR173" s="32">
        <f t="shared" si="74"/>
        <v>-375981.44219999993</v>
      </c>
      <c r="BT173" s="32">
        <f t="shared" si="75"/>
        <v>335180.25719999999</v>
      </c>
      <c r="BU173" s="32">
        <f t="shared" si="75"/>
        <v>-96663.362599999993</v>
      </c>
      <c r="BV173" s="32">
        <f t="shared" si="75"/>
        <v>-299358.85419999989</v>
      </c>
      <c r="BX173" s="3">
        <v>0</v>
      </c>
      <c r="BY173" s="3">
        <v>0</v>
      </c>
      <c r="BZ173" s="3">
        <v>0</v>
      </c>
    </row>
    <row r="174" spans="1:78" x14ac:dyDescent="0.2">
      <c r="A174" s="207"/>
      <c r="B174" s="207"/>
      <c r="C174" s="34" t="s">
        <v>210</v>
      </c>
      <c r="D174" s="60">
        <v>14211</v>
      </c>
      <c r="E174" s="60">
        <v>11940</v>
      </c>
      <c r="F174" s="60">
        <v>11128</v>
      </c>
      <c r="G174" s="8"/>
      <c r="H174" s="25">
        <v>1346</v>
      </c>
      <c r="I174" s="25">
        <v>2426</v>
      </c>
      <c r="J174" s="25">
        <v>2183</v>
      </c>
      <c r="L174" s="28">
        <f t="shared" si="84"/>
        <v>103073.80409999999</v>
      </c>
      <c r="M174" s="28">
        <f t="shared" si="84"/>
        <v>98026.205999999991</v>
      </c>
      <c r="N174" s="28">
        <f t="shared" si="87"/>
        <v>107387.4256</v>
      </c>
      <c r="P174" s="28">
        <f t="shared" si="85"/>
        <v>9762.6725999999999</v>
      </c>
      <c r="Q174" s="28">
        <f t="shared" si="85"/>
        <v>19917.217399999998</v>
      </c>
      <c r="R174" s="28">
        <f t="shared" si="88"/>
        <v>21066.386599999998</v>
      </c>
      <c r="T174" s="29">
        <v>4035</v>
      </c>
      <c r="U174" s="29">
        <v>3280</v>
      </c>
      <c r="V174" s="29">
        <v>1049</v>
      </c>
      <c r="X174" s="54">
        <v>2728</v>
      </c>
      <c r="Y174" s="54">
        <v>5272</v>
      </c>
      <c r="Z174" s="54">
        <v>8505</v>
      </c>
      <c r="AB174" s="28">
        <f t="shared" si="70"/>
        <v>29266.2585</v>
      </c>
      <c r="AC174" s="28">
        <f t="shared" si="70"/>
        <v>26928.471999999998</v>
      </c>
      <c r="AD174" s="28">
        <f t="shared" si="70"/>
        <v>10123.059799999999</v>
      </c>
      <c r="AF174" s="28">
        <f t="shared" si="82"/>
        <v>19786.4568</v>
      </c>
      <c r="AG174" s="28">
        <f t="shared" si="82"/>
        <v>43282.592799999999</v>
      </c>
      <c r="AH174" s="28">
        <f t="shared" si="82"/>
        <v>82074.951000000001</v>
      </c>
      <c r="AJ174" s="28">
        <f t="shared" si="89"/>
        <v>98165.527714285708</v>
      </c>
      <c r="AK174" s="28">
        <f t="shared" si="90"/>
        <v>93358.291428571421</v>
      </c>
      <c r="AL174" s="28">
        <f t="shared" si="91"/>
        <v>102273.73866666667</v>
      </c>
      <c r="AN174" s="28">
        <f t="shared" si="71"/>
        <v>19786.4568</v>
      </c>
      <c r="AO174" s="28">
        <f t="shared" si="71"/>
        <v>43282.592799999999</v>
      </c>
      <c r="AP174" s="28">
        <f t="shared" si="71"/>
        <v>82074.951000000001</v>
      </c>
      <c r="AR174" s="31"/>
      <c r="AS174" s="31"/>
      <c r="AT174" s="31"/>
      <c r="AV174" s="31"/>
      <c r="AW174" s="31"/>
      <c r="AX174" s="31"/>
      <c r="AZ174" s="32">
        <f t="shared" si="83"/>
        <v>-68899.269214285712</v>
      </c>
      <c r="BA174" s="32">
        <f t="shared" si="83"/>
        <v>-66429.819428571427</v>
      </c>
      <c r="BB174" s="32">
        <f t="shared" si="83"/>
        <v>-92150.678866666669</v>
      </c>
      <c r="BD174" s="32">
        <f t="shared" si="86"/>
        <v>10023.7842</v>
      </c>
      <c r="BE174" s="32">
        <f t="shared" si="86"/>
        <v>23365.375400000001</v>
      </c>
      <c r="BF174" s="32">
        <f t="shared" si="86"/>
        <v>61008.564400000003</v>
      </c>
      <c r="BG174" s="33"/>
      <c r="BH174" s="32">
        <f t="shared" si="72"/>
        <v>-58875.48501428571</v>
      </c>
      <c r="BI174" s="32">
        <f t="shared" si="72"/>
        <v>-43064.444028571423</v>
      </c>
      <c r="BJ174" s="32">
        <f t="shared" si="72"/>
        <v>-31142.114466666666</v>
      </c>
      <c r="BL174" s="32">
        <f t="shared" si="73"/>
        <v>-73807.545599999998</v>
      </c>
      <c r="BM174" s="32">
        <f t="shared" si="73"/>
        <v>-71097.733999999997</v>
      </c>
      <c r="BN174" s="32">
        <f t="shared" si="73"/>
        <v>-97264.3658</v>
      </c>
      <c r="BP174" s="32">
        <f t="shared" si="74"/>
        <v>10023.7842</v>
      </c>
      <c r="BQ174" s="32">
        <f t="shared" si="74"/>
        <v>23365.375400000001</v>
      </c>
      <c r="BR174" s="32">
        <f t="shared" si="74"/>
        <v>61008.564400000003</v>
      </c>
      <c r="BT174" s="32">
        <f t="shared" si="75"/>
        <v>-63783.761399999996</v>
      </c>
      <c r="BU174" s="32">
        <f t="shared" si="75"/>
        <v>-47732.358599999992</v>
      </c>
      <c r="BV174" s="32">
        <f t="shared" si="75"/>
        <v>-36255.801399999997</v>
      </c>
      <c r="BX174" s="3">
        <v>0</v>
      </c>
      <c r="BY174" s="3">
        <v>0</v>
      </c>
      <c r="BZ174" s="3">
        <v>0</v>
      </c>
    </row>
    <row r="175" spans="1:78" x14ac:dyDescent="0.2">
      <c r="A175" s="207"/>
      <c r="B175" s="208"/>
      <c r="C175" s="40" t="s">
        <v>211</v>
      </c>
      <c r="D175" s="60">
        <v>1954586</v>
      </c>
      <c r="E175" s="60">
        <v>1289821</v>
      </c>
      <c r="F175" s="60">
        <v>1479338</v>
      </c>
      <c r="G175" s="8"/>
      <c r="H175" s="25">
        <v>510523</v>
      </c>
      <c r="I175" s="25">
        <v>381846</v>
      </c>
      <c r="J175" s="25">
        <v>619807</v>
      </c>
      <c r="L175" s="28">
        <f t="shared" si="84"/>
        <v>14176807.716599999</v>
      </c>
      <c r="M175" s="28">
        <f t="shared" si="84"/>
        <v>10589301.4279</v>
      </c>
      <c r="N175" s="28">
        <f t="shared" si="87"/>
        <v>14275907.567600001</v>
      </c>
      <c r="P175" s="28">
        <f t="shared" si="85"/>
        <v>3702874.3712999998</v>
      </c>
      <c r="Q175" s="28">
        <f t="shared" si="85"/>
        <v>3134917.4753999999</v>
      </c>
      <c r="R175" s="28">
        <f t="shared" si="88"/>
        <v>5981261.5114000002</v>
      </c>
      <c r="T175" s="29">
        <v>558117</v>
      </c>
      <c r="U175" s="29">
        <v>644236</v>
      </c>
      <c r="V175" s="29">
        <v>639172</v>
      </c>
      <c r="X175" s="54">
        <v>565456</v>
      </c>
      <c r="Y175" s="54">
        <v>501163</v>
      </c>
      <c r="Z175" s="54">
        <v>659929</v>
      </c>
      <c r="AB175" s="28">
        <f t="shared" si="70"/>
        <v>4048078.4126999998</v>
      </c>
      <c r="AC175" s="28">
        <f t="shared" si="70"/>
        <v>5289113.1363999993</v>
      </c>
      <c r="AD175" s="28">
        <f t="shared" si="70"/>
        <v>6168137.6343999999</v>
      </c>
      <c r="AF175" s="28">
        <f t="shared" si="82"/>
        <v>4101308.9136000001</v>
      </c>
      <c r="AG175" s="28">
        <f t="shared" si="82"/>
        <v>4114498.1136999996</v>
      </c>
      <c r="AH175" s="28">
        <f t="shared" si="82"/>
        <v>6368446.8357999995</v>
      </c>
      <c r="AJ175" s="28">
        <f t="shared" si="89"/>
        <v>13501721.63485714</v>
      </c>
      <c r="AK175" s="28">
        <f t="shared" si="90"/>
        <v>10085048.97895238</v>
      </c>
      <c r="AL175" s="28">
        <f t="shared" si="91"/>
        <v>13596102.445333334</v>
      </c>
      <c r="AN175" s="28">
        <f t="shared" si="71"/>
        <v>4101308.9136000001</v>
      </c>
      <c r="AO175" s="28">
        <f t="shared" si="71"/>
        <v>4114498.1136999996</v>
      </c>
      <c r="AP175" s="28">
        <f t="shared" si="71"/>
        <v>6368446.8357999995</v>
      </c>
      <c r="AR175" s="31"/>
      <c r="AS175" s="31"/>
      <c r="AT175" s="31"/>
      <c r="AV175" s="31"/>
      <c r="AW175" s="31"/>
      <c r="AX175" s="31"/>
      <c r="AZ175" s="32">
        <f t="shared" si="83"/>
        <v>-9453643.2221571412</v>
      </c>
      <c r="BA175" s="32">
        <f t="shared" si="83"/>
        <v>-4795935.8425523806</v>
      </c>
      <c r="BB175" s="32">
        <f t="shared" si="83"/>
        <v>-7427964.8109333338</v>
      </c>
      <c r="BD175" s="32">
        <f t="shared" si="86"/>
        <v>398434.54230000032</v>
      </c>
      <c r="BE175" s="32">
        <f t="shared" si="86"/>
        <v>979580.63829999976</v>
      </c>
      <c r="BF175" s="32">
        <f t="shared" si="86"/>
        <v>387185.32439999934</v>
      </c>
      <c r="BG175" s="33"/>
      <c r="BH175" s="32">
        <f t="shared" si="72"/>
        <v>-9055208.6798571404</v>
      </c>
      <c r="BI175" s="32">
        <f t="shared" si="72"/>
        <v>-3816355.2042523809</v>
      </c>
      <c r="BJ175" s="32">
        <f t="shared" si="72"/>
        <v>-7040779.4865333345</v>
      </c>
      <c r="BL175" s="32">
        <f t="shared" si="73"/>
        <v>-10128729.3039</v>
      </c>
      <c r="BM175" s="32">
        <f t="shared" si="73"/>
        <v>-5300188.2915000003</v>
      </c>
      <c r="BN175" s="32">
        <f t="shared" si="73"/>
        <v>-8107769.9332000008</v>
      </c>
      <c r="BP175" s="32">
        <f t="shared" si="74"/>
        <v>398434.54230000032</v>
      </c>
      <c r="BQ175" s="32">
        <f t="shared" si="74"/>
        <v>979580.63829999976</v>
      </c>
      <c r="BR175" s="32">
        <f t="shared" si="74"/>
        <v>387185.32439999934</v>
      </c>
      <c r="BT175" s="32">
        <f t="shared" si="75"/>
        <v>-9730294.7615999989</v>
      </c>
      <c r="BU175" s="32">
        <f t="shared" si="75"/>
        <v>-4320607.6532000005</v>
      </c>
      <c r="BV175" s="32">
        <f t="shared" si="75"/>
        <v>-7720584.6088000014</v>
      </c>
      <c r="BX175" s="3">
        <v>0</v>
      </c>
      <c r="BY175" s="3">
        <v>0</v>
      </c>
      <c r="BZ175" s="3">
        <v>0</v>
      </c>
    </row>
    <row r="176" spans="1:78" x14ac:dyDescent="0.2">
      <c r="A176" s="207"/>
      <c r="B176" s="207" t="s">
        <v>212</v>
      </c>
      <c r="C176" s="34" t="s">
        <v>293</v>
      </c>
      <c r="D176" s="35">
        <v>-9999999</v>
      </c>
      <c r="E176" s="35">
        <v>-9999999</v>
      </c>
      <c r="F176" s="35">
        <v>-9999999</v>
      </c>
      <c r="G176" s="66"/>
      <c r="H176" s="35">
        <v>-9999999</v>
      </c>
      <c r="I176" s="35">
        <v>-9999999</v>
      </c>
      <c r="J176" s="35">
        <v>-9999999</v>
      </c>
      <c r="K176" s="66"/>
      <c r="L176" s="28">
        <f>+AB176</f>
        <v>145.06200000000001</v>
      </c>
      <c r="M176" s="28">
        <f>+AC176</f>
        <v>2003.2155999999998</v>
      </c>
      <c r="N176" s="28">
        <f>+AD176</f>
        <v>9.6501999999999999</v>
      </c>
      <c r="P176" s="28">
        <f>+AF176</f>
        <v>812.34719999999993</v>
      </c>
      <c r="Q176" s="28">
        <f>+AG176</f>
        <v>574.69299999999998</v>
      </c>
      <c r="R176" s="28">
        <f>+AH176</f>
        <v>289.50599999999997</v>
      </c>
      <c r="T176" s="29">
        <v>20</v>
      </c>
      <c r="U176" s="29">
        <v>244</v>
      </c>
      <c r="V176" s="29">
        <v>1</v>
      </c>
      <c r="X176" s="54">
        <v>112</v>
      </c>
      <c r="Y176" s="54">
        <v>70</v>
      </c>
      <c r="Z176" s="54">
        <v>30</v>
      </c>
      <c r="AB176" s="28">
        <f t="shared" si="70"/>
        <v>145.06200000000001</v>
      </c>
      <c r="AC176" s="28">
        <f t="shared" si="70"/>
        <v>2003.2155999999998</v>
      </c>
      <c r="AD176" s="28">
        <f t="shared" si="70"/>
        <v>9.6501999999999999</v>
      </c>
      <c r="AF176" s="28">
        <f t="shared" si="82"/>
        <v>812.34719999999993</v>
      </c>
      <c r="AG176" s="28">
        <f t="shared" si="82"/>
        <v>574.69299999999998</v>
      </c>
      <c r="AH176" s="28">
        <f t="shared" si="82"/>
        <v>289.50599999999997</v>
      </c>
      <c r="AJ176" s="28">
        <f t="shared" si="89"/>
        <v>138.15428571428572</v>
      </c>
      <c r="AK176" s="28">
        <f t="shared" si="90"/>
        <v>1907.8243809523806</v>
      </c>
      <c r="AL176" s="28">
        <f t="shared" si="91"/>
        <v>9.190666666666667</v>
      </c>
      <c r="AN176" s="28">
        <f t="shared" si="71"/>
        <v>812.34719999999993</v>
      </c>
      <c r="AO176" s="28">
        <f t="shared" si="71"/>
        <v>574.69299999999998</v>
      </c>
      <c r="AP176" s="28">
        <f t="shared" si="71"/>
        <v>289.50599999999997</v>
      </c>
      <c r="AR176" s="31"/>
      <c r="AS176" s="31"/>
      <c r="AT176" s="31"/>
      <c r="AV176" s="31"/>
      <c r="AW176" s="31"/>
      <c r="AX176" s="31"/>
      <c r="AZ176" s="32">
        <f t="shared" si="83"/>
        <v>0</v>
      </c>
      <c r="BA176" s="32">
        <f t="shared" si="83"/>
        <v>0</v>
      </c>
      <c r="BB176" s="32">
        <f t="shared" si="83"/>
        <v>0</v>
      </c>
      <c r="BD176" s="32">
        <f t="shared" si="86"/>
        <v>0</v>
      </c>
      <c r="BE176" s="32">
        <f t="shared" si="86"/>
        <v>0</v>
      </c>
      <c r="BF176" s="32">
        <f t="shared" si="86"/>
        <v>0</v>
      </c>
      <c r="BG176" s="33"/>
      <c r="BH176" s="32">
        <f t="shared" si="72"/>
        <v>0</v>
      </c>
      <c r="BI176" s="32">
        <f t="shared" si="72"/>
        <v>0</v>
      </c>
      <c r="BJ176" s="32">
        <f t="shared" si="72"/>
        <v>0</v>
      </c>
      <c r="BL176" s="32">
        <f t="shared" si="73"/>
        <v>0</v>
      </c>
      <c r="BM176" s="32">
        <f t="shared" si="73"/>
        <v>0</v>
      </c>
      <c r="BN176" s="32">
        <f t="shared" si="73"/>
        <v>0</v>
      </c>
      <c r="BP176" s="32">
        <f t="shared" si="74"/>
        <v>0</v>
      </c>
      <c r="BQ176" s="32">
        <f t="shared" si="74"/>
        <v>0</v>
      </c>
      <c r="BR176" s="32">
        <f t="shared" si="74"/>
        <v>0</v>
      </c>
      <c r="BT176" s="32">
        <f t="shared" si="75"/>
        <v>0</v>
      </c>
      <c r="BU176" s="32">
        <f t="shared" si="75"/>
        <v>0</v>
      </c>
      <c r="BV176" s="32">
        <f t="shared" si="75"/>
        <v>0</v>
      </c>
      <c r="BX176" s="3">
        <v>0</v>
      </c>
      <c r="BY176" s="3">
        <v>0</v>
      </c>
      <c r="BZ176" s="3">
        <v>0</v>
      </c>
    </row>
    <row r="177" spans="1:78" x14ac:dyDescent="0.2">
      <c r="A177" s="207"/>
      <c r="B177" s="207"/>
      <c r="C177" s="34" t="s">
        <v>213</v>
      </c>
      <c r="D177" s="60">
        <v>784494</v>
      </c>
      <c r="E177" s="60">
        <v>208289</v>
      </c>
      <c r="F177" s="60">
        <v>217802</v>
      </c>
      <c r="G177" s="8"/>
      <c r="H177" s="25">
        <v>712334</v>
      </c>
      <c r="I177" s="25">
        <v>685785</v>
      </c>
      <c r="J177" s="25">
        <v>656843</v>
      </c>
      <c r="L177" s="28">
        <f t="shared" si="84"/>
        <v>5690013.4314000001</v>
      </c>
      <c r="M177" s="28">
        <f t="shared" si="84"/>
        <v>1710031.8610999999</v>
      </c>
      <c r="N177" s="28">
        <f t="shared" si="87"/>
        <v>2101832.8604000001</v>
      </c>
      <c r="P177" s="28">
        <f t="shared" ref="P177:R182" si="92">+H177*P$5</f>
        <v>5166629.7353999997</v>
      </c>
      <c r="Q177" s="28">
        <f t="shared" si="92"/>
        <v>5630226.2714999998</v>
      </c>
      <c r="R177" s="28">
        <f t="shared" si="92"/>
        <v>6338666.3185999999</v>
      </c>
      <c r="T177" s="29">
        <v>122315</v>
      </c>
      <c r="U177" s="29">
        <v>73807</v>
      </c>
      <c r="V177" s="29">
        <v>83905</v>
      </c>
      <c r="X177" s="54">
        <v>676998</v>
      </c>
      <c r="Y177" s="54">
        <v>732534</v>
      </c>
      <c r="Z177" s="54">
        <v>653436</v>
      </c>
      <c r="AB177" s="28">
        <f t="shared" si="70"/>
        <v>887162.92649999994</v>
      </c>
      <c r="AC177" s="28">
        <f t="shared" si="70"/>
        <v>605948.08929999999</v>
      </c>
      <c r="AD177" s="28">
        <f t="shared" si="70"/>
        <v>809700.03099999996</v>
      </c>
      <c r="AF177" s="28">
        <f t="shared" si="82"/>
        <v>4910334.1937999995</v>
      </c>
      <c r="AG177" s="28">
        <f t="shared" si="82"/>
        <v>6014030.8865999999</v>
      </c>
      <c r="AH177" s="28">
        <f t="shared" si="82"/>
        <v>6305788.0872</v>
      </c>
      <c r="AJ177" s="28">
        <f t="shared" si="89"/>
        <v>5419060.4108571429</v>
      </c>
      <c r="AK177" s="28">
        <f t="shared" si="90"/>
        <v>1628601.7724761902</v>
      </c>
      <c r="AL177" s="28">
        <f t="shared" si="91"/>
        <v>2001745.5813333334</v>
      </c>
      <c r="AN177" s="28">
        <f t="shared" si="71"/>
        <v>4910334.1937999995</v>
      </c>
      <c r="AO177" s="28">
        <f t="shared" si="71"/>
        <v>6014030.8865999999</v>
      </c>
      <c r="AP177" s="28">
        <f t="shared" si="71"/>
        <v>6305788.0872</v>
      </c>
      <c r="AR177" s="31"/>
      <c r="AS177" s="31"/>
      <c r="AT177" s="31"/>
      <c r="AV177" s="31"/>
      <c r="AW177" s="31"/>
      <c r="AX177" s="31"/>
      <c r="AZ177" s="32">
        <f t="shared" si="83"/>
        <v>-4531897.4843571428</v>
      </c>
      <c r="BA177" s="32">
        <f t="shared" si="83"/>
        <v>-1022653.6831761902</v>
      </c>
      <c r="BB177" s="32">
        <f t="shared" si="83"/>
        <v>-1192045.5503333334</v>
      </c>
      <c r="BD177" s="32">
        <f t="shared" si="86"/>
        <v>-256295.54160000011</v>
      </c>
      <c r="BE177" s="32">
        <f t="shared" si="86"/>
        <v>383804.61510000005</v>
      </c>
      <c r="BF177" s="32">
        <f t="shared" si="86"/>
        <v>-32878.231399999931</v>
      </c>
      <c r="BG177" s="33"/>
      <c r="BH177" s="32">
        <f t="shared" si="72"/>
        <v>-4788193.0259571429</v>
      </c>
      <c r="BI177" s="32">
        <f t="shared" si="72"/>
        <v>-638849.06807619019</v>
      </c>
      <c r="BJ177" s="32">
        <f t="shared" si="72"/>
        <v>-1224923.7817333334</v>
      </c>
      <c r="BL177" s="32">
        <f t="shared" si="73"/>
        <v>-4802850.5049000001</v>
      </c>
      <c r="BM177" s="32">
        <f t="shared" si="73"/>
        <v>-1104083.7717999998</v>
      </c>
      <c r="BN177" s="32">
        <f t="shared" si="73"/>
        <v>-1292132.8294000002</v>
      </c>
      <c r="BP177" s="32">
        <f t="shared" si="74"/>
        <v>-256295.54160000011</v>
      </c>
      <c r="BQ177" s="32">
        <f t="shared" si="74"/>
        <v>383804.61510000005</v>
      </c>
      <c r="BR177" s="32">
        <f t="shared" si="74"/>
        <v>-32878.231399999931</v>
      </c>
      <c r="BT177" s="32">
        <f t="shared" si="75"/>
        <v>-5059146.0465000002</v>
      </c>
      <c r="BU177" s="32">
        <f t="shared" si="75"/>
        <v>-720279.1566999997</v>
      </c>
      <c r="BV177" s="32">
        <f t="shared" si="75"/>
        <v>-1325011.0608000001</v>
      </c>
      <c r="BX177" s="3">
        <v>0</v>
      </c>
      <c r="BY177" s="3">
        <v>0</v>
      </c>
      <c r="BZ177" s="3">
        <v>0</v>
      </c>
    </row>
    <row r="178" spans="1:78" x14ac:dyDescent="0.2">
      <c r="A178" s="207"/>
      <c r="B178" s="207"/>
      <c r="C178" s="34" t="s">
        <v>214</v>
      </c>
      <c r="D178" s="60">
        <v>2627275</v>
      </c>
      <c r="E178" s="60">
        <v>2463567</v>
      </c>
      <c r="F178" s="60">
        <v>2338835</v>
      </c>
      <c r="G178" s="8"/>
      <c r="H178" s="25">
        <v>2279028</v>
      </c>
      <c r="I178" s="25">
        <v>2241499</v>
      </c>
      <c r="J178" s="25">
        <v>2149032</v>
      </c>
      <c r="L178" s="28">
        <f t="shared" si="84"/>
        <v>19055888.302499998</v>
      </c>
      <c r="M178" s="28">
        <f t="shared" si="84"/>
        <v>20225638.713299997</v>
      </c>
      <c r="N178" s="28">
        <f t="shared" si="87"/>
        <v>22570225.517000001</v>
      </c>
      <c r="P178" s="28">
        <f t="shared" si="92"/>
        <v>16530017.9868</v>
      </c>
      <c r="Q178" s="28">
        <f t="shared" si="92"/>
        <v>18402482.640099999</v>
      </c>
      <c r="R178" s="28">
        <f t="shared" si="92"/>
        <v>20738588.606399998</v>
      </c>
      <c r="T178" s="29">
        <v>2117182</v>
      </c>
      <c r="U178" s="29">
        <v>1873640</v>
      </c>
      <c r="V178" s="29">
        <v>1965841</v>
      </c>
      <c r="X178" s="54">
        <v>1263358</v>
      </c>
      <c r="Y178" s="54">
        <v>1257216</v>
      </c>
      <c r="Z178" s="54">
        <v>1128428</v>
      </c>
      <c r="AB178" s="28">
        <f t="shared" si="70"/>
        <v>15356132.7642</v>
      </c>
      <c r="AC178" s="28">
        <f t="shared" si="70"/>
        <v>15382397.035999998</v>
      </c>
      <c r="AD178" s="28">
        <f t="shared" si="70"/>
        <v>18970758.8182</v>
      </c>
      <c r="AF178" s="28">
        <f t="shared" si="82"/>
        <v>9163261.9098000005</v>
      </c>
      <c r="AG178" s="28">
        <f t="shared" si="82"/>
        <v>10321617.6384</v>
      </c>
      <c r="AH178" s="28">
        <f t="shared" si="82"/>
        <v>10889555.885600001</v>
      </c>
      <c r="AJ178" s="28">
        <f t="shared" si="89"/>
        <v>18148465.049999997</v>
      </c>
      <c r="AK178" s="28">
        <f t="shared" si="90"/>
        <v>19262513.06028571</v>
      </c>
      <c r="AL178" s="28">
        <f t="shared" si="91"/>
        <v>21495452.873333335</v>
      </c>
      <c r="AN178" s="28">
        <f t="shared" si="71"/>
        <v>9163261.9098000005</v>
      </c>
      <c r="AO178" s="28">
        <f t="shared" si="71"/>
        <v>10321617.6384</v>
      </c>
      <c r="AP178" s="28">
        <f t="shared" si="71"/>
        <v>10889555.885600001</v>
      </c>
      <c r="AR178" s="31"/>
      <c r="AS178" s="31"/>
      <c r="AT178" s="31"/>
      <c r="AV178" s="31"/>
      <c r="AW178" s="31"/>
      <c r="AX178" s="31"/>
      <c r="AZ178" s="32">
        <f t="shared" si="83"/>
        <v>-2792332.2857999969</v>
      </c>
      <c r="BA178" s="32">
        <f t="shared" si="83"/>
        <v>-3880116.0242857113</v>
      </c>
      <c r="BB178" s="32">
        <f t="shared" si="83"/>
        <v>-2524694.0551333353</v>
      </c>
      <c r="BD178" s="32">
        <f t="shared" si="86"/>
        <v>-7366756.0769999996</v>
      </c>
      <c r="BE178" s="32">
        <f t="shared" si="86"/>
        <v>-8080865.001699999</v>
      </c>
      <c r="BF178" s="32">
        <f t="shared" si="86"/>
        <v>-9849032.7207999974</v>
      </c>
      <c r="BG178" s="33"/>
      <c r="BH178" s="32">
        <f t="shared" si="72"/>
        <v>-10159088.362799997</v>
      </c>
      <c r="BI178" s="32">
        <f t="shared" si="72"/>
        <v>-11960981.02598571</v>
      </c>
      <c r="BJ178" s="32">
        <f t="shared" si="72"/>
        <v>-12373726.775933333</v>
      </c>
      <c r="BL178" s="32">
        <f t="shared" si="73"/>
        <v>-3699755.5382999983</v>
      </c>
      <c r="BM178" s="32">
        <f t="shared" si="73"/>
        <v>-4843241.6772999987</v>
      </c>
      <c r="BN178" s="32">
        <f t="shared" si="73"/>
        <v>-3599466.6988000013</v>
      </c>
      <c r="BP178" s="32">
        <f t="shared" si="74"/>
        <v>-7366756.0769999996</v>
      </c>
      <c r="BQ178" s="32">
        <f t="shared" si="74"/>
        <v>-8080865.001699999</v>
      </c>
      <c r="BR178" s="32">
        <f t="shared" si="74"/>
        <v>-9849032.7207999974</v>
      </c>
      <c r="BT178" s="32">
        <f t="shared" si="75"/>
        <v>-11066511.615299998</v>
      </c>
      <c r="BU178" s="32">
        <f t="shared" si="75"/>
        <v>-12924106.678999998</v>
      </c>
      <c r="BV178" s="32">
        <f t="shared" si="75"/>
        <v>-13448499.419599999</v>
      </c>
      <c r="BX178" s="3">
        <v>0</v>
      </c>
      <c r="BY178" s="3">
        <v>0</v>
      </c>
      <c r="BZ178" s="3">
        <v>0</v>
      </c>
    </row>
    <row r="179" spans="1:78" x14ac:dyDescent="0.2">
      <c r="A179" s="207"/>
      <c r="B179" s="207"/>
      <c r="C179" s="34" t="s">
        <v>215</v>
      </c>
      <c r="D179" s="25">
        <v>12264</v>
      </c>
      <c r="E179" s="25">
        <v>8219</v>
      </c>
      <c r="F179" s="25">
        <v>6387</v>
      </c>
      <c r="G179" s="26"/>
      <c r="H179" s="25">
        <v>2917</v>
      </c>
      <c r="I179" s="25">
        <v>2571</v>
      </c>
      <c r="J179" s="25">
        <v>2404</v>
      </c>
      <c r="K179" s="26"/>
      <c r="L179" s="28">
        <f t="shared" si="84"/>
        <v>88952.018400000001</v>
      </c>
      <c r="M179" s="28">
        <f t="shared" si="84"/>
        <v>67477.168099999995</v>
      </c>
      <c r="N179" s="28">
        <f t="shared" si="87"/>
        <v>61635.827400000002</v>
      </c>
      <c r="P179" s="28">
        <f t="shared" si="92"/>
        <v>21157.292699999998</v>
      </c>
      <c r="Q179" s="28">
        <f t="shared" si="92"/>
        <v>21107.652899999997</v>
      </c>
      <c r="R179" s="28">
        <f t="shared" si="92"/>
        <v>23199.0808</v>
      </c>
      <c r="T179" s="29">
        <v>9925</v>
      </c>
      <c r="U179" s="29">
        <v>4499</v>
      </c>
      <c r="V179" s="29">
        <v>9717</v>
      </c>
      <c r="X179" s="54">
        <v>1861</v>
      </c>
      <c r="Y179" s="54">
        <v>2714</v>
      </c>
      <c r="Z179" s="54">
        <v>5026</v>
      </c>
      <c r="AB179" s="28">
        <f t="shared" si="70"/>
        <v>71987.017500000002</v>
      </c>
      <c r="AC179" s="28">
        <f t="shared" si="70"/>
        <v>36936.340099999994</v>
      </c>
      <c r="AD179" s="28">
        <f t="shared" si="70"/>
        <v>93770.993399999992</v>
      </c>
      <c r="AF179" s="28">
        <f t="shared" si="82"/>
        <v>13498.0191</v>
      </c>
      <c r="AG179" s="28">
        <f t="shared" si="82"/>
        <v>22281.668599999997</v>
      </c>
      <c r="AH179" s="28">
        <f t="shared" si="82"/>
        <v>48501.905200000001</v>
      </c>
      <c r="AJ179" s="28">
        <f t="shared" si="89"/>
        <v>84716.207999999999</v>
      </c>
      <c r="AK179" s="28">
        <f t="shared" si="90"/>
        <v>64263.96961904761</v>
      </c>
      <c r="AL179" s="28">
        <f t="shared" si="91"/>
        <v>58700.788</v>
      </c>
      <c r="AN179" s="28">
        <f t="shared" si="71"/>
        <v>13498.0191</v>
      </c>
      <c r="AO179" s="28">
        <f t="shared" si="71"/>
        <v>22281.668599999997</v>
      </c>
      <c r="AP179" s="28">
        <f t="shared" si="71"/>
        <v>48501.905200000001</v>
      </c>
      <c r="AR179" s="31"/>
      <c r="AS179" s="31"/>
      <c r="AT179" s="31"/>
      <c r="AV179" s="31"/>
      <c r="AW179" s="31"/>
      <c r="AX179" s="31"/>
      <c r="AZ179" s="32">
        <f t="shared" si="83"/>
        <v>-12729.190499999997</v>
      </c>
      <c r="BA179" s="32">
        <f t="shared" si="83"/>
        <v>-27327.629519047616</v>
      </c>
      <c r="BB179" s="32">
        <f t="shared" si="83"/>
        <v>35070.205399999992</v>
      </c>
      <c r="BD179" s="32">
        <f t="shared" si="86"/>
        <v>-7659.2735999999986</v>
      </c>
      <c r="BE179" s="32">
        <f t="shared" si="86"/>
        <v>1174.0156999999999</v>
      </c>
      <c r="BF179" s="32">
        <f t="shared" si="86"/>
        <v>25302.824400000001</v>
      </c>
      <c r="BG179" s="33"/>
      <c r="BH179" s="32">
        <f t="shared" si="72"/>
        <v>-20388.464099999997</v>
      </c>
      <c r="BI179" s="32">
        <f t="shared" si="72"/>
        <v>-26153.613819047616</v>
      </c>
      <c r="BJ179" s="32">
        <f t="shared" si="72"/>
        <v>60373.029799999989</v>
      </c>
      <c r="BL179" s="32">
        <f t="shared" si="73"/>
        <v>-16965.000899999999</v>
      </c>
      <c r="BM179" s="32">
        <f t="shared" si="73"/>
        <v>-30540.828000000001</v>
      </c>
      <c r="BN179" s="32">
        <f t="shared" si="73"/>
        <v>32135.16599999999</v>
      </c>
      <c r="BP179" s="32">
        <f t="shared" si="74"/>
        <v>-7659.2735999999986</v>
      </c>
      <c r="BQ179" s="32">
        <f t="shared" si="74"/>
        <v>1174.0156999999999</v>
      </c>
      <c r="BR179" s="32">
        <f t="shared" si="74"/>
        <v>25302.824400000001</v>
      </c>
      <c r="BT179" s="32">
        <f t="shared" si="75"/>
        <v>-24624.2745</v>
      </c>
      <c r="BU179" s="32">
        <f t="shared" si="75"/>
        <v>-29366.812300000001</v>
      </c>
      <c r="BV179" s="32">
        <f t="shared" si="75"/>
        <v>57437.990399999995</v>
      </c>
      <c r="BX179" s="3">
        <v>0</v>
      </c>
      <c r="BY179" s="3">
        <v>0</v>
      </c>
      <c r="BZ179" s="3">
        <v>0</v>
      </c>
    </row>
    <row r="180" spans="1:78" x14ac:dyDescent="0.2">
      <c r="A180" s="207"/>
      <c r="B180" s="207"/>
      <c r="C180" s="34" t="s">
        <v>216</v>
      </c>
      <c r="D180" s="25">
        <v>405973</v>
      </c>
      <c r="E180" s="25">
        <v>310330</v>
      </c>
      <c r="F180" s="25">
        <v>280954</v>
      </c>
      <c r="G180" s="26"/>
      <c r="H180" s="25">
        <v>542398</v>
      </c>
      <c r="I180" s="25">
        <v>463116</v>
      </c>
      <c r="J180" s="25">
        <v>501103</v>
      </c>
      <c r="K180" s="26"/>
      <c r="L180" s="28">
        <f t="shared" si="84"/>
        <v>2944562.7662999998</v>
      </c>
      <c r="M180" s="28">
        <f t="shared" si="84"/>
        <v>2547778.267</v>
      </c>
      <c r="N180" s="28">
        <f t="shared" si="87"/>
        <v>2711262.2908000001</v>
      </c>
      <c r="P180" s="28">
        <f t="shared" si="92"/>
        <v>3934066.9337999998</v>
      </c>
      <c r="Q180" s="28">
        <f t="shared" si="92"/>
        <v>3802136.0483999997</v>
      </c>
      <c r="R180" s="28">
        <f t="shared" si="92"/>
        <v>4835744.1705999998</v>
      </c>
      <c r="T180" s="29">
        <v>198580</v>
      </c>
      <c r="U180" s="29">
        <v>185696</v>
      </c>
      <c r="V180" s="29">
        <v>158420</v>
      </c>
      <c r="X180" s="54">
        <v>613084</v>
      </c>
      <c r="Y180" s="54">
        <v>560092</v>
      </c>
      <c r="Z180" s="54">
        <v>636539</v>
      </c>
      <c r="AB180" s="28">
        <f t="shared" si="70"/>
        <v>1440320.598</v>
      </c>
      <c r="AC180" s="28">
        <f t="shared" si="70"/>
        <v>1524545.5903999999</v>
      </c>
      <c r="AD180" s="28">
        <f t="shared" si="70"/>
        <v>1528784.6839999999</v>
      </c>
      <c r="AF180" s="28">
        <f t="shared" si="82"/>
        <v>4446759.5603999998</v>
      </c>
      <c r="AG180" s="28">
        <f t="shared" si="82"/>
        <v>4598299.3107999992</v>
      </c>
      <c r="AH180" s="28">
        <f t="shared" si="82"/>
        <v>6142728.6578000002</v>
      </c>
      <c r="AJ180" s="28">
        <f t="shared" si="89"/>
        <v>2804345.4917142852</v>
      </c>
      <c r="AK180" s="28">
        <f t="shared" si="90"/>
        <v>2426455.4923809525</v>
      </c>
      <c r="AL180" s="28">
        <f t="shared" si="91"/>
        <v>2582154.5626666667</v>
      </c>
      <c r="AN180" s="28">
        <f t="shared" si="71"/>
        <v>4446759.5603999998</v>
      </c>
      <c r="AO180" s="28">
        <f t="shared" si="71"/>
        <v>4598299.3107999992</v>
      </c>
      <c r="AP180" s="28">
        <f t="shared" si="71"/>
        <v>6142728.6578000002</v>
      </c>
      <c r="AR180" s="31"/>
      <c r="AS180" s="31"/>
      <c r="AT180" s="31"/>
      <c r="AV180" s="31"/>
      <c r="AW180" s="31"/>
      <c r="AX180" s="31"/>
      <c r="AZ180" s="32">
        <f t="shared" si="83"/>
        <v>-1364024.8937142852</v>
      </c>
      <c r="BA180" s="32">
        <f t="shared" si="83"/>
        <v>-901909.90198095259</v>
      </c>
      <c r="BB180" s="32">
        <f t="shared" si="83"/>
        <v>-1053369.8786666668</v>
      </c>
      <c r="BD180" s="32">
        <f t="shared" si="86"/>
        <v>512692.62660000008</v>
      </c>
      <c r="BE180" s="32">
        <f t="shared" si="86"/>
        <v>796163.26239999942</v>
      </c>
      <c r="BF180" s="32">
        <f t="shared" si="86"/>
        <v>1306984.4872000003</v>
      </c>
      <c r="BG180" s="33"/>
      <c r="BH180" s="32">
        <f t="shared" si="72"/>
        <v>-851332.26711428515</v>
      </c>
      <c r="BI180" s="32">
        <f t="shared" si="72"/>
        <v>-105746.63958095317</v>
      </c>
      <c r="BJ180" s="32">
        <f t="shared" si="72"/>
        <v>253614.60853333352</v>
      </c>
      <c r="BL180" s="32">
        <f t="shared" si="73"/>
        <v>-1504242.1682999998</v>
      </c>
      <c r="BM180" s="32">
        <f t="shared" si="73"/>
        <v>-1023232.6766000001</v>
      </c>
      <c r="BN180" s="32">
        <f t="shared" si="73"/>
        <v>-1182477.6068000002</v>
      </c>
      <c r="BP180" s="32">
        <f t="shared" si="74"/>
        <v>512692.62660000008</v>
      </c>
      <c r="BQ180" s="32">
        <f t="shared" si="74"/>
        <v>796163.26239999942</v>
      </c>
      <c r="BR180" s="32">
        <f t="shared" si="74"/>
        <v>1306984.4872000003</v>
      </c>
      <c r="BT180" s="32">
        <f>+BL180/$AO$5+BP180/$AO$5</f>
        <v>-991549.54169999971</v>
      </c>
      <c r="BU180" s="32">
        <f>+BM180/$AO$5+BQ180/$AO$5</f>
        <v>-227069.4142000007</v>
      </c>
      <c r="BV180" s="32">
        <f>+BN180/$AO$5+BR180/$AO$5</f>
        <v>124506.88040000014</v>
      </c>
      <c r="BX180" s="3">
        <v>0</v>
      </c>
      <c r="BY180" s="3">
        <v>0</v>
      </c>
      <c r="BZ180" s="3">
        <v>0</v>
      </c>
    </row>
    <row r="181" spans="1:78" x14ac:dyDescent="0.2">
      <c r="A181" s="207"/>
      <c r="B181" s="207"/>
      <c r="C181" s="34" t="s">
        <v>217</v>
      </c>
      <c r="D181" s="25">
        <v>70955</v>
      </c>
      <c r="E181" s="25">
        <v>64122</v>
      </c>
      <c r="F181" s="25">
        <v>69707</v>
      </c>
      <c r="G181" s="26"/>
      <c r="H181" s="25">
        <v>268866</v>
      </c>
      <c r="I181" s="25">
        <v>254866</v>
      </c>
      <c r="J181" s="25">
        <v>386266</v>
      </c>
      <c r="K181" s="26"/>
      <c r="L181" s="28">
        <f t="shared" si="84"/>
        <v>514643.71049999999</v>
      </c>
      <c r="M181" s="28">
        <f t="shared" si="84"/>
        <v>526435.20779999997</v>
      </c>
      <c r="N181" s="28">
        <f t="shared" si="87"/>
        <v>672686.49139999994</v>
      </c>
      <c r="P181" s="28">
        <f t="shared" si="92"/>
        <v>1950111.9846000001</v>
      </c>
      <c r="Q181" s="28">
        <f t="shared" si="92"/>
        <v>2092424.3733999999</v>
      </c>
      <c r="R181" s="28">
        <f t="shared" si="92"/>
        <v>3727544.1532000001</v>
      </c>
      <c r="T181" s="29">
        <v>206348</v>
      </c>
      <c r="U181" s="29">
        <v>128221</v>
      </c>
      <c r="V181" s="29">
        <v>92711</v>
      </c>
      <c r="X181" s="54">
        <v>273058</v>
      </c>
      <c r="Y181" s="54">
        <v>298375</v>
      </c>
      <c r="Z181" s="54">
        <v>413366</v>
      </c>
      <c r="AB181" s="28">
        <f t="shared" si="70"/>
        <v>1496662.6787999999</v>
      </c>
      <c r="AC181" s="28">
        <f t="shared" si="70"/>
        <v>1052681.5878999999</v>
      </c>
      <c r="AD181" s="28">
        <f t="shared" si="70"/>
        <v>894679.69219999993</v>
      </c>
      <c r="AF181" s="28">
        <f t="shared" si="82"/>
        <v>1980516.9797999999</v>
      </c>
      <c r="AG181" s="28">
        <f t="shared" si="82"/>
        <v>2449628.9124999996</v>
      </c>
      <c r="AH181" s="28">
        <f t="shared" si="82"/>
        <v>3989064.5732</v>
      </c>
      <c r="AJ181" s="28">
        <f t="shared" si="89"/>
        <v>490136.86714285711</v>
      </c>
      <c r="AK181" s="28">
        <f t="shared" si="90"/>
        <v>501366.86457142851</v>
      </c>
      <c r="AL181" s="28">
        <f t="shared" si="91"/>
        <v>640653.80133333325</v>
      </c>
      <c r="AN181" s="28">
        <f t="shared" si="71"/>
        <v>1980516.9797999999</v>
      </c>
      <c r="AO181" s="28">
        <f t="shared" si="71"/>
        <v>2449628.9124999996</v>
      </c>
      <c r="AP181" s="28">
        <f t="shared" si="71"/>
        <v>3989064.5732</v>
      </c>
      <c r="AR181" s="31"/>
      <c r="AS181" s="31"/>
      <c r="AT181" s="31"/>
      <c r="AV181" s="31"/>
      <c r="AW181" s="31"/>
      <c r="AX181" s="31"/>
      <c r="AZ181" s="32">
        <f t="shared" si="83"/>
        <v>1006525.8116571428</v>
      </c>
      <c r="BA181" s="32">
        <f t="shared" si="83"/>
        <v>551314.72332857142</v>
      </c>
      <c r="BB181" s="32">
        <f t="shared" si="83"/>
        <v>254025.89086666668</v>
      </c>
      <c r="BD181" s="32">
        <f t="shared" si="86"/>
        <v>30404.995199999772</v>
      </c>
      <c r="BE181" s="32">
        <f t="shared" si="86"/>
        <v>357204.5390999997</v>
      </c>
      <c r="BF181" s="32">
        <f t="shared" si="86"/>
        <v>261520.41999999993</v>
      </c>
      <c r="BG181" s="33"/>
      <c r="BH181" s="32">
        <f t="shared" si="72"/>
        <v>1036930.8068571426</v>
      </c>
      <c r="BI181" s="32">
        <f t="shared" si="72"/>
        <v>908519.26242857112</v>
      </c>
      <c r="BJ181" s="32">
        <f t="shared" si="72"/>
        <v>515546.31086666661</v>
      </c>
      <c r="BL181" s="32">
        <f t="shared" si="73"/>
        <v>982018.96829999983</v>
      </c>
      <c r="BM181" s="32">
        <f t="shared" si="73"/>
        <v>526246.38009999995</v>
      </c>
      <c r="BN181" s="32">
        <f t="shared" si="73"/>
        <v>221993.20079999999</v>
      </c>
      <c r="BP181" s="32">
        <f t="shared" si="74"/>
        <v>30404.995199999772</v>
      </c>
      <c r="BQ181" s="32">
        <f t="shared" si="74"/>
        <v>357204.5390999997</v>
      </c>
      <c r="BR181" s="32">
        <f t="shared" si="74"/>
        <v>261520.41999999993</v>
      </c>
      <c r="BT181" s="32">
        <f t="shared" si="75"/>
        <v>1012423.9634999996</v>
      </c>
      <c r="BU181" s="32">
        <f t="shared" si="75"/>
        <v>883450.91919999965</v>
      </c>
      <c r="BV181" s="32">
        <f t="shared" si="75"/>
        <v>483513.62079999992</v>
      </c>
      <c r="BX181" s="3">
        <v>0</v>
      </c>
      <c r="BY181" s="3">
        <v>0</v>
      </c>
      <c r="BZ181" s="3">
        <v>0</v>
      </c>
    </row>
    <row r="182" spans="1:78" x14ac:dyDescent="0.2">
      <c r="A182" s="207"/>
      <c r="B182" s="207"/>
      <c r="C182" s="34" t="s">
        <v>218</v>
      </c>
      <c r="D182" s="25">
        <v>46734</v>
      </c>
      <c r="E182" s="25">
        <v>43686</v>
      </c>
      <c r="F182" s="25">
        <v>30119</v>
      </c>
      <c r="G182" s="26"/>
      <c r="H182" s="25">
        <v>8611</v>
      </c>
      <c r="I182" s="25">
        <v>13445</v>
      </c>
      <c r="J182" s="25">
        <v>25306</v>
      </c>
      <c r="K182" s="46"/>
      <c r="L182" s="28">
        <f t="shared" si="84"/>
        <v>338966.37540000002</v>
      </c>
      <c r="M182" s="28">
        <f t="shared" si="84"/>
        <v>358657.69139999995</v>
      </c>
      <c r="N182" s="28">
        <f t="shared" si="87"/>
        <v>290654.3738</v>
      </c>
      <c r="P182" s="28">
        <f t="shared" si="92"/>
        <v>62456.444100000001</v>
      </c>
      <c r="Q182" s="28">
        <f t="shared" si="92"/>
        <v>110382.10549999999</v>
      </c>
      <c r="R182" s="28">
        <f t="shared" si="92"/>
        <v>244207.96119999999</v>
      </c>
      <c r="T182" s="29">
        <v>27306</v>
      </c>
      <c r="U182" s="29">
        <v>26566</v>
      </c>
      <c r="V182" s="29">
        <v>17745</v>
      </c>
      <c r="X182" s="54">
        <v>48227</v>
      </c>
      <c r="Y182" s="54">
        <v>25725</v>
      </c>
      <c r="Z182" s="54">
        <v>28073</v>
      </c>
      <c r="AB182" s="28">
        <f t="shared" si="70"/>
        <v>198053.14859999999</v>
      </c>
      <c r="AC182" s="28">
        <f t="shared" si="70"/>
        <v>218104.20339999997</v>
      </c>
      <c r="AD182" s="28">
        <f t="shared" si="70"/>
        <v>171242.799</v>
      </c>
      <c r="AF182" s="28">
        <f t="shared" si="82"/>
        <v>349795.2537</v>
      </c>
      <c r="AG182" s="28">
        <f t="shared" si="82"/>
        <v>211199.67749999999</v>
      </c>
      <c r="AH182" s="28">
        <f t="shared" si="82"/>
        <v>270910.06459999998</v>
      </c>
      <c r="AJ182" s="28">
        <f t="shared" si="89"/>
        <v>322825.11942857143</v>
      </c>
      <c r="AK182" s="28">
        <f t="shared" si="90"/>
        <v>341578.75371428567</v>
      </c>
      <c r="AL182" s="28">
        <f t="shared" si="91"/>
        <v>276813.68933333334</v>
      </c>
      <c r="AN182" s="28">
        <f t="shared" si="71"/>
        <v>349795.2537</v>
      </c>
      <c r="AO182" s="28">
        <f t="shared" si="71"/>
        <v>211199.67749999999</v>
      </c>
      <c r="AP182" s="28">
        <f t="shared" si="71"/>
        <v>270910.06459999998</v>
      </c>
      <c r="AR182" s="31"/>
      <c r="AS182" s="31"/>
      <c r="AT182" s="31"/>
      <c r="AV182" s="31"/>
      <c r="AW182" s="31"/>
      <c r="AX182" s="31"/>
      <c r="AZ182" s="32">
        <f t="shared" si="83"/>
        <v>-124771.97082857144</v>
      </c>
      <c r="BA182" s="32">
        <f t="shared" si="83"/>
        <v>-123474.55031428571</v>
      </c>
      <c r="BB182" s="32">
        <f t="shared" si="83"/>
        <v>-105570.89033333334</v>
      </c>
      <c r="BD182" s="32">
        <f t="shared" si="86"/>
        <v>287338.80959999998</v>
      </c>
      <c r="BE182" s="32">
        <f t="shared" si="86"/>
        <v>100817.572</v>
      </c>
      <c r="BF182" s="32">
        <f t="shared" si="86"/>
        <v>26702.103399999993</v>
      </c>
      <c r="BG182" s="33"/>
      <c r="BH182" s="32">
        <f t="shared" si="72"/>
        <v>162566.83877142853</v>
      </c>
      <c r="BI182" s="32">
        <f t="shared" si="72"/>
        <v>-22656.978314285705</v>
      </c>
      <c r="BJ182" s="32">
        <f t="shared" si="72"/>
        <v>-78868.786933333351</v>
      </c>
      <c r="BL182" s="32">
        <f t="shared" si="73"/>
        <v>-140913.22680000003</v>
      </c>
      <c r="BM182" s="32">
        <f t="shared" si="73"/>
        <v>-140553.48799999998</v>
      </c>
      <c r="BN182" s="32">
        <f t="shared" si="73"/>
        <v>-119411.5748</v>
      </c>
      <c r="BP182" s="32">
        <f t="shared" si="74"/>
        <v>287338.80959999998</v>
      </c>
      <c r="BQ182" s="32">
        <f t="shared" si="74"/>
        <v>100817.572</v>
      </c>
      <c r="BR182" s="32">
        <f t="shared" si="74"/>
        <v>26702.103399999993</v>
      </c>
      <c r="BT182" s="32">
        <f t="shared" si="75"/>
        <v>146425.58279999995</v>
      </c>
      <c r="BU182" s="32">
        <f t="shared" si="75"/>
        <v>-39735.915999999983</v>
      </c>
      <c r="BV182" s="32">
        <f t="shared" si="75"/>
        <v>-92709.471400000009</v>
      </c>
      <c r="BX182" s="3">
        <v>0</v>
      </c>
      <c r="BY182" s="3">
        <v>0</v>
      </c>
      <c r="BZ182" s="3">
        <v>0</v>
      </c>
    </row>
    <row r="183" spans="1:78" x14ac:dyDescent="0.2">
      <c r="A183" s="207"/>
      <c r="B183" s="207"/>
      <c r="C183" s="34" t="s">
        <v>219</v>
      </c>
      <c r="D183" s="35">
        <v>-9999999</v>
      </c>
      <c r="E183" s="35">
        <v>-9999999</v>
      </c>
      <c r="F183" s="35">
        <v>-9999999</v>
      </c>
      <c r="G183" s="26"/>
      <c r="H183" s="35">
        <v>-9999999</v>
      </c>
      <c r="I183" s="35">
        <v>-9999999</v>
      </c>
      <c r="J183" s="35">
        <v>-9999999</v>
      </c>
      <c r="K183" s="26"/>
      <c r="L183" s="28">
        <f t="shared" ref="L183:R183" si="93">+AB183</f>
        <v>572.99490000000003</v>
      </c>
      <c r="M183" s="28">
        <f t="shared" si="93"/>
        <v>985.18799999999987</v>
      </c>
      <c r="N183" s="28">
        <f t="shared" si="93"/>
        <v>781.6662</v>
      </c>
      <c r="O183" s="28">
        <f t="shared" si="93"/>
        <v>0</v>
      </c>
      <c r="P183" s="28">
        <f t="shared" si="93"/>
        <v>1008.1809</v>
      </c>
      <c r="Q183" s="28">
        <f t="shared" si="93"/>
        <v>1576.3008</v>
      </c>
      <c r="R183" s="28">
        <f t="shared" si="93"/>
        <v>4902.3015999999998</v>
      </c>
      <c r="T183" s="42">
        <v>79</v>
      </c>
      <c r="U183" s="42">
        <v>120</v>
      </c>
      <c r="V183" s="42">
        <v>81</v>
      </c>
      <c r="X183" s="54">
        <v>139</v>
      </c>
      <c r="Y183" s="54">
        <v>192</v>
      </c>
      <c r="Z183" s="54">
        <v>508</v>
      </c>
      <c r="AB183" s="28">
        <f t="shared" si="70"/>
        <v>572.99490000000003</v>
      </c>
      <c r="AC183" s="28">
        <f t="shared" si="70"/>
        <v>985.18799999999987</v>
      </c>
      <c r="AD183" s="28">
        <f t="shared" si="70"/>
        <v>781.6662</v>
      </c>
      <c r="AF183" s="28">
        <f t="shared" si="82"/>
        <v>1008.1809</v>
      </c>
      <c r="AG183" s="28">
        <f t="shared" si="82"/>
        <v>1576.3008</v>
      </c>
      <c r="AH183" s="28">
        <f t="shared" si="82"/>
        <v>4902.3015999999998</v>
      </c>
      <c r="AJ183" s="28">
        <f t="shared" si="89"/>
        <v>545.70942857142859</v>
      </c>
      <c r="AK183" s="28">
        <f t="shared" si="90"/>
        <v>938.27428571428561</v>
      </c>
      <c r="AL183" s="28">
        <f t="shared" si="91"/>
        <v>744.44399999999996</v>
      </c>
      <c r="AN183" s="28">
        <f t="shared" si="71"/>
        <v>1008.1809</v>
      </c>
      <c r="AO183" s="28">
        <f t="shared" si="71"/>
        <v>1576.3008</v>
      </c>
      <c r="AP183" s="28">
        <f t="shared" si="71"/>
        <v>4902.3015999999998</v>
      </c>
      <c r="AR183" s="31"/>
      <c r="AS183" s="31"/>
      <c r="AT183" s="31"/>
      <c r="AV183" s="31"/>
      <c r="AW183" s="31"/>
      <c r="AX183" s="31"/>
      <c r="AZ183" s="32">
        <f t="shared" si="83"/>
        <v>0</v>
      </c>
      <c r="BA183" s="32">
        <f t="shared" si="83"/>
        <v>0</v>
      </c>
      <c r="BB183" s="32">
        <f t="shared" si="83"/>
        <v>0</v>
      </c>
      <c r="BD183" s="32">
        <f t="shared" si="86"/>
        <v>0</v>
      </c>
      <c r="BE183" s="32">
        <f t="shared" si="86"/>
        <v>0</v>
      </c>
      <c r="BF183" s="32">
        <f t="shared" si="86"/>
        <v>0</v>
      </c>
      <c r="BG183" s="33"/>
      <c r="BH183" s="32">
        <f t="shared" si="72"/>
        <v>0</v>
      </c>
      <c r="BI183" s="32">
        <f t="shared" si="72"/>
        <v>0</v>
      </c>
      <c r="BJ183" s="32">
        <f t="shared" si="72"/>
        <v>0</v>
      </c>
      <c r="BL183" s="32">
        <f t="shared" si="73"/>
        <v>0</v>
      </c>
      <c r="BM183" s="32">
        <f t="shared" si="73"/>
        <v>0</v>
      </c>
      <c r="BN183" s="32">
        <f t="shared" si="73"/>
        <v>0</v>
      </c>
      <c r="BP183" s="32">
        <f t="shared" si="74"/>
        <v>0</v>
      </c>
      <c r="BQ183" s="32">
        <f t="shared" si="74"/>
        <v>0</v>
      </c>
      <c r="BR183" s="32">
        <f t="shared" si="74"/>
        <v>0</v>
      </c>
      <c r="BT183" s="32">
        <f t="shared" si="75"/>
        <v>0</v>
      </c>
      <c r="BU183" s="32">
        <f t="shared" si="75"/>
        <v>0</v>
      </c>
      <c r="BV183" s="32">
        <f t="shared" si="75"/>
        <v>0</v>
      </c>
      <c r="BX183" s="3">
        <v>0</v>
      </c>
      <c r="BY183" s="3">
        <v>0</v>
      </c>
      <c r="BZ183" s="3">
        <v>0</v>
      </c>
    </row>
    <row r="184" spans="1:78" x14ac:dyDescent="0.2">
      <c r="A184" s="207"/>
      <c r="B184" s="207"/>
      <c r="C184" s="34" t="s">
        <v>220</v>
      </c>
      <c r="D184" s="25">
        <v>414754</v>
      </c>
      <c r="E184" s="25">
        <v>463545</v>
      </c>
      <c r="F184" s="25">
        <v>426771</v>
      </c>
      <c r="G184" s="26"/>
      <c r="H184" s="25">
        <v>443292</v>
      </c>
      <c r="I184" s="25">
        <v>617070</v>
      </c>
      <c r="J184" s="25">
        <v>471751</v>
      </c>
      <c r="K184" s="26"/>
      <c r="L184" s="28">
        <f t="shared" ref="L184:N188" si="94">+D184*L$5</f>
        <v>3008252.2374</v>
      </c>
      <c r="M184" s="28">
        <f t="shared" si="94"/>
        <v>3805658.0954999998</v>
      </c>
      <c r="N184" s="28">
        <f t="shared" si="94"/>
        <v>4118425.5041999999</v>
      </c>
      <c r="P184" s="28">
        <f t="shared" ref="P184:R188" si="95">+H184*P$5</f>
        <v>3215241.2051999997</v>
      </c>
      <c r="Q184" s="28">
        <f t="shared" si="95"/>
        <v>5066082.9929999998</v>
      </c>
      <c r="R184" s="28">
        <f t="shared" si="95"/>
        <v>4552491.5001999997</v>
      </c>
      <c r="T184" s="29">
        <v>307497</v>
      </c>
      <c r="U184" s="29">
        <v>354550</v>
      </c>
      <c r="V184" s="29">
        <v>397079</v>
      </c>
      <c r="X184" s="54">
        <v>491344</v>
      </c>
      <c r="Y184" s="54">
        <v>631402</v>
      </c>
      <c r="Z184" s="54">
        <v>444024</v>
      </c>
      <c r="AB184" s="28">
        <f t="shared" si="70"/>
        <v>2230306.4907</v>
      </c>
      <c r="AC184" s="28">
        <f t="shared" si="70"/>
        <v>2910820.0449999999</v>
      </c>
      <c r="AD184" s="28">
        <f t="shared" si="70"/>
        <v>3831891.7658000002</v>
      </c>
      <c r="AF184" s="28">
        <f t="shared" si="82"/>
        <v>3563767.1664</v>
      </c>
      <c r="AG184" s="28">
        <f t="shared" si="82"/>
        <v>5183747.2797999997</v>
      </c>
      <c r="AH184" s="28">
        <f t="shared" si="82"/>
        <v>4284920.4047999997</v>
      </c>
      <c r="AJ184" s="28">
        <f t="shared" si="89"/>
        <v>2865002.1308571426</v>
      </c>
      <c r="AK184" s="28">
        <f t="shared" si="90"/>
        <v>3624436.2814285713</v>
      </c>
      <c r="AL184" s="28">
        <f t="shared" si="91"/>
        <v>3922310.0039999997</v>
      </c>
      <c r="AN184" s="28">
        <f t="shared" si="71"/>
        <v>3563767.1664</v>
      </c>
      <c r="AO184" s="28">
        <f t="shared" si="71"/>
        <v>5183747.2797999997</v>
      </c>
      <c r="AP184" s="28">
        <f t="shared" si="71"/>
        <v>4284920.4047999997</v>
      </c>
      <c r="AR184" s="31"/>
      <c r="AS184" s="31"/>
      <c r="AT184" s="31"/>
      <c r="AV184" s="31"/>
      <c r="AW184" s="31"/>
      <c r="AX184" s="31"/>
      <c r="AZ184" s="32">
        <f t="shared" si="83"/>
        <v>-634695.64015714265</v>
      </c>
      <c r="BA184" s="32">
        <f t="shared" si="83"/>
        <v>-713616.2364285714</v>
      </c>
      <c r="BB184" s="32">
        <f t="shared" si="83"/>
        <v>-90418.238199999556</v>
      </c>
      <c r="BD184" s="32">
        <f t="shared" si="86"/>
        <v>348525.96120000025</v>
      </c>
      <c r="BE184" s="32">
        <f t="shared" si="86"/>
        <v>117664.28679999989</v>
      </c>
      <c r="BF184" s="32">
        <f t="shared" si="86"/>
        <v>-267571.09539999999</v>
      </c>
      <c r="BG184" s="33"/>
      <c r="BH184" s="32">
        <f t="shared" si="72"/>
        <v>-286169.6789571424</v>
      </c>
      <c r="BI184" s="32">
        <f t="shared" si="72"/>
        <v>-595951.94962857151</v>
      </c>
      <c r="BJ184" s="32">
        <f t="shared" si="72"/>
        <v>-357989.33359999955</v>
      </c>
      <c r="BL184" s="32">
        <f t="shared" si="73"/>
        <v>-777945.74670000002</v>
      </c>
      <c r="BM184" s="32">
        <f t="shared" si="73"/>
        <v>-894838.0504999999</v>
      </c>
      <c r="BN184" s="32">
        <f t="shared" si="73"/>
        <v>-286533.73839999968</v>
      </c>
      <c r="BP184" s="32">
        <f t="shared" si="74"/>
        <v>348525.96120000025</v>
      </c>
      <c r="BQ184" s="32">
        <f t="shared" si="74"/>
        <v>117664.28679999989</v>
      </c>
      <c r="BR184" s="32">
        <f t="shared" si="74"/>
        <v>-267571.09539999999</v>
      </c>
      <c r="BT184" s="32">
        <f t="shared" si="75"/>
        <v>-429419.78549999977</v>
      </c>
      <c r="BU184" s="32">
        <f t="shared" si="75"/>
        <v>-777173.76370000001</v>
      </c>
      <c r="BV184" s="32">
        <f t="shared" si="75"/>
        <v>-554104.83379999967</v>
      </c>
      <c r="BX184" s="3">
        <v>0</v>
      </c>
      <c r="BY184" s="3">
        <v>0</v>
      </c>
      <c r="BZ184" s="3">
        <v>0</v>
      </c>
    </row>
    <row r="185" spans="1:78" x14ac:dyDescent="0.2">
      <c r="A185" s="207"/>
      <c r="B185" s="207"/>
      <c r="C185" s="34" t="s">
        <v>221</v>
      </c>
      <c r="D185" s="25">
        <v>1327595</v>
      </c>
      <c r="E185" s="25">
        <v>1079880</v>
      </c>
      <c r="F185" s="25">
        <v>1068819</v>
      </c>
      <c r="G185" s="26"/>
      <c r="H185" s="25">
        <v>3188555</v>
      </c>
      <c r="I185" s="25">
        <v>2420443</v>
      </c>
      <c r="J185" s="25">
        <v>2372616</v>
      </c>
      <c r="K185" s="26"/>
      <c r="L185" s="28">
        <f t="shared" si="94"/>
        <v>9629179.2944999989</v>
      </c>
      <c r="M185" s="28">
        <f t="shared" si="94"/>
        <v>8865706.811999999</v>
      </c>
      <c r="N185" s="28">
        <f t="shared" si="94"/>
        <v>10314317.1138</v>
      </c>
      <c r="P185" s="28">
        <f t="shared" si="95"/>
        <v>23126908.270500001</v>
      </c>
      <c r="Q185" s="28">
        <f t="shared" si="95"/>
        <v>19871594.9857</v>
      </c>
      <c r="R185" s="28">
        <f t="shared" si="95"/>
        <v>22896218.9232</v>
      </c>
      <c r="T185" s="29">
        <v>968287</v>
      </c>
      <c r="U185" s="29">
        <v>898247</v>
      </c>
      <c r="V185" s="29">
        <v>1058253</v>
      </c>
      <c r="X185" s="54">
        <v>2760350</v>
      </c>
      <c r="Y185" s="54">
        <v>2480276</v>
      </c>
      <c r="Z185" s="54">
        <v>2319161</v>
      </c>
      <c r="AB185" s="28">
        <f t="shared" si="70"/>
        <v>7023082.4397</v>
      </c>
      <c r="AC185" s="28">
        <f t="shared" si="70"/>
        <v>7374518.0452999994</v>
      </c>
      <c r="AD185" s="28">
        <f t="shared" si="70"/>
        <v>10212353.1006</v>
      </c>
      <c r="AF185" s="28">
        <f t="shared" si="82"/>
        <v>20021094.585000001</v>
      </c>
      <c r="AG185" s="28">
        <f t="shared" si="82"/>
        <v>20362817.932399999</v>
      </c>
      <c r="AH185" s="28">
        <f t="shared" si="82"/>
        <v>22380367.4822</v>
      </c>
      <c r="AJ185" s="28">
        <f t="shared" si="89"/>
        <v>9170646.9471428562</v>
      </c>
      <c r="AK185" s="28">
        <f t="shared" si="90"/>
        <v>8443530.2971428558</v>
      </c>
      <c r="AL185" s="28">
        <f t="shared" si="91"/>
        <v>9823159.1559999995</v>
      </c>
      <c r="AN185" s="28">
        <f t="shared" si="71"/>
        <v>20021094.585000001</v>
      </c>
      <c r="AO185" s="28">
        <f t="shared" si="71"/>
        <v>20362817.932399999</v>
      </c>
      <c r="AP185" s="28">
        <f t="shared" si="71"/>
        <v>22380367.4822</v>
      </c>
      <c r="AR185" s="31"/>
      <c r="AS185" s="31"/>
      <c r="AT185" s="31"/>
      <c r="AV185" s="31"/>
      <c r="AW185" s="31"/>
      <c r="AX185" s="31"/>
      <c r="AZ185" s="32">
        <f t="shared" si="83"/>
        <v>-2147564.5074428562</v>
      </c>
      <c r="BA185" s="32">
        <f t="shared" si="83"/>
        <v>-1069012.2518428564</v>
      </c>
      <c r="BB185" s="32">
        <f t="shared" si="83"/>
        <v>389193.94460000098</v>
      </c>
      <c r="BD185" s="32">
        <f t="shared" si="86"/>
        <v>-3105813.6854999997</v>
      </c>
      <c r="BE185" s="32">
        <f t="shared" si="86"/>
        <v>491222.94669999927</v>
      </c>
      <c r="BF185" s="32">
        <f t="shared" si="86"/>
        <v>-515851.44099999964</v>
      </c>
      <c r="BG185" s="33"/>
      <c r="BH185" s="32">
        <f t="shared" si="72"/>
        <v>-5253378.1929428559</v>
      </c>
      <c r="BI185" s="32">
        <f t="shared" si="72"/>
        <v>-577789.30514285713</v>
      </c>
      <c r="BJ185" s="32">
        <f t="shared" si="72"/>
        <v>-126657.49639999866</v>
      </c>
      <c r="BL185" s="32">
        <f t="shared" si="73"/>
        <v>-2606096.8547999989</v>
      </c>
      <c r="BM185" s="32">
        <f t="shared" si="73"/>
        <v>-1491188.7666999996</v>
      </c>
      <c r="BN185" s="32">
        <f t="shared" si="73"/>
        <v>-101964.01319999993</v>
      </c>
      <c r="BP185" s="32">
        <f t="shared" si="74"/>
        <v>-3105813.6854999997</v>
      </c>
      <c r="BQ185" s="32">
        <f t="shared" si="74"/>
        <v>491222.94669999927</v>
      </c>
      <c r="BR185" s="32">
        <f t="shared" si="74"/>
        <v>-515851.44099999964</v>
      </c>
      <c r="BT185" s="32">
        <f t="shared" si="75"/>
        <v>-5711910.5402999986</v>
      </c>
      <c r="BU185" s="32">
        <f t="shared" si="75"/>
        <v>-999965.8200000003</v>
      </c>
      <c r="BV185" s="32">
        <f t="shared" si="75"/>
        <v>-617815.45419999957</v>
      </c>
      <c r="BX185" s="3">
        <v>0</v>
      </c>
      <c r="BY185" s="3">
        <v>0</v>
      </c>
      <c r="BZ185" s="3">
        <v>0</v>
      </c>
    </row>
    <row r="186" spans="1:78" x14ac:dyDescent="0.2">
      <c r="A186" s="207"/>
      <c r="B186" s="207"/>
      <c r="C186" s="34" t="s">
        <v>222</v>
      </c>
      <c r="D186" s="25">
        <v>8043906</v>
      </c>
      <c r="E186" s="25">
        <v>5922761</v>
      </c>
      <c r="F186" s="25">
        <v>5582725</v>
      </c>
      <c r="G186" s="26"/>
      <c r="H186" s="25">
        <v>12172386</v>
      </c>
      <c r="I186" s="25">
        <v>11447619</v>
      </c>
      <c r="J186" s="25">
        <v>11452928</v>
      </c>
      <c r="K186" s="26"/>
      <c r="L186" s="28">
        <f t="shared" si="94"/>
        <v>58343254.608599998</v>
      </c>
      <c r="M186" s="28">
        <f t="shared" si="94"/>
        <v>48625275.533899993</v>
      </c>
      <c r="N186" s="28">
        <f t="shared" si="94"/>
        <v>53874412.795000002</v>
      </c>
      <c r="P186" s="28">
        <f t="shared" si="95"/>
        <v>88287532.896599993</v>
      </c>
      <c r="Q186" s="28">
        <f t="shared" si="95"/>
        <v>93983807.228099987</v>
      </c>
      <c r="R186" s="28">
        <f t="shared" si="95"/>
        <v>110523045.78559999</v>
      </c>
      <c r="T186" s="29">
        <v>5467912</v>
      </c>
      <c r="U186" s="29">
        <v>4046708</v>
      </c>
      <c r="V186" s="29">
        <v>3828853</v>
      </c>
      <c r="X186" s="54">
        <v>10661479</v>
      </c>
      <c r="Y186" s="54">
        <v>10227885</v>
      </c>
      <c r="Z186" s="54">
        <v>10698536</v>
      </c>
      <c r="AB186" s="28">
        <f t="shared" si="70"/>
        <v>39659312.527199998</v>
      </c>
      <c r="AC186" s="28">
        <f t="shared" si="70"/>
        <v>33223068.009199996</v>
      </c>
      <c r="AD186" s="28">
        <f t="shared" si="70"/>
        <v>36949197.220600002</v>
      </c>
      <c r="AF186" s="28">
        <f t="shared" si="82"/>
        <v>77328773.334899992</v>
      </c>
      <c r="AG186" s="28">
        <f t="shared" si="82"/>
        <v>83969913.061499998</v>
      </c>
      <c r="AH186" s="28">
        <f t="shared" si="82"/>
        <v>103243012.1072</v>
      </c>
      <c r="AJ186" s="28">
        <f t="shared" si="89"/>
        <v>55565004.389142856</v>
      </c>
      <c r="AK186" s="28">
        <f t="shared" si="90"/>
        <v>46309786.222761899</v>
      </c>
      <c r="AL186" s="28">
        <f t="shared" si="91"/>
        <v>51308964.566666663</v>
      </c>
      <c r="AN186" s="28">
        <f t="shared" si="71"/>
        <v>77328773.334899992</v>
      </c>
      <c r="AO186" s="28">
        <f t="shared" si="71"/>
        <v>83969913.061499998</v>
      </c>
      <c r="AP186" s="28">
        <f t="shared" si="71"/>
        <v>103243012.1072</v>
      </c>
      <c r="AR186" s="31"/>
      <c r="AS186" s="31"/>
      <c r="AT186" s="31"/>
      <c r="AV186" s="31"/>
      <c r="AW186" s="31"/>
      <c r="AX186" s="31"/>
      <c r="AZ186" s="32">
        <f t="shared" si="83"/>
        <v>-15905691.861942858</v>
      </c>
      <c r="BA186" s="32">
        <f t="shared" si="83"/>
        <v>-13086718.213561904</v>
      </c>
      <c r="BB186" s="32">
        <f t="shared" si="83"/>
        <v>-14359767.346066661</v>
      </c>
      <c r="BD186" s="32">
        <f t="shared" si="86"/>
        <v>-10958759.561700001</v>
      </c>
      <c r="BE186" s="32">
        <f t="shared" si="86"/>
        <v>-10013894.166599989</v>
      </c>
      <c r="BF186" s="32">
        <f t="shared" si="86"/>
        <v>-7280033.678399995</v>
      </c>
      <c r="BG186" s="33"/>
      <c r="BH186" s="32">
        <f t="shared" si="72"/>
        <v>-26864451.423642859</v>
      </c>
      <c r="BI186" s="32">
        <f t="shared" si="72"/>
        <v>-23100612.380161893</v>
      </c>
      <c r="BJ186" s="32">
        <f t="shared" si="72"/>
        <v>-21639801.024466656</v>
      </c>
      <c r="BL186" s="32">
        <f t="shared" si="73"/>
        <v>-18683942.0814</v>
      </c>
      <c r="BM186" s="32">
        <f t="shared" si="73"/>
        <v>-15402207.524699997</v>
      </c>
      <c r="BN186" s="32">
        <f t="shared" si="73"/>
        <v>-16925215.5744</v>
      </c>
      <c r="BP186" s="32">
        <f t="shared" si="74"/>
        <v>-10958759.561700001</v>
      </c>
      <c r="BQ186" s="32">
        <f t="shared" si="74"/>
        <v>-10013894.166599989</v>
      </c>
      <c r="BR186" s="32">
        <f t="shared" si="74"/>
        <v>-7280033.678399995</v>
      </c>
      <c r="BT186" s="32">
        <f t="shared" si="75"/>
        <v>-29642701.643100001</v>
      </c>
      <c r="BU186" s="32">
        <f t="shared" si="75"/>
        <v>-25416101.691299986</v>
      </c>
      <c r="BV186" s="32">
        <f t="shared" si="75"/>
        <v>-24205249.252799995</v>
      </c>
      <c r="BX186" s="3">
        <v>0</v>
      </c>
      <c r="BY186" s="3">
        <v>0</v>
      </c>
      <c r="BZ186" s="3">
        <v>0</v>
      </c>
    </row>
    <row r="187" spans="1:78" x14ac:dyDescent="0.2">
      <c r="A187" s="207"/>
      <c r="B187" s="207"/>
      <c r="C187" s="34" t="s">
        <v>223</v>
      </c>
      <c r="D187" s="37">
        <v>16775</v>
      </c>
      <c r="E187" s="37">
        <v>12251</v>
      </c>
      <c r="F187" s="37">
        <v>14676</v>
      </c>
      <c r="G187" s="38"/>
      <c r="H187" s="39">
        <v>20</v>
      </c>
      <c r="I187" s="39">
        <v>7</v>
      </c>
      <c r="J187" s="37">
        <v>1148</v>
      </c>
      <c r="K187" s="38"/>
      <c r="L187" s="28">
        <f t="shared" si="94"/>
        <v>121670.7525</v>
      </c>
      <c r="M187" s="28">
        <f t="shared" si="94"/>
        <v>100579.4849</v>
      </c>
      <c r="N187" s="28">
        <f t="shared" si="94"/>
        <v>141626.3352</v>
      </c>
      <c r="P187" s="28">
        <f t="shared" si="95"/>
        <v>145.06200000000001</v>
      </c>
      <c r="Q187" s="28">
        <f t="shared" si="95"/>
        <v>57.469299999999997</v>
      </c>
      <c r="R187" s="28">
        <f t="shared" si="95"/>
        <v>11078.429599999999</v>
      </c>
      <c r="T187" s="29">
        <v>16775</v>
      </c>
      <c r="U187" s="29">
        <v>12251</v>
      </c>
      <c r="V187" s="29">
        <v>14676</v>
      </c>
      <c r="X187" s="54">
        <v>20</v>
      </c>
      <c r="Y187" s="54">
        <v>7</v>
      </c>
      <c r="Z187" s="54">
        <v>1148</v>
      </c>
      <c r="AB187" s="28">
        <f t="shared" si="70"/>
        <v>121670.7525</v>
      </c>
      <c r="AC187" s="28">
        <f t="shared" si="70"/>
        <v>100579.4849</v>
      </c>
      <c r="AD187" s="28">
        <f t="shared" si="70"/>
        <v>141626.3352</v>
      </c>
      <c r="AF187" s="28">
        <f t="shared" si="82"/>
        <v>145.06200000000001</v>
      </c>
      <c r="AG187" s="28">
        <f t="shared" si="82"/>
        <v>57.469299999999997</v>
      </c>
      <c r="AH187" s="28">
        <f t="shared" si="82"/>
        <v>11078.429599999999</v>
      </c>
      <c r="AJ187" s="28">
        <f t="shared" si="89"/>
        <v>115876.90714285713</v>
      </c>
      <c r="AK187" s="28">
        <f t="shared" si="90"/>
        <v>95789.985619047613</v>
      </c>
      <c r="AL187" s="28">
        <f t="shared" si="91"/>
        <v>134882.22399999999</v>
      </c>
      <c r="AN187" s="28">
        <f t="shared" si="71"/>
        <v>145.06200000000001</v>
      </c>
      <c r="AO187" s="28">
        <f t="shared" si="71"/>
        <v>57.469299999999997</v>
      </c>
      <c r="AP187" s="28">
        <f t="shared" si="71"/>
        <v>11078.429599999999</v>
      </c>
      <c r="AR187" s="31"/>
      <c r="AS187" s="31"/>
      <c r="AT187" s="31"/>
      <c r="AV187" s="31"/>
      <c r="AW187" s="31"/>
      <c r="AX187" s="31"/>
      <c r="AZ187" s="32">
        <f t="shared" si="83"/>
        <v>0</v>
      </c>
      <c r="BA187" s="32">
        <f t="shared" si="83"/>
        <v>0</v>
      </c>
      <c r="BB187" s="32">
        <f t="shared" si="83"/>
        <v>0</v>
      </c>
      <c r="BD187" s="32">
        <f t="shared" si="86"/>
        <v>0</v>
      </c>
      <c r="BE187" s="32">
        <f t="shared" si="86"/>
        <v>0</v>
      </c>
      <c r="BF187" s="32">
        <f t="shared" si="86"/>
        <v>0</v>
      </c>
      <c r="BG187" s="33"/>
      <c r="BH187" s="32">
        <f t="shared" si="72"/>
        <v>0</v>
      </c>
      <c r="BI187" s="32">
        <f t="shared" si="72"/>
        <v>0</v>
      </c>
      <c r="BJ187" s="32">
        <f t="shared" si="72"/>
        <v>0</v>
      </c>
      <c r="BL187" s="32">
        <f t="shared" si="73"/>
        <v>0</v>
      </c>
      <c r="BM187" s="32">
        <f t="shared" si="73"/>
        <v>0</v>
      </c>
      <c r="BN187" s="32">
        <f t="shared" si="73"/>
        <v>0</v>
      </c>
      <c r="BP187" s="32">
        <f t="shared" si="74"/>
        <v>0</v>
      </c>
      <c r="BQ187" s="32">
        <f t="shared" si="74"/>
        <v>0</v>
      </c>
      <c r="BR187" s="32">
        <f t="shared" si="74"/>
        <v>0</v>
      </c>
      <c r="BT187" s="32">
        <f t="shared" si="75"/>
        <v>0</v>
      </c>
      <c r="BU187" s="32">
        <f t="shared" si="75"/>
        <v>0</v>
      </c>
      <c r="BV187" s="32">
        <f t="shared" si="75"/>
        <v>0</v>
      </c>
      <c r="BX187" s="3">
        <v>0</v>
      </c>
      <c r="BY187" s="3">
        <v>0</v>
      </c>
      <c r="BZ187" s="3">
        <v>0</v>
      </c>
    </row>
    <row r="188" spans="1:78" x14ac:dyDescent="0.2">
      <c r="A188" s="207"/>
      <c r="B188" s="207"/>
      <c r="C188" s="34" t="s">
        <v>224</v>
      </c>
      <c r="D188" s="25">
        <v>74301</v>
      </c>
      <c r="E188" s="25">
        <v>59230</v>
      </c>
      <c r="F188" s="25">
        <v>76276</v>
      </c>
      <c r="G188" s="26"/>
      <c r="H188" s="25">
        <v>38980</v>
      </c>
      <c r="I188" s="25">
        <v>47295</v>
      </c>
      <c r="J188" s="25">
        <v>53232</v>
      </c>
      <c r="K188" s="26"/>
      <c r="L188" s="28">
        <f t="shared" si="94"/>
        <v>538912.58310000005</v>
      </c>
      <c r="M188" s="28">
        <f t="shared" si="94"/>
        <v>486272.37699999998</v>
      </c>
      <c r="N188" s="28">
        <f t="shared" si="94"/>
        <v>736078.65520000004</v>
      </c>
      <c r="P188" s="28">
        <f t="shared" si="95"/>
        <v>282725.83799999999</v>
      </c>
      <c r="Q188" s="28">
        <f t="shared" si="95"/>
        <v>388287.2205</v>
      </c>
      <c r="R188" s="28">
        <f t="shared" si="95"/>
        <v>513699.44640000002</v>
      </c>
      <c r="T188" s="29">
        <v>82052</v>
      </c>
      <c r="U188" s="29">
        <v>52748</v>
      </c>
      <c r="V188" s="29">
        <v>36931</v>
      </c>
      <c r="X188" s="54">
        <v>40144</v>
      </c>
      <c r="Y188" s="54">
        <v>36448</v>
      </c>
      <c r="Z188" s="54">
        <v>49343</v>
      </c>
      <c r="AB188" s="28">
        <f t="shared" si="70"/>
        <v>595131.36120000004</v>
      </c>
      <c r="AC188" s="28">
        <f t="shared" si="70"/>
        <v>433055.80519999994</v>
      </c>
      <c r="AD188" s="28">
        <f t="shared" si="70"/>
        <v>356391.53619999997</v>
      </c>
      <c r="AF188" s="28">
        <f t="shared" si="82"/>
        <v>291168.44640000002</v>
      </c>
      <c r="AG188" s="28">
        <f t="shared" si="82"/>
        <v>299234.43519999995</v>
      </c>
      <c r="AH188" s="28">
        <f t="shared" si="82"/>
        <v>476169.8186</v>
      </c>
      <c r="AJ188" s="28">
        <f t="shared" si="89"/>
        <v>513250.07914285717</v>
      </c>
      <c r="AK188" s="28">
        <f t="shared" si="90"/>
        <v>463116.54952380946</v>
      </c>
      <c r="AL188" s="28">
        <f t="shared" si="91"/>
        <v>701027.2906666667</v>
      </c>
      <c r="AN188" s="28">
        <f t="shared" si="71"/>
        <v>291168.44640000002</v>
      </c>
      <c r="AO188" s="28">
        <f t="shared" si="71"/>
        <v>299234.43519999995</v>
      </c>
      <c r="AP188" s="28">
        <f t="shared" si="71"/>
        <v>476169.8186</v>
      </c>
      <c r="AR188" s="31"/>
      <c r="AS188" s="31"/>
      <c r="AT188" s="31"/>
      <c r="AV188" s="31"/>
      <c r="AW188" s="31"/>
      <c r="AX188" s="31"/>
      <c r="AZ188" s="32">
        <f t="shared" si="83"/>
        <v>81881.282057142875</v>
      </c>
      <c r="BA188" s="32">
        <f t="shared" si="83"/>
        <v>-30060.744323809515</v>
      </c>
      <c r="BB188" s="32">
        <f t="shared" si="83"/>
        <v>-344635.75446666672</v>
      </c>
      <c r="BD188" s="32">
        <f t="shared" si="86"/>
        <v>8442.6084000000264</v>
      </c>
      <c r="BE188" s="32">
        <f t="shared" si="86"/>
        <v>-89052.785300000047</v>
      </c>
      <c r="BF188" s="32">
        <f t="shared" si="86"/>
        <v>-37529.627800000017</v>
      </c>
      <c r="BG188" s="33"/>
      <c r="BH188" s="32">
        <f t="shared" si="72"/>
        <v>90323.890457142901</v>
      </c>
      <c r="BI188" s="32">
        <f t="shared" si="72"/>
        <v>-119113.52962380956</v>
      </c>
      <c r="BJ188" s="32">
        <f t="shared" si="72"/>
        <v>-382165.38226666674</v>
      </c>
      <c r="BL188" s="32">
        <f t="shared" si="73"/>
        <v>56218.778099999996</v>
      </c>
      <c r="BM188" s="32">
        <f t="shared" si="73"/>
        <v>-53216.571800000034</v>
      </c>
      <c r="BN188" s="32">
        <f t="shared" si="73"/>
        <v>-379687.11900000006</v>
      </c>
      <c r="BP188" s="32">
        <f t="shared" si="74"/>
        <v>8442.6084000000264</v>
      </c>
      <c r="BQ188" s="32">
        <f t="shared" si="74"/>
        <v>-89052.785300000047</v>
      </c>
      <c r="BR188" s="32">
        <f t="shared" si="74"/>
        <v>-37529.627800000017</v>
      </c>
      <c r="BT188" s="32">
        <f t="shared" si="75"/>
        <v>64661.386500000022</v>
      </c>
      <c r="BU188" s="32">
        <f t="shared" si="75"/>
        <v>-142269.35710000008</v>
      </c>
      <c r="BV188" s="32">
        <f t="shared" si="75"/>
        <v>-417216.74680000008</v>
      </c>
      <c r="BX188" s="3">
        <v>0</v>
      </c>
      <c r="BY188" s="3">
        <v>0</v>
      </c>
      <c r="BZ188" s="3">
        <v>0</v>
      </c>
    </row>
    <row r="189" spans="1:78" x14ac:dyDescent="0.2">
      <c r="A189" s="207"/>
      <c r="B189" s="207"/>
      <c r="C189" s="41" t="s">
        <v>225</v>
      </c>
      <c r="D189" s="35"/>
      <c r="E189" s="35"/>
      <c r="F189" s="35"/>
      <c r="G189" s="67"/>
      <c r="H189" s="35"/>
      <c r="I189" s="35"/>
      <c r="J189" s="35"/>
      <c r="K189" s="26"/>
      <c r="L189" s="28"/>
      <c r="M189" s="28"/>
      <c r="N189" s="28"/>
      <c r="P189" s="28"/>
      <c r="Q189" s="28"/>
      <c r="R189" s="28"/>
      <c r="T189" s="42"/>
      <c r="U189" s="42"/>
      <c r="V189" s="42"/>
      <c r="X189" s="55"/>
      <c r="Y189" s="55"/>
      <c r="Z189" s="55"/>
      <c r="AB189" s="28">
        <f t="shared" si="70"/>
        <v>0</v>
      </c>
      <c r="AC189" s="28">
        <f t="shared" si="70"/>
        <v>0</v>
      </c>
      <c r="AD189" s="28">
        <f t="shared" si="70"/>
        <v>0</v>
      </c>
      <c r="AF189" s="28">
        <f t="shared" si="82"/>
        <v>0</v>
      </c>
      <c r="AG189" s="28">
        <f t="shared" si="82"/>
        <v>0</v>
      </c>
      <c r="AH189" s="28">
        <f t="shared" si="82"/>
        <v>0</v>
      </c>
      <c r="AJ189" s="28">
        <f t="shared" si="89"/>
        <v>0</v>
      </c>
      <c r="AK189" s="28">
        <f t="shared" si="90"/>
        <v>0</v>
      </c>
      <c r="AL189" s="28">
        <f t="shared" si="91"/>
        <v>0</v>
      </c>
      <c r="AN189" s="28">
        <f t="shared" si="71"/>
        <v>0</v>
      </c>
      <c r="AO189" s="28">
        <f t="shared" si="71"/>
        <v>0</v>
      </c>
      <c r="AP189" s="28">
        <f t="shared" si="71"/>
        <v>0</v>
      </c>
      <c r="AR189" s="31"/>
      <c r="AS189" s="31"/>
      <c r="AT189" s="31"/>
      <c r="AV189" s="31"/>
      <c r="AW189" s="31"/>
      <c r="AX189" s="31"/>
      <c r="AZ189" s="32">
        <f t="shared" si="83"/>
        <v>0</v>
      </c>
      <c r="BA189" s="32">
        <f t="shared" si="83"/>
        <v>0</v>
      </c>
      <c r="BB189" s="32">
        <f t="shared" si="83"/>
        <v>0</v>
      </c>
      <c r="BD189" s="32">
        <f t="shared" si="86"/>
        <v>0</v>
      </c>
      <c r="BE189" s="32">
        <f t="shared" si="86"/>
        <v>0</v>
      </c>
      <c r="BF189" s="32">
        <f t="shared" si="86"/>
        <v>0</v>
      </c>
      <c r="BG189" s="33"/>
      <c r="BH189" s="32">
        <f t="shared" si="72"/>
        <v>0</v>
      </c>
      <c r="BI189" s="32">
        <f t="shared" si="72"/>
        <v>0</v>
      </c>
      <c r="BJ189" s="32">
        <f t="shared" si="72"/>
        <v>0</v>
      </c>
      <c r="BL189" s="32">
        <f t="shared" si="73"/>
        <v>0</v>
      </c>
      <c r="BM189" s="32">
        <f t="shared" si="73"/>
        <v>0</v>
      </c>
      <c r="BN189" s="32">
        <f t="shared" si="73"/>
        <v>0</v>
      </c>
      <c r="BP189" s="32">
        <f t="shared" si="74"/>
        <v>0</v>
      </c>
      <c r="BQ189" s="32">
        <f t="shared" si="74"/>
        <v>0</v>
      </c>
      <c r="BR189" s="32">
        <f t="shared" si="74"/>
        <v>0</v>
      </c>
      <c r="BT189" s="32">
        <f t="shared" si="75"/>
        <v>0</v>
      </c>
      <c r="BU189" s="32">
        <f t="shared" si="75"/>
        <v>0</v>
      </c>
      <c r="BV189" s="32">
        <f t="shared" si="75"/>
        <v>0</v>
      </c>
      <c r="BX189" s="3">
        <v>0</v>
      </c>
      <c r="BY189" s="3">
        <v>0</v>
      </c>
      <c r="BZ189" s="3">
        <v>0</v>
      </c>
    </row>
    <row r="190" spans="1:78" x14ac:dyDescent="0.2">
      <c r="A190" s="207"/>
      <c r="B190" s="207"/>
      <c r="C190" s="34" t="s">
        <v>226</v>
      </c>
      <c r="D190" s="25">
        <v>71751</v>
      </c>
      <c r="E190" s="25">
        <v>18468</v>
      </c>
      <c r="F190" s="25">
        <v>47308</v>
      </c>
      <c r="G190" s="26"/>
      <c r="H190" s="25">
        <v>839332</v>
      </c>
      <c r="I190" s="25">
        <v>776707</v>
      </c>
      <c r="J190" s="25">
        <v>474818</v>
      </c>
      <c r="K190" s="26"/>
      <c r="L190" s="28">
        <f t="shared" ref="L190:N192" si="96">+D190*L$5</f>
        <v>520417.17810000002</v>
      </c>
      <c r="M190" s="28">
        <f t="shared" si="96"/>
        <v>151620.4332</v>
      </c>
      <c r="N190" s="28">
        <f t="shared" si="96"/>
        <v>456531.66159999999</v>
      </c>
      <c r="P190" s="28">
        <f t="shared" ref="P190:R192" si="97">+H190*P$5</f>
        <v>6087758.9292000001</v>
      </c>
      <c r="Q190" s="28">
        <f t="shared" si="97"/>
        <v>6376686.7992999991</v>
      </c>
      <c r="R190" s="28">
        <f t="shared" si="97"/>
        <v>4582088.6635999996</v>
      </c>
      <c r="T190" s="29">
        <v>83160</v>
      </c>
      <c r="U190" s="29">
        <v>98962</v>
      </c>
      <c r="V190" s="29">
        <v>46655</v>
      </c>
      <c r="X190" s="54">
        <v>722266</v>
      </c>
      <c r="Y190" s="54">
        <v>503228</v>
      </c>
      <c r="Z190" s="54">
        <v>340140</v>
      </c>
      <c r="AB190" s="28">
        <f t="shared" si="70"/>
        <v>603167.79599999997</v>
      </c>
      <c r="AC190" s="28">
        <f t="shared" si="70"/>
        <v>812468.12379999994</v>
      </c>
      <c r="AD190" s="28">
        <f t="shared" si="70"/>
        <v>450230.08100000001</v>
      </c>
      <c r="AF190" s="28">
        <f t="shared" si="82"/>
        <v>5238667.5246000001</v>
      </c>
      <c r="AG190" s="28">
        <f t="shared" si="82"/>
        <v>4131451.5571999997</v>
      </c>
      <c r="AH190" s="28">
        <f t="shared" si="82"/>
        <v>3282419.0279999999</v>
      </c>
      <c r="AJ190" s="28">
        <f t="shared" si="89"/>
        <v>495635.40771428571</v>
      </c>
      <c r="AK190" s="28">
        <f t="shared" si="90"/>
        <v>144400.41257142858</v>
      </c>
      <c r="AL190" s="28">
        <f t="shared" si="91"/>
        <v>434792.05866666662</v>
      </c>
      <c r="AN190" s="28">
        <f t="shared" si="71"/>
        <v>5238667.5246000001</v>
      </c>
      <c r="AO190" s="28">
        <f t="shared" si="71"/>
        <v>4131451.5571999997</v>
      </c>
      <c r="AP190" s="28">
        <f t="shared" si="71"/>
        <v>3282419.0279999999</v>
      </c>
      <c r="AR190" s="31"/>
      <c r="AS190" s="31"/>
      <c r="AT190" s="31"/>
      <c r="AV190" s="31"/>
      <c r="AW190" s="31"/>
      <c r="AX190" s="31"/>
      <c r="AZ190" s="32">
        <f t="shared" si="83"/>
        <v>107532.38828571426</v>
      </c>
      <c r="BA190" s="32">
        <f t="shared" si="83"/>
        <v>668067.71122857137</v>
      </c>
      <c r="BB190" s="32">
        <f t="shared" si="83"/>
        <v>15438.022333333385</v>
      </c>
      <c r="BD190" s="32">
        <f t="shared" si="86"/>
        <v>-849091.40460000001</v>
      </c>
      <c r="BE190" s="32">
        <f t="shared" si="86"/>
        <v>-2245235.2420999995</v>
      </c>
      <c r="BF190" s="32">
        <f t="shared" si="86"/>
        <v>-1299669.6355999997</v>
      </c>
      <c r="BG190" s="33"/>
      <c r="BH190" s="32">
        <f t="shared" si="72"/>
        <v>-741559.01631428581</v>
      </c>
      <c r="BI190" s="32">
        <f t="shared" si="72"/>
        <v>-1577167.5308714281</v>
      </c>
      <c r="BJ190" s="32">
        <f t="shared" si="72"/>
        <v>-1284231.6132666664</v>
      </c>
      <c r="BL190" s="32">
        <f t="shared" si="73"/>
        <v>82750.617899999954</v>
      </c>
      <c r="BM190" s="32">
        <f t="shared" si="73"/>
        <v>660847.69059999997</v>
      </c>
      <c r="BN190" s="32">
        <f t="shared" si="73"/>
        <v>-6301.5805999999866</v>
      </c>
      <c r="BP190" s="32">
        <f t="shared" si="74"/>
        <v>-849091.40460000001</v>
      </c>
      <c r="BQ190" s="32">
        <f t="shared" si="74"/>
        <v>-2245235.2420999995</v>
      </c>
      <c r="BR190" s="32">
        <f t="shared" si="74"/>
        <v>-1299669.6355999997</v>
      </c>
      <c r="BT190" s="32">
        <f t="shared" si="75"/>
        <v>-766340.78670000006</v>
      </c>
      <c r="BU190" s="32">
        <f t="shared" si="75"/>
        <v>-1584387.5514999996</v>
      </c>
      <c r="BV190" s="32">
        <f t="shared" si="75"/>
        <v>-1305971.2161999997</v>
      </c>
      <c r="BX190" s="3">
        <v>0</v>
      </c>
      <c r="BY190" s="3">
        <v>0</v>
      </c>
      <c r="BZ190" s="3">
        <v>0</v>
      </c>
    </row>
    <row r="191" spans="1:78" x14ac:dyDescent="0.2">
      <c r="A191" s="207"/>
      <c r="B191" s="207"/>
      <c r="C191" s="34" t="s">
        <v>227</v>
      </c>
      <c r="D191" s="25">
        <v>6789</v>
      </c>
      <c r="E191" s="25">
        <v>4971</v>
      </c>
      <c r="F191" s="25">
        <v>5981</v>
      </c>
      <c r="G191" s="26"/>
      <c r="H191" s="25">
        <v>1172</v>
      </c>
      <c r="I191" s="25">
        <v>7053</v>
      </c>
      <c r="J191" s="25">
        <v>1832</v>
      </c>
      <c r="K191" s="26"/>
      <c r="L191" s="28">
        <f t="shared" si="96"/>
        <v>49241.295899999997</v>
      </c>
      <c r="M191" s="28">
        <f t="shared" si="96"/>
        <v>40811.412899999996</v>
      </c>
      <c r="N191" s="28">
        <f t="shared" si="96"/>
        <v>57717.8462</v>
      </c>
      <c r="P191" s="28">
        <f t="shared" si="97"/>
        <v>8500.6332000000002</v>
      </c>
      <c r="Q191" s="28">
        <f t="shared" si="97"/>
        <v>57904.424699999996</v>
      </c>
      <c r="R191" s="28">
        <f t="shared" si="97"/>
        <v>17679.166399999998</v>
      </c>
      <c r="T191" s="29">
        <v>19659</v>
      </c>
      <c r="U191" s="29">
        <v>1111</v>
      </c>
      <c r="V191" s="29">
        <v>1566</v>
      </c>
      <c r="X191" s="54">
        <v>2410</v>
      </c>
      <c r="Y191" s="54">
        <v>9572</v>
      </c>
      <c r="Z191" s="54">
        <v>5747</v>
      </c>
      <c r="AB191" s="28">
        <f t="shared" si="70"/>
        <v>142588.69289999999</v>
      </c>
      <c r="AC191" s="28">
        <f t="shared" si="70"/>
        <v>9121.1988999999994</v>
      </c>
      <c r="AD191" s="28">
        <f t="shared" si="70"/>
        <v>15112.2132</v>
      </c>
      <c r="AF191" s="28">
        <f t="shared" si="82"/>
        <v>17479.971000000001</v>
      </c>
      <c r="AG191" s="28">
        <f t="shared" si="82"/>
        <v>78585.162799999991</v>
      </c>
      <c r="AH191" s="28">
        <f t="shared" si="82"/>
        <v>55459.699399999998</v>
      </c>
      <c r="AJ191" s="28">
        <f t="shared" si="89"/>
        <v>46896.472285714284</v>
      </c>
      <c r="AK191" s="28">
        <f t="shared" si="90"/>
        <v>38868.012285714278</v>
      </c>
      <c r="AL191" s="28">
        <f t="shared" si="91"/>
        <v>54969.37733333333</v>
      </c>
      <c r="AN191" s="28">
        <f t="shared" si="71"/>
        <v>17479.971000000001</v>
      </c>
      <c r="AO191" s="28">
        <f t="shared" si="71"/>
        <v>78585.162799999991</v>
      </c>
      <c r="AP191" s="28">
        <f t="shared" si="71"/>
        <v>55459.699399999998</v>
      </c>
      <c r="AR191" s="31"/>
      <c r="AS191" s="31"/>
      <c r="AT191" s="31"/>
      <c r="AV191" s="31"/>
      <c r="AW191" s="31"/>
      <c r="AX191" s="31"/>
      <c r="AZ191" s="32">
        <f t="shared" si="83"/>
        <v>95692.220614285703</v>
      </c>
      <c r="BA191" s="32">
        <f t="shared" si="83"/>
        <v>-29746.813385714278</v>
      </c>
      <c r="BB191" s="32">
        <f t="shared" si="83"/>
        <v>-39857.164133333332</v>
      </c>
      <c r="BD191" s="32">
        <f t="shared" si="86"/>
        <v>8979.3378000000012</v>
      </c>
      <c r="BE191" s="32">
        <f t="shared" si="86"/>
        <v>20680.738099999995</v>
      </c>
      <c r="BF191" s="32">
        <f t="shared" si="86"/>
        <v>37780.532999999996</v>
      </c>
      <c r="BG191" s="33"/>
      <c r="BH191" s="32">
        <f t="shared" si="72"/>
        <v>104671.55841428571</v>
      </c>
      <c r="BI191" s="32">
        <f t="shared" si="72"/>
        <v>-9066.0752857142834</v>
      </c>
      <c r="BJ191" s="32">
        <f t="shared" si="72"/>
        <v>-2076.631133333336</v>
      </c>
      <c r="BL191" s="32">
        <f t="shared" si="73"/>
        <v>93347.396999999997</v>
      </c>
      <c r="BM191" s="32">
        <f t="shared" si="73"/>
        <v>-31690.213999999996</v>
      </c>
      <c r="BN191" s="32">
        <f t="shared" si="73"/>
        <v>-42605.633000000002</v>
      </c>
      <c r="BP191" s="32">
        <f t="shared" si="74"/>
        <v>8979.3378000000012</v>
      </c>
      <c r="BQ191" s="32">
        <f t="shared" si="74"/>
        <v>20680.738099999995</v>
      </c>
      <c r="BR191" s="32">
        <f t="shared" si="74"/>
        <v>37780.532999999996</v>
      </c>
      <c r="BT191" s="32">
        <f t="shared" si="75"/>
        <v>102326.73480000001</v>
      </c>
      <c r="BU191" s="32">
        <f t="shared" si="75"/>
        <v>-11009.475900000001</v>
      </c>
      <c r="BV191" s="32">
        <f t="shared" si="75"/>
        <v>-4825.1000000000058</v>
      </c>
      <c r="BX191" s="3">
        <v>0</v>
      </c>
      <c r="BY191" s="3">
        <v>0</v>
      </c>
      <c r="BZ191" s="3">
        <v>0</v>
      </c>
    </row>
    <row r="192" spans="1:78" x14ac:dyDescent="0.2">
      <c r="A192" s="207"/>
      <c r="B192" s="207"/>
      <c r="C192" s="34" t="s">
        <v>228</v>
      </c>
      <c r="D192" s="25">
        <v>185256</v>
      </c>
      <c r="E192" s="25">
        <v>117956</v>
      </c>
      <c r="F192" s="25">
        <v>121845</v>
      </c>
      <c r="G192" s="26"/>
      <c r="H192" s="25">
        <v>424901</v>
      </c>
      <c r="I192" s="25">
        <v>363918</v>
      </c>
      <c r="J192" s="25">
        <v>343524</v>
      </c>
      <c r="K192" s="26"/>
      <c r="L192" s="28">
        <f t="shared" si="96"/>
        <v>1343680.2936</v>
      </c>
      <c r="M192" s="28">
        <f t="shared" si="96"/>
        <v>968406.96439999994</v>
      </c>
      <c r="N192" s="28">
        <f t="shared" si="96"/>
        <v>1175828.6189999999</v>
      </c>
      <c r="P192" s="28">
        <f t="shared" si="97"/>
        <v>3081849.4430999998</v>
      </c>
      <c r="Q192" s="28">
        <f t="shared" si="97"/>
        <v>2987730.3881999999</v>
      </c>
      <c r="R192" s="28">
        <f t="shared" si="97"/>
        <v>3315075.3048</v>
      </c>
      <c r="T192" s="29">
        <v>161399</v>
      </c>
      <c r="U192" s="29">
        <v>111389</v>
      </c>
      <c r="V192" s="29">
        <v>87359</v>
      </c>
      <c r="X192" s="54">
        <v>593897</v>
      </c>
      <c r="Y192" s="54">
        <v>631048</v>
      </c>
      <c r="Z192" s="54">
        <v>604569</v>
      </c>
      <c r="AB192" s="28">
        <f t="shared" si="70"/>
        <v>1170643.0869</v>
      </c>
      <c r="AC192" s="28">
        <f t="shared" si="70"/>
        <v>914492.55109999992</v>
      </c>
      <c r="AD192" s="28">
        <f t="shared" si="70"/>
        <v>843031.82180000003</v>
      </c>
      <c r="AF192" s="28">
        <f t="shared" si="82"/>
        <v>4307594.3306999998</v>
      </c>
      <c r="AG192" s="28">
        <f t="shared" si="82"/>
        <v>5180840.9751999993</v>
      </c>
      <c r="AH192" s="28">
        <f t="shared" si="82"/>
        <v>5834211.7637999998</v>
      </c>
      <c r="AJ192" s="28">
        <f t="shared" si="89"/>
        <v>1279695.5177142855</v>
      </c>
      <c r="AK192" s="28">
        <f t="shared" si="90"/>
        <v>922292.34704761894</v>
      </c>
      <c r="AL192" s="28">
        <f t="shared" si="91"/>
        <v>1119836.7799999998</v>
      </c>
      <c r="AN192" s="28">
        <f t="shared" si="71"/>
        <v>4307594.3306999998</v>
      </c>
      <c r="AO192" s="28">
        <f t="shared" si="71"/>
        <v>5180840.9751999993</v>
      </c>
      <c r="AP192" s="28">
        <f t="shared" si="71"/>
        <v>5834211.7637999998</v>
      </c>
      <c r="AR192" s="31"/>
      <c r="AS192" s="31"/>
      <c r="AT192" s="31"/>
      <c r="AV192" s="31"/>
      <c r="AW192" s="31"/>
      <c r="AX192" s="31"/>
      <c r="AZ192" s="32">
        <f t="shared" si="83"/>
        <v>-109052.43081428553</v>
      </c>
      <c r="BA192" s="32">
        <f t="shared" si="83"/>
        <v>-7799.7959476190154</v>
      </c>
      <c r="BB192" s="32">
        <f t="shared" si="83"/>
        <v>-276804.95819999976</v>
      </c>
      <c r="BD192" s="32">
        <f t="shared" si="86"/>
        <v>1225744.8876</v>
      </c>
      <c r="BE192" s="32">
        <f t="shared" si="86"/>
        <v>2193110.5869999994</v>
      </c>
      <c r="BF192" s="32">
        <f t="shared" si="86"/>
        <v>2519136.4589999998</v>
      </c>
      <c r="BG192" s="33"/>
      <c r="BH192" s="32">
        <f t="shared" si="72"/>
        <v>1116692.4567857145</v>
      </c>
      <c r="BI192" s="32">
        <f t="shared" si="72"/>
        <v>2185310.7910523806</v>
      </c>
      <c r="BJ192" s="32">
        <f t="shared" si="72"/>
        <v>2242331.5008</v>
      </c>
      <c r="BL192" s="32">
        <f t="shared" si="73"/>
        <v>-173037.20669999998</v>
      </c>
      <c r="BM192" s="32">
        <f t="shared" si="73"/>
        <v>-53914.413300000015</v>
      </c>
      <c r="BN192" s="32">
        <f t="shared" si="73"/>
        <v>-332796.79719999991</v>
      </c>
      <c r="BP192" s="32">
        <f t="shared" si="74"/>
        <v>1225744.8876</v>
      </c>
      <c r="BQ192" s="32">
        <f t="shared" si="74"/>
        <v>2193110.5869999994</v>
      </c>
      <c r="BR192" s="32">
        <f t="shared" si="74"/>
        <v>2519136.4589999998</v>
      </c>
      <c r="BT192" s="32">
        <f t="shared" si="75"/>
        <v>1052707.6809</v>
      </c>
      <c r="BU192" s="32">
        <f t="shared" si="75"/>
        <v>2139196.1736999992</v>
      </c>
      <c r="BV192" s="32">
        <f t="shared" si="75"/>
        <v>2186339.6617999999</v>
      </c>
      <c r="BX192" s="3">
        <v>0</v>
      </c>
      <c r="BY192" s="3">
        <v>0</v>
      </c>
      <c r="BZ192" s="3">
        <v>0</v>
      </c>
    </row>
    <row r="193" spans="1:78" x14ac:dyDescent="0.2">
      <c r="A193" s="207"/>
      <c r="B193" s="207"/>
      <c r="C193" s="41" t="s">
        <v>229</v>
      </c>
      <c r="D193" s="35"/>
      <c r="E193" s="35"/>
      <c r="F193" s="35"/>
      <c r="G193" s="67"/>
      <c r="H193" s="35"/>
      <c r="I193" s="35"/>
      <c r="J193" s="35"/>
      <c r="K193" s="26"/>
      <c r="L193" s="28"/>
      <c r="M193" s="28"/>
      <c r="N193" s="28"/>
      <c r="P193" s="28"/>
      <c r="Q193" s="28"/>
      <c r="R193" s="28"/>
      <c r="T193" s="42"/>
      <c r="U193" s="42"/>
      <c r="V193" s="42"/>
      <c r="X193" s="55"/>
      <c r="Y193" s="55"/>
      <c r="Z193" s="55"/>
      <c r="AB193" s="28">
        <f t="shared" si="70"/>
        <v>0</v>
      </c>
      <c r="AC193" s="28">
        <f t="shared" si="70"/>
        <v>0</v>
      </c>
      <c r="AD193" s="28">
        <f t="shared" si="70"/>
        <v>0</v>
      </c>
      <c r="AF193" s="28">
        <f t="shared" si="82"/>
        <v>0</v>
      </c>
      <c r="AG193" s="28">
        <f t="shared" si="82"/>
        <v>0</v>
      </c>
      <c r="AH193" s="28">
        <f t="shared" si="82"/>
        <v>0</v>
      </c>
      <c r="AJ193" s="28">
        <f t="shared" si="89"/>
        <v>0</v>
      </c>
      <c r="AK193" s="28">
        <f t="shared" si="90"/>
        <v>0</v>
      </c>
      <c r="AL193" s="28">
        <f t="shared" si="91"/>
        <v>0</v>
      </c>
      <c r="AN193" s="28">
        <f t="shared" si="71"/>
        <v>0</v>
      </c>
      <c r="AO193" s="28">
        <f t="shared" si="71"/>
        <v>0</v>
      </c>
      <c r="AP193" s="28">
        <f t="shared" si="71"/>
        <v>0</v>
      </c>
      <c r="AR193" s="31"/>
      <c r="AS193" s="31"/>
      <c r="AT193" s="31"/>
      <c r="AV193" s="31"/>
      <c r="AW193" s="31"/>
      <c r="AX193" s="31"/>
      <c r="AZ193" s="32">
        <f t="shared" si="83"/>
        <v>0</v>
      </c>
      <c r="BA193" s="32">
        <f t="shared" si="83"/>
        <v>0</v>
      </c>
      <c r="BB193" s="32">
        <f t="shared" si="83"/>
        <v>0</v>
      </c>
      <c r="BD193" s="32">
        <f t="shared" si="86"/>
        <v>0</v>
      </c>
      <c r="BE193" s="32">
        <f t="shared" si="86"/>
        <v>0</v>
      </c>
      <c r="BF193" s="32">
        <f t="shared" si="86"/>
        <v>0</v>
      </c>
      <c r="BG193" s="33"/>
      <c r="BH193" s="32">
        <f t="shared" si="72"/>
        <v>0</v>
      </c>
      <c r="BI193" s="32">
        <f t="shared" si="72"/>
        <v>0</v>
      </c>
      <c r="BJ193" s="32">
        <f t="shared" si="72"/>
        <v>0</v>
      </c>
      <c r="BL193" s="32">
        <f t="shared" si="73"/>
        <v>0</v>
      </c>
      <c r="BM193" s="32">
        <f t="shared" si="73"/>
        <v>0</v>
      </c>
      <c r="BN193" s="32">
        <f t="shared" si="73"/>
        <v>0</v>
      </c>
      <c r="BP193" s="32">
        <f t="shared" si="74"/>
        <v>0</v>
      </c>
      <c r="BQ193" s="32">
        <f t="shared" si="74"/>
        <v>0</v>
      </c>
      <c r="BR193" s="32">
        <f t="shared" si="74"/>
        <v>0</v>
      </c>
      <c r="BT193" s="32">
        <f t="shared" si="75"/>
        <v>0</v>
      </c>
      <c r="BU193" s="32">
        <f t="shared" si="75"/>
        <v>0</v>
      </c>
      <c r="BV193" s="32">
        <f t="shared" si="75"/>
        <v>0</v>
      </c>
      <c r="BX193" s="3">
        <v>0</v>
      </c>
      <c r="BY193" s="3">
        <v>0</v>
      </c>
      <c r="BZ193" s="3">
        <v>0</v>
      </c>
    </row>
    <row r="194" spans="1:78" x14ac:dyDescent="0.2">
      <c r="A194" s="207"/>
      <c r="B194" s="207"/>
      <c r="C194" s="34" t="s">
        <v>230</v>
      </c>
      <c r="D194" s="25">
        <v>2776741</v>
      </c>
      <c r="E194" s="25">
        <v>2306149</v>
      </c>
      <c r="F194" s="25">
        <v>2054138</v>
      </c>
      <c r="G194" s="26"/>
      <c r="H194" s="25">
        <v>2365314</v>
      </c>
      <c r="I194" s="25">
        <v>2283297</v>
      </c>
      <c r="J194" s="25">
        <v>2502725</v>
      </c>
      <c r="K194" s="46"/>
      <c r="L194" s="28">
        <f>+D194*L$5</f>
        <v>20139980.147099998</v>
      </c>
      <c r="M194" s="28">
        <f>+E194*M$5</f>
        <v>18933252.675099999</v>
      </c>
      <c r="N194" s="28">
        <f>+F194*N$5</f>
        <v>19822842.527600002</v>
      </c>
      <c r="P194" s="28">
        <f>+H194*P$5</f>
        <v>17155858.9734</v>
      </c>
      <c r="Q194" s="28">
        <f>+I194*Q$5</f>
        <v>18745640.040299997</v>
      </c>
      <c r="R194" s="28">
        <f>+J194*R$5</f>
        <v>24151796.794999998</v>
      </c>
      <c r="T194" s="29">
        <v>1749351</v>
      </c>
      <c r="U194" s="29">
        <v>1349318</v>
      </c>
      <c r="V194" s="29">
        <v>1087223</v>
      </c>
      <c r="X194" s="54">
        <v>2697403</v>
      </c>
      <c r="Y194" s="54">
        <v>2569149</v>
      </c>
      <c r="Z194" s="54">
        <v>2695580</v>
      </c>
      <c r="AB194" s="28">
        <f t="shared" si="70"/>
        <v>12688217.7381</v>
      </c>
      <c r="AC194" s="28">
        <f t="shared" si="70"/>
        <v>11077765.848199999</v>
      </c>
      <c r="AD194" s="28">
        <f t="shared" si="70"/>
        <v>10491919.3946</v>
      </c>
      <c r="AF194" s="28">
        <f t="shared" si="82"/>
        <v>19564533.699299999</v>
      </c>
      <c r="AG194" s="28">
        <f t="shared" si="82"/>
        <v>21092456.375099998</v>
      </c>
      <c r="AH194" s="28">
        <f t="shared" si="82"/>
        <v>26012886.116</v>
      </c>
      <c r="AJ194" s="28">
        <f t="shared" si="89"/>
        <v>19180933.47342857</v>
      </c>
      <c r="AK194" s="28">
        <f t="shared" si="90"/>
        <v>18031669.21438095</v>
      </c>
      <c r="AL194" s="28">
        <f t="shared" si="91"/>
        <v>18878897.645333335</v>
      </c>
      <c r="AN194" s="28">
        <f t="shared" si="71"/>
        <v>19564533.699299999</v>
      </c>
      <c r="AO194" s="28">
        <f t="shared" si="71"/>
        <v>21092456.375099998</v>
      </c>
      <c r="AP194" s="28">
        <f t="shared" si="71"/>
        <v>26012886.116</v>
      </c>
      <c r="AR194" s="31"/>
      <c r="AS194" s="31"/>
      <c r="AT194" s="31"/>
      <c r="AV194" s="31"/>
      <c r="AW194" s="31"/>
      <c r="AX194" s="31"/>
      <c r="AZ194" s="32">
        <f t="shared" si="83"/>
        <v>-6492715.73532857</v>
      </c>
      <c r="BA194" s="32">
        <f t="shared" si="83"/>
        <v>-6953903.3661809508</v>
      </c>
      <c r="BB194" s="32">
        <f t="shared" si="83"/>
        <v>-8386978.2507333346</v>
      </c>
      <c r="BD194" s="32">
        <f t="shared" si="86"/>
        <v>2408674.7258999981</v>
      </c>
      <c r="BE194" s="32">
        <f t="shared" si="86"/>
        <v>2346816.3348000012</v>
      </c>
      <c r="BF194" s="32">
        <f t="shared" si="86"/>
        <v>1861089.3210000023</v>
      </c>
      <c r="BG194" s="33"/>
      <c r="BH194" s="32">
        <f t="shared" si="72"/>
        <v>-4084041.0094285719</v>
      </c>
      <c r="BI194" s="32">
        <f t="shared" si="72"/>
        <v>-4607087.0313809495</v>
      </c>
      <c r="BJ194" s="32">
        <f t="shared" si="72"/>
        <v>-6525888.9297333322</v>
      </c>
      <c r="BL194" s="32">
        <f t="shared" si="73"/>
        <v>-7451762.4089999981</v>
      </c>
      <c r="BM194" s="32">
        <f t="shared" si="73"/>
        <v>-7855486.8268999998</v>
      </c>
      <c r="BN194" s="32">
        <f t="shared" si="73"/>
        <v>-9330923.1330000013</v>
      </c>
      <c r="BP194" s="32">
        <f t="shared" si="74"/>
        <v>2408674.7258999981</v>
      </c>
      <c r="BQ194" s="32">
        <f t="shared" si="74"/>
        <v>2346816.3348000012</v>
      </c>
      <c r="BR194" s="32">
        <f t="shared" si="74"/>
        <v>1861089.3210000023</v>
      </c>
      <c r="BT194" s="32">
        <f t="shared" si="75"/>
        <v>-5043087.6831</v>
      </c>
      <c r="BU194" s="32">
        <f t="shared" si="75"/>
        <v>-5508670.4920999985</v>
      </c>
      <c r="BV194" s="32">
        <f t="shared" si="75"/>
        <v>-7469833.811999999</v>
      </c>
      <c r="BX194" s="3">
        <v>0</v>
      </c>
      <c r="BY194" s="3">
        <v>0</v>
      </c>
      <c r="BZ194" s="3">
        <v>0</v>
      </c>
    </row>
    <row r="195" spans="1:78" x14ac:dyDescent="0.2">
      <c r="A195" s="207"/>
      <c r="B195" s="207"/>
      <c r="C195" s="41" t="s">
        <v>231</v>
      </c>
      <c r="D195" s="35"/>
      <c r="E195" s="35"/>
      <c r="F195" s="35"/>
      <c r="G195" s="67"/>
      <c r="H195" s="35"/>
      <c r="I195" s="35"/>
      <c r="J195" s="35"/>
      <c r="K195" s="26"/>
      <c r="L195" s="28"/>
      <c r="M195" s="28"/>
      <c r="N195" s="28"/>
      <c r="P195" s="28"/>
      <c r="Q195" s="28"/>
      <c r="R195" s="28"/>
      <c r="T195" s="42"/>
      <c r="U195" s="42"/>
      <c r="V195" s="42"/>
      <c r="X195" s="55"/>
      <c r="Y195" s="55"/>
      <c r="Z195" s="55"/>
      <c r="AB195" s="28">
        <f t="shared" si="70"/>
        <v>0</v>
      </c>
      <c r="AC195" s="28">
        <f t="shared" si="70"/>
        <v>0</v>
      </c>
      <c r="AD195" s="28">
        <f t="shared" si="70"/>
        <v>0</v>
      </c>
      <c r="AF195" s="28">
        <f t="shared" si="82"/>
        <v>0</v>
      </c>
      <c r="AG195" s="28">
        <f t="shared" si="82"/>
        <v>0</v>
      </c>
      <c r="AH195" s="28">
        <f t="shared" si="82"/>
        <v>0</v>
      </c>
      <c r="AJ195" s="28">
        <f t="shared" si="89"/>
        <v>0</v>
      </c>
      <c r="AK195" s="28">
        <f t="shared" si="90"/>
        <v>0</v>
      </c>
      <c r="AL195" s="28">
        <f t="shared" si="91"/>
        <v>0</v>
      </c>
      <c r="AN195" s="28">
        <f t="shared" si="71"/>
        <v>0</v>
      </c>
      <c r="AO195" s="28">
        <f t="shared" si="71"/>
        <v>0</v>
      </c>
      <c r="AP195" s="28">
        <f t="shared" si="71"/>
        <v>0</v>
      </c>
      <c r="AR195" s="31"/>
      <c r="AS195" s="31"/>
      <c r="AT195" s="31"/>
      <c r="AV195" s="31"/>
      <c r="AW195" s="31"/>
      <c r="AX195" s="31"/>
      <c r="AZ195" s="32">
        <f t="shared" si="83"/>
        <v>0</v>
      </c>
      <c r="BA195" s="32">
        <f t="shared" si="83"/>
        <v>0</v>
      </c>
      <c r="BB195" s="32">
        <f t="shared" si="83"/>
        <v>0</v>
      </c>
      <c r="BD195" s="32">
        <f t="shared" si="86"/>
        <v>0</v>
      </c>
      <c r="BE195" s="32">
        <f t="shared" si="86"/>
        <v>0</v>
      </c>
      <c r="BF195" s="32">
        <f t="shared" si="86"/>
        <v>0</v>
      </c>
      <c r="BG195" s="33"/>
      <c r="BH195" s="32">
        <f t="shared" si="72"/>
        <v>0</v>
      </c>
      <c r="BI195" s="32">
        <f t="shared" si="72"/>
        <v>0</v>
      </c>
      <c r="BJ195" s="32">
        <f t="shared" si="72"/>
        <v>0</v>
      </c>
      <c r="BL195" s="32">
        <f t="shared" si="73"/>
        <v>0</v>
      </c>
      <c r="BM195" s="32">
        <f t="shared" si="73"/>
        <v>0</v>
      </c>
      <c r="BN195" s="32">
        <f t="shared" si="73"/>
        <v>0</v>
      </c>
      <c r="BP195" s="32">
        <f t="shared" si="74"/>
        <v>0</v>
      </c>
      <c r="BQ195" s="32">
        <f t="shared" si="74"/>
        <v>0</v>
      </c>
      <c r="BR195" s="32">
        <f t="shared" si="74"/>
        <v>0</v>
      </c>
      <c r="BT195" s="32">
        <f t="shared" si="75"/>
        <v>0</v>
      </c>
      <c r="BU195" s="32">
        <f t="shared" si="75"/>
        <v>0</v>
      </c>
      <c r="BV195" s="32">
        <f t="shared" si="75"/>
        <v>0</v>
      </c>
      <c r="BX195" s="3">
        <v>0</v>
      </c>
      <c r="BY195" s="3">
        <v>0</v>
      </c>
      <c r="BZ195" s="3">
        <v>0</v>
      </c>
    </row>
    <row r="196" spans="1:78" x14ac:dyDescent="0.2">
      <c r="A196" s="207"/>
      <c r="B196" s="207"/>
      <c r="C196" s="34" t="s">
        <v>232</v>
      </c>
      <c r="D196" s="25">
        <v>1102</v>
      </c>
      <c r="E196" s="25">
        <v>2222</v>
      </c>
      <c r="F196" s="25">
        <v>1409</v>
      </c>
      <c r="G196" s="26"/>
      <c r="H196" s="25">
        <v>5333</v>
      </c>
      <c r="I196" s="25">
        <v>5650</v>
      </c>
      <c r="J196" s="25">
        <v>9623</v>
      </c>
      <c r="K196" s="26"/>
      <c r="L196" s="28">
        <f>+D196*L$5</f>
        <v>7992.9161999999997</v>
      </c>
      <c r="M196" s="28">
        <f>+E196*M$5</f>
        <v>18242.397799999999</v>
      </c>
      <c r="N196" s="28">
        <f>+F196*N$5</f>
        <v>13597.131799999999</v>
      </c>
      <c r="P196" s="28">
        <f>+H196*P$5</f>
        <v>38680.782299999999</v>
      </c>
      <c r="Q196" s="28">
        <f>+I196*Q$5</f>
        <v>46385.934999999998</v>
      </c>
      <c r="R196" s="28">
        <f>+J196*R$5</f>
        <v>92863.874599999996</v>
      </c>
      <c r="T196" s="29">
        <v>3263</v>
      </c>
      <c r="U196" s="29">
        <v>9459</v>
      </c>
      <c r="V196" s="29">
        <v>5987</v>
      </c>
      <c r="X196" s="54">
        <v>6286</v>
      </c>
      <c r="Y196" s="54">
        <v>7170</v>
      </c>
      <c r="Z196" s="54">
        <v>32612</v>
      </c>
      <c r="AB196" s="28">
        <f t="shared" si="70"/>
        <v>23666.865300000001</v>
      </c>
      <c r="AC196" s="28">
        <f t="shared" si="70"/>
        <v>77657.444099999993</v>
      </c>
      <c r="AD196" s="28">
        <f t="shared" si="70"/>
        <v>57775.7474</v>
      </c>
      <c r="AF196" s="28">
        <f t="shared" si="82"/>
        <v>45592.986599999997</v>
      </c>
      <c r="AG196" s="28">
        <f t="shared" si="82"/>
        <v>58864.982999999993</v>
      </c>
      <c r="AH196" s="28">
        <f t="shared" si="82"/>
        <v>314712.3224</v>
      </c>
      <c r="AJ196" s="28">
        <f t="shared" si="89"/>
        <v>7612.3011428571426</v>
      </c>
      <c r="AK196" s="28">
        <f t="shared" si="90"/>
        <v>17373.712190476188</v>
      </c>
      <c r="AL196" s="28">
        <f t="shared" si="91"/>
        <v>12949.649333333333</v>
      </c>
      <c r="AN196" s="28">
        <f t="shared" si="71"/>
        <v>45592.986599999997</v>
      </c>
      <c r="AO196" s="28">
        <f t="shared" si="71"/>
        <v>58864.982999999993</v>
      </c>
      <c r="AP196" s="28">
        <f t="shared" si="71"/>
        <v>314712.3224</v>
      </c>
      <c r="AR196" s="31"/>
      <c r="AS196" s="31"/>
      <c r="AT196" s="31"/>
      <c r="AV196" s="31"/>
      <c r="AW196" s="31"/>
      <c r="AX196" s="31"/>
      <c r="AZ196" s="32">
        <f t="shared" si="83"/>
        <v>16054.564157142859</v>
      </c>
      <c r="BA196" s="32">
        <f t="shared" si="83"/>
        <v>60283.731909523805</v>
      </c>
      <c r="BB196" s="32">
        <f t="shared" si="83"/>
        <v>44826.098066666666</v>
      </c>
      <c r="BD196" s="32">
        <f t="shared" si="86"/>
        <v>6912.2042999999976</v>
      </c>
      <c r="BE196" s="32">
        <f t="shared" si="86"/>
        <v>12479.047999999995</v>
      </c>
      <c r="BF196" s="32">
        <f t="shared" si="86"/>
        <v>221848.44780000002</v>
      </c>
      <c r="BG196" s="33"/>
      <c r="BH196" s="32">
        <f t="shared" si="72"/>
        <v>22966.768457142854</v>
      </c>
      <c r="BI196" s="32">
        <f t="shared" si="72"/>
        <v>72762.779909523801</v>
      </c>
      <c r="BJ196" s="32">
        <f t="shared" si="72"/>
        <v>266674.54586666671</v>
      </c>
      <c r="BL196" s="32">
        <f t="shared" si="73"/>
        <v>15673.949100000002</v>
      </c>
      <c r="BM196" s="32">
        <f t="shared" si="73"/>
        <v>59415.046299999995</v>
      </c>
      <c r="BN196" s="32">
        <f t="shared" si="73"/>
        <v>44178.615600000005</v>
      </c>
      <c r="BP196" s="32">
        <f t="shared" si="74"/>
        <v>6912.2042999999976</v>
      </c>
      <c r="BQ196" s="32">
        <f t="shared" si="74"/>
        <v>12479.047999999995</v>
      </c>
      <c r="BR196" s="32">
        <f t="shared" si="74"/>
        <v>221848.44780000002</v>
      </c>
      <c r="BT196" s="32">
        <f t="shared" si="75"/>
        <v>22586.153399999999</v>
      </c>
      <c r="BU196" s="32">
        <f t="shared" si="75"/>
        <v>71894.094299999997</v>
      </c>
      <c r="BV196" s="32">
        <f t="shared" si="75"/>
        <v>266027.06340000004</v>
      </c>
      <c r="BX196" s="3">
        <v>0</v>
      </c>
      <c r="BY196" s="3">
        <v>0</v>
      </c>
      <c r="BZ196" s="3">
        <v>0</v>
      </c>
    </row>
    <row r="197" spans="1:78" x14ac:dyDescent="0.2">
      <c r="A197" s="207"/>
      <c r="B197" s="207"/>
      <c r="C197" s="41" t="s">
        <v>233</v>
      </c>
      <c r="D197" s="35"/>
      <c r="E197" s="35"/>
      <c r="F197" s="35"/>
      <c r="G197" s="26"/>
      <c r="H197" s="35"/>
      <c r="I197" s="35"/>
      <c r="J197" s="35"/>
      <c r="K197" s="26"/>
      <c r="L197" s="28"/>
      <c r="M197" s="28"/>
      <c r="N197" s="28"/>
      <c r="P197" s="28"/>
      <c r="Q197" s="28"/>
      <c r="R197" s="28"/>
      <c r="T197" s="42"/>
      <c r="U197" s="42"/>
      <c r="V197" s="42"/>
      <c r="X197" s="55"/>
      <c r="Y197" s="55"/>
      <c r="Z197" s="55"/>
      <c r="AB197" s="28">
        <f t="shared" si="70"/>
        <v>0</v>
      </c>
      <c r="AC197" s="28">
        <f t="shared" si="70"/>
        <v>0</v>
      </c>
      <c r="AD197" s="28">
        <f t="shared" si="70"/>
        <v>0</v>
      </c>
      <c r="AF197" s="28">
        <f t="shared" si="82"/>
        <v>0</v>
      </c>
      <c r="AG197" s="28">
        <f t="shared" si="82"/>
        <v>0</v>
      </c>
      <c r="AH197" s="28">
        <f t="shared" si="82"/>
        <v>0</v>
      </c>
      <c r="AJ197" s="28">
        <f t="shared" si="89"/>
        <v>0</v>
      </c>
      <c r="AK197" s="28">
        <f t="shared" si="90"/>
        <v>0</v>
      </c>
      <c r="AL197" s="28">
        <f t="shared" si="91"/>
        <v>0</v>
      </c>
      <c r="AN197" s="28">
        <f t="shared" si="71"/>
        <v>0</v>
      </c>
      <c r="AO197" s="28">
        <f t="shared" si="71"/>
        <v>0</v>
      </c>
      <c r="AP197" s="28">
        <f t="shared" si="71"/>
        <v>0</v>
      </c>
      <c r="AR197" s="31"/>
      <c r="AS197" s="31"/>
      <c r="AT197" s="31"/>
      <c r="AV197" s="31"/>
      <c r="AW197" s="31"/>
      <c r="AX197" s="31"/>
      <c r="AZ197" s="32">
        <f t="shared" si="83"/>
        <v>0</v>
      </c>
      <c r="BA197" s="32">
        <f t="shared" si="83"/>
        <v>0</v>
      </c>
      <c r="BB197" s="32">
        <f t="shared" si="83"/>
        <v>0</v>
      </c>
      <c r="BD197" s="32">
        <f t="shared" si="86"/>
        <v>0</v>
      </c>
      <c r="BE197" s="32">
        <f t="shared" si="86"/>
        <v>0</v>
      </c>
      <c r="BF197" s="32">
        <f t="shared" si="86"/>
        <v>0</v>
      </c>
      <c r="BG197" s="33"/>
      <c r="BH197" s="32">
        <f t="shared" si="72"/>
        <v>0</v>
      </c>
      <c r="BI197" s="32">
        <f t="shared" si="72"/>
        <v>0</v>
      </c>
      <c r="BJ197" s="32">
        <f t="shared" si="72"/>
        <v>0</v>
      </c>
      <c r="BL197" s="32">
        <f t="shared" si="73"/>
        <v>0</v>
      </c>
      <c r="BM197" s="32">
        <f t="shared" si="73"/>
        <v>0</v>
      </c>
      <c r="BN197" s="32">
        <f t="shared" si="73"/>
        <v>0</v>
      </c>
      <c r="BP197" s="32">
        <f t="shared" si="74"/>
        <v>0</v>
      </c>
      <c r="BQ197" s="32">
        <f t="shared" si="74"/>
        <v>0</v>
      </c>
      <c r="BR197" s="32">
        <f t="shared" si="74"/>
        <v>0</v>
      </c>
      <c r="BT197" s="32">
        <f t="shared" si="75"/>
        <v>0</v>
      </c>
      <c r="BU197" s="32">
        <f t="shared" si="75"/>
        <v>0</v>
      </c>
      <c r="BV197" s="32">
        <f t="shared" si="75"/>
        <v>0</v>
      </c>
      <c r="BX197" s="3">
        <v>0</v>
      </c>
      <c r="BY197" s="3">
        <v>0</v>
      </c>
      <c r="BZ197" s="3">
        <v>0</v>
      </c>
    </row>
    <row r="198" spans="1:78" x14ac:dyDescent="0.2">
      <c r="A198" s="207"/>
      <c r="B198" s="207"/>
      <c r="C198" s="34" t="s">
        <v>234</v>
      </c>
      <c r="D198" s="25">
        <v>4441</v>
      </c>
      <c r="E198" s="25">
        <v>40659</v>
      </c>
      <c r="F198" s="25">
        <v>7843</v>
      </c>
      <c r="G198" s="26"/>
      <c r="H198" s="25">
        <v>13182</v>
      </c>
      <c r="I198" s="25">
        <v>7657</v>
      </c>
      <c r="J198" s="25">
        <v>19733</v>
      </c>
      <c r="K198" s="26"/>
      <c r="L198" s="28">
        <f t="shared" ref="L198:N200" si="98">+D198*L$5</f>
        <v>32211.017100000001</v>
      </c>
      <c r="M198" s="28">
        <f t="shared" si="98"/>
        <v>333806.32409999997</v>
      </c>
      <c r="N198" s="28">
        <f t="shared" si="98"/>
        <v>75686.518599999996</v>
      </c>
      <c r="P198" s="28">
        <f t="shared" ref="P198:R200" si="99">+H198*P$5</f>
        <v>95610.364199999996</v>
      </c>
      <c r="Q198" s="28">
        <f t="shared" si="99"/>
        <v>62863.204299999998</v>
      </c>
      <c r="R198" s="28">
        <f t="shared" si="99"/>
        <v>190427.39660000001</v>
      </c>
      <c r="T198" s="29">
        <v>16241</v>
      </c>
      <c r="U198" s="29">
        <v>25165</v>
      </c>
      <c r="V198" s="29">
        <v>12985</v>
      </c>
      <c r="X198" s="54">
        <v>18229</v>
      </c>
      <c r="Y198" s="54">
        <v>18831</v>
      </c>
      <c r="Z198" s="54">
        <v>30176</v>
      </c>
      <c r="AB198" s="28">
        <f t="shared" si="70"/>
        <v>117797.5971</v>
      </c>
      <c r="AC198" s="28">
        <f t="shared" si="70"/>
        <v>206602.1335</v>
      </c>
      <c r="AD198" s="28">
        <f t="shared" si="70"/>
        <v>125307.84699999999</v>
      </c>
      <c r="AF198" s="28">
        <f t="shared" si="82"/>
        <v>132216.7599</v>
      </c>
      <c r="AG198" s="28">
        <f t="shared" si="82"/>
        <v>154600.62689999997</v>
      </c>
      <c r="AH198" s="28">
        <f t="shared" si="82"/>
        <v>291204.43520000001</v>
      </c>
      <c r="AJ198" s="28">
        <f t="shared" si="89"/>
        <v>30677.159142857141</v>
      </c>
      <c r="AK198" s="28">
        <f t="shared" si="90"/>
        <v>317910.78485714283</v>
      </c>
      <c r="AL198" s="28">
        <f t="shared" si="91"/>
        <v>72082.398666666661</v>
      </c>
      <c r="AN198" s="28">
        <f t="shared" si="71"/>
        <v>132216.7599</v>
      </c>
      <c r="AO198" s="28">
        <f t="shared" si="71"/>
        <v>154600.62689999997</v>
      </c>
      <c r="AP198" s="28">
        <f t="shared" si="71"/>
        <v>291204.43520000001</v>
      </c>
      <c r="AR198" s="31"/>
      <c r="AS198" s="31"/>
      <c r="AT198" s="31"/>
      <c r="AV198" s="31"/>
      <c r="AW198" s="31"/>
      <c r="AX198" s="31"/>
      <c r="AZ198" s="32">
        <f t="shared" si="83"/>
        <v>87120.437957142858</v>
      </c>
      <c r="BA198" s="32">
        <f t="shared" si="83"/>
        <v>-111308.65135714284</v>
      </c>
      <c r="BB198" s="32">
        <f t="shared" si="83"/>
        <v>53225.448333333334</v>
      </c>
      <c r="BD198" s="32">
        <f t="shared" si="86"/>
        <v>36606.395700000008</v>
      </c>
      <c r="BE198" s="32">
        <f t="shared" si="86"/>
        <v>91737.422599999976</v>
      </c>
      <c r="BF198" s="32">
        <f t="shared" si="86"/>
        <v>100777.0386</v>
      </c>
      <c r="BG198" s="33"/>
      <c r="BH198" s="32">
        <f t="shared" si="72"/>
        <v>123726.83365714287</v>
      </c>
      <c r="BI198" s="32">
        <f t="shared" si="72"/>
        <v>-19571.228757142861</v>
      </c>
      <c r="BJ198" s="32">
        <f t="shared" si="72"/>
        <v>154002.48693333333</v>
      </c>
      <c r="BL198" s="32">
        <f t="shared" si="73"/>
        <v>85586.58</v>
      </c>
      <c r="BM198" s="32">
        <f t="shared" si="73"/>
        <v>-127204.19059999997</v>
      </c>
      <c r="BN198" s="32">
        <f t="shared" si="73"/>
        <v>49621.328399999999</v>
      </c>
      <c r="BP198" s="32">
        <f t="shared" si="74"/>
        <v>36606.395700000008</v>
      </c>
      <c r="BQ198" s="32">
        <f t="shared" si="74"/>
        <v>91737.422599999976</v>
      </c>
      <c r="BR198" s="32">
        <f t="shared" si="74"/>
        <v>100777.0386</v>
      </c>
      <c r="BT198" s="32">
        <f t="shared" si="75"/>
        <v>122192.97570000001</v>
      </c>
      <c r="BU198" s="32">
        <f t="shared" si="75"/>
        <v>-35466.767999999996</v>
      </c>
      <c r="BV198" s="32">
        <f t="shared" si="75"/>
        <v>150398.367</v>
      </c>
      <c r="BX198" s="3">
        <v>0</v>
      </c>
      <c r="BY198" s="3">
        <v>0</v>
      </c>
      <c r="BZ198" s="3">
        <v>0</v>
      </c>
    </row>
    <row r="199" spans="1:78" x14ac:dyDescent="0.2">
      <c r="A199" s="207"/>
      <c r="B199" s="207"/>
      <c r="C199" s="34" t="s">
        <v>235</v>
      </c>
      <c r="D199" s="25">
        <v>96865</v>
      </c>
      <c r="E199" s="25">
        <v>16485</v>
      </c>
      <c r="F199" s="25">
        <v>21414</v>
      </c>
      <c r="G199" s="26"/>
      <c r="H199" s="25">
        <v>63267</v>
      </c>
      <c r="I199" s="25">
        <v>48998</v>
      </c>
      <c r="J199" s="25">
        <v>50191</v>
      </c>
      <c r="K199" s="26"/>
      <c r="L199" s="28">
        <f t="shared" si="98"/>
        <v>702571.53150000004</v>
      </c>
      <c r="M199" s="28">
        <f t="shared" si="98"/>
        <v>135340.2015</v>
      </c>
      <c r="N199" s="28">
        <f t="shared" si="98"/>
        <v>206649.38279999999</v>
      </c>
      <c r="P199" s="28">
        <f t="shared" si="99"/>
        <v>458881.87770000001</v>
      </c>
      <c r="Q199" s="28">
        <f t="shared" si="99"/>
        <v>402268.68019999994</v>
      </c>
      <c r="R199" s="28">
        <f t="shared" si="99"/>
        <v>484353.18819999998</v>
      </c>
      <c r="T199" s="29">
        <v>20295</v>
      </c>
      <c r="U199" s="29">
        <v>6423</v>
      </c>
      <c r="V199" s="29">
        <v>32591</v>
      </c>
      <c r="X199" s="54">
        <v>58107</v>
      </c>
      <c r="Y199" s="54">
        <v>44741</v>
      </c>
      <c r="Z199" s="54">
        <v>54054</v>
      </c>
      <c r="AB199" s="28">
        <f t="shared" si="70"/>
        <v>147201.66449999998</v>
      </c>
      <c r="AC199" s="28">
        <f t="shared" si="70"/>
        <v>52732.187699999995</v>
      </c>
      <c r="AD199" s="28">
        <f t="shared" si="70"/>
        <v>314509.66820000001</v>
      </c>
      <c r="AF199" s="28">
        <f t="shared" si="82"/>
        <v>421455.88169999997</v>
      </c>
      <c r="AG199" s="28">
        <f t="shared" si="82"/>
        <v>367319.13589999999</v>
      </c>
      <c r="AH199" s="28">
        <f t="shared" si="82"/>
        <v>521631.91080000001</v>
      </c>
      <c r="AJ199" s="28">
        <f t="shared" si="89"/>
        <v>669115.74428571435</v>
      </c>
      <c r="AK199" s="28">
        <f t="shared" si="90"/>
        <v>128895.43</v>
      </c>
      <c r="AL199" s="28">
        <f t="shared" si="91"/>
        <v>196808.93599999999</v>
      </c>
      <c r="AN199" s="28">
        <f t="shared" si="71"/>
        <v>421455.88169999997</v>
      </c>
      <c r="AO199" s="28">
        <f t="shared" si="71"/>
        <v>367319.13589999999</v>
      </c>
      <c r="AP199" s="28">
        <f t="shared" si="71"/>
        <v>521631.91080000001</v>
      </c>
      <c r="AR199" s="31"/>
      <c r="AS199" s="31"/>
      <c r="AT199" s="31"/>
      <c r="AV199" s="31"/>
      <c r="AW199" s="31"/>
      <c r="AX199" s="31"/>
      <c r="AZ199" s="32">
        <f t="shared" si="83"/>
        <v>-521914.07978571439</v>
      </c>
      <c r="BA199" s="32">
        <f t="shared" si="83"/>
        <v>-76163.242299999998</v>
      </c>
      <c r="BB199" s="32">
        <f t="shared" si="83"/>
        <v>117700.73220000003</v>
      </c>
      <c r="BD199" s="32">
        <f t="shared" si="86"/>
        <v>-37425.996000000043</v>
      </c>
      <c r="BE199" s="32">
        <f t="shared" si="86"/>
        <v>-34949.54429999995</v>
      </c>
      <c r="BF199" s="32">
        <f t="shared" si="86"/>
        <v>37278.722600000037</v>
      </c>
      <c r="BG199" s="33"/>
      <c r="BH199" s="32">
        <f t="shared" si="72"/>
        <v>-559340.07578571443</v>
      </c>
      <c r="BI199" s="32">
        <f t="shared" si="72"/>
        <v>-111112.78659999995</v>
      </c>
      <c r="BJ199" s="32">
        <f t="shared" si="72"/>
        <v>154979.45480000007</v>
      </c>
      <c r="BL199" s="32">
        <f t="shared" si="73"/>
        <v>-555369.86700000009</v>
      </c>
      <c r="BM199" s="32">
        <f t="shared" si="73"/>
        <v>-82608.013800000001</v>
      </c>
      <c r="BN199" s="32">
        <f t="shared" si="73"/>
        <v>107860.28540000002</v>
      </c>
      <c r="BP199" s="32">
        <f t="shared" si="74"/>
        <v>-37425.996000000043</v>
      </c>
      <c r="BQ199" s="32">
        <f t="shared" si="74"/>
        <v>-34949.54429999995</v>
      </c>
      <c r="BR199" s="32">
        <f t="shared" si="74"/>
        <v>37278.722600000037</v>
      </c>
      <c r="BT199" s="32">
        <f t="shared" si="75"/>
        <v>-592795.86300000013</v>
      </c>
      <c r="BU199" s="32">
        <f t="shared" si="75"/>
        <v>-117557.55809999995</v>
      </c>
      <c r="BV199" s="32">
        <f t="shared" si="75"/>
        <v>145139.00800000006</v>
      </c>
      <c r="BX199" s="3">
        <v>0</v>
      </c>
      <c r="BY199" s="3">
        <v>0</v>
      </c>
      <c r="BZ199" s="3">
        <v>0</v>
      </c>
    </row>
    <row r="200" spans="1:78" x14ac:dyDescent="0.2">
      <c r="A200" s="207"/>
      <c r="B200" s="207"/>
      <c r="C200" s="34" t="s">
        <v>236</v>
      </c>
      <c r="D200" s="25">
        <v>3150</v>
      </c>
      <c r="E200" s="25">
        <v>2552</v>
      </c>
      <c r="F200" s="25">
        <v>17655</v>
      </c>
      <c r="G200" s="26"/>
      <c r="H200" s="25">
        <v>33270</v>
      </c>
      <c r="I200" s="25">
        <v>4179</v>
      </c>
      <c r="J200" s="25">
        <v>6240</v>
      </c>
      <c r="K200" s="26"/>
      <c r="L200" s="28">
        <f t="shared" si="98"/>
        <v>22847.264999999999</v>
      </c>
      <c r="M200" s="28">
        <f t="shared" si="98"/>
        <v>20951.664799999999</v>
      </c>
      <c r="N200" s="28">
        <f t="shared" si="98"/>
        <v>170374.28099999999</v>
      </c>
      <c r="P200" s="28">
        <f t="shared" si="99"/>
        <v>241310.63699999999</v>
      </c>
      <c r="Q200" s="28">
        <f t="shared" si="99"/>
        <v>34309.172099999996</v>
      </c>
      <c r="R200" s="28">
        <f t="shared" si="99"/>
        <v>60217.248</v>
      </c>
      <c r="T200" s="29">
        <v>4085</v>
      </c>
      <c r="U200" s="29">
        <v>2554</v>
      </c>
      <c r="V200" s="29">
        <v>33181</v>
      </c>
      <c r="X200" s="54">
        <v>22508</v>
      </c>
      <c r="Y200" s="54">
        <v>19438</v>
      </c>
      <c r="Z200" s="54">
        <v>18188</v>
      </c>
      <c r="AB200" s="28">
        <f t="shared" si="70"/>
        <v>29628.913499999999</v>
      </c>
      <c r="AC200" s="28">
        <f t="shared" si="70"/>
        <v>20968.084599999998</v>
      </c>
      <c r="AD200" s="28">
        <f t="shared" si="70"/>
        <v>320203.28619999997</v>
      </c>
      <c r="AF200" s="28">
        <f t="shared" si="82"/>
        <v>163252.77479999998</v>
      </c>
      <c r="AG200" s="28">
        <f t="shared" si="82"/>
        <v>159584.03619999997</v>
      </c>
      <c r="AH200" s="28">
        <f t="shared" si="82"/>
        <v>175517.8376</v>
      </c>
      <c r="AJ200" s="28">
        <f t="shared" si="89"/>
        <v>21759.3</v>
      </c>
      <c r="AK200" s="28">
        <f t="shared" si="90"/>
        <v>19953.966476190475</v>
      </c>
      <c r="AL200" s="28">
        <f t="shared" si="91"/>
        <v>162261.21999999997</v>
      </c>
      <c r="AN200" s="28">
        <f t="shared" si="71"/>
        <v>163252.77479999998</v>
      </c>
      <c r="AO200" s="28">
        <f t="shared" si="71"/>
        <v>159584.03619999997</v>
      </c>
      <c r="AP200" s="28">
        <f t="shared" si="71"/>
        <v>175517.8376</v>
      </c>
      <c r="AR200" s="31"/>
      <c r="AS200" s="31"/>
      <c r="AT200" s="31"/>
      <c r="AV200" s="31"/>
      <c r="AW200" s="31"/>
      <c r="AX200" s="31"/>
      <c r="AZ200" s="32">
        <f t="shared" si="83"/>
        <v>7869.6134999999995</v>
      </c>
      <c r="BA200" s="32">
        <f t="shared" si="83"/>
        <v>1014.1181238095232</v>
      </c>
      <c r="BB200" s="32">
        <f t="shared" si="83"/>
        <v>157942.0662</v>
      </c>
      <c r="BD200" s="32">
        <f t="shared" si="86"/>
        <v>-78057.862200000003</v>
      </c>
      <c r="BE200" s="32">
        <f t="shared" si="86"/>
        <v>125274.86409999998</v>
      </c>
      <c r="BF200" s="32">
        <f t="shared" si="86"/>
        <v>115300.58960000001</v>
      </c>
      <c r="BG200" s="33"/>
      <c r="BH200" s="32">
        <f t="shared" si="72"/>
        <v>-70188.248699999996</v>
      </c>
      <c r="BI200" s="32">
        <f t="shared" si="72"/>
        <v>126288.98222380949</v>
      </c>
      <c r="BJ200" s="32">
        <f t="shared" si="72"/>
        <v>273242.65580000001</v>
      </c>
      <c r="BL200" s="32">
        <f t="shared" si="73"/>
        <v>6781.6484999999993</v>
      </c>
      <c r="BM200" s="32">
        <f t="shared" si="73"/>
        <v>16.419799999999668</v>
      </c>
      <c r="BN200" s="32">
        <f t="shared" si="73"/>
        <v>149829.00519999999</v>
      </c>
      <c r="BP200" s="32">
        <f t="shared" si="74"/>
        <v>-78057.862200000003</v>
      </c>
      <c r="BQ200" s="32">
        <f t="shared" si="74"/>
        <v>125274.86409999998</v>
      </c>
      <c r="BR200" s="32">
        <f t="shared" si="74"/>
        <v>115300.58960000001</v>
      </c>
      <c r="BT200" s="32">
        <f t="shared" si="75"/>
        <v>-71276.213700000008</v>
      </c>
      <c r="BU200" s="32">
        <f t="shared" si="75"/>
        <v>125291.28389999998</v>
      </c>
      <c r="BV200" s="32">
        <f t="shared" si="75"/>
        <v>265129.59479999996</v>
      </c>
      <c r="BX200" s="3">
        <v>0</v>
      </c>
      <c r="BY200" s="3">
        <v>0</v>
      </c>
      <c r="BZ200" s="3">
        <v>0</v>
      </c>
    </row>
    <row r="201" spans="1:78" x14ac:dyDescent="0.2">
      <c r="A201" s="207"/>
      <c r="B201" s="207"/>
      <c r="C201" s="68" t="s">
        <v>237</v>
      </c>
      <c r="D201" s="35"/>
      <c r="E201" s="35"/>
      <c r="F201" s="35"/>
      <c r="G201" s="26"/>
      <c r="H201" s="35"/>
      <c r="I201" s="35"/>
      <c r="J201" s="35"/>
      <c r="K201" s="26"/>
      <c r="L201" s="28"/>
      <c r="M201" s="28"/>
      <c r="N201" s="28"/>
      <c r="P201" s="28"/>
      <c r="Q201" s="28"/>
      <c r="R201" s="28"/>
      <c r="T201" s="42"/>
      <c r="U201" s="42"/>
      <c r="V201" s="42"/>
      <c r="X201" s="55"/>
      <c r="Y201" s="55"/>
      <c r="Z201" s="55"/>
      <c r="AB201" s="28">
        <f t="shared" si="70"/>
        <v>0</v>
      </c>
      <c r="AC201" s="28">
        <f t="shared" si="70"/>
        <v>0</v>
      </c>
      <c r="AD201" s="28">
        <f t="shared" si="70"/>
        <v>0</v>
      </c>
      <c r="AF201" s="28">
        <f t="shared" si="82"/>
        <v>0</v>
      </c>
      <c r="AG201" s="28">
        <f t="shared" si="82"/>
        <v>0</v>
      </c>
      <c r="AH201" s="28">
        <f t="shared" si="82"/>
        <v>0</v>
      </c>
      <c r="AJ201" s="28">
        <f t="shared" si="89"/>
        <v>0</v>
      </c>
      <c r="AK201" s="28">
        <f t="shared" si="90"/>
        <v>0</v>
      </c>
      <c r="AL201" s="28">
        <f t="shared" si="91"/>
        <v>0</v>
      </c>
      <c r="AN201" s="28">
        <f t="shared" si="71"/>
        <v>0</v>
      </c>
      <c r="AO201" s="28">
        <f t="shared" si="71"/>
        <v>0</v>
      </c>
      <c r="AP201" s="28">
        <f t="shared" si="71"/>
        <v>0</v>
      </c>
      <c r="AR201" s="31"/>
      <c r="AS201" s="31"/>
      <c r="AT201" s="31"/>
      <c r="AV201" s="31"/>
      <c r="AW201" s="31"/>
      <c r="AX201" s="31"/>
      <c r="AZ201" s="32">
        <f t="shared" si="83"/>
        <v>0</v>
      </c>
      <c r="BA201" s="32">
        <f t="shared" si="83"/>
        <v>0</v>
      </c>
      <c r="BB201" s="32">
        <f t="shared" si="83"/>
        <v>0</v>
      </c>
      <c r="BD201" s="32">
        <f t="shared" si="86"/>
        <v>0</v>
      </c>
      <c r="BE201" s="32">
        <f t="shared" si="86"/>
        <v>0</v>
      </c>
      <c r="BF201" s="32">
        <f t="shared" si="86"/>
        <v>0</v>
      </c>
      <c r="BG201" s="33"/>
      <c r="BH201" s="32">
        <f t="shared" si="72"/>
        <v>0</v>
      </c>
      <c r="BI201" s="32">
        <f t="shared" si="72"/>
        <v>0</v>
      </c>
      <c r="BJ201" s="32">
        <f t="shared" si="72"/>
        <v>0</v>
      </c>
      <c r="BL201" s="32">
        <f t="shared" si="73"/>
        <v>0</v>
      </c>
      <c r="BM201" s="32">
        <f t="shared" si="73"/>
        <v>0</v>
      </c>
      <c r="BN201" s="32">
        <f t="shared" si="73"/>
        <v>0</v>
      </c>
      <c r="BP201" s="32">
        <f t="shared" si="74"/>
        <v>0</v>
      </c>
      <c r="BQ201" s="32">
        <f t="shared" si="74"/>
        <v>0</v>
      </c>
      <c r="BR201" s="32">
        <f t="shared" si="74"/>
        <v>0</v>
      </c>
      <c r="BT201" s="32">
        <f t="shared" si="75"/>
        <v>0</v>
      </c>
      <c r="BU201" s="32">
        <f t="shared" si="75"/>
        <v>0</v>
      </c>
      <c r="BV201" s="32">
        <f t="shared" si="75"/>
        <v>0</v>
      </c>
      <c r="BX201" s="3">
        <v>0</v>
      </c>
      <c r="BY201" s="3">
        <v>0</v>
      </c>
      <c r="BZ201" s="3">
        <v>0</v>
      </c>
    </row>
    <row r="202" spans="1:78" x14ac:dyDescent="0.2">
      <c r="A202" s="207"/>
      <c r="B202" s="207"/>
      <c r="C202" s="34" t="s">
        <v>238</v>
      </c>
      <c r="D202" s="25">
        <v>1658421</v>
      </c>
      <c r="E202" s="25">
        <v>1603204</v>
      </c>
      <c r="F202" s="25">
        <v>1891700</v>
      </c>
      <c r="G202" s="26"/>
      <c r="H202" s="25">
        <v>2476705</v>
      </c>
      <c r="I202" s="25">
        <v>2811302</v>
      </c>
      <c r="J202" s="25">
        <v>2584359</v>
      </c>
      <c r="K202" s="26"/>
      <c r="L202" s="28">
        <f t="shared" ref="L202:N217" si="100">+D202*L$5</f>
        <v>12028693.3551</v>
      </c>
      <c r="M202" s="28">
        <f t="shared" si="100"/>
        <v>13162144.519599998</v>
      </c>
      <c r="N202" s="28">
        <f t="shared" si="100"/>
        <v>18255283.34</v>
      </c>
      <c r="P202" s="28">
        <f t="shared" ref="P202:R247" si="101">+H202*P$5</f>
        <v>17963789.035500001</v>
      </c>
      <c r="Q202" s="28">
        <f t="shared" si="101"/>
        <v>23080508.289799999</v>
      </c>
      <c r="R202" s="28">
        <f t="shared" si="101"/>
        <v>24939581.221799999</v>
      </c>
      <c r="T202" s="29">
        <v>2906478</v>
      </c>
      <c r="U202" s="29">
        <v>2806445</v>
      </c>
      <c r="V202" s="29">
        <v>3074073</v>
      </c>
      <c r="X202" s="54">
        <v>1435219</v>
      </c>
      <c r="Y202" s="54">
        <v>1787562</v>
      </c>
      <c r="Z202" s="54">
        <v>1661977</v>
      </c>
      <c r="AB202" s="28">
        <f t="shared" ref="AB202:AD235" si="102">+T202*AB$5</f>
        <v>21080975.581799999</v>
      </c>
      <c r="AC202" s="28">
        <f t="shared" si="102"/>
        <v>23040632.805499997</v>
      </c>
      <c r="AD202" s="28">
        <f t="shared" si="102"/>
        <v>29665419.264600001</v>
      </c>
      <c r="AF202" s="28">
        <f t="shared" si="82"/>
        <v>10409786.9289</v>
      </c>
      <c r="AG202" s="28">
        <f t="shared" si="82"/>
        <v>14675705.263799999</v>
      </c>
      <c r="AH202" s="28">
        <f t="shared" si="82"/>
        <v>16038410.4454</v>
      </c>
      <c r="AJ202" s="28">
        <f t="shared" si="89"/>
        <v>11455898.433428571</v>
      </c>
      <c r="AK202" s="28">
        <f t="shared" si="90"/>
        <v>12535375.732952379</v>
      </c>
      <c r="AL202" s="28">
        <f t="shared" si="91"/>
        <v>17385984.133333333</v>
      </c>
      <c r="AN202" s="28">
        <f t="shared" ref="AN202:AP234" si="103">+AF202/$AO$5</f>
        <v>10409786.9289</v>
      </c>
      <c r="AO202" s="28">
        <f t="shared" si="103"/>
        <v>14675705.263799999</v>
      </c>
      <c r="AP202" s="28">
        <f t="shared" si="103"/>
        <v>16038410.4454</v>
      </c>
      <c r="AR202" s="31"/>
      <c r="AS202" s="31"/>
      <c r="AT202" s="31"/>
      <c r="AV202" s="31"/>
      <c r="AW202" s="31"/>
      <c r="AX202" s="31"/>
      <c r="AZ202" s="32">
        <f t="shared" si="83"/>
        <v>9625077.1483714283</v>
      </c>
      <c r="BA202" s="32">
        <f t="shared" si="83"/>
        <v>10505257.072547618</v>
      </c>
      <c r="BB202" s="32">
        <f t="shared" si="83"/>
        <v>12279435.131266668</v>
      </c>
      <c r="BD202" s="32">
        <f t="shared" si="86"/>
        <v>-7554002.1066000015</v>
      </c>
      <c r="BE202" s="32">
        <f t="shared" si="86"/>
        <v>-8404803.0260000005</v>
      </c>
      <c r="BF202" s="32">
        <f t="shared" si="86"/>
        <v>-8901170.7763999999</v>
      </c>
      <c r="BG202" s="33"/>
      <c r="BH202" s="32">
        <f t="shared" ref="BH202:BJ233" si="104">+AZ202+BD202</f>
        <v>2071075.0417714268</v>
      </c>
      <c r="BI202" s="32">
        <f t="shared" si="104"/>
        <v>2100454.0465476178</v>
      </c>
      <c r="BJ202" s="32">
        <f t="shared" si="104"/>
        <v>3378264.3548666686</v>
      </c>
      <c r="BL202" s="32">
        <f t="shared" ref="BL202:BN233" si="105">+AB202-L202</f>
        <v>9052282.2266999986</v>
      </c>
      <c r="BM202" s="32">
        <f t="shared" si="105"/>
        <v>9878488.2858999986</v>
      </c>
      <c r="BN202" s="32">
        <f t="shared" si="105"/>
        <v>11410135.924600001</v>
      </c>
      <c r="BP202" s="32">
        <f t="shared" ref="BP202:BR233" si="106">+AF202-P202</f>
        <v>-7554002.1066000015</v>
      </c>
      <c r="BQ202" s="32">
        <f t="shared" si="106"/>
        <v>-8404803.0260000005</v>
      </c>
      <c r="BR202" s="32">
        <f t="shared" si="106"/>
        <v>-8901170.7763999999</v>
      </c>
      <c r="BT202" s="32">
        <f t="shared" ref="BT202:BV233" si="107">+BL202+BP202</f>
        <v>1498280.1200999971</v>
      </c>
      <c r="BU202" s="32">
        <f t="shared" si="107"/>
        <v>1473685.2598999981</v>
      </c>
      <c r="BV202" s="32">
        <f t="shared" si="107"/>
        <v>2508965.1482000016</v>
      </c>
      <c r="BX202" s="3">
        <v>0</v>
      </c>
      <c r="BY202" s="3">
        <v>0</v>
      </c>
      <c r="BZ202" s="3">
        <v>0</v>
      </c>
    </row>
    <row r="203" spans="1:78" x14ac:dyDescent="0.2">
      <c r="A203" s="207"/>
      <c r="B203" s="207"/>
      <c r="C203" s="34" t="s">
        <v>239</v>
      </c>
      <c r="D203" s="25">
        <v>487646</v>
      </c>
      <c r="E203" s="25">
        <v>439971</v>
      </c>
      <c r="F203" s="25">
        <v>340965</v>
      </c>
      <c r="G203" s="26"/>
      <c r="H203" s="25">
        <v>132918</v>
      </c>
      <c r="I203" s="25">
        <v>139118</v>
      </c>
      <c r="J203" s="25">
        <v>227482</v>
      </c>
      <c r="K203" s="26"/>
      <c r="L203" s="28">
        <f t="shared" si="100"/>
        <v>3536945.2026</v>
      </c>
      <c r="M203" s="28">
        <f t="shared" si="100"/>
        <v>3612117.9128999999</v>
      </c>
      <c r="N203" s="28">
        <f t="shared" si="100"/>
        <v>3290380.443</v>
      </c>
      <c r="P203" s="28">
        <f t="shared" si="101"/>
        <v>964067.54579999996</v>
      </c>
      <c r="Q203" s="28">
        <f t="shared" si="101"/>
        <v>1142144.8681999999</v>
      </c>
      <c r="R203" s="28">
        <f t="shared" si="101"/>
        <v>2195246.7963999999</v>
      </c>
      <c r="T203" s="29">
        <v>256438</v>
      </c>
      <c r="U203" s="29">
        <v>298408</v>
      </c>
      <c r="V203" s="29">
        <v>257199</v>
      </c>
      <c r="X203" s="54">
        <v>101144</v>
      </c>
      <c r="Y203" s="54">
        <v>105716</v>
      </c>
      <c r="Z203" s="54">
        <v>138472</v>
      </c>
      <c r="AB203" s="28">
        <f t="shared" si="102"/>
        <v>1859970.4578</v>
      </c>
      <c r="AC203" s="28">
        <f t="shared" si="102"/>
        <v>2449899.8391999998</v>
      </c>
      <c r="AD203" s="28">
        <f t="shared" si="102"/>
        <v>2482021.7897999999</v>
      </c>
      <c r="AF203" s="28">
        <f t="shared" si="82"/>
        <v>733607.54639999999</v>
      </c>
      <c r="AG203" s="28">
        <f t="shared" si="82"/>
        <v>867917.78839999996</v>
      </c>
      <c r="AH203" s="28">
        <f t="shared" si="82"/>
        <v>1336282.4944</v>
      </c>
      <c r="AJ203" s="28">
        <f t="shared" si="89"/>
        <v>3368519.2405714286</v>
      </c>
      <c r="AK203" s="28">
        <f t="shared" si="90"/>
        <v>3440112.298</v>
      </c>
      <c r="AL203" s="28">
        <f t="shared" si="91"/>
        <v>3133695.6599999997</v>
      </c>
      <c r="AN203" s="28">
        <f t="shared" si="103"/>
        <v>733607.54639999999</v>
      </c>
      <c r="AO203" s="28">
        <f t="shared" si="103"/>
        <v>867917.78839999996</v>
      </c>
      <c r="AP203" s="28">
        <f t="shared" si="103"/>
        <v>1336282.4944</v>
      </c>
      <c r="AR203" s="31"/>
      <c r="AS203" s="31"/>
      <c r="AT203" s="31"/>
      <c r="AV203" s="31"/>
      <c r="AW203" s="31"/>
      <c r="AX203" s="31"/>
      <c r="AZ203" s="32">
        <f t="shared" si="83"/>
        <v>-1508548.7827714286</v>
      </c>
      <c r="BA203" s="32">
        <f t="shared" si="83"/>
        <v>-990212.45880000014</v>
      </c>
      <c r="BB203" s="32">
        <f t="shared" si="83"/>
        <v>-651673.87019999977</v>
      </c>
      <c r="BD203" s="32">
        <f t="shared" si="86"/>
        <v>-230459.99939999997</v>
      </c>
      <c r="BE203" s="32">
        <f t="shared" si="86"/>
        <v>-274227.07979999995</v>
      </c>
      <c r="BF203" s="32">
        <f t="shared" si="86"/>
        <v>-858964.30199999991</v>
      </c>
      <c r="BG203" s="33"/>
      <c r="BH203" s="32">
        <f t="shared" si="104"/>
        <v>-1739008.7821714287</v>
      </c>
      <c r="BI203" s="32">
        <f t="shared" si="104"/>
        <v>-1264439.5386000001</v>
      </c>
      <c r="BJ203" s="32">
        <f t="shared" si="104"/>
        <v>-1510638.1721999997</v>
      </c>
      <c r="BL203" s="32">
        <f t="shared" si="105"/>
        <v>-1676974.7448</v>
      </c>
      <c r="BM203" s="32">
        <f t="shared" si="105"/>
        <v>-1162218.0737000001</v>
      </c>
      <c r="BN203" s="32">
        <f t="shared" si="105"/>
        <v>-808358.65320000006</v>
      </c>
      <c r="BP203" s="32">
        <f t="shared" si="106"/>
        <v>-230459.99939999997</v>
      </c>
      <c r="BQ203" s="32">
        <f t="shared" si="106"/>
        <v>-274227.07979999995</v>
      </c>
      <c r="BR203" s="32">
        <f t="shared" si="106"/>
        <v>-858964.30199999991</v>
      </c>
      <c r="BT203" s="32">
        <f t="shared" si="107"/>
        <v>-1907434.7442000001</v>
      </c>
      <c r="BU203" s="32">
        <f t="shared" si="107"/>
        <v>-1436445.1535</v>
      </c>
      <c r="BV203" s="32">
        <f t="shared" si="107"/>
        <v>-1667322.9552</v>
      </c>
      <c r="BX203" s="3">
        <v>0</v>
      </c>
      <c r="BY203" s="3">
        <v>0</v>
      </c>
      <c r="BZ203" s="3">
        <v>0</v>
      </c>
    </row>
    <row r="204" spans="1:78" x14ac:dyDescent="0.2">
      <c r="A204" s="207"/>
      <c r="B204" s="207"/>
      <c r="C204" s="34" t="s">
        <v>240</v>
      </c>
      <c r="D204" s="25">
        <v>415779</v>
      </c>
      <c r="E204" s="25">
        <v>323319</v>
      </c>
      <c r="F204" s="25">
        <v>280665</v>
      </c>
      <c r="G204" s="26"/>
      <c r="H204" s="25">
        <v>528362</v>
      </c>
      <c r="I204" s="25">
        <v>505816</v>
      </c>
      <c r="J204" s="25">
        <v>613765</v>
      </c>
      <c r="K204" s="26"/>
      <c r="L204" s="28">
        <f t="shared" si="100"/>
        <v>3015686.6648999997</v>
      </c>
      <c r="M204" s="28">
        <f t="shared" si="100"/>
        <v>2654416.6580999997</v>
      </c>
      <c r="N204" s="28">
        <f t="shared" si="100"/>
        <v>2708473.3829999999</v>
      </c>
      <c r="P204" s="28">
        <f t="shared" si="101"/>
        <v>3832262.4221999999</v>
      </c>
      <c r="Q204" s="28">
        <f t="shared" si="101"/>
        <v>4152698.7783999997</v>
      </c>
      <c r="R204" s="28">
        <f t="shared" si="101"/>
        <v>5922955.0029999996</v>
      </c>
      <c r="T204" s="29">
        <v>330634</v>
      </c>
      <c r="U204" s="29">
        <v>208693</v>
      </c>
      <c r="V204" s="29">
        <v>152456</v>
      </c>
      <c r="X204" s="54">
        <v>670497</v>
      </c>
      <c r="Y204" s="54">
        <v>567692</v>
      </c>
      <c r="Z204" s="54">
        <v>626397</v>
      </c>
      <c r="AB204" s="28">
        <f t="shared" si="102"/>
        <v>2398121.4654000001</v>
      </c>
      <c r="AC204" s="28">
        <f t="shared" si="102"/>
        <v>1713348.6606999999</v>
      </c>
      <c r="AD204" s="28">
        <f t="shared" si="102"/>
        <v>1471230.8912</v>
      </c>
      <c r="AF204" s="28">
        <f t="shared" si="82"/>
        <v>4863181.7906999998</v>
      </c>
      <c r="AG204" s="28">
        <f t="shared" si="82"/>
        <v>4660694.5507999994</v>
      </c>
      <c r="AH204" s="28">
        <f t="shared" si="82"/>
        <v>6044856.3294000002</v>
      </c>
      <c r="AJ204" s="28">
        <f t="shared" si="89"/>
        <v>2872082.5379999997</v>
      </c>
      <c r="AK204" s="28">
        <f t="shared" si="90"/>
        <v>2528015.8648571423</v>
      </c>
      <c r="AL204" s="28">
        <f t="shared" si="91"/>
        <v>2579498.46</v>
      </c>
      <c r="AN204" s="28">
        <f t="shared" si="103"/>
        <v>4863181.7906999998</v>
      </c>
      <c r="AO204" s="28">
        <f t="shared" si="103"/>
        <v>4660694.5507999994</v>
      </c>
      <c r="AP204" s="28">
        <f t="shared" si="103"/>
        <v>6044856.3294000002</v>
      </c>
      <c r="AR204" s="31"/>
      <c r="AS204" s="31"/>
      <c r="AT204" s="31"/>
      <c r="AV204" s="31"/>
      <c r="AW204" s="31"/>
      <c r="AX204" s="31"/>
      <c r="AZ204" s="32">
        <f t="shared" si="83"/>
        <v>-473961.07259999961</v>
      </c>
      <c r="BA204" s="32">
        <f t="shared" si="83"/>
        <v>-814667.20415714243</v>
      </c>
      <c r="BB204" s="32">
        <f t="shared" si="83"/>
        <v>-1108267.5688</v>
      </c>
      <c r="BD204" s="32">
        <f t="shared" si="86"/>
        <v>1030919.3684999999</v>
      </c>
      <c r="BE204" s="32">
        <f t="shared" si="86"/>
        <v>507995.77239999967</v>
      </c>
      <c r="BF204" s="32">
        <f t="shared" si="86"/>
        <v>121901.3264000006</v>
      </c>
      <c r="BG204" s="33"/>
      <c r="BH204" s="32">
        <f t="shared" si="104"/>
        <v>556958.29590000026</v>
      </c>
      <c r="BI204" s="32">
        <f t="shared" si="104"/>
        <v>-306671.43175714277</v>
      </c>
      <c r="BJ204" s="32">
        <f t="shared" si="104"/>
        <v>-986366.24239999941</v>
      </c>
      <c r="BL204" s="32">
        <f t="shared" si="105"/>
        <v>-617565.19949999964</v>
      </c>
      <c r="BM204" s="32">
        <f t="shared" si="105"/>
        <v>-941067.99739999976</v>
      </c>
      <c r="BN204" s="32">
        <f t="shared" si="105"/>
        <v>-1237242.4918</v>
      </c>
      <c r="BP204" s="32">
        <f t="shared" si="106"/>
        <v>1030919.3684999999</v>
      </c>
      <c r="BQ204" s="32">
        <f t="shared" si="106"/>
        <v>507995.77239999967</v>
      </c>
      <c r="BR204" s="32">
        <f t="shared" si="106"/>
        <v>121901.3264000006</v>
      </c>
      <c r="BT204" s="32">
        <f t="shared" si="107"/>
        <v>413354.16900000023</v>
      </c>
      <c r="BU204" s="32">
        <f t="shared" si="107"/>
        <v>-433072.22500000009</v>
      </c>
      <c r="BV204" s="32">
        <f t="shared" si="107"/>
        <v>-1115341.1653999994</v>
      </c>
      <c r="BX204" s="3">
        <v>0</v>
      </c>
      <c r="BY204" s="3">
        <v>0</v>
      </c>
      <c r="BZ204" s="3">
        <v>0</v>
      </c>
    </row>
    <row r="205" spans="1:78" x14ac:dyDescent="0.2">
      <c r="A205" s="207"/>
      <c r="B205" s="207"/>
      <c r="C205" s="34" t="s">
        <v>241</v>
      </c>
      <c r="D205" s="25">
        <v>135274</v>
      </c>
      <c r="E205" s="25">
        <v>132400</v>
      </c>
      <c r="F205" s="25">
        <v>185267</v>
      </c>
      <c r="G205" s="26"/>
      <c r="H205" s="25">
        <v>118729</v>
      </c>
      <c r="I205" s="25">
        <v>131214</v>
      </c>
      <c r="J205" s="25">
        <v>213591</v>
      </c>
      <c r="K205" s="26"/>
      <c r="L205" s="28">
        <f t="shared" si="100"/>
        <v>981155.84939999995</v>
      </c>
      <c r="M205" s="28">
        <f t="shared" si="100"/>
        <v>1086990.76</v>
      </c>
      <c r="N205" s="28">
        <f t="shared" si="100"/>
        <v>1787863.6033999999</v>
      </c>
      <c r="P205" s="28">
        <f t="shared" si="101"/>
        <v>861153.30989999999</v>
      </c>
      <c r="Q205" s="28">
        <f t="shared" si="101"/>
        <v>1077253.8185999999</v>
      </c>
      <c r="R205" s="28">
        <f t="shared" si="101"/>
        <v>2061195.8681999999</v>
      </c>
      <c r="T205" s="29">
        <v>120223</v>
      </c>
      <c r="U205" s="29">
        <v>84190</v>
      </c>
      <c r="V205" s="29">
        <v>124198</v>
      </c>
      <c r="X205" s="54">
        <v>139371</v>
      </c>
      <c r="Y205" s="54">
        <v>157768</v>
      </c>
      <c r="Z205" s="54">
        <v>219186</v>
      </c>
      <c r="AB205" s="28">
        <f t="shared" si="102"/>
        <v>871989.44129999995</v>
      </c>
      <c r="AC205" s="28">
        <f t="shared" si="102"/>
        <v>691191.48099999991</v>
      </c>
      <c r="AD205" s="28">
        <f t="shared" si="102"/>
        <v>1198535.5396</v>
      </c>
      <c r="AF205" s="28">
        <f t="shared" si="82"/>
        <v>1010871.8001</v>
      </c>
      <c r="AG205" s="28">
        <f t="shared" si="82"/>
        <v>1295259.5031999999</v>
      </c>
      <c r="AH205" s="28">
        <f t="shared" si="82"/>
        <v>2115188.7371999999</v>
      </c>
      <c r="AJ205" s="28">
        <f t="shared" si="89"/>
        <v>934434.14228571416</v>
      </c>
      <c r="AK205" s="28">
        <f t="shared" si="90"/>
        <v>1035229.2952380952</v>
      </c>
      <c r="AL205" s="28">
        <f t="shared" si="91"/>
        <v>1702727.2413333331</v>
      </c>
      <c r="AN205" s="28">
        <f t="shared" si="103"/>
        <v>1010871.8001</v>
      </c>
      <c r="AO205" s="28">
        <f t="shared" si="103"/>
        <v>1295259.5031999999</v>
      </c>
      <c r="AP205" s="28">
        <f t="shared" si="103"/>
        <v>2115188.7371999999</v>
      </c>
      <c r="AR205" s="31"/>
      <c r="AS205" s="31"/>
      <c r="AT205" s="31"/>
      <c r="AV205" s="31"/>
      <c r="AW205" s="31"/>
      <c r="AX205" s="31"/>
      <c r="AZ205" s="32">
        <f t="shared" si="83"/>
        <v>-62444.700985714211</v>
      </c>
      <c r="BA205" s="32">
        <f t="shared" si="83"/>
        <v>-344037.81423809531</v>
      </c>
      <c r="BB205" s="32">
        <f t="shared" si="83"/>
        <v>-504191.70173333306</v>
      </c>
      <c r="BD205" s="32">
        <f t="shared" si="86"/>
        <v>149718.4902</v>
      </c>
      <c r="BE205" s="32">
        <f t="shared" si="86"/>
        <v>218005.68460000004</v>
      </c>
      <c r="BF205" s="32">
        <f t="shared" si="86"/>
        <v>53992.868999999948</v>
      </c>
      <c r="BG205" s="33"/>
      <c r="BH205" s="32">
        <f t="shared" si="104"/>
        <v>87273.789214285789</v>
      </c>
      <c r="BI205" s="32">
        <f t="shared" si="104"/>
        <v>-126032.12963809527</v>
      </c>
      <c r="BJ205" s="32">
        <f t="shared" si="104"/>
        <v>-450198.83273333311</v>
      </c>
      <c r="BL205" s="32">
        <f t="shared" si="105"/>
        <v>-109166.4081</v>
      </c>
      <c r="BM205" s="32">
        <f t="shared" si="105"/>
        <v>-395799.2790000001</v>
      </c>
      <c r="BN205" s="32">
        <f t="shared" si="105"/>
        <v>-589328.06379999989</v>
      </c>
      <c r="BP205" s="32">
        <f t="shared" si="106"/>
        <v>149718.4902</v>
      </c>
      <c r="BQ205" s="32">
        <f t="shared" si="106"/>
        <v>218005.68460000004</v>
      </c>
      <c r="BR205" s="32">
        <f t="shared" si="106"/>
        <v>53992.868999999948</v>
      </c>
      <c r="BT205" s="32">
        <f t="shared" si="107"/>
        <v>40552.0821</v>
      </c>
      <c r="BU205" s="32">
        <f t="shared" si="107"/>
        <v>-177793.59440000006</v>
      </c>
      <c r="BV205" s="32">
        <f t="shared" si="107"/>
        <v>-535335.19479999994</v>
      </c>
      <c r="BX205" s="3">
        <v>0</v>
      </c>
      <c r="BY205" s="3">
        <v>0</v>
      </c>
      <c r="BZ205" s="3">
        <v>0</v>
      </c>
    </row>
    <row r="206" spans="1:78" x14ac:dyDescent="0.2">
      <c r="A206" s="207"/>
      <c r="B206" s="207"/>
      <c r="C206" s="34" t="s">
        <v>242</v>
      </c>
      <c r="D206" s="25">
        <v>27946</v>
      </c>
      <c r="E206" s="25">
        <v>31387</v>
      </c>
      <c r="F206" s="25">
        <v>34906</v>
      </c>
      <c r="G206" s="26"/>
      <c r="H206" s="25">
        <v>88464</v>
      </c>
      <c r="I206" s="25">
        <v>82930</v>
      </c>
      <c r="J206" s="25">
        <v>95328</v>
      </c>
      <c r="K206" s="26"/>
      <c r="L206" s="28">
        <f t="shared" si="100"/>
        <v>202695.13259999998</v>
      </c>
      <c r="M206" s="28">
        <f t="shared" si="100"/>
        <v>257684.13129999998</v>
      </c>
      <c r="N206" s="28">
        <f t="shared" si="100"/>
        <v>336849.8812</v>
      </c>
      <c r="P206" s="28">
        <f t="shared" si="101"/>
        <v>641638.23840000003</v>
      </c>
      <c r="Q206" s="28">
        <f t="shared" si="101"/>
        <v>680847.00699999998</v>
      </c>
      <c r="R206" s="28">
        <f t="shared" si="101"/>
        <v>919934.26560000004</v>
      </c>
      <c r="T206" s="29">
        <v>1809</v>
      </c>
      <c r="U206" s="29">
        <v>1507</v>
      </c>
      <c r="V206" s="29">
        <v>2189</v>
      </c>
      <c r="X206" s="54">
        <v>108459</v>
      </c>
      <c r="Y206" s="54">
        <v>124263</v>
      </c>
      <c r="Z206" s="54">
        <v>138358</v>
      </c>
      <c r="AB206" s="28">
        <f t="shared" si="102"/>
        <v>13120.857899999999</v>
      </c>
      <c r="AC206" s="28">
        <f t="shared" si="102"/>
        <v>12372.319299999999</v>
      </c>
      <c r="AD206" s="28">
        <f t="shared" si="102"/>
        <v>21124.287799999998</v>
      </c>
      <c r="AF206" s="28">
        <f t="shared" si="82"/>
        <v>786663.97289999994</v>
      </c>
      <c r="AG206" s="28">
        <f t="shared" si="82"/>
        <v>1020186.8036999999</v>
      </c>
      <c r="AH206" s="28">
        <f t="shared" si="82"/>
        <v>1335182.3716</v>
      </c>
      <c r="AJ206" s="28">
        <f t="shared" si="89"/>
        <v>193042.9834285714</v>
      </c>
      <c r="AK206" s="28">
        <f t="shared" si="90"/>
        <v>245413.45838095236</v>
      </c>
      <c r="AL206" s="28">
        <f t="shared" si="91"/>
        <v>320809.41066666663</v>
      </c>
      <c r="AN206" s="28">
        <f t="shared" si="103"/>
        <v>786663.97289999994</v>
      </c>
      <c r="AO206" s="28">
        <f t="shared" si="103"/>
        <v>1020186.8036999999</v>
      </c>
      <c r="AP206" s="28">
        <f t="shared" si="103"/>
        <v>1335182.3716</v>
      </c>
      <c r="AR206" s="31"/>
      <c r="AS206" s="31"/>
      <c r="AT206" s="31"/>
      <c r="AV206" s="31"/>
      <c r="AW206" s="31"/>
      <c r="AX206" s="31"/>
      <c r="AZ206" s="32">
        <f t="shared" si="83"/>
        <v>-179922.1255285714</v>
      </c>
      <c r="BA206" s="32">
        <f t="shared" si="83"/>
        <v>-233041.13908095236</v>
      </c>
      <c r="BB206" s="32">
        <f t="shared" si="83"/>
        <v>-299685.12286666664</v>
      </c>
      <c r="BD206" s="32">
        <f t="shared" si="86"/>
        <v>145025.7344999999</v>
      </c>
      <c r="BE206" s="32">
        <f t="shared" si="86"/>
        <v>339339.79669999995</v>
      </c>
      <c r="BF206" s="32">
        <f t="shared" si="86"/>
        <v>415248.10599999991</v>
      </c>
      <c r="BG206" s="33"/>
      <c r="BH206" s="32">
        <f t="shared" si="104"/>
        <v>-34896.391028571496</v>
      </c>
      <c r="BI206" s="32">
        <f t="shared" si="104"/>
        <v>106298.65761904759</v>
      </c>
      <c r="BJ206" s="32">
        <f t="shared" si="104"/>
        <v>115562.98313333327</v>
      </c>
      <c r="BL206" s="32">
        <f t="shared" si="105"/>
        <v>-189574.27469999998</v>
      </c>
      <c r="BM206" s="32">
        <f t="shared" si="105"/>
        <v>-245311.81199999998</v>
      </c>
      <c r="BN206" s="32">
        <f t="shared" si="105"/>
        <v>-315725.59340000001</v>
      </c>
      <c r="BP206" s="32">
        <f t="shared" si="106"/>
        <v>145025.7344999999</v>
      </c>
      <c r="BQ206" s="32">
        <f t="shared" si="106"/>
        <v>339339.79669999995</v>
      </c>
      <c r="BR206" s="32">
        <f t="shared" si="106"/>
        <v>415248.10599999991</v>
      </c>
      <c r="BT206" s="32">
        <f t="shared" si="107"/>
        <v>-44548.540200000076</v>
      </c>
      <c r="BU206" s="32">
        <f t="shared" si="107"/>
        <v>94027.984699999972</v>
      </c>
      <c r="BV206" s="32">
        <f t="shared" si="107"/>
        <v>99522.5125999999</v>
      </c>
      <c r="BX206" s="3">
        <v>0</v>
      </c>
      <c r="BY206" s="3">
        <v>0</v>
      </c>
      <c r="BZ206" s="3">
        <v>0</v>
      </c>
    </row>
    <row r="207" spans="1:78" x14ac:dyDescent="0.2">
      <c r="A207" s="207"/>
      <c r="B207" s="207"/>
      <c r="C207" s="34" t="s">
        <v>243</v>
      </c>
      <c r="D207" s="25">
        <v>26475</v>
      </c>
      <c r="E207" s="25">
        <v>19471</v>
      </c>
      <c r="F207" s="25">
        <v>19738</v>
      </c>
      <c r="G207" s="26"/>
      <c r="H207" s="25">
        <v>37202</v>
      </c>
      <c r="I207" s="25">
        <v>38321</v>
      </c>
      <c r="J207" s="25">
        <v>45498</v>
      </c>
      <c r="K207" s="26"/>
      <c r="L207" s="28">
        <f t="shared" si="100"/>
        <v>192025.82250000001</v>
      </c>
      <c r="M207" s="28">
        <f t="shared" si="100"/>
        <v>159854.96289999998</v>
      </c>
      <c r="N207" s="28">
        <f t="shared" si="100"/>
        <v>190475.6476</v>
      </c>
      <c r="P207" s="28">
        <f t="shared" si="101"/>
        <v>269829.82620000001</v>
      </c>
      <c r="Q207" s="28">
        <f t="shared" si="101"/>
        <v>314611.57789999997</v>
      </c>
      <c r="R207" s="28">
        <f t="shared" si="101"/>
        <v>439064.79959999997</v>
      </c>
      <c r="T207" s="29">
        <v>133979</v>
      </c>
      <c r="U207" s="29">
        <v>95927</v>
      </c>
      <c r="V207" s="29">
        <v>114105</v>
      </c>
      <c r="X207" s="54">
        <v>40520</v>
      </c>
      <c r="Y207" s="54">
        <v>51356</v>
      </c>
      <c r="Z207" s="54">
        <v>46464</v>
      </c>
      <c r="AB207" s="28">
        <f t="shared" si="102"/>
        <v>971763.08490000002</v>
      </c>
      <c r="AC207" s="28">
        <f t="shared" si="102"/>
        <v>787551.07729999989</v>
      </c>
      <c r="AD207" s="28">
        <f t="shared" si="102"/>
        <v>1101136.071</v>
      </c>
      <c r="AF207" s="28">
        <f t="shared" si="82"/>
        <v>293895.61200000002</v>
      </c>
      <c r="AG207" s="28">
        <f t="shared" si="82"/>
        <v>421627.62439999997</v>
      </c>
      <c r="AH207" s="28">
        <f t="shared" si="82"/>
        <v>448386.89279999997</v>
      </c>
      <c r="AJ207" s="28">
        <f t="shared" si="89"/>
        <v>182881.73571428572</v>
      </c>
      <c r="AK207" s="28">
        <f t="shared" si="90"/>
        <v>152242.8218095238</v>
      </c>
      <c r="AL207" s="28">
        <f t="shared" si="91"/>
        <v>181405.37866666666</v>
      </c>
      <c r="AN207" s="28">
        <f t="shared" si="103"/>
        <v>293895.61200000002</v>
      </c>
      <c r="AO207" s="28">
        <f t="shared" si="103"/>
        <v>421627.62439999997</v>
      </c>
      <c r="AP207" s="28">
        <f t="shared" si="103"/>
        <v>448386.89279999997</v>
      </c>
      <c r="AR207" s="31"/>
      <c r="AS207" s="31"/>
      <c r="AT207" s="31"/>
      <c r="AV207" s="31"/>
      <c r="AW207" s="31"/>
      <c r="AX207" s="31"/>
      <c r="AZ207" s="32">
        <f t="shared" si="83"/>
        <v>788881.34918571427</v>
      </c>
      <c r="BA207" s="32">
        <f t="shared" si="83"/>
        <v>635308.25549047603</v>
      </c>
      <c r="BB207" s="32">
        <f t="shared" si="83"/>
        <v>919730.69233333331</v>
      </c>
      <c r="BD207" s="32">
        <f t="shared" si="86"/>
        <v>24065.785800000012</v>
      </c>
      <c r="BE207" s="32">
        <f t="shared" si="86"/>
        <v>107016.0465</v>
      </c>
      <c r="BF207" s="32">
        <f t="shared" si="86"/>
        <v>9322.093200000003</v>
      </c>
      <c r="BG207" s="33"/>
      <c r="BH207" s="32">
        <f t="shared" si="104"/>
        <v>812947.13498571422</v>
      </c>
      <c r="BI207" s="32">
        <f t="shared" si="104"/>
        <v>742324.30199047597</v>
      </c>
      <c r="BJ207" s="32">
        <f t="shared" si="104"/>
        <v>929052.78553333331</v>
      </c>
      <c r="BL207" s="32">
        <f t="shared" si="105"/>
        <v>779737.26240000001</v>
      </c>
      <c r="BM207" s="32">
        <f t="shared" si="105"/>
        <v>627696.11439999985</v>
      </c>
      <c r="BN207" s="32">
        <f t="shared" si="105"/>
        <v>910660.42339999997</v>
      </c>
      <c r="BP207" s="32">
        <f t="shared" si="106"/>
        <v>24065.785800000012</v>
      </c>
      <c r="BQ207" s="32">
        <f t="shared" si="106"/>
        <v>107016.0465</v>
      </c>
      <c r="BR207" s="32">
        <f t="shared" si="106"/>
        <v>9322.093200000003</v>
      </c>
      <c r="BT207" s="32">
        <f t="shared" si="107"/>
        <v>803803.04820000008</v>
      </c>
      <c r="BU207" s="32">
        <f t="shared" si="107"/>
        <v>734712.16089999978</v>
      </c>
      <c r="BV207" s="32">
        <f t="shared" si="107"/>
        <v>919982.51659999997</v>
      </c>
      <c r="BX207" s="3">
        <v>0</v>
      </c>
      <c r="BY207" s="3">
        <v>0</v>
      </c>
      <c r="BZ207" s="3">
        <v>0</v>
      </c>
    </row>
    <row r="208" spans="1:78" x14ac:dyDescent="0.2">
      <c r="A208" s="207"/>
      <c r="B208" s="207"/>
      <c r="C208" s="34" t="s">
        <v>244</v>
      </c>
      <c r="D208" s="25">
        <v>1478511</v>
      </c>
      <c r="E208" s="25">
        <v>1103487</v>
      </c>
      <c r="F208" s="25">
        <v>944333</v>
      </c>
      <c r="G208" s="26"/>
      <c r="H208" s="25">
        <v>1315816</v>
      </c>
      <c r="I208" s="25">
        <v>1354997</v>
      </c>
      <c r="J208" s="25">
        <v>1867191</v>
      </c>
      <c r="K208" s="26"/>
      <c r="L208" s="28">
        <f t="shared" si="100"/>
        <v>10723788.134099999</v>
      </c>
      <c r="M208" s="28">
        <f t="shared" si="100"/>
        <v>9059517.9212999996</v>
      </c>
      <c r="N208" s="28">
        <f t="shared" si="100"/>
        <v>9113002.3166000005</v>
      </c>
      <c r="P208" s="28">
        <f t="shared" si="101"/>
        <v>9543745.0296</v>
      </c>
      <c r="Q208" s="28">
        <f t="shared" si="101"/>
        <v>11124389.870299999</v>
      </c>
      <c r="R208" s="28">
        <f t="shared" si="101"/>
        <v>18018766.588199999</v>
      </c>
      <c r="T208" s="29">
        <v>1149918</v>
      </c>
      <c r="U208" s="29">
        <v>928610</v>
      </c>
      <c r="V208" s="29">
        <v>815508</v>
      </c>
      <c r="X208" s="54">
        <v>1378627</v>
      </c>
      <c r="Y208" s="54">
        <v>1232403</v>
      </c>
      <c r="Z208" s="54">
        <v>1886686</v>
      </c>
      <c r="AB208" s="28">
        <f t="shared" si="102"/>
        <v>8340470.2457999997</v>
      </c>
      <c r="AC208" s="28">
        <f t="shared" si="102"/>
        <v>7623795.2389999991</v>
      </c>
      <c r="AD208" s="28">
        <f t="shared" si="102"/>
        <v>7869815.3015999999</v>
      </c>
      <c r="AF208" s="28">
        <f t="shared" si="82"/>
        <v>9999319.4936999995</v>
      </c>
      <c r="AG208" s="28">
        <f t="shared" si="82"/>
        <v>10117905.389699999</v>
      </c>
      <c r="AH208" s="28">
        <f t="shared" si="82"/>
        <v>18206897.237199999</v>
      </c>
      <c r="AJ208" s="28">
        <f t="shared" si="89"/>
        <v>10213131.556285713</v>
      </c>
      <c r="AK208" s="28">
        <f t="shared" si="90"/>
        <v>8628112.3059999999</v>
      </c>
      <c r="AL208" s="28">
        <f t="shared" si="91"/>
        <v>8679049.8253333326</v>
      </c>
      <c r="AN208" s="28">
        <f t="shared" si="103"/>
        <v>9999319.4936999995</v>
      </c>
      <c r="AO208" s="28">
        <f t="shared" si="103"/>
        <v>10117905.389699999</v>
      </c>
      <c r="AP208" s="28">
        <f t="shared" si="103"/>
        <v>18206897.237199999</v>
      </c>
      <c r="AR208" s="31"/>
      <c r="AS208" s="31"/>
      <c r="AT208" s="31"/>
      <c r="AV208" s="31"/>
      <c r="AW208" s="31"/>
      <c r="AX208" s="31"/>
      <c r="AZ208" s="32">
        <f t="shared" si="83"/>
        <v>-1872661.3104857132</v>
      </c>
      <c r="BA208" s="32">
        <f t="shared" si="83"/>
        <v>-1004317.0670000007</v>
      </c>
      <c r="BB208" s="32">
        <f t="shared" si="83"/>
        <v>-809234.52373333275</v>
      </c>
      <c r="BD208" s="32">
        <f t="shared" si="86"/>
        <v>455574.46409999952</v>
      </c>
      <c r="BE208" s="32">
        <f t="shared" si="86"/>
        <v>-1006484.4805999994</v>
      </c>
      <c r="BF208" s="32">
        <f t="shared" si="86"/>
        <v>188130.64900000021</v>
      </c>
      <c r="BG208" s="33"/>
      <c r="BH208" s="32">
        <f t="shared" si="104"/>
        <v>-1417086.8463857137</v>
      </c>
      <c r="BI208" s="32">
        <f t="shared" si="104"/>
        <v>-2010801.5476000002</v>
      </c>
      <c r="BJ208" s="32">
        <f t="shared" si="104"/>
        <v>-621103.87473333254</v>
      </c>
      <c r="BL208" s="32">
        <f t="shared" si="105"/>
        <v>-2383317.8882999998</v>
      </c>
      <c r="BM208" s="32">
        <f t="shared" si="105"/>
        <v>-1435722.6823000005</v>
      </c>
      <c r="BN208" s="32">
        <f t="shared" si="105"/>
        <v>-1243187.0150000006</v>
      </c>
      <c r="BP208" s="32">
        <f t="shared" si="106"/>
        <v>455574.46409999952</v>
      </c>
      <c r="BQ208" s="32">
        <f t="shared" si="106"/>
        <v>-1006484.4805999994</v>
      </c>
      <c r="BR208" s="32">
        <f t="shared" si="106"/>
        <v>188130.64900000021</v>
      </c>
      <c r="BT208" s="32">
        <f t="shared" si="107"/>
        <v>-1927743.4242000002</v>
      </c>
      <c r="BU208" s="32">
        <f t="shared" si="107"/>
        <v>-2442207.1628999999</v>
      </c>
      <c r="BV208" s="32">
        <f t="shared" si="107"/>
        <v>-1055056.3660000004</v>
      </c>
      <c r="BX208" s="3">
        <v>0</v>
      </c>
      <c r="BY208" s="3">
        <v>0</v>
      </c>
      <c r="BZ208" s="3">
        <v>0</v>
      </c>
    </row>
    <row r="209" spans="1:78" x14ac:dyDescent="0.2">
      <c r="A209" s="207"/>
      <c r="B209" s="207"/>
      <c r="C209" s="34" t="s">
        <v>245</v>
      </c>
      <c r="D209" s="25">
        <v>427379</v>
      </c>
      <c r="E209" s="25">
        <v>344461</v>
      </c>
      <c r="F209" s="25">
        <v>282934</v>
      </c>
      <c r="G209" s="26"/>
      <c r="H209" s="25">
        <v>1355571</v>
      </c>
      <c r="I209" s="25">
        <v>1200424</v>
      </c>
      <c r="J209" s="25">
        <v>1014142</v>
      </c>
      <c r="K209" s="69"/>
      <c r="L209" s="28">
        <f t="shared" si="100"/>
        <v>3099822.6249000002</v>
      </c>
      <c r="M209" s="28">
        <f t="shared" si="100"/>
        <v>2827990.3638999998</v>
      </c>
      <c r="N209" s="28">
        <f t="shared" si="100"/>
        <v>2730369.6867999998</v>
      </c>
      <c r="P209" s="28">
        <f t="shared" si="101"/>
        <v>9832092.0200999994</v>
      </c>
      <c r="Q209" s="28">
        <f t="shared" si="101"/>
        <v>9855360.9975999985</v>
      </c>
      <c r="R209" s="28">
        <f t="shared" si="101"/>
        <v>9786673.1283999998</v>
      </c>
      <c r="T209" s="29">
        <v>302886</v>
      </c>
      <c r="U209" s="29">
        <v>197002</v>
      </c>
      <c r="V209" s="29">
        <v>238115</v>
      </c>
      <c r="X209" s="54">
        <v>1612294</v>
      </c>
      <c r="Y209" s="54">
        <v>1475883</v>
      </c>
      <c r="Z209" s="54">
        <v>1083748</v>
      </c>
      <c r="AB209" s="28">
        <f t="shared" si="102"/>
        <v>2196862.4465999999</v>
      </c>
      <c r="AC209" s="28">
        <f t="shared" si="102"/>
        <v>1617366.7197999998</v>
      </c>
      <c r="AD209" s="28">
        <f t="shared" si="102"/>
        <v>2297857.3730000001</v>
      </c>
      <c r="AF209" s="28">
        <f t="shared" si="82"/>
        <v>11694129.611399999</v>
      </c>
      <c r="AG209" s="28">
        <f t="shared" si="82"/>
        <v>12116851.841699999</v>
      </c>
      <c r="AH209" s="28">
        <f t="shared" si="82"/>
        <v>10458384.9496</v>
      </c>
      <c r="AJ209" s="28">
        <f t="shared" si="89"/>
        <v>2952212.0237142858</v>
      </c>
      <c r="AK209" s="28">
        <f t="shared" si="90"/>
        <v>2693324.1560952379</v>
      </c>
      <c r="AL209" s="28">
        <f t="shared" si="91"/>
        <v>2600352.0826666662</v>
      </c>
      <c r="AN209" s="28">
        <f t="shared" si="103"/>
        <v>11694129.611399999</v>
      </c>
      <c r="AO209" s="28">
        <f t="shared" si="103"/>
        <v>12116851.841699999</v>
      </c>
      <c r="AP209" s="28">
        <f t="shared" si="103"/>
        <v>10458384.9496</v>
      </c>
      <c r="AR209" s="31"/>
      <c r="AS209" s="31"/>
      <c r="AT209" s="31"/>
      <c r="AV209" s="31"/>
      <c r="AW209" s="31"/>
      <c r="AX209" s="31"/>
      <c r="AZ209" s="32">
        <f t="shared" si="83"/>
        <v>-755349.5771142859</v>
      </c>
      <c r="BA209" s="32">
        <f t="shared" si="83"/>
        <v>-1075957.4362952381</v>
      </c>
      <c r="BB209" s="32">
        <f t="shared" si="83"/>
        <v>-302494.70966666611</v>
      </c>
      <c r="BD209" s="32">
        <f t="shared" si="86"/>
        <v>1862037.5912999995</v>
      </c>
      <c r="BE209" s="32">
        <f t="shared" si="86"/>
        <v>2261490.8441000003</v>
      </c>
      <c r="BF209" s="32">
        <f t="shared" si="86"/>
        <v>671711.82120000012</v>
      </c>
      <c r="BG209" s="33"/>
      <c r="BH209" s="32">
        <f t="shared" si="104"/>
        <v>1106688.0141857136</v>
      </c>
      <c r="BI209" s="32">
        <f t="shared" si="104"/>
        <v>1185533.4078047622</v>
      </c>
      <c r="BJ209" s="32">
        <f t="shared" si="104"/>
        <v>369217.11153333401</v>
      </c>
      <c r="BL209" s="32">
        <f t="shared" si="105"/>
        <v>-902960.17830000026</v>
      </c>
      <c r="BM209" s="32">
        <f t="shared" si="105"/>
        <v>-1210623.6440999999</v>
      </c>
      <c r="BN209" s="32">
        <f t="shared" si="105"/>
        <v>-432512.31379999965</v>
      </c>
      <c r="BP209" s="32">
        <f t="shared" si="106"/>
        <v>1862037.5912999995</v>
      </c>
      <c r="BQ209" s="32">
        <f t="shared" si="106"/>
        <v>2261490.8441000003</v>
      </c>
      <c r="BR209" s="32">
        <f t="shared" si="106"/>
        <v>671711.82120000012</v>
      </c>
      <c r="BT209" s="32">
        <f t="shared" si="107"/>
        <v>959077.41299999924</v>
      </c>
      <c r="BU209" s="32">
        <f t="shared" si="107"/>
        <v>1050867.2000000004</v>
      </c>
      <c r="BV209" s="32">
        <f t="shared" si="107"/>
        <v>239199.50740000047</v>
      </c>
      <c r="BX209" s="3">
        <v>0</v>
      </c>
      <c r="BY209" s="3">
        <v>0</v>
      </c>
      <c r="BZ209" s="3">
        <v>0</v>
      </c>
    </row>
    <row r="210" spans="1:78" x14ac:dyDescent="0.2">
      <c r="A210" s="207"/>
      <c r="B210" s="207"/>
      <c r="C210" s="34" t="s">
        <v>246</v>
      </c>
      <c r="D210" s="25">
        <v>1528141</v>
      </c>
      <c r="E210" s="25">
        <v>1085860</v>
      </c>
      <c r="F210" s="25">
        <v>1174680</v>
      </c>
      <c r="G210" s="26"/>
      <c r="H210" s="25">
        <v>895099</v>
      </c>
      <c r="I210" s="25">
        <v>768827</v>
      </c>
      <c r="J210" s="25">
        <v>751641</v>
      </c>
      <c r="K210" s="26"/>
      <c r="L210" s="28">
        <f t="shared" si="100"/>
        <v>11083759.4871</v>
      </c>
      <c r="M210" s="28">
        <f t="shared" si="100"/>
        <v>8914802.0139999986</v>
      </c>
      <c r="N210" s="28">
        <f t="shared" si="100"/>
        <v>11335896.936000001</v>
      </c>
      <c r="P210" s="28">
        <f t="shared" si="101"/>
        <v>6492242.5569000002</v>
      </c>
      <c r="Q210" s="28">
        <f t="shared" si="101"/>
        <v>6311992.787299999</v>
      </c>
      <c r="R210" s="28">
        <f t="shared" si="101"/>
        <v>7253485.9781999998</v>
      </c>
      <c r="T210" s="29">
        <v>2769808</v>
      </c>
      <c r="U210" s="29">
        <v>1664447</v>
      </c>
      <c r="V210" s="29">
        <v>2126566</v>
      </c>
      <c r="X210" s="30">
        <v>1396174</v>
      </c>
      <c r="Y210" s="30">
        <v>804999</v>
      </c>
      <c r="Z210" s="30">
        <v>873510</v>
      </c>
      <c r="AB210" s="28">
        <f t="shared" si="102"/>
        <v>20089694.404799998</v>
      </c>
      <c r="AC210" s="28">
        <f t="shared" si="102"/>
        <v>13664943.425299998</v>
      </c>
      <c r="AD210" s="28">
        <f t="shared" si="102"/>
        <v>20521787.213199999</v>
      </c>
      <c r="AF210" s="28">
        <f t="shared" si="82"/>
        <v>10126589.6394</v>
      </c>
      <c r="AG210" s="28">
        <f t="shared" si="82"/>
        <v>6608961.2900999999</v>
      </c>
      <c r="AH210" s="28">
        <f t="shared" si="82"/>
        <v>8429546.2019999996</v>
      </c>
      <c r="AJ210" s="28">
        <f t="shared" si="89"/>
        <v>10555961.416285714</v>
      </c>
      <c r="AK210" s="28">
        <f t="shared" si="90"/>
        <v>8490287.6323809512</v>
      </c>
      <c r="AL210" s="28">
        <f t="shared" si="91"/>
        <v>10796092.32</v>
      </c>
      <c r="AN210" s="28">
        <f t="shared" si="103"/>
        <v>10126589.6394</v>
      </c>
      <c r="AO210" s="28">
        <f t="shared" si="103"/>
        <v>6608961.2900999999</v>
      </c>
      <c r="AP210" s="28">
        <f t="shared" si="103"/>
        <v>8429546.2019999996</v>
      </c>
      <c r="AR210" s="31"/>
      <c r="AS210" s="31"/>
      <c r="AT210" s="31"/>
      <c r="AV210" s="31"/>
      <c r="AW210" s="31"/>
      <c r="AX210" s="31"/>
      <c r="AZ210" s="32">
        <f t="shared" si="83"/>
        <v>9533732.9885142837</v>
      </c>
      <c r="BA210" s="32">
        <f t="shared" si="83"/>
        <v>5174655.7929190472</v>
      </c>
      <c r="BB210" s="32">
        <f t="shared" si="83"/>
        <v>9725694.8931999989</v>
      </c>
      <c r="BD210" s="32">
        <f t="shared" si="86"/>
        <v>3634347.0824999996</v>
      </c>
      <c r="BE210" s="32">
        <f t="shared" si="86"/>
        <v>296968.50280000083</v>
      </c>
      <c r="BF210" s="32">
        <f t="shared" si="86"/>
        <v>1176060.2237999998</v>
      </c>
      <c r="BG210" s="33"/>
      <c r="BH210" s="32">
        <f t="shared" si="104"/>
        <v>13168080.071014283</v>
      </c>
      <c r="BI210" s="32">
        <f t="shared" si="104"/>
        <v>5471624.295719048</v>
      </c>
      <c r="BJ210" s="32">
        <f t="shared" si="104"/>
        <v>10901755.116999999</v>
      </c>
      <c r="BL210" s="32">
        <f t="shared" si="105"/>
        <v>9005934.9176999982</v>
      </c>
      <c r="BM210" s="32">
        <f t="shared" si="105"/>
        <v>4750141.4112999998</v>
      </c>
      <c r="BN210" s="32">
        <f t="shared" si="105"/>
        <v>9185890.2771999985</v>
      </c>
      <c r="BP210" s="32">
        <f t="shared" si="106"/>
        <v>3634347.0824999996</v>
      </c>
      <c r="BQ210" s="32">
        <f t="shared" si="106"/>
        <v>296968.50280000083</v>
      </c>
      <c r="BR210" s="32">
        <f t="shared" si="106"/>
        <v>1176060.2237999998</v>
      </c>
      <c r="BT210" s="32">
        <f t="shared" si="107"/>
        <v>12640282.000199998</v>
      </c>
      <c r="BU210" s="32">
        <f t="shared" si="107"/>
        <v>5047109.9141000006</v>
      </c>
      <c r="BV210" s="32">
        <f t="shared" si="107"/>
        <v>10361950.500999998</v>
      </c>
      <c r="BX210" s="3">
        <v>0</v>
      </c>
      <c r="BY210" s="3">
        <v>0</v>
      </c>
      <c r="BZ210" s="3">
        <v>0</v>
      </c>
    </row>
    <row r="211" spans="1:78" x14ac:dyDescent="0.2">
      <c r="A211" s="207"/>
      <c r="B211" s="207"/>
      <c r="C211" s="34" t="s">
        <v>247</v>
      </c>
      <c r="D211" s="25">
        <v>10330035</v>
      </c>
      <c r="E211" s="25">
        <v>9938861</v>
      </c>
      <c r="F211" s="25">
        <v>4731564</v>
      </c>
      <c r="G211" s="26"/>
      <c r="H211" s="25">
        <v>6847663</v>
      </c>
      <c r="I211" s="25">
        <v>5500088</v>
      </c>
      <c r="J211" s="25">
        <v>4055613</v>
      </c>
      <c r="K211" s="26"/>
      <c r="L211" s="28">
        <f t="shared" si="100"/>
        <v>74924776.858500004</v>
      </c>
      <c r="M211" s="28">
        <f t="shared" si="100"/>
        <v>81597054.923899993</v>
      </c>
      <c r="N211" s="28">
        <f t="shared" si="100"/>
        <v>45660538.912799999</v>
      </c>
      <c r="P211" s="28">
        <f t="shared" si="101"/>
        <v>49666784.5053</v>
      </c>
      <c r="Q211" s="28">
        <f t="shared" si="101"/>
        <v>45155172.471199997</v>
      </c>
      <c r="R211" s="28">
        <f t="shared" si="101"/>
        <v>39137476.5726</v>
      </c>
      <c r="T211" s="29">
        <v>3961125</v>
      </c>
      <c r="U211" s="29">
        <v>3336887</v>
      </c>
      <c r="V211" s="29">
        <v>3297878</v>
      </c>
      <c r="X211" s="30">
        <v>4083286</v>
      </c>
      <c r="Y211" s="30">
        <v>3510626</v>
      </c>
      <c r="Z211" s="30">
        <v>3342071</v>
      </c>
      <c r="AB211" s="28">
        <f t="shared" si="102"/>
        <v>28730435.737500001</v>
      </c>
      <c r="AC211" s="28">
        <f t="shared" si="102"/>
        <v>27395508.581299998</v>
      </c>
      <c r="AD211" s="28">
        <f t="shared" si="102"/>
        <v>31825182.275600001</v>
      </c>
      <c r="AF211" s="28">
        <f t="shared" si="82"/>
        <v>29616481.6866</v>
      </c>
      <c r="AG211" s="28">
        <f t="shared" si="82"/>
        <v>28821888.397399999</v>
      </c>
      <c r="AH211" s="28">
        <f t="shared" si="82"/>
        <v>32251653.564199999</v>
      </c>
      <c r="AJ211" s="28">
        <f t="shared" si="89"/>
        <v>71356930.341428578</v>
      </c>
      <c r="AK211" s="28">
        <f t="shared" si="90"/>
        <v>77711480.879904747</v>
      </c>
      <c r="AL211" s="28">
        <f t="shared" si="91"/>
        <v>43486227.535999998</v>
      </c>
      <c r="AN211" s="28">
        <f t="shared" si="103"/>
        <v>29616481.6866</v>
      </c>
      <c r="AO211" s="28">
        <f t="shared" si="103"/>
        <v>28821888.397399999</v>
      </c>
      <c r="AP211" s="28">
        <f t="shared" si="103"/>
        <v>32251653.564199999</v>
      </c>
      <c r="AR211" s="31"/>
      <c r="AS211" s="31"/>
      <c r="AT211" s="31"/>
      <c r="AV211" s="31"/>
      <c r="AW211" s="31"/>
      <c r="AX211" s="31"/>
      <c r="AZ211" s="32">
        <f t="shared" si="83"/>
        <v>-42626494.603928581</v>
      </c>
      <c r="BA211" s="32">
        <f t="shared" si="83"/>
        <v>-50315972.298604749</v>
      </c>
      <c r="BB211" s="32">
        <f t="shared" si="83"/>
        <v>-11661045.260399997</v>
      </c>
      <c r="BD211" s="32">
        <f t="shared" si="86"/>
        <v>-20050302.818700001</v>
      </c>
      <c r="BE211" s="32">
        <f t="shared" si="86"/>
        <v>-16333284.073799998</v>
      </c>
      <c r="BF211" s="32">
        <f t="shared" si="86"/>
        <v>-6885823.0084000006</v>
      </c>
      <c r="BG211" s="33"/>
      <c r="BH211" s="32">
        <f t="shared" si="104"/>
        <v>-62676797.422628582</v>
      </c>
      <c r="BI211" s="32">
        <f t="shared" si="104"/>
        <v>-66649256.372404747</v>
      </c>
      <c r="BJ211" s="32">
        <f t="shared" si="104"/>
        <v>-18546868.268799998</v>
      </c>
      <c r="BL211" s="32">
        <f t="shared" si="105"/>
        <v>-46194341.121000007</v>
      </c>
      <c r="BM211" s="32">
        <f t="shared" si="105"/>
        <v>-54201546.342599995</v>
      </c>
      <c r="BN211" s="32">
        <f t="shared" si="105"/>
        <v>-13835356.637199998</v>
      </c>
      <c r="BP211" s="32">
        <f t="shared" si="106"/>
        <v>-20050302.818700001</v>
      </c>
      <c r="BQ211" s="32">
        <f t="shared" si="106"/>
        <v>-16333284.073799998</v>
      </c>
      <c r="BR211" s="32">
        <f t="shared" si="106"/>
        <v>-6885823.0084000006</v>
      </c>
      <c r="BT211" s="32">
        <f t="shared" si="107"/>
        <v>-66244643.939700007</v>
      </c>
      <c r="BU211" s="32">
        <f t="shared" si="107"/>
        <v>-70534830.416399986</v>
      </c>
      <c r="BV211" s="32">
        <f t="shared" si="107"/>
        <v>-20721179.645599999</v>
      </c>
      <c r="BX211" s="3">
        <v>0</v>
      </c>
      <c r="BY211" s="3">
        <v>0</v>
      </c>
      <c r="BZ211" s="3">
        <v>0</v>
      </c>
    </row>
    <row r="212" spans="1:78" x14ac:dyDescent="0.2">
      <c r="A212" s="206" t="s">
        <v>248</v>
      </c>
      <c r="B212" s="206" t="s">
        <v>248</v>
      </c>
      <c r="C212" s="24" t="s">
        <v>294</v>
      </c>
      <c r="D212" s="39">
        <v>0</v>
      </c>
      <c r="E212" s="39">
        <v>0</v>
      </c>
      <c r="F212" s="39">
        <v>0</v>
      </c>
      <c r="G212" s="26"/>
      <c r="H212" s="39">
        <v>0</v>
      </c>
      <c r="I212" s="39">
        <v>0</v>
      </c>
      <c r="J212" s="39">
        <v>0</v>
      </c>
      <c r="K212" s="26"/>
      <c r="L212" s="28">
        <f t="shared" si="100"/>
        <v>0</v>
      </c>
      <c r="M212" s="28">
        <f t="shared" si="100"/>
        <v>0</v>
      </c>
      <c r="N212" s="28">
        <f t="shared" si="100"/>
        <v>0</v>
      </c>
      <c r="P212" s="28">
        <f t="shared" si="101"/>
        <v>0</v>
      </c>
      <c r="Q212" s="28">
        <f t="shared" si="101"/>
        <v>0</v>
      </c>
      <c r="R212" s="28">
        <f t="shared" si="101"/>
        <v>0</v>
      </c>
      <c r="T212" s="42">
        <v>0</v>
      </c>
      <c r="U212" s="42">
        <v>0</v>
      </c>
      <c r="V212" s="42">
        <v>0</v>
      </c>
      <c r="X212" s="55">
        <v>0</v>
      </c>
      <c r="Y212" s="55">
        <v>0</v>
      </c>
      <c r="Z212" s="55">
        <v>0</v>
      </c>
      <c r="AB212" s="28">
        <f t="shared" si="102"/>
        <v>0</v>
      </c>
      <c r="AC212" s="28">
        <f t="shared" si="102"/>
        <v>0</v>
      </c>
      <c r="AD212" s="28">
        <f t="shared" si="102"/>
        <v>0</v>
      </c>
      <c r="AF212" s="28">
        <f t="shared" si="82"/>
        <v>0</v>
      </c>
      <c r="AG212" s="28">
        <f t="shared" si="82"/>
        <v>0</v>
      </c>
      <c r="AH212" s="28">
        <f t="shared" si="82"/>
        <v>0</v>
      </c>
      <c r="AJ212" s="28">
        <f t="shared" si="89"/>
        <v>0</v>
      </c>
      <c r="AK212" s="28">
        <f t="shared" si="90"/>
        <v>0</v>
      </c>
      <c r="AL212" s="28">
        <f t="shared" si="91"/>
        <v>0</v>
      </c>
      <c r="AN212" s="28">
        <f t="shared" si="103"/>
        <v>0</v>
      </c>
      <c r="AO212" s="28">
        <f t="shared" si="103"/>
        <v>0</v>
      </c>
      <c r="AP212" s="28">
        <f t="shared" si="103"/>
        <v>0</v>
      </c>
      <c r="AR212" s="31"/>
      <c r="AS212" s="31"/>
      <c r="AT212" s="31"/>
      <c r="AV212" s="31"/>
      <c r="AW212" s="31"/>
      <c r="AX212" s="31"/>
      <c r="AZ212" s="32">
        <f t="shared" si="83"/>
        <v>0</v>
      </c>
      <c r="BA212" s="32">
        <f t="shared" si="83"/>
        <v>0</v>
      </c>
      <c r="BB212" s="32">
        <f t="shared" si="83"/>
        <v>0</v>
      </c>
      <c r="BD212" s="32">
        <f t="shared" si="86"/>
        <v>0</v>
      </c>
      <c r="BE212" s="32">
        <f t="shared" si="86"/>
        <v>0</v>
      </c>
      <c r="BF212" s="32">
        <f t="shared" si="86"/>
        <v>0</v>
      </c>
      <c r="BG212" s="33"/>
      <c r="BH212" s="32">
        <f t="shared" si="104"/>
        <v>0</v>
      </c>
      <c r="BI212" s="32">
        <f t="shared" si="104"/>
        <v>0</v>
      </c>
      <c r="BJ212" s="32">
        <f t="shared" si="104"/>
        <v>0</v>
      </c>
      <c r="BL212" s="32">
        <f t="shared" si="105"/>
        <v>0</v>
      </c>
      <c r="BM212" s="32">
        <f t="shared" si="105"/>
        <v>0</v>
      </c>
      <c r="BN212" s="32">
        <f t="shared" si="105"/>
        <v>0</v>
      </c>
      <c r="BP212" s="32">
        <f t="shared" si="106"/>
        <v>0</v>
      </c>
      <c r="BQ212" s="32">
        <f t="shared" si="106"/>
        <v>0</v>
      </c>
      <c r="BR212" s="32">
        <f t="shared" si="106"/>
        <v>0</v>
      </c>
      <c r="BT212" s="32">
        <f t="shared" si="107"/>
        <v>0</v>
      </c>
      <c r="BU212" s="32">
        <f t="shared" si="107"/>
        <v>0</v>
      </c>
      <c r="BV212" s="32">
        <f t="shared" si="107"/>
        <v>0</v>
      </c>
      <c r="BX212" s="3">
        <v>0</v>
      </c>
      <c r="BY212" s="3">
        <v>0</v>
      </c>
      <c r="BZ212" s="3">
        <v>0</v>
      </c>
    </row>
    <row r="213" spans="1:78" x14ac:dyDescent="0.2">
      <c r="A213" s="207"/>
      <c r="B213" s="207"/>
      <c r="C213" s="34" t="s">
        <v>249</v>
      </c>
      <c r="D213" s="25">
        <v>867847</v>
      </c>
      <c r="E213" s="25">
        <v>904469</v>
      </c>
      <c r="F213" s="25">
        <v>864291</v>
      </c>
      <c r="G213" s="26"/>
      <c r="H213" s="25">
        <v>1698518</v>
      </c>
      <c r="I213" s="25">
        <v>1578620</v>
      </c>
      <c r="J213" s="25">
        <v>740191</v>
      </c>
      <c r="K213" s="26"/>
      <c r="L213" s="28">
        <f t="shared" si="100"/>
        <v>6294581.0756999999</v>
      </c>
      <c r="M213" s="28">
        <f t="shared" si="100"/>
        <v>7425600.0430999994</v>
      </c>
      <c r="N213" s="28">
        <f t="shared" si="100"/>
        <v>8340581.0082</v>
      </c>
      <c r="P213" s="28">
        <f t="shared" si="101"/>
        <v>12319520.9058</v>
      </c>
      <c r="Q213" s="28">
        <f t="shared" si="101"/>
        <v>12960312.338</v>
      </c>
      <c r="R213" s="28">
        <f t="shared" si="101"/>
        <v>7142991.1881999997</v>
      </c>
      <c r="T213" s="29">
        <v>858750</v>
      </c>
      <c r="U213" s="29">
        <v>888836</v>
      </c>
      <c r="V213" s="29">
        <v>811297</v>
      </c>
      <c r="X213" s="54">
        <v>1589845</v>
      </c>
      <c r="Y213" s="54">
        <v>1410487</v>
      </c>
      <c r="Z213" s="54">
        <v>1336921</v>
      </c>
      <c r="AB213" s="28">
        <f t="shared" si="102"/>
        <v>6228599.625</v>
      </c>
      <c r="AC213" s="28">
        <f t="shared" si="102"/>
        <v>7297254.6763999993</v>
      </c>
      <c r="AD213" s="28">
        <f t="shared" si="102"/>
        <v>7829178.3093999997</v>
      </c>
      <c r="AF213" s="28">
        <f t="shared" si="82"/>
        <v>11531304.7695</v>
      </c>
      <c r="AG213" s="28">
        <f t="shared" si="82"/>
        <v>11579957.221299998</v>
      </c>
      <c r="AH213" s="28">
        <f t="shared" si="82"/>
        <v>12901555.0342</v>
      </c>
      <c r="AJ213" s="28">
        <f t="shared" si="89"/>
        <v>6294581.0756999999</v>
      </c>
      <c r="AK213" s="28">
        <f t="shared" si="90"/>
        <v>7425600.0430999994</v>
      </c>
      <c r="AL213" s="28">
        <f t="shared" si="91"/>
        <v>8340581.0082</v>
      </c>
      <c r="AN213" s="28">
        <f t="shared" si="103"/>
        <v>11531304.7695</v>
      </c>
      <c r="AO213" s="28">
        <f t="shared" si="103"/>
        <v>11579957.221299998</v>
      </c>
      <c r="AP213" s="28">
        <f t="shared" si="103"/>
        <v>12901555.0342</v>
      </c>
      <c r="AR213" s="31"/>
      <c r="AS213" s="31"/>
      <c r="AT213" s="31"/>
      <c r="AV213" s="31"/>
      <c r="AW213" s="31"/>
      <c r="AX213" s="31"/>
      <c r="AZ213" s="32">
        <f t="shared" si="83"/>
        <v>-65981.450699999928</v>
      </c>
      <c r="BA213" s="32">
        <f t="shared" si="83"/>
        <v>-128345.36670000013</v>
      </c>
      <c r="BB213" s="32">
        <f t="shared" si="83"/>
        <v>-511402.69880000036</v>
      </c>
      <c r="BD213" s="32">
        <f t="shared" si="86"/>
        <v>-788216.13629999943</v>
      </c>
      <c r="BE213" s="32">
        <f t="shared" si="86"/>
        <v>-1380355.1167000011</v>
      </c>
      <c r="BF213" s="32">
        <f t="shared" si="86"/>
        <v>5758563.8459999999</v>
      </c>
      <c r="BG213" s="33"/>
      <c r="BH213" s="32">
        <f t="shared" si="104"/>
        <v>-854197.58699999936</v>
      </c>
      <c r="BI213" s="32">
        <f t="shared" si="104"/>
        <v>-1508700.4834000012</v>
      </c>
      <c r="BJ213" s="32">
        <f t="shared" si="104"/>
        <v>5247161.1471999995</v>
      </c>
      <c r="BL213" s="32">
        <f t="shared" si="105"/>
        <v>-65981.450699999928</v>
      </c>
      <c r="BM213" s="32">
        <f t="shared" si="105"/>
        <v>-128345.36670000013</v>
      </c>
      <c r="BN213" s="32">
        <f t="shared" si="105"/>
        <v>-511402.69880000036</v>
      </c>
      <c r="BP213" s="32">
        <f t="shared" si="106"/>
        <v>-788216.13629999943</v>
      </c>
      <c r="BQ213" s="32">
        <f t="shared" si="106"/>
        <v>-1380355.1167000011</v>
      </c>
      <c r="BR213" s="32">
        <f t="shared" si="106"/>
        <v>5758563.8459999999</v>
      </c>
      <c r="BT213" s="32">
        <f t="shared" si="107"/>
        <v>-854197.58699999936</v>
      </c>
      <c r="BU213" s="32">
        <f t="shared" si="107"/>
        <v>-1508700.4834000012</v>
      </c>
      <c r="BV213" s="32">
        <f t="shared" si="107"/>
        <v>5247161.1471999995</v>
      </c>
      <c r="BX213" s="3">
        <v>1</v>
      </c>
      <c r="BY213" s="3">
        <v>1</v>
      </c>
      <c r="BZ213" s="3">
        <v>1</v>
      </c>
    </row>
    <row r="214" spans="1:78" x14ac:dyDescent="0.2">
      <c r="A214" s="207"/>
      <c r="B214" s="207"/>
      <c r="C214" s="34" t="s">
        <v>250</v>
      </c>
      <c r="D214" s="35">
        <v>-9999999</v>
      </c>
      <c r="E214" s="35">
        <v>-9999999</v>
      </c>
      <c r="F214" s="35">
        <v>-9999999</v>
      </c>
      <c r="G214" s="26"/>
      <c r="H214" s="35">
        <v>-9999999</v>
      </c>
      <c r="I214" s="35">
        <v>-9999999</v>
      </c>
      <c r="J214" s="35">
        <v>-9999999</v>
      </c>
      <c r="K214" s="26"/>
      <c r="L214" s="28">
        <f>+AB214</f>
        <v>210.3399</v>
      </c>
      <c r="M214" s="28">
        <f>+AC214</f>
        <v>1149.386</v>
      </c>
      <c r="N214" s="28">
        <f>+AD214</f>
        <v>4448.7421999999997</v>
      </c>
      <c r="P214" s="28">
        <f>+AF214</f>
        <v>1370.8359</v>
      </c>
      <c r="Q214" s="28">
        <f>+AG214</f>
        <v>2692.8471999999997</v>
      </c>
      <c r="R214" s="28">
        <f>+AH214</f>
        <v>2364.299</v>
      </c>
      <c r="T214" s="42">
        <v>29</v>
      </c>
      <c r="U214" s="42">
        <v>140</v>
      </c>
      <c r="V214" s="42">
        <v>461</v>
      </c>
      <c r="X214" s="54">
        <v>189</v>
      </c>
      <c r="Y214" s="54">
        <v>328</v>
      </c>
      <c r="Z214" s="54">
        <v>245</v>
      </c>
      <c r="AB214" s="28">
        <f t="shared" si="102"/>
        <v>210.3399</v>
      </c>
      <c r="AC214" s="28">
        <f t="shared" si="102"/>
        <v>1149.386</v>
      </c>
      <c r="AD214" s="28">
        <f t="shared" si="102"/>
        <v>4448.7421999999997</v>
      </c>
      <c r="AF214" s="28">
        <f t="shared" si="82"/>
        <v>1370.8359</v>
      </c>
      <c r="AG214" s="28">
        <f t="shared" si="82"/>
        <v>2692.8471999999997</v>
      </c>
      <c r="AH214" s="28">
        <f t="shared" si="82"/>
        <v>2364.299</v>
      </c>
      <c r="AJ214" s="28">
        <f t="shared" si="89"/>
        <v>200.32371428571429</v>
      </c>
      <c r="AK214" s="28">
        <f t="shared" si="90"/>
        <v>1094.6533333333332</v>
      </c>
      <c r="AL214" s="28">
        <f t="shared" si="91"/>
        <v>4236.8973333333324</v>
      </c>
      <c r="AN214" s="28">
        <f t="shared" si="103"/>
        <v>1370.8359</v>
      </c>
      <c r="AO214" s="28">
        <f t="shared" si="103"/>
        <v>2692.8471999999997</v>
      </c>
      <c r="AP214" s="28">
        <f t="shared" si="103"/>
        <v>2364.299</v>
      </c>
      <c r="AR214" s="31"/>
      <c r="AS214" s="31"/>
      <c r="AT214" s="31"/>
      <c r="AV214" s="31"/>
      <c r="AW214" s="31"/>
      <c r="AX214" s="31"/>
      <c r="AZ214" s="32">
        <f t="shared" si="83"/>
        <v>0</v>
      </c>
      <c r="BA214" s="32">
        <f t="shared" si="83"/>
        <v>0</v>
      </c>
      <c r="BB214" s="32">
        <f t="shared" si="83"/>
        <v>0</v>
      </c>
      <c r="BD214" s="32">
        <f t="shared" si="86"/>
        <v>0</v>
      </c>
      <c r="BE214" s="32">
        <f t="shared" si="86"/>
        <v>0</v>
      </c>
      <c r="BF214" s="32">
        <f t="shared" si="86"/>
        <v>0</v>
      </c>
      <c r="BG214" s="33"/>
      <c r="BH214" s="32">
        <f t="shared" si="104"/>
        <v>0</v>
      </c>
      <c r="BI214" s="32">
        <f t="shared" si="104"/>
        <v>0</v>
      </c>
      <c r="BJ214" s="32">
        <f t="shared" si="104"/>
        <v>0</v>
      </c>
      <c r="BL214" s="32">
        <f t="shared" si="105"/>
        <v>0</v>
      </c>
      <c r="BM214" s="32">
        <f t="shared" si="105"/>
        <v>0</v>
      </c>
      <c r="BN214" s="32">
        <f t="shared" si="105"/>
        <v>0</v>
      </c>
      <c r="BP214" s="32">
        <f t="shared" si="106"/>
        <v>0</v>
      </c>
      <c r="BQ214" s="32">
        <f t="shared" si="106"/>
        <v>0</v>
      </c>
      <c r="BR214" s="32">
        <f t="shared" si="106"/>
        <v>0</v>
      </c>
      <c r="BT214" s="32">
        <f t="shared" si="107"/>
        <v>0</v>
      </c>
      <c r="BU214" s="32">
        <f t="shared" si="107"/>
        <v>0</v>
      </c>
      <c r="BV214" s="32">
        <f t="shared" si="107"/>
        <v>0</v>
      </c>
      <c r="BX214" s="3">
        <v>0</v>
      </c>
      <c r="BY214" s="3">
        <v>0</v>
      </c>
      <c r="BZ214" s="3">
        <v>0</v>
      </c>
    </row>
    <row r="215" spans="1:78" x14ac:dyDescent="0.2">
      <c r="A215" s="207"/>
      <c r="B215" s="207"/>
      <c r="C215" s="34" t="s">
        <v>251</v>
      </c>
      <c r="D215" s="65">
        <v>4027</v>
      </c>
      <c r="E215" s="65">
        <v>3671</v>
      </c>
      <c r="F215" s="65">
        <v>2098</v>
      </c>
      <c r="G215" s="8"/>
      <c r="H215" s="25">
        <v>2642</v>
      </c>
      <c r="I215" s="25">
        <v>2884</v>
      </c>
      <c r="J215" s="25">
        <v>1271</v>
      </c>
      <c r="L215" s="28">
        <f t="shared" si="100"/>
        <v>29208.233700000001</v>
      </c>
      <c r="M215" s="28">
        <f t="shared" si="100"/>
        <v>30138.542899999997</v>
      </c>
      <c r="N215" s="28">
        <f t="shared" si="100"/>
        <v>20246.119599999998</v>
      </c>
      <c r="P215" s="28">
        <f t="shared" si="101"/>
        <v>19162.690200000001</v>
      </c>
      <c r="Q215" s="28">
        <f t="shared" si="101"/>
        <v>23677.351599999998</v>
      </c>
      <c r="R215" s="28">
        <f t="shared" si="101"/>
        <v>12265.404199999999</v>
      </c>
      <c r="T215" s="29">
        <v>4538</v>
      </c>
      <c r="U215" s="29">
        <v>6459</v>
      </c>
      <c r="V215" s="29">
        <v>2728</v>
      </c>
      <c r="X215" s="54">
        <v>1303</v>
      </c>
      <c r="Y215" s="54">
        <v>687</v>
      </c>
      <c r="Z215" s="54">
        <v>543</v>
      </c>
      <c r="AB215" s="28">
        <f t="shared" si="102"/>
        <v>32914.567799999997</v>
      </c>
      <c r="AC215" s="28">
        <f t="shared" si="102"/>
        <v>53027.744099999996</v>
      </c>
      <c r="AD215" s="28">
        <f t="shared" si="102"/>
        <v>26325.745599999998</v>
      </c>
      <c r="AF215" s="28">
        <f t="shared" si="82"/>
        <v>9450.7893000000004</v>
      </c>
      <c r="AG215" s="28">
        <f t="shared" si="82"/>
        <v>5640.2012999999997</v>
      </c>
      <c r="AH215" s="28">
        <f t="shared" si="82"/>
        <v>5240.0586000000003</v>
      </c>
      <c r="AJ215" s="28">
        <f t="shared" si="89"/>
        <v>27817.365428571429</v>
      </c>
      <c r="AK215" s="28">
        <f t="shared" si="90"/>
        <v>28703.374190476185</v>
      </c>
      <c r="AL215" s="28">
        <f t="shared" si="91"/>
        <v>19282.018666666663</v>
      </c>
      <c r="AN215" s="28">
        <f t="shared" si="103"/>
        <v>9450.7893000000004</v>
      </c>
      <c r="AO215" s="28">
        <f t="shared" si="103"/>
        <v>5640.2012999999997</v>
      </c>
      <c r="AP215" s="28">
        <f t="shared" si="103"/>
        <v>5240.0586000000003</v>
      </c>
      <c r="AR215" s="31"/>
      <c r="AS215" s="31"/>
      <c r="AT215" s="31"/>
      <c r="AV215" s="31"/>
      <c r="AW215" s="31"/>
      <c r="AX215" s="31"/>
      <c r="AZ215" s="32">
        <f t="shared" si="83"/>
        <v>5097.2023714285679</v>
      </c>
      <c r="BA215" s="32">
        <f t="shared" si="83"/>
        <v>24324.369909523812</v>
      </c>
      <c r="BB215" s="32">
        <f t="shared" si="83"/>
        <v>7043.7269333333352</v>
      </c>
      <c r="BD215" s="32">
        <f t="shared" si="86"/>
        <v>-9711.9009000000005</v>
      </c>
      <c r="BE215" s="32">
        <f t="shared" si="86"/>
        <v>-18037.150299999998</v>
      </c>
      <c r="BF215" s="32">
        <f t="shared" si="86"/>
        <v>-7025.3455999999987</v>
      </c>
      <c r="BG215" s="33"/>
      <c r="BH215" s="32">
        <f t="shared" si="104"/>
        <v>-4614.6985285714327</v>
      </c>
      <c r="BI215" s="32">
        <f t="shared" si="104"/>
        <v>6287.2196095238141</v>
      </c>
      <c r="BJ215" s="32">
        <f t="shared" si="104"/>
        <v>18.381333333336443</v>
      </c>
      <c r="BL215" s="32">
        <f t="shared" si="105"/>
        <v>3706.3340999999964</v>
      </c>
      <c r="BM215" s="32">
        <f t="shared" si="105"/>
        <v>22889.2012</v>
      </c>
      <c r="BN215" s="32">
        <f t="shared" si="105"/>
        <v>6079.6260000000002</v>
      </c>
      <c r="BP215" s="32">
        <f t="shared" si="106"/>
        <v>-9711.9009000000005</v>
      </c>
      <c r="BQ215" s="32">
        <f t="shared" si="106"/>
        <v>-18037.150299999998</v>
      </c>
      <c r="BR215" s="32">
        <f t="shared" si="106"/>
        <v>-7025.3455999999987</v>
      </c>
      <c r="BT215" s="32">
        <f t="shared" si="107"/>
        <v>-6005.5668000000042</v>
      </c>
      <c r="BU215" s="32">
        <f t="shared" si="107"/>
        <v>4852.050900000002</v>
      </c>
      <c r="BV215" s="32">
        <f t="shared" si="107"/>
        <v>-945.71959999999854</v>
      </c>
      <c r="BX215" s="3">
        <v>0</v>
      </c>
      <c r="BY215" s="3">
        <v>0</v>
      </c>
      <c r="BZ215" s="3">
        <v>0</v>
      </c>
    </row>
    <row r="216" spans="1:78" x14ac:dyDescent="0.2">
      <c r="A216" s="207"/>
      <c r="B216" s="207"/>
      <c r="C216" s="34" t="s">
        <v>252</v>
      </c>
      <c r="D216" s="25">
        <v>1972</v>
      </c>
      <c r="E216" s="25">
        <v>4573</v>
      </c>
      <c r="F216" s="25">
        <v>2274</v>
      </c>
      <c r="G216" s="26"/>
      <c r="H216" s="27">
        <v>0</v>
      </c>
      <c r="I216" s="27">
        <v>122</v>
      </c>
      <c r="J216" s="27">
        <v>0</v>
      </c>
      <c r="K216" s="26"/>
      <c r="L216" s="28">
        <f t="shared" si="100"/>
        <v>14303.1132</v>
      </c>
      <c r="M216" s="28">
        <f t="shared" si="100"/>
        <v>37543.8727</v>
      </c>
      <c r="N216" s="28">
        <f t="shared" si="100"/>
        <v>21944.554799999998</v>
      </c>
      <c r="P216" s="28">
        <f t="shared" si="101"/>
        <v>0</v>
      </c>
      <c r="Q216" s="28">
        <f t="shared" si="101"/>
        <v>1001.6077999999999</v>
      </c>
      <c r="R216" s="28">
        <f t="shared" si="101"/>
        <v>0</v>
      </c>
      <c r="T216" s="29">
        <v>375</v>
      </c>
      <c r="U216" s="29">
        <v>990</v>
      </c>
      <c r="V216" s="29">
        <v>1731</v>
      </c>
      <c r="X216" s="54">
        <v>11</v>
      </c>
      <c r="Y216" s="54">
        <v>160</v>
      </c>
      <c r="Z216" s="54">
        <v>59</v>
      </c>
      <c r="AA216" s="36"/>
      <c r="AB216" s="28">
        <f t="shared" si="102"/>
        <v>2719.9124999999999</v>
      </c>
      <c r="AC216" s="28">
        <f t="shared" si="102"/>
        <v>8127.8009999999995</v>
      </c>
      <c r="AD216" s="28">
        <f t="shared" si="102"/>
        <v>16704.496200000001</v>
      </c>
      <c r="AF216" s="28">
        <f t="shared" si="82"/>
        <v>79.784099999999995</v>
      </c>
      <c r="AG216" s="28">
        <f t="shared" si="82"/>
        <v>1313.5839999999998</v>
      </c>
      <c r="AH216" s="28">
        <f t="shared" si="82"/>
        <v>569.36180000000002</v>
      </c>
      <c r="AJ216" s="28">
        <f t="shared" si="89"/>
        <v>13622.012571428571</v>
      </c>
      <c r="AK216" s="28">
        <f t="shared" si="90"/>
        <v>35756.069238095239</v>
      </c>
      <c r="AL216" s="28">
        <f t="shared" si="91"/>
        <v>20899.575999999997</v>
      </c>
      <c r="AN216" s="28">
        <f t="shared" si="103"/>
        <v>79.784099999999995</v>
      </c>
      <c r="AO216" s="28">
        <f t="shared" si="103"/>
        <v>1313.5839999999998</v>
      </c>
      <c r="AP216" s="28">
        <f t="shared" si="103"/>
        <v>569.36180000000002</v>
      </c>
      <c r="AR216" s="31"/>
      <c r="AS216" s="31"/>
      <c r="AT216" s="31"/>
      <c r="AV216" s="31"/>
      <c r="AW216" s="31"/>
      <c r="AX216" s="31"/>
      <c r="AZ216" s="32">
        <f t="shared" si="83"/>
        <v>-10902.100071428571</v>
      </c>
      <c r="BA216" s="32">
        <f t="shared" si="83"/>
        <v>-27628.268238095239</v>
      </c>
      <c r="BB216" s="32">
        <f t="shared" si="83"/>
        <v>-4195.0797999999959</v>
      </c>
      <c r="BD216" s="32">
        <f t="shared" si="86"/>
        <v>79.784099999999995</v>
      </c>
      <c r="BE216" s="32">
        <f t="shared" si="86"/>
        <v>311.97619999999995</v>
      </c>
      <c r="BF216" s="32">
        <f t="shared" si="86"/>
        <v>569.36180000000002</v>
      </c>
      <c r="BG216" s="33"/>
      <c r="BH216" s="32">
        <f t="shared" si="104"/>
        <v>-10822.31597142857</v>
      </c>
      <c r="BI216" s="32">
        <f t="shared" si="104"/>
        <v>-27316.292038095238</v>
      </c>
      <c r="BJ216" s="32">
        <f t="shared" si="104"/>
        <v>-3625.7179999999958</v>
      </c>
      <c r="BL216" s="32">
        <f t="shared" si="105"/>
        <v>-11583.200699999999</v>
      </c>
      <c r="BM216" s="32">
        <f t="shared" si="105"/>
        <v>-29416.0717</v>
      </c>
      <c r="BN216" s="32">
        <f t="shared" si="105"/>
        <v>-5240.0585999999967</v>
      </c>
      <c r="BP216" s="32">
        <f t="shared" si="106"/>
        <v>79.784099999999995</v>
      </c>
      <c r="BQ216" s="32">
        <f t="shared" si="106"/>
        <v>311.97619999999995</v>
      </c>
      <c r="BR216" s="32">
        <f t="shared" si="106"/>
        <v>569.36180000000002</v>
      </c>
      <c r="BT216" s="32">
        <f t="shared" si="107"/>
        <v>-11503.416599999999</v>
      </c>
      <c r="BU216" s="32">
        <f t="shared" si="107"/>
        <v>-29104.095499999999</v>
      </c>
      <c r="BV216" s="32">
        <f t="shared" si="107"/>
        <v>-4670.696799999997</v>
      </c>
      <c r="BX216" s="3">
        <v>0</v>
      </c>
      <c r="BY216" s="3">
        <v>0</v>
      </c>
      <c r="BZ216" s="3">
        <v>0</v>
      </c>
    </row>
    <row r="217" spans="1:78" x14ac:dyDescent="0.2">
      <c r="A217" s="207"/>
      <c r="B217" s="207"/>
      <c r="C217" s="34" t="s">
        <v>253</v>
      </c>
      <c r="D217" s="47">
        <v>0</v>
      </c>
      <c r="E217" s="47">
        <v>0</v>
      </c>
      <c r="F217" s="35">
        <v>-9999999</v>
      </c>
      <c r="G217" s="8"/>
      <c r="H217" s="47">
        <v>0</v>
      </c>
      <c r="I217" s="47">
        <v>0</v>
      </c>
      <c r="J217" s="35">
        <v>-9999999</v>
      </c>
      <c r="L217" s="28">
        <f t="shared" si="100"/>
        <v>0</v>
      </c>
      <c r="M217" s="28">
        <f t="shared" si="100"/>
        <v>0</v>
      </c>
      <c r="N217" s="28">
        <f>+AD217</f>
        <v>762.36580000000004</v>
      </c>
      <c r="P217" s="28">
        <f t="shared" si="101"/>
        <v>0</v>
      </c>
      <c r="Q217" s="28">
        <f t="shared" si="101"/>
        <v>0</v>
      </c>
      <c r="R217" s="28">
        <f>+AH217</f>
        <v>0</v>
      </c>
      <c r="T217" s="42">
        <v>44</v>
      </c>
      <c r="U217" s="42">
        <v>14</v>
      </c>
      <c r="V217" s="42">
        <v>79</v>
      </c>
      <c r="X217" s="55">
        <v>0</v>
      </c>
      <c r="Y217" s="55">
        <v>15</v>
      </c>
      <c r="Z217" s="55">
        <v>0</v>
      </c>
      <c r="AB217" s="28">
        <f t="shared" si="102"/>
        <v>319.13639999999998</v>
      </c>
      <c r="AC217" s="28">
        <f t="shared" si="102"/>
        <v>114.93859999999999</v>
      </c>
      <c r="AD217" s="28">
        <f t="shared" si="102"/>
        <v>762.36580000000004</v>
      </c>
      <c r="AF217" s="28">
        <f t="shared" ref="AF217:AH234" si="108">+X217*AF$5</f>
        <v>0</v>
      </c>
      <c r="AG217" s="28">
        <f t="shared" si="108"/>
        <v>123.14849999999998</v>
      </c>
      <c r="AH217" s="28">
        <f t="shared" si="108"/>
        <v>0</v>
      </c>
      <c r="AJ217" s="28">
        <f t="shared" si="89"/>
        <v>0</v>
      </c>
      <c r="AK217" s="28">
        <f t="shared" si="90"/>
        <v>0</v>
      </c>
      <c r="AL217" s="28">
        <f t="shared" si="91"/>
        <v>726.0626666666667</v>
      </c>
      <c r="AN217" s="28">
        <f t="shared" si="103"/>
        <v>0</v>
      </c>
      <c r="AO217" s="28">
        <f t="shared" si="103"/>
        <v>123.14849999999998</v>
      </c>
      <c r="AP217" s="28">
        <f t="shared" si="103"/>
        <v>0</v>
      </c>
      <c r="AR217" s="31"/>
      <c r="AS217" s="31"/>
      <c r="AT217" s="31"/>
      <c r="AV217" s="31"/>
      <c r="AW217" s="31"/>
      <c r="AX217" s="31"/>
      <c r="AZ217" s="32">
        <f t="shared" si="83"/>
        <v>319.13639999999998</v>
      </c>
      <c r="BA217" s="32">
        <f t="shared" si="83"/>
        <v>114.93859999999999</v>
      </c>
      <c r="BB217" s="32">
        <f t="shared" si="83"/>
        <v>0</v>
      </c>
      <c r="BD217" s="32">
        <f t="shared" si="86"/>
        <v>0</v>
      </c>
      <c r="BE217" s="32">
        <f t="shared" si="86"/>
        <v>123.14849999999998</v>
      </c>
      <c r="BF217" s="32">
        <f t="shared" si="86"/>
        <v>0</v>
      </c>
      <c r="BG217" s="33"/>
      <c r="BH217" s="32">
        <f t="shared" si="104"/>
        <v>319.13639999999998</v>
      </c>
      <c r="BI217" s="32">
        <f t="shared" si="104"/>
        <v>238.08709999999996</v>
      </c>
      <c r="BJ217" s="32">
        <f t="shared" si="104"/>
        <v>0</v>
      </c>
      <c r="BL217" s="32">
        <f t="shared" si="105"/>
        <v>319.13639999999998</v>
      </c>
      <c r="BM217" s="32">
        <f t="shared" si="105"/>
        <v>114.93859999999999</v>
      </c>
      <c r="BN217" s="32">
        <f t="shared" si="105"/>
        <v>0</v>
      </c>
      <c r="BP217" s="32">
        <f t="shared" si="106"/>
        <v>0</v>
      </c>
      <c r="BQ217" s="32">
        <f t="shared" si="106"/>
        <v>123.14849999999998</v>
      </c>
      <c r="BR217" s="32">
        <f t="shared" si="106"/>
        <v>0</v>
      </c>
      <c r="BT217" s="32">
        <f t="shared" si="107"/>
        <v>319.13639999999998</v>
      </c>
      <c r="BU217" s="32">
        <f t="shared" si="107"/>
        <v>238.08709999999996</v>
      </c>
      <c r="BV217" s="32">
        <f t="shared" si="107"/>
        <v>0</v>
      </c>
      <c r="BX217" s="3">
        <v>1</v>
      </c>
      <c r="BY217" s="3">
        <v>0</v>
      </c>
      <c r="BZ217" s="3">
        <v>0</v>
      </c>
    </row>
    <row r="218" spans="1:78" x14ac:dyDescent="0.2">
      <c r="A218" s="207"/>
      <c r="B218" s="207"/>
      <c r="C218" s="34" t="s">
        <v>254</v>
      </c>
      <c r="D218" s="37">
        <v>1230</v>
      </c>
      <c r="E218" s="39">
        <v>838</v>
      </c>
      <c r="F218" s="37">
        <v>1033</v>
      </c>
      <c r="G218" s="38"/>
      <c r="H218" s="39">
        <v>29</v>
      </c>
      <c r="I218" s="39">
        <v>97</v>
      </c>
      <c r="J218" s="39">
        <v>20</v>
      </c>
      <c r="K218" s="38"/>
      <c r="L218" s="28">
        <f t="shared" ref="L218:N224" si="109">+D218*L$5</f>
        <v>8921.3130000000001</v>
      </c>
      <c r="M218" s="28">
        <f t="shared" si="109"/>
        <v>6879.8961999999992</v>
      </c>
      <c r="N218" s="28">
        <f t="shared" si="109"/>
        <v>9968.6566000000003</v>
      </c>
      <c r="P218" s="28">
        <f t="shared" si="101"/>
        <v>210.3399</v>
      </c>
      <c r="Q218" s="28">
        <f t="shared" si="101"/>
        <v>796.36029999999994</v>
      </c>
      <c r="R218" s="28">
        <f t="shared" si="101"/>
        <v>193.00399999999999</v>
      </c>
      <c r="T218" s="29">
        <v>1230</v>
      </c>
      <c r="U218" s="29">
        <v>838</v>
      </c>
      <c r="V218" s="29">
        <v>1033</v>
      </c>
      <c r="X218" s="54">
        <v>29</v>
      </c>
      <c r="Y218" s="54">
        <v>97</v>
      </c>
      <c r="Z218" s="54">
        <v>20</v>
      </c>
      <c r="AB218" s="28">
        <f t="shared" si="102"/>
        <v>8921.3130000000001</v>
      </c>
      <c r="AC218" s="28">
        <f t="shared" si="102"/>
        <v>6879.8961999999992</v>
      </c>
      <c r="AD218" s="28">
        <f t="shared" si="102"/>
        <v>9968.6566000000003</v>
      </c>
      <c r="AF218" s="28">
        <f t="shared" si="108"/>
        <v>210.3399</v>
      </c>
      <c r="AG218" s="28">
        <f t="shared" si="108"/>
        <v>796.36029999999994</v>
      </c>
      <c r="AH218" s="28">
        <f t="shared" si="108"/>
        <v>193.00399999999999</v>
      </c>
      <c r="AJ218" s="28">
        <f t="shared" si="89"/>
        <v>8496.488571428572</v>
      </c>
      <c r="AK218" s="28">
        <f t="shared" si="90"/>
        <v>6552.2820952380944</v>
      </c>
      <c r="AL218" s="28">
        <f t="shared" si="91"/>
        <v>9493.9586666666673</v>
      </c>
      <c r="AN218" s="28">
        <f t="shared" si="103"/>
        <v>210.3399</v>
      </c>
      <c r="AO218" s="28">
        <f t="shared" si="103"/>
        <v>796.36029999999994</v>
      </c>
      <c r="AP218" s="28">
        <f t="shared" si="103"/>
        <v>193.00399999999999</v>
      </c>
      <c r="AR218" s="31"/>
      <c r="AS218" s="31"/>
      <c r="AT218" s="31"/>
      <c r="AV218" s="31"/>
      <c r="AW218" s="31"/>
      <c r="AX218" s="31"/>
      <c r="AZ218" s="32">
        <f t="shared" ref="AZ218:BB233" si="110">IF(BL218=0,0,AB218-AJ218)</f>
        <v>0</v>
      </c>
      <c r="BA218" s="32">
        <f t="shared" si="110"/>
        <v>0</v>
      </c>
      <c r="BB218" s="32">
        <f t="shared" si="110"/>
        <v>0</v>
      </c>
      <c r="BD218" s="32">
        <f t="shared" si="86"/>
        <v>0</v>
      </c>
      <c r="BE218" s="32">
        <f t="shared" si="86"/>
        <v>0</v>
      </c>
      <c r="BF218" s="32">
        <f t="shared" si="86"/>
        <v>0</v>
      </c>
      <c r="BG218" s="33"/>
      <c r="BH218" s="32">
        <f t="shared" si="104"/>
        <v>0</v>
      </c>
      <c r="BI218" s="32">
        <f t="shared" si="104"/>
        <v>0</v>
      </c>
      <c r="BJ218" s="32">
        <f t="shared" si="104"/>
        <v>0</v>
      </c>
      <c r="BL218" s="32">
        <f t="shared" si="105"/>
        <v>0</v>
      </c>
      <c r="BM218" s="32">
        <f t="shared" si="105"/>
        <v>0</v>
      </c>
      <c r="BN218" s="32">
        <f t="shared" si="105"/>
        <v>0</v>
      </c>
      <c r="BP218" s="32">
        <f t="shared" si="106"/>
        <v>0</v>
      </c>
      <c r="BQ218" s="32">
        <f t="shared" si="106"/>
        <v>0</v>
      </c>
      <c r="BR218" s="32">
        <f t="shared" si="106"/>
        <v>0</v>
      </c>
      <c r="BT218" s="32">
        <f t="shared" si="107"/>
        <v>0</v>
      </c>
      <c r="BU218" s="32">
        <f t="shared" si="107"/>
        <v>0</v>
      </c>
      <c r="BV218" s="32">
        <f t="shared" si="107"/>
        <v>0</v>
      </c>
      <c r="BX218" s="3">
        <v>0</v>
      </c>
      <c r="BY218" s="3">
        <v>0</v>
      </c>
      <c r="BZ218" s="3">
        <v>0</v>
      </c>
    </row>
    <row r="219" spans="1:78" x14ac:dyDescent="0.2">
      <c r="A219" s="207"/>
      <c r="B219" s="207"/>
      <c r="C219" s="34" t="s">
        <v>255</v>
      </c>
      <c r="D219" s="39">
        <v>7</v>
      </c>
      <c r="E219" s="39">
        <v>51</v>
      </c>
      <c r="F219" s="39">
        <v>0</v>
      </c>
      <c r="G219" s="38"/>
      <c r="H219" s="39">
        <v>4</v>
      </c>
      <c r="I219" s="39">
        <v>0</v>
      </c>
      <c r="J219" s="39">
        <v>9</v>
      </c>
      <c r="K219" s="38"/>
      <c r="L219" s="28">
        <f t="shared" si="109"/>
        <v>50.771699999999996</v>
      </c>
      <c r="M219" s="28">
        <f t="shared" si="109"/>
        <v>418.70489999999995</v>
      </c>
      <c r="N219" s="28">
        <f t="shared" si="109"/>
        <v>0</v>
      </c>
      <c r="P219" s="28">
        <f t="shared" si="101"/>
        <v>29.0124</v>
      </c>
      <c r="Q219" s="28">
        <f t="shared" si="101"/>
        <v>0</v>
      </c>
      <c r="R219" s="28">
        <f t="shared" si="101"/>
        <v>86.851799999999997</v>
      </c>
      <c r="T219" s="42">
        <v>7</v>
      </c>
      <c r="U219" s="42">
        <v>51</v>
      </c>
      <c r="V219" s="42">
        <v>0</v>
      </c>
      <c r="X219" s="55">
        <v>4</v>
      </c>
      <c r="Y219" s="55">
        <v>0</v>
      </c>
      <c r="Z219" s="55">
        <v>9</v>
      </c>
      <c r="AB219" s="28">
        <f t="shared" si="102"/>
        <v>50.771699999999996</v>
      </c>
      <c r="AC219" s="28">
        <f t="shared" si="102"/>
        <v>418.70489999999995</v>
      </c>
      <c r="AD219" s="28">
        <f t="shared" si="102"/>
        <v>0</v>
      </c>
      <c r="AF219" s="28">
        <f t="shared" si="108"/>
        <v>29.0124</v>
      </c>
      <c r="AG219" s="28">
        <f t="shared" si="108"/>
        <v>0</v>
      </c>
      <c r="AH219" s="28">
        <f t="shared" si="108"/>
        <v>86.851799999999997</v>
      </c>
      <c r="AJ219" s="28">
        <f t="shared" si="89"/>
        <v>48.353999999999992</v>
      </c>
      <c r="AK219" s="28">
        <f t="shared" si="90"/>
        <v>398.76657142857135</v>
      </c>
      <c r="AL219" s="28">
        <f t="shared" si="91"/>
        <v>0</v>
      </c>
      <c r="AN219" s="28">
        <f t="shared" si="103"/>
        <v>29.0124</v>
      </c>
      <c r="AO219" s="28">
        <f t="shared" si="103"/>
        <v>0</v>
      </c>
      <c r="AP219" s="28">
        <f t="shared" si="103"/>
        <v>86.851799999999997</v>
      </c>
      <c r="AR219" s="31"/>
      <c r="AS219" s="31"/>
      <c r="AT219" s="31"/>
      <c r="AV219" s="31"/>
      <c r="AW219" s="31"/>
      <c r="AX219" s="31"/>
      <c r="AZ219" s="32">
        <f t="shared" si="110"/>
        <v>0</v>
      </c>
      <c r="BA219" s="32">
        <f t="shared" si="110"/>
        <v>0</v>
      </c>
      <c r="BB219" s="32">
        <f t="shared" si="110"/>
        <v>0</v>
      </c>
      <c r="BD219" s="32">
        <f t="shared" si="86"/>
        <v>0</v>
      </c>
      <c r="BE219" s="32">
        <f t="shared" si="86"/>
        <v>0</v>
      </c>
      <c r="BF219" s="32">
        <f t="shared" si="86"/>
        <v>0</v>
      </c>
      <c r="BG219" s="33"/>
      <c r="BH219" s="32">
        <f t="shared" si="104"/>
        <v>0</v>
      </c>
      <c r="BI219" s="32">
        <f t="shared" si="104"/>
        <v>0</v>
      </c>
      <c r="BJ219" s="32">
        <f t="shared" si="104"/>
        <v>0</v>
      </c>
      <c r="BL219" s="32">
        <f t="shared" si="105"/>
        <v>0</v>
      </c>
      <c r="BM219" s="32">
        <f t="shared" si="105"/>
        <v>0</v>
      </c>
      <c r="BN219" s="32">
        <f t="shared" si="105"/>
        <v>0</v>
      </c>
      <c r="BP219" s="32">
        <f t="shared" si="106"/>
        <v>0</v>
      </c>
      <c r="BQ219" s="32">
        <f t="shared" si="106"/>
        <v>0</v>
      </c>
      <c r="BR219" s="32">
        <f t="shared" si="106"/>
        <v>0</v>
      </c>
      <c r="BT219" s="32">
        <f t="shared" si="107"/>
        <v>0</v>
      </c>
      <c r="BU219" s="32">
        <f t="shared" si="107"/>
        <v>0</v>
      </c>
      <c r="BV219" s="32">
        <f t="shared" si="107"/>
        <v>0</v>
      </c>
      <c r="BX219" s="3">
        <v>0</v>
      </c>
      <c r="BY219" s="3">
        <v>0</v>
      </c>
      <c r="BZ219" s="3">
        <v>0</v>
      </c>
    </row>
    <row r="220" spans="1:78" x14ac:dyDescent="0.2">
      <c r="A220" s="207"/>
      <c r="B220" s="207"/>
      <c r="C220" s="34" t="s">
        <v>256</v>
      </c>
      <c r="D220" s="70">
        <v>0</v>
      </c>
      <c r="E220" s="70">
        <v>0</v>
      </c>
      <c r="F220" s="70">
        <v>0</v>
      </c>
      <c r="G220" s="66"/>
      <c r="H220" s="39">
        <v>182</v>
      </c>
      <c r="I220" s="39">
        <v>89</v>
      </c>
      <c r="J220" s="39">
        <v>0</v>
      </c>
      <c r="K220" s="50"/>
      <c r="L220" s="28">
        <f t="shared" si="109"/>
        <v>0</v>
      </c>
      <c r="M220" s="28">
        <f t="shared" si="109"/>
        <v>0</v>
      </c>
      <c r="N220" s="28">
        <f t="shared" si="109"/>
        <v>0</v>
      </c>
      <c r="P220" s="28">
        <f t="shared" si="101"/>
        <v>1320.0642</v>
      </c>
      <c r="Q220" s="28">
        <f t="shared" si="101"/>
        <v>730.6810999999999</v>
      </c>
      <c r="R220" s="28">
        <f t="shared" si="101"/>
        <v>0</v>
      </c>
      <c r="T220" s="42">
        <v>0</v>
      </c>
      <c r="U220" s="42">
        <v>0</v>
      </c>
      <c r="V220" s="42">
        <v>0</v>
      </c>
      <c r="X220" s="54">
        <v>182</v>
      </c>
      <c r="Y220" s="54">
        <v>89</v>
      </c>
      <c r="Z220" s="54">
        <v>0</v>
      </c>
      <c r="AB220" s="28">
        <f t="shared" si="102"/>
        <v>0</v>
      </c>
      <c r="AC220" s="28">
        <f t="shared" si="102"/>
        <v>0</v>
      </c>
      <c r="AD220" s="28">
        <f t="shared" si="102"/>
        <v>0</v>
      </c>
      <c r="AF220" s="28">
        <f t="shared" si="108"/>
        <v>1320.0642</v>
      </c>
      <c r="AG220" s="28">
        <f t="shared" si="108"/>
        <v>730.6810999999999</v>
      </c>
      <c r="AH220" s="28">
        <f t="shared" si="108"/>
        <v>0</v>
      </c>
      <c r="AJ220" s="28">
        <f t="shared" si="89"/>
        <v>0</v>
      </c>
      <c r="AK220" s="28">
        <f t="shared" si="90"/>
        <v>0</v>
      </c>
      <c r="AL220" s="28">
        <f t="shared" si="91"/>
        <v>0</v>
      </c>
      <c r="AN220" s="28">
        <f t="shared" si="103"/>
        <v>1320.0642</v>
      </c>
      <c r="AO220" s="28">
        <f t="shared" si="103"/>
        <v>730.6810999999999</v>
      </c>
      <c r="AP220" s="28">
        <f t="shared" si="103"/>
        <v>0</v>
      </c>
      <c r="AR220" s="31"/>
      <c r="AS220" s="31"/>
      <c r="AT220" s="31"/>
      <c r="AV220" s="31"/>
      <c r="AW220" s="31"/>
      <c r="AX220" s="31"/>
      <c r="AZ220" s="32">
        <f t="shared" si="110"/>
        <v>0</v>
      </c>
      <c r="BA220" s="32">
        <f t="shared" si="110"/>
        <v>0</v>
      </c>
      <c r="BB220" s="32">
        <f t="shared" si="110"/>
        <v>0</v>
      </c>
      <c r="BD220" s="32">
        <f t="shared" ref="BD220:BF233" si="111">IF(BP220=0,0,AN220-P220)</f>
        <v>0</v>
      </c>
      <c r="BE220" s="32">
        <f t="shared" si="111"/>
        <v>0</v>
      </c>
      <c r="BF220" s="32">
        <f t="shared" si="111"/>
        <v>0</v>
      </c>
      <c r="BG220" s="33"/>
      <c r="BH220" s="32">
        <f t="shared" si="104"/>
        <v>0</v>
      </c>
      <c r="BI220" s="32">
        <f t="shared" si="104"/>
        <v>0</v>
      </c>
      <c r="BJ220" s="32">
        <f t="shared" si="104"/>
        <v>0</v>
      </c>
      <c r="BL220" s="32">
        <f t="shared" si="105"/>
        <v>0</v>
      </c>
      <c r="BM220" s="32">
        <f t="shared" si="105"/>
        <v>0</v>
      </c>
      <c r="BN220" s="32">
        <f t="shared" si="105"/>
        <v>0</v>
      </c>
      <c r="BP220" s="32">
        <f t="shared" si="106"/>
        <v>0</v>
      </c>
      <c r="BQ220" s="32">
        <f t="shared" si="106"/>
        <v>0</v>
      </c>
      <c r="BR220" s="32">
        <f t="shared" si="106"/>
        <v>0</v>
      </c>
      <c r="BT220" s="32">
        <f t="shared" si="107"/>
        <v>0</v>
      </c>
      <c r="BU220" s="32">
        <f t="shared" si="107"/>
        <v>0</v>
      </c>
      <c r="BV220" s="32">
        <f t="shared" si="107"/>
        <v>0</v>
      </c>
      <c r="BX220" s="3">
        <v>0</v>
      </c>
      <c r="BY220" s="3">
        <v>0</v>
      </c>
      <c r="BZ220" s="3">
        <v>0</v>
      </c>
    </row>
    <row r="221" spans="1:78" x14ac:dyDescent="0.2">
      <c r="A221" s="207"/>
      <c r="B221" s="207"/>
      <c r="C221" s="34" t="s">
        <v>257</v>
      </c>
      <c r="D221" s="27">
        <v>8059</v>
      </c>
      <c r="E221" s="25">
        <v>6857</v>
      </c>
      <c r="F221" s="25">
        <v>6562</v>
      </c>
      <c r="G221" s="26"/>
      <c r="H221" s="25">
        <v>31245</v>
      </c>
      <c r="I221" s="25">
        <v>38929</v>
      </c>
      <c r="J221" s="25">
        <v>30054</v>
      </c>
      <c r="K221" s="26"/>
      <c r="L221" s="28">
        <f t="shared" si="109"/>
        <v>58452.732899999995</v>
      </c>
      <c r="M221" s="28">
        <f t="shared" si="109"/>
        <v>56295.284299999992</v>
      </c>
      <c r="N221" s="28">
        <f t="shared" si="109"/>
        <v>63324.612399999998</v>
      </c>
      <c r="P221" s="28">
        <f t="shared" si="101"/>
        <v>226623.10949999999</v>
      </c>
      <c r="Q221" s="28">
        <f t="shared" si="101"/>
        <v>319603.19709999999</v>
      </c>
      <c r="R221" s="28">
        <f t="shared" si="101"/>
        <v>290027.11080000002</v>
      </c>
      <c r="T221" s="29">
        <v>2859</v>
      </c>
      <c r="U221" s="29">
        <v>1780</v>
      </c>
      <c r="V221" s="29">
        <v>2273</v>
      </c>
      <c r="X221" s="54">
        <v>33686</v>
      </c>
      <c r="Y221" s="54">
        <v>38298</v>
      </c>
      <c r="Z221" s="54">
        <v>36859</v>
      </c>
      <c r="AB221" s="28">
        <f t="shared" si="102"/>
        <v>20736.6129</v>
      </c>
      <c r="AC221" s="28">
        <f t="shared" si="102"/>
        <v>14613.621999999999</v>
      </c>
      <c r="AD221" s="28">
        <f t="shared" si="102"/>
        <v>21934.904599999998</v>
      </c>
      <c r="AF221" s="28">
        <f t="shared" si="108"/>
        <v>244327.92660000001</v>
      </c>
      <c r="AG221" s="28">
        <f t="shared" si="108"/>
        <v>314422.75019999995</v>
      </c>
      <c r="AH221" s="28">
        <f t="shared" si="108"/>
        <v>355696.7218</v>
      </c>
      <c r="AJ221" s="28">
        <f t="shared" si="89"/>
        <v>55669.269428571424</v>
      </c>
      <c r="AK221" s="28">
        <f t="shared" si="90"/>
        <v>53614.556476190468</v>
      </c>
      <c r="AL221" s="28">
        <f t="shared" si="91"/>
        <v>60309.154666666662</v>
      </c>
      <c r="AN221" s="28">
        <f t="shared" si="103"/>
        <v>244327.92660000001</v>
      </c>
      <c r="AO221" s="28">
        <f t="shared" si="103"/>
        <v>314422.75019999995</v>
      </c>
      <c r="AP221" s="28">
        <f t="shared" si="103"/>
        <v>355696.7218</v>
      </c>
      <c r="AR221" s="31"/>
      <c r="AS221" s="31"/>
      <c r="AT221" s="31"/>
      <c r="AV221" s="31"/>
      <c r="AW221" s="31"/>
      <c r="AX221" s="31"/>
      <c r="AZ221" s="32">
        <f t="shared" si="110"/>
        <v>-34932.656528571424</v>
      </c>
      <c r="BA221" s="32">
        <f t="shared" si="110"/>
        <v>-39000.934476190465</v>
      </c>
      <c r="BB221" s="32">
        <f t="shared" si="110"/>
        <v>-38374.25006666666</v>
      </c>
      <c r="BD221" s="32">
        <f t="shared" si="111"/>
        <v>17704.817100000015</v>
      </c>
      <c r="BE221" s="32">
        <f t="shared" si="111"/>
        <v>-5180.446900000039</v>
      </c>
      <c r="BF221" s="32">
        <f t="shared" si="111"/>
        <v>65669.610999999975</v>
      </c>
      <c r="BG221" s="33"/>
      <c r="BH221" s="32">
        <f t="shared" si="104"/>
        <v>-17227.839428571409</v>
      </c>
      <c r="BI221" s="32">
        <f t="shared" si="104"/>
        <v>-44181.381376190504</v>
      </c>
      <c r="BJ221" s="32">
        <f t="shared" si="104"/>
        <v>27295.360933333315</v>
      </c>
      <c r="BL221" s="32">
        <f t="shared" si="105"/>
        <v>-37716.119999999995</v>
      </c>
      <c r="BM221" s="32">
        <f t="shared" si="105"/>
        <v>-41681.662299999996</v>
      </c>
      <c r="BN221" s="32">
        <f t="shared" si="105"/>
        <v>-41389.707800000004</v>
      </c>
      <c r="BP221" s="32">
        <f t="shared" si="106"/>
        <v>17704.817100000015</v>
      </c>
      <c r="BQ221" s="32">
        <f t="shared" si="106"/>
        <v>-5180.446900000039</v>
      </c>
      <c r="BR221" s="32">
        <f t="shared" si="106"/>
        <v>65669.610999999975</v>
      </c>
      <c r="BT221" s="32">
        <f t="shared" si="107"/>
        <v>-20011.302899999981</v>
      </c>
      <c r="BU221" s="32">
        <f t="shared" si="107"/>
        <v>-46862.109200000035</v>
      </c>
      <c r="BV221" s="32">
        <f t="shared" si="107"/>
        <v>24279.903199999972</v>
      </c>
      <c r="BX221" s="3">
        <v>0</v>
      </c>
      <c r="BY221" s="3">
        <v>0</v>
      </c>
      <c r="BZ221" s="3">
        <v>0</v>
      </c>
    </row>
    <row r="222" spans="1:78" x14ac:dyDescent="0.2">
      <c r="A222" s="207"/>
      <c r="B222" s="207"/>
      <c r="C222" s="34" t="s">
        <v>258</v>
      </c>
      <c r="D222" s="25">
        <v>99070</v>
      </c>
      <c r="E222" s="25">
        <v>110263</v>
      </c>
      <c r="F222" s="25">
        <v>124456</v>
      </c>
      <c r="G222" s="26"/>
      <c r="H222" s="25">
        <v>174931</v>
      </c>
      <c r="I222" s="25">
        <v>201021</v>
      </c>
      <c r="J222" s="25">
        <v>209846</v>
      </c>
      <c r="K222" s="26"/>
      <c r="L222" s="28">
        <f t="shared" si="109"/>
        <v>718564.61699999997</v>
      </c>
      <c r="M222" s="28">
        <f t="shared" si="109"/>
        <v>905248.20369999995</v>
      </c>
      <c r="N222" s="28">
        <f t="shared" si="109"/>
        <v>1201025.2912000001</v>
      </c>
      <c r="P222" s="28">
        <f t="shared" si="101"/>
        <v>1268792.0360999999</v>
      </c>
      <c r="Q222" s="28">
        <f t="shared" si="101"/>
        <v>1650362.3078999999</v>
      </c>
      <c r="R222" s="28">
        <f t="shared" si="101"/>
        <v>2025055.8692000001</v>
      </c>
      <c r="T222" s="29">
        <v>78141</v>
      </c>
      <c r="U222" s="29">
        <v>91358</v>
      </c>
      <c r="V222" s="29">
        <v>101318</v>
      </c>
      <c r="X222" s="54">
        <v>195686</v>
      </c>
      <c r="Y222" s="54">
        <v>189870</v>
      </c>
      <c r="Z222" s="54">
        <v>179245</v>
      </c>
      <c r="AB222" s="28">
        <f t="shared" si="102"/>
        <v>566764.48710000003</v>
      </c>
      <c r="AC222" s="28">
        <f t="shared" si="102"/>
        <v>750040.04419999989</v>
      </c>
      <c r="AD222" s="28">
        <f t="shared" si="102"/>
        <v>977738.96360000002</v>
      </c>
      <c r="AF222" s="28">
        <f t="shared" si="108"/>
        <v>1419330.1266000001</v>
      </c>
      <c r="AG222" s="28">
        <f t="shared" si="108"/>
        <v>1558813.7129999998</v>
      </c>
      <c r="AH222" s="28">
        <f t="shared" si="108"/>
        <v>1729750.0989999999</v>
      </c>
      <c r="AJ222" s="28">
        <f t="shared" si="89"/>
        <v>684347.25428571424</v>
      </c>
      <c r="AK222" s="28">
        <f t="shared" si="90"/>
        <v>862141.14638095233</v>
      </c>
      <c r="AL222" s="28">
        <f t="shared" si="91"/>
        <v>1143833.6106666666</v>
      </c>
      <c r="AN222" s="28">
        <f t="shared" si="103"/>
        <v>1419330.1266000001</v>
      </c>
      <c r="AO222" s="28">
        <f t="shared" si="103"/>
        <v>1558813.7129999998</v>
      </c>
      <c r="AP222" s="28">
        <f t="shared" si="103"/>
        <v>1729750.0989999999</v>
      </c>
      <c r="AR222" s="31"/>
      <c r="AS222" s="31"/>
      <c r="AT222" s="31"/>
      <c r="AV222" s="31"/>
      <c r="AW222" s="31"/>
      <c r="AX222" s="31"/>
      <c r="AZ222" s="32">
        <f t="shared" si="110"/>
        <v>-117582.76718571421</v>
      </c>
      <c r="BA222" s="32">
        <f t="shared" si="110"/>
        <v>-112101.10218095244</v>
      </c>
      <c r="BB222" s="32">
        <f t="shared" si="110"/>
        <v>-166094.64706666663</v>
      </c>
      <c r="BD222" s="32">
        <f t="shared" si="111"/>
        <v>150538.09050000017</v>
      </c>
      <c r="BE222" s="32">
        <f t="shared" si="111"/>
        <v>-91548.594900000142</v>
      </c>
      <c r="BF222" s="32">
        <f t="shared" si="111"/>
        <v>-295305.77020000014</v>
      </c>
      <c r="BG222" s="33"/>
      <c r="BH222" s="32">
        <f t="shared" si="104"/>
        <v>32955.323314285954</v>
      </c>
      <c r="BI222" s="32">
        <f t="shared" si="104"/>
        <v>-203649.69708095258</v>
      </c>
      <c r="BJ222" s="32">
        <f t="shared" si="104"/>
        <v>-461400.41726666677</v>
      </c>
      <c r="BL222" s="32">
        <f t="shared" si="105"/>
        <v>-151800.12989999994</v>
      </c>
      <c r="BM222" s="32">
        <f t="shared" si="105"/>
        <v>-155208.15950000007</v>
      </c>
      <c r="BN222" s="32">
        <f t="shared" si="105"/>
        <v>-223286.32760000008</v>
      </c>
      <c r="BP222" s="32">
        <f t="shared" si="106"/>
        <v>150538.09050000017</v>
      </c>
      <c r="BQ222" s="32">
        <f t="shared" si="106"/>
        <v>-91548.594900000142</v>
      </c>
      <c r="BR222" s="32">
        <f t="shared" si="106"/>
        <v>-295305.77020000014</v>
      </c>
      <c r="BT222" s="32">
        <f t="shared" si="107"/>
        <v>-1262.0393999997759</v>
      </c>
      <c r="BU222" s="32">
        <f t="shared" si="107"/>
        <v>-246756.75440000021</v>
      </c>
      <c r="BV222" s="32">
        <f t="shared" si="107"/>
        <v>-518592.09780000022</v>
      </c>
      <c r="BX222" s="3">
        <v>0</v>
      </c>
      <c r="BY222" s="3">
        <v>0</v>
      </c>
      <c r="BZ222" s="3">
        <v>0</v>
      </c>
    </row>
    <row r="223" spans="1:78" x14ac:dyDescent="0.2">
      <c r="A223" s="207"/>
      <c r="B223" s="207"/>
      <c r="C223" s="34" t="s">
        <v>259</v>
      </c>
      <c r="D223" s="39">
        <v>120</v>
      </c>
      <c r="E223" s="39">
        <v>0</v>
      </c>
      <c r="F223" s="39">
        <v>0</v>
      </c>
      <c r="G223" s="38"/>
      <c r="H223" s="39">
        <v>64</v>
      </c>
      <c r="I223" s="39">
        <v>9</v>
      </c>
      <c r="J223" s="39">
        <v>59</v>
      </c>
      <c r="K223" s="38"/>
      <c r="L223" s="28">
        <f t="shared" si="109"/>
        <v>870.37199999999996</v>
      </c>
      <c r="M223" s="28">
        <f t="shared" si="109"/>
        <v>0</v>
      </c>
      <c r="N223" s="28">
        <f t="shared" si="109"/>
        <v>0</v>
      </c>
      <c r="P223" s="28">
        <f t="shared" si="101"/>
        <v>464.19839999999999</v>
      </c>
      <c r="Q223" s="28">
        <f t="shared" si="101"/>
        <v>73.889099999999999</v>
      </c>
      <c r="R223" s="28">
        <f t="shared" si="101"/>
        <v>569.36180000000002</v>
      </c>
      <c r="T223" s="42">
        <v>120</v>
      </c>
      <c r="U223" s="42">
        <v>0</v>
      </c>
      <c r="V223" s="42">
        <v>0</v>
      </c>
      <c r="X223" s="54">
        <v>64</v>
      </c>
      <c r="Y223" s="54">
        <v>9</v>
      </c>
      <c r="Z223" s="54">
        <v>59</v>
      </c>
      <c r="AB223" s="28">
        <f t="shared" si="102"/>
        <v>870.37199999999996</v>
      </c>
      <c r="AC223" s="28">
        <f t="shared" si="102"/>
        <v>0</v>
      </c>
      <c r="AD223" s="28">
        <f t="shared" si="102"/>
        <v>0</v>
      </c>
      <c r="AF223" s="28">
        <f t="shared" si="108"/>
        <v>464.19839999999999</v>
      </c>
      <c r="AG223" s="28">
        <f t="shared" si="108"/>
        <v>73.889099999999999</v>
      </c>
      <c r="AH223" s="28">
        <f t="shared" si="108"/>
        <v>569.36180000000002</v>
      </c>
      <c r="AJ223" s="28">
        <f t="shared" si="89"/>
        <v>828.92571428571421</v>
      </c>
      <c r="AK223" s="28">
        <f t="shared" si="90"/>
        <v>0</v>
      </c>
      <c r="AL223" s="28">
        <f t="shared" si="91"/>
        <v>0</v>
      </c>
      <c r="AN223" s="28">
        <f t="shared" si="103"/>
        <v>464.19839999999999</v>
      </c>
      <c r="AO223" s="28">
        <f t="shared" si="103"/>
        <v>73.889099999999999</v>
      </c>
      <c r="AP223" s="28">
        <f t="shared" si="103"/>
        <v>569.36180000000002</v>
      </c>
      <c r="AR223" s="31"/>
      <c r="AS223" s="31"/>
      <c r="AT223" s="31"/>
      <c r="AV223" s="31"/>
      <c r="AW223" s="31"/>
      <c r="AX223" s="31"/>
      <c r="AZ223" s="32">
        <f t="shared" si="110"/>
        <v>0</v>
      </c>
      <c r="BA223" s="32">
        <f t="shared" si="110"/>
        <v>0</v>
      </c>
      <c r="BB223" s="32">
        <f t="shared" si="110"/>
        <v>0</v>
      </c>
      <c r="BD223" s="32">
        <f t="shared" si="111"/>
        <v>0</v>
      </c>
      <c r="BE223" s="32">
        <f t="shared" si="111"/>
        <v>0</v>
      </c>
      <c r="BF223" s="32">
        <f t="shared" si="111"/>
        <v>0</v>
      </c>
      <c r="BG223" s="33"/>
      <c r="BH223" s="32">
        <f t="shared" si="104"/>
        <v>0</v>
      </c>
      <c r="BI223" s="32">
        <f t="shared" si="104"/>
        <v>0</v>
      </c>
      <c r="BJ223" s="32">
        <f t="shared" si="104"/>
        <v>0</v>
      </c>
      <c r="BL223" s="32">
        <f t="shared" si="105"/>
        <v>0</v>
      </c>
      <c r="BM223" s="32">
        <f t="shared" si="105"/>
        <v>0</v>
      </c>
      <c r="BN223" s="32">
        <f t="shared" si="105"/>
        <v>0</v>
      </c>
      <c r="BP223" s="32">
        <f t="shared" si="106"/>
        <v>0</v>
      </c>
      <c r="BQ223" s="32">
        <f t="shared" si="106"/>
        <v>0</v>
      </c>
      <c r="BR223" s="32">
        <f t="shared" si="106"/>
        <v>0</v>
      </c>
      <c r="BT223" s="32">
        <f t="shared" si="107"/>
        <v>0</v>
      </c>
      <c r="BU223" s="32">
        <f t="shared" si="107"/>
        <v>0</v>
      </c>
      <c r="BV223" s="32">
        <f t="shared" si="107"/>
        <v>0</v>
      </c>
      <c r="BX223" s="3">
        <v>0</v>
      </c>
      <c r="BY223" s="3">
        <v>0</v>
      </c>
      <c r="BZ223" s="3">
        <v>0</v>
      </c>
    </row>
    <row r="224" spans="1:78" x14ac:dyDescent="0.2">
      <c r="A224" s="207"/>
      <c r="B224" s="207"/>
      <c r="C224" s="34" t="s">
        <v>260</v>
      </c>
      <c r="D224" s="70">
        <v>69</v>
      </c>
      <c r="E224" s="70">
        <v>343</v>
      </c>
      <c r="F224" s="70">
        <v>84</v>
      </c>
      <c r="G224" s="66"/>
      <c r="H224" s="39">
        <v>414</v>
      </c>
      <c r="I224" s="39">
        <v>561</v>
      </c>
      <c r="J224" s="39">
        <v>869</v>
      </c>
      <c r="K224" s="50"/>
      <c r="L224" s="28">
        <f t="shared" si="109"/>
        <v>500.46389999999997</v>
      </c>
      <c r="M224" s="28">
        <f t="shared" si="109"/>
        <v>2815.9956999999999</v>
      </c>
      <c r="N224" s="28">
        <f t="shared" si="109"/>
        <v>810.61680000000001</v>
      </c>
      <c r="P224" s="28">
        <f t="shared" si="101"/>
        <v>3002.7833999999998</v>
      </c>
      <c r="Q224" s="28">
        <f t="shared" si="101"/>
        <v>4605.7538999999997</v>
      </c>
      <c r="R224" s="28">
        <f t="shared" si="101"/>
        <v>8386.023799999999</v>
      </c>
      <c r="T224" s="42">
        <v>69</v>
      </c>
      <c r="U224" s="42">
        <v>343</v>
      </c>
      <c r="V224" s="42">
        <v>84</v>
      </c>
      <c r="X224" s="55">
        <v>414</v>
      </c>
      <c r="Y224" s="55">
        <v>561</v>
      </c>
      <c r="Z224" s="55">
        <v>869</v>
      </c>
      <c r="AB224" s="28">
        <f t="shared" si="102"/>
        <v>500.46389999999997</v>
      </c>
      <c r="AC224" s="28">
        <f t="shared" si="102"/>
        <v>2815.9956999999999</v>
      </c>
      <c r="AD224" s="28">
        <f t="shared" si="102"/>
        <v>810.61680000000001</v>
      </c>
      <c r="AF224" s="28">
        <f t="shared" si="108"/>
        <v>3002.7833999999998</v>
      </c>
      <c r="AG224" s="28">
        <f t="shared" si="108"/>
        <v>4605.7538999999997</v>
      </c>
      <c r="AH224" s="28">
        <f t="shared" si="108"/>
        <v>8386.023799999999</v>
      </c>
      <c r="AJ224" s="28">
        <f t="shared" si="89"/>
        <v>476.63228571428567</v>
      </c>
      <c r="AK224" s="28">
        <f t="shared" si="90"/>
        <v>2681.9006666666664</v>
      </c>
      <c r="AL224" s="28">
        <f t="shared" si="91"/>
        <v>772.01599999999996</v>
      </c>
      <c r="AN224" s="28">
        <f t="shared" si="103"/>
        <v>3002.7833999999998</v>
      </c>
      <c r="AO224" s="28">
        <f t="shared" si="103"/>
        <v>4605.7538999999997</v>
      </c>
      <c r="AP224" s="28">
        <f t="shared" si="103"/>
        <v>8386.023799999999</v>
      </c>
      <c r="AR224" s="31"/>
      <c r="AS224" s="31"/>
      <c r="AT224" s="31"/>
      <c r="AV224" s="31"/>
      <c r="AW224" s="31"/>
      <c r="AX224" s="31"/>
      <c r="AZ224" s="32">
        <f t="shared" si="110"/>
        <v>0</v>
      </c>
      <c r="BA224" s="32">
        <f t="shared" si="110"/>
        <v>0</v>
      </c>
      <c r="BB224" s="32">
        <f t="shared" si="110"/>
        <v>0</v>
      </c>
      <c r="BD224" s="32">
        <f t="shared" si="111"/>
        <v>0</v>
      </c>
      <c r="BE224" s="32">
        <f t="shared" si="111"/>
        <v>0</v>
      </c>
      <c r="BF224" s="32">
        <f t="shared" si="111"/>
        <v>0</v>
      </c>
      <c r="BG224" s="33"/>
      <c r="BH224" s="32">
        <f t="shared" si="104"/>
        <v>0</v>
      </c>
      <c r="BI224" s="32">
        <f t="shared" si="104"/>
        <v>0</v>
      </c>
      <c r="BJ224" s="32">
        <f t="shared" si="104"/>
        <v>0</v>
      </c>
      <c r="BL224" s="32">
        <f t="shared" si="105"/>
        <v>0</v>
      </c>
      <c r="BM224" s="32">
        <f t="shared" si="105"/>
        <v>0</v>
      </c>
      <c r="BN224" s="32">
        <f t="shared" si="105"/>
        <v>0</v>
      </c>
      <c r="BP224" s="32">
        <f t="shared" si="106"/>
        <v>0</v>
      </c>
      <c r="BQ224" s="32">
        <f t="shared" si="106"/>
        <v>0</v>
      </c>
      <c r="BR224" s="32">
        <f t="shared" si="106"/>
        <v>0</v>
      </c>
      <c r="BT224" s="32">
        <f t="shared" si="107"/>
        <v>0</v>
      </c>
      <c r="BU224" s="32">
        <f t="shared" si="107"/>
        <v>0</v>
      </c>
      <c r="BV224" s="32">
        <f t="shared" si="107"/>
        <v>0</v>
      </c>
      <c r="BX224" s="3">
        <v>0</v>
      </c>
      <c r="BY224" s="3">
        <v>0</v>
      </c>
      <c r="BZ224" s="3">
        <v>0</v>
      </c>
    </row>
    <row r="225" spans="1:78" x14ac:dyDescent="0.2">
      <c r="A225" s="207"/>
      <c r="B225" s="207"/>
      <c r="C225" s="34" t="s">
        <v>261</v>
      </c>
      <c r="D225" s="35">
        <v>-9999999</v>
      </c>
      <c r="E225" s="27">
        <v>0</v>
      </c>
      <c r="F225" s="35">
        <v>-9999999</v>
      </c>
      <c r="G225" s="26"/>
      <c r="H225" s="35">
        <v>-9999999</v>
      </c>
      <c r="I225" s="27">
        <v>0</v>
      </c>
      <c r="J225" s="35">
        <v>-9999999</v>
      </c>
      <c r="K225" s="26"/>
      <c r="L225" s="28">
        <f>+AB225</f>
        <v>29.0124</v>
      </c>
      <c r="M225" s="28">
        <f>+E225*M$5</f>
        <v>0</v>
      </c>
      <c r="N225" s="28">
        <f t="shared" ref="N225:N231" si="112">+AD225</f>
        <v>0</v>
      </c>
      <c r="P225" s="28">
        <f>+AF225</f>
        <v>7.2530999999999999</v>
      </c>
      <c r="Q225" s="28">
        <f t="shared" si="101"/>
        <v>0</v>
      </c>
      <c r="R225" s="28">
        <f t="shared" ref="R225:R231" si="113">+AH225</f>
        <v>0</v>
      </c>
      <c r="T225" s="42">
        <v>4</v>
      </c>
      <c r="U225" s="42">
        <v>0</v>
      </c>
      <c r="V225" s="42">
        <v>0</v>
      </c>
      <c r="X225" s="55">
        <v>1</v>
      </c>
      <c r="Y225" s="55">
        <v>0</v>
      </c>
      <c r="Z225" s="55">
        <v>0</v>
      </c>
      <c r="AB225" s="28">
        <f t="shared" si="102"/>
        <v>29.0124</v>
      </c>
      <c r="AC225" s="28">
        <f t="shared" si="102"/>
        <v>0</v>
      </c>
      <c r="AD225" s="28">
        <f t="shared" si="102"/>
        <v>0</v>
      </c>
      <c r="AF225" s="28">
        <f t="shared" si="108"/>
        <v>7.2530999999999999</v>
      </c>
      <c r="AG225" s="28">
        <f t="shared" si="108"/>
        <v>0</v>
      </c>
      <c r="AH225" s="28">
        <f t="shared" si="108"/>
        <v>0</v>
      </c>
      <c r="AJ225" s="28">
        <f t="shared" si="89"/>
        <v>27.630857142857142</v>
      </c>
      <c r="AK225" s="28">
        <f t="shared" si="90"/>
        <v>0</v>
      </c>
      <c r="AL225" s="28">
        <f t="shared" si="91"/>
        <v>0</v>
      </c>
      <c r="AN225" s="28">
        <f t="shared" si="103"/>
        <v>7.2530999999999999</v>
      </c>
      <c r="AO225" s="28">
        <f t="shared" si="103"/>
        <v>0</v>
      </c>
      <c r="AP225" s="28">
        <f t="shared" si="103"/>
        <v>0</v>
      </c>
      <c r="AR225" s="31"/>
      <c r="AS225" s="31"/>
      <c r="AT225" s="31"/>
      <c r="AV225" s="31"/>
      <c r="AW225" s="31"/>
      <c r="AX225" s="31"/>
      <c r="AZ225" s="32">
        <f t="shared" si="110"/>
        <v>0</v>
      </c>
      <c r="BA225" s="32">
        <f t="shared" si="110"/>
        <v>0</v>
      </c>
      <c r="BB225" s="32">
        <f t="shared" si="110"/>
        <v>0</v>
      </c>
      <c r="BD225" s="32">
        <f t="shared" si="111"/>
        <v>0</v>
      </c>
      <c r="BE225" s="32">
        <f t="shared" si="111"/>
        <v>0</v>
      </c>
      <c r="BF225" s="32">
        <f t="shared" si="111"/>
        <v>0</v>
      </c>
      <c r="BG225" s="33"/>
      <c r="BH225" s="32">
        <f t="shared" si="104"/>
        <v>0</v>
      </c>
      <c r="BI225" s="32">
        <f t="shared" si="104"/>
        <v>0</v>
      </c>
      <c r="BJ225" s="32">
        <f t="shared" si="104"/>
        <v>0</v>
      </c>
      <c r="BL225" s="32">
        <f t="shared" si="105"/>
        <v>0</v>
      </c>
      <c r="BM225" s="32">
        <f t="shared" si="105"/>
        <v>0</v>
      </c>
      <c r="BN225" s="32">
        <f t="shared" si="105"/>
        <v>0</v>
      </c>
      <c r="BP225" s="32">
        <f t="shared" si="106"/>
        <v>0</v>
      </c>
      <c r="BQ225" s="32">
        <f t="shared" si="106"/>
        <v>0</v>
      </c>
      <c r="BR225" s="32">
        <f t="shared" si="106"/>
        <v>0</v>
      </c>
      <c r="BT225" s="32">
        <f t="shared" si="107"/>
        <v>0</v>
      </c>
      <c r="BU225" s="32">
        <f t="shared" si="107"/>
        <v>0</v>
      </c>
      <c r="BV225" s="32">
        <f t="shared" si="107"/>
        <v>0</v>
      </c>
      <c r="BX225" s="3">
        <v>0</v>
      </c>
      <c r="BY225" s="3">
        <v>1</v>
      </c>
      <c r="BZ225" s="3">
        <v>0</v>
      </c>
    </row>
    <row r="226" spans="1:78" x14ac:dyDescent="0.2">
      <c r="A226" s="207"/>
      <c r="B226" s="207"/>
      <c r="C226" s="34" t="s">
        <v>262</v>
      </c>
      <c r="D226" s="25">
        <v>34936</v>
      </c>
      <c r="E226" s="25">
        <v>4655</v>
      </c>
      <c r="F226" s="35">
        <v>-9999999</v>
      </c>
      <c r="G226" s="26"/>
      <c r="H226" s="27">
        <v>321</v>
      </c>
      <c r="I226" s="27">
        <v>48</v>
      </c>
      <c r="J226" s="35">
        <v>-9999999</v>
      </c>
      <c r="K226" s="26"/>
      <c r="L226" s="28">
        <f>+D226*L$5</f>
        <v>253394.30160000001</v>
      </c>
      <c r="M226" s="28">
        <f>+E226*M$5</f>
        <v>38217.084499999997</v>
      </c>
      <c r="N226" s="28">
        <f t="shared" si="112"/>
        <v>205877.36679999999</v>
      </c>
      <c r="P226" s="28">
        <f t="shared" si="101"/>
        <v>2328.2451000000001</v>
      </c>
      <c r="Q226" s="28">
        <f t="shared" si="101"/>
        <v>394.0752</v>
      </c>
      <c r="R226" s="28">
        <f t="shared" si="113"/>
        <v>521.11080000000004</v>
      </c>
      <c r="T226" s="29">
        <v>6712</v>
      </c>
      <c r="U226" s="29">
        <v>27872</v>
      </c>
      <c r="V226" s="29">
        <v>21334</v>
      </c>
      <c r="X226" s="54">
        <v>501</v>
      </c>
      <c r="Y226" s="54">
        <v>311</v>
      </c>
      <c r="Z226" s="54">
        <v>54</v>
      </c>
      <c r="AB226" s="28">
        <f t="shared" si="102"/>
        <v>48682.807199999996</v>
      </c>
      <c r="AC226" s="28">
        <f t="shared" si="102"/>
        <v>228826.33279999997</v>
      </c>
      <c r="AD226" s="28">
        <f t="shared" si="102"/>
        <v>205877.36679999999</v>
      </c>
      <c r="AF226" s="28">
        <f t="shared" si="108"/>
        <v>3633.8031000000001</v>
      </c>
      <c r="AG226" s="28">
        <f t="shared" si="108"/>
        <v>2553.2788999999998</v>
      </c>
      <c r="AH226" s="28">
        <f t="shared" si="108"/>
        <v>521.11080000000004</v>
      </c>
      <c r="AJ226" s="28">
        <f t="shared" si="89"/>
        <v>241327.90628571427</v>
      </c>
      <c r="AK226" s="28">
        <f t="shared" si="90"/>
        <v>36397.223333333328</v>
      </c>
      <c r="AL226" s="28">
        <f t="shared" si="91"/>
        <v>196073.68266666666</v>
      </c>
      <c r="AN226" s="28">
        <f t="shared" si="103"/>
        <v>3633.8031000000001</v>
      </c>
      <c r="AO226" s="28">
        <f t="shared" si="103"/>
        <v>2553.2788999999998</v>
      </c>
      <c r="AP226" s="28">
        <f t="shared" si="103"/>
        <v>521.11080000000004</v>
      </c>
      <c r="AR226" s="31"/>
      <c r="AS226" s="31"/>
      <c r="AT226" s="31"/>
      <c r="AV226" s="31"/>
      <c r="AW226" s="31"/>
      <c r="AX226" s="31"/>
      <c r="AZ226" s="32">
        <f t="shared" si="110"/>
        <v>-192645.09908571426</v>
      </c>
      <c r="BA226" s="32">
        <f t="shared" si="110"/>
        <v>192429.10946666665</v>
      </c>
      <c r="BB226" s="32">
        <f t="shared" si="110"/>
        <v>0</v>
      </c>
      <c r="BD226" s="32">
        <f t="shared" si="111"/>
        <v>1305.558</v>
      </c>
      <c r="BE226" s="32">
        <f t="shared" si="111"/>
        <v>2159.2037</v>
      </c>
      <c r="BF226" s="32">
        <f t="shared" si="111"/>
        <v>0</v>
      </c>
      <c r="BG226" s="33"/>
      <c r="BH226" s="32">
        <f t="shared" si="104"/>
        <v>-191339.54108571427</v>
      </c>
      <c r="BI226" s="32">
        <f t="shared" si="104"/>
        <v>194588.31316666666</v>
      </c>
      <c r="BJ226" s="32">
        <f t="shared" si="104"/>
        <v>0</v>
      </c>
      <c r="BL226" s="32">
        <f t="shared" si="105"/>
        <v>-204711.49440000003</v>
      </c>
      <c r="BM226" s="32">
        <f t="shared" si="105"/>
        <v>190609.24829999998</v>
      </c>
      <c r="BN226" s="32">
        <f t="shared" si="105"/>
        <v>0</v>
      </c>
      <c r="BP226" s="32">
        <f t="shared" si="106"/>
        <v>1305.558</v>
      </c>
      <c r="BQ226" s="32">
        <f t="shared" si="106"/>
        <v>2159.2037</v>
      </c>
      <c r="BR226" s="32">
        <f t="shared" si="106"/>
        <v>0</v>
      </c>
      <c r="BT226" s="32">
        <f t="shared" si="107"/>
        <v>-203405.93640000004</v>
      </c>
      <c r="BU226" s="32">
        <f t="shared" si="107"/>
        <v>192768.45199999999</v>
      </c>
      <c r="BV226" s="32">
        <f t="shared" si="107"/>
        <v>0</v>
      </c>
      <c r="BX226" s="3">
        <v>0</v>
      </c>
      <c r="BY226" s="3">
        <v>0</v>
      </c>
      <c r="BZ226" s="3">
        <v>0</v>
      </c>
    </row>
    <row r="227" spans="1:78" x14ac:dyDescent="0.2">
      <c r="A227" s="207"/>
      <c r="B227" s="207"/>
      <c r="C227" s="34" t="s">
        <v>263</v>
      </c>
      <c r="D227" s="27">
        <v>443</v>
      </c>
      <c r="E227" s="35">
        <v>-9999999</v>
      </c>
      <c r="F227" s="35">
        <v>-9999999</v>
      </c>
      <c r="G227" s="26"/>
      <c r="H227" s="27">
        <v>23</v>
      </c>
      <c r="I227" s="35">
        <v>-9999999</v>
      </c>
      <c r="J227" s="35">
        <v>-9999999</v>
      </c>
      <c r="K227" s="26"/>
      <c r="L227" s="28">
        <f>+D227*L$5</f>
        <v>3213.1232999999997</v>
      </c>
      <c r="M227" s="28">
        <f>+AC227</f>
        <v>3341.4292999999998</v>
      </c>
      <c r="N227" s="28">
        <f t="shared" si="112"/>
        <v>3097.7141999999999</v>
      </c>
      <c r="P227" s="28">
        <f t="shared" si="101"/>
        <v>166.82130000000001</v>
      </c>
      <c r="Q227" s="28">
        <f>+AG227</f>
        <v>2807.7857999999997</v>
      </c>
      <c r="R227" s="28">
        <f t="shared" si="113"/>
        <v>115.80240000000001</v>
      </c>
      <c r="T227" s="29">
        <v>2301</v>
      </c>
      <c r="U227" s="29">
        <v>407</v>
      </c>
      <c r="V227" s="29">
        <v>321</v>
      </c>
      <c r="X227" s="54">
        <v>7</v>
      </c>
      <c r="Y227" s="54">
        <v>342</v>
      </c>
      <c r="Z227" s="54">
        <v>12</v>
      </c>
      <c r="AB227" s="28">
        <f t="shared" si="102"/>
        <v>16689.383099999999</v>
      </c>
      <c r="AC227" s="28">
        <f t="shared" si="102"/>
        <v>3341.4292999999998</v>
      </c>
      <c r="AD227" s="28">
        <f t="shared" si="102"/>
        <v>3097.7141999999999</v>
      </c>
      <c r="AF227" s="28">
        <f t="shared" si="108"/>
        <v>50.771699999999996</v>
      </c>
      <c r="AG227" s="28">
        <f t="shared" si="108"/>
        <v>2807.7857999999997</v>
      </c>
      <c r="AH227" s="28">
        <f t="shared" si="108"/>
        <v>115.80240000000001</v>
      </c>
      <c r="AJ227" s="28">
        <f t="shared" si="89"/>
        <v>3060.1174285714283</v>
      </c>
      <c r="AK227" s="28">
        <f t="shared" si="90"/>
        <v>3182.3136190476189</v>
      </c>
      <c r="AL227" s="28">
        <f t="shared" si="91"/>
        <v>2950.2039999999997</v>
      </c>
      <c r="AN227" s="28">
        <f t="shared" si="103"/>
        <v>50.771699999999996</v>
      </c>
      <c r="AO227" s="28">
        <f t="shared" si="103"/>
        <v>2807.7857999999997</v>
      </c>
      <c r="AP227" s="28">
        <f t="shared" si="103"/>
        <v>115.80240000000001</v>
      </c>
      <c r="AR227" s="31"/>
      <c r="AS227" s="31"/>
      <c r="AT227" s="31"/>
      <c r="AV227" s="31"/>
      <c r="AW227" s="31"/>
      <c r="AX227" s="31"/>
      <c r="AZ227" s="32">
        <f t="shared" si="110"/>
        <v>13629.265671428571</v>
      </c>
      <c r="BA227" s="32">
        <f t="shared" si="110"/>
        <v>0</v>
      </c>
      <c r="BB227" s="32">
        <f t="shared" si="110"/>
        <v>0</v>
      </c>
      <c r="BD227" s="32">
        <f t="shared" si="111"/>
        <v>-116.04960000000001</v>
      </c>
      <c r="BE227" s="32">
        <f t="shared" si="111"/>
        <v>0</v>
      </c>
      <c r="BF227" s="32">
        <f t="shared" si="111"/>
        <v>0</v>
      </c>
      <c r="BG227" s="33"/>
      <c r="BH227" s="32">
        <f t="shared" si="104"/>
        <v>13513.216071428571</v>
      </c>
      <c r="BI227" s="32">
        <f t="shared" si="104"/>
        <v>0</v>
      </c>
      <c r="BJ227" s="32">
        <f t="shared" si="104"/>
        <v>0</v>
      </c>
      <c r="BL227" s="32">
        <f t="shared" si="105"/>
        <v>13476.2598</v>
      </c>
      <c r="BM227" s="32">
        <f t="shared" si="105"/>
        <v>0</v>
      </c>
      <c r="BN227" s="32">
        <f t="shared" si="105"/>
        <v>0</v>
      </c>
      <c r="BP227" s="32">
        <f t="shared" si="106"/>
        <v>-116.04960000000001</v>
      </c>
      <c r="BQ227" s="32">
        <f t="shared" si="106"/>
        <v>0</v>
      </c>
      <c r="BR227" s="32">
        <f t="shared" si="106"/>
        <v>0</v>
      </c>
      <c r="BT227" s="32">
        <f t="shared" si="107"/>
        <v>13360.2102</v>
      </c>
      <c r="BU227" s="32">
        <f t="shared" si="107"/>
        <v>0</v>
      </c>
      <c r="BV227" s="32">
        <f t="shared" si="107"/>
        <v>0</v>
      </c>
      <c r="BX227" s="3">
        <v>0</v>
      </c>
      <c r="BY227" s="3">
        <v>0</v>
      </c>
      <c r="BZ227" s="3">
        <v>0</v>
      </c>
    </row>
    <row r="228" spans="1:78" x14ac:dyDescent="0.2">
      <c r="A228" s="207"/>
      <c r="B228" s="207"/>
      <c r="C228" s="34" t="s">
        <v>264</v>
      </c>
      <c r="D228" s="35">
        <v>-9999999</v>
      </c>
      <c r="E228" s="35">
        <v>-9999999</v>
      </c>
      <c r="F228" s="35">
        <v>-9999999</v>
      </c>
      <c r="G228" s="26"/>
      <c r="H228" s="35">
        <v>-9999999</v>
      </c>
      <c r="I228" s="35">
        <v>-9999999</v>
      </c>
      <c r="J228" s="35">
        <v>-9999999</v>
      </c>
      <c r="K228" s="26"/>
      <c r="L228" s="28">
        <f>+AB228</f>
        <v>5976.5544</v>
      </c>
      <c r="M228" s="28">
        <f>+AC228</f>
        <v>11042.315499999999</v>
      </c>
      <c r="N228" s="28">
        <f t="shared" si="112"/>
        <v>0</v>
      </c>
      <c r="P228" s="28">
        <f>+AF228</f>
        <v>718.05690000000004</v>
      </c>
      <c r="Q228" s="28">
        <f>+AG228</f>
        <v>65.679199999999994</v>
      </c>
      <c r="R228" s="28">
        <f t="shared" si="113"/>
        <v>19.3004</v>
      </c>
      <c r="T228" s="29">
        <v>824</v>
      </c>
      <c r="U228" s="29">
        <v>1345</v>
      </c>
      <c r="V228" s="29">
        <v>0</v>
      </c>
      <c r="X228" s="55">
        <v>99</v>
      </c>
      <c r="Y228" s="55">
        <v>8</v>
      </c>
      <c r="Z228" s="55">
        <v>2</v>
      </c>
      <c r="AB228" s="28">
        <f t="shared" si="102"/>
        <v>5976.5544</v>
      </c>
      <c r="AC228" s="28">
        <f t="shared" si="102"/>
        <v>11042.315499999999</v>
      </c>
      <c r="AD228" s="28">
        <f t="shared" si="102"/>
        <v>0</v>
      </c>
      <c r="AF228" s="28">
        <f t="shared" si="108"/>
        <v>718.05690000000004</v>
      </c>
      <c r="AG228" s="28">
        <f t="shared" si="108"/>
        <v>65.679199999999994</v>
      </c>
      <c r="AH228" s="28">
        <f t="shared" si="108"/>
        <v>19.3004</v>
      </c>
      <c r="AJ228" s="28">
        <f t="shared" si="89"/>
        <v>5691.9565714285709</v>
      </c>
      <c r="AK228" s="28">
        <f t="shared" si="90"/>
        <v>10516.490952380951</v>
      </c>
      <c r="AL228" s="28">
        <f t="shared" si="91"/>
        <v>0</v>
      </c>
      <c r="AN228" s="28">
        <f t="shared" si="103"/>
        <v>718.05690000000004</v>
      </c>
      <c r="AO228" s="28">
        <f t="shared" si="103"/>
        <v>65.679199999999994</v>
      </c>
      <c r="AP228" s="28">
        <f t="shared" si="103"/>
        <v>19.3004</v>
      </c>
      <c r="AR228" s="31"/>
      <c r="AS228" s="31"/>
      <c r="AT228" s="31"/>
      <c r="AV228" s="31"/>
      <c r="AW228" s="31"/>
      <c r="AX228" s="31"/>
      <c r="AZ228" s="32">
        <f t="shared" si="110"/>
        <v>0</v>
      </c>
      <c r="BA228" s="32">
        <f t="shared" si="110"/>
        <v>0</v>
      </c>
      <c r="BB228" s="32">
        <f t="shared" si="110"/>
        <v>0</v>
      </c>
      <c r="BD228" s="32">
        <f t="shared" si="111"/>
        <v>0</v>
      </c>
      <c r="BE228" s="32">
        <f t="shared" si="111"/>
        <v>0</v>
      </c>
      <c r="BF228" s="32">
        <f t="shared" si="111"/>
        <v>0</v>
      </c>
      <c r="BG228" s="33"/>
      <c r="BH228" s="32">
        <f t="shared" si="104"/>
        <v>0</v>
      </c>
      <c r="BI228" s="32">
        <f t="shared" si="104"/>
        <v>0</v>
      </c>
      <c r="BJ228" s="32">
        <f t="shared" si="104"/>
        <v>0</v>
      </c>
      <c r="BL228" s="32">
        <f t="shared" si="105"/>
        <v>0</v>
      </c>
      <c r="BM228" s="32">
        <f t="shared" si="105"/>
        <v>0</v>
      </c>
      <c r="BN228" s="32">
        <f t="shared" si="105"/>
        <v>0</v>
      </c>
      <c r="BP228" s="32">
        <f t="shared" si="106"/>
        <v>0</v>
      </c>
      <c r="BQ228" s="32">
        <f t="shared" si="106"/>
        <v>0</v>
      </c>
      <c r="BR228" s="32">
        <f t="shared" si="106"/>
        <v>0</v>
      </c>
      <c r="BT228" s="32">
        <f t="shared" si="107"/>
        <v>0</v>
      </c>
      <c r="BU228" s="32">
        <f t="shared" si="107"/>
        <v>0</v>
      </c>
      <c r="BV228" s="32">
        <f t="shared" si="107"/>
        <v>0</v>
      </c>
      <c r="BX228" s="3">
        <v>0</v>
      </c>
      <c r="BY228" s="3">
        <v>0</v>
      </c>
      <c r="BZ228" s="3">
        <v>0</v>
      </c>
    </row>
    <row r="229" spans="1:78" x14ac:dyDescent="0.2">
      <c r="A229" s="207"/>
      <c r="B229" s="207"/>
      <c r="C229" s="34" t="s">
        <v>265</v>
      </c>
      <c r="D229" s="27">
        <v>22</v>
      </c>
      <c r="E229" s="27">
        <v>19</v>
      </c>
      <c r="F229" s="35">
        <v>-9999999</v>
      </c>
      <c r="G229" s="26"/>
      <c r="H229" s="27">
        <v>0</v>
      </c>
      <c r="I229" s="27">
        <v>0</v>
      </c>
      <c r="J229" s="35">
        <v>-9999999</v>
      </c>
      <c r="K229" s="26"/>
      <c r="L229" s="28">
        <f>+D229*L$5</f>
        <v>159.56819999999999</v>
      </c>
      <c r="M229" s="28">
        <f>+E229*M$5</f>
        <v>155.98809999999997</v>
      </c>
      <c r="N229" s="28">
        <f t="shared" si="112"/>
        <v>28.950600000000001</v>
      </c>
      <c r="P229" s="28">
        <f t="shared" si="101"/>
        <v>0</v>
      </c>
      <c r="Q229" s="28">
        <f t="shared" si="101"/>
        <v>0</v>
      </c>
      <c r="R229" s="28">
        <f t="shared" si="113"/>
        <v>173.70359999999999</v>
      </c>
      <c r="T229" s="29">
        <v>22</v>
      </c>
      <c r="U229" s="29">
        <v>154</v>
      </c>
      <c r="V229" s="29">
        <v>3</v>
      </c>
      <c r="X229" s="55">
        <v>2</v>
      </c>
      <c r="Y229" s="55">
        <v>1</v>
      </c>
      <c r="Z229" s="55">
        <v>18</v>
      </c>
      <c r="AB229" s="28">
        <f t="shared" si="102"/>
        <v>159.56819999999999</v>
      </c>
      <c r="AC229" s="28">
        <f t="shared" si="102"/>
        <v>1264.3245999999999</v>
      </c>
      <c r="AD229" s="28">
        <f t="shared" si="102"/>
        <v>28.950600000000001</v>
      </c>
      <c r="AF229" s="28">
        <f t="shared" si="108"/>
        <v>14.5062</v>
      </c>
      <c r="AG229" s="28">
        <f t="shared" si="108"/>
        <v>8.2098999999999993</v>
      </c>
      <c r="AH229" s="28">
        <f t="shared" si="108"/>
        <v>173.70359999999999</v>
      </c>
      <c r="AJ229" s="28">
        <f t="shared" si="89"/>
        <v>151.96971428571428</v>
      </c>
      <c r="AK229" s="28">
        <f t="shared" si="90"/>
        <v>148.56009523809522</v>
      </c>
      <c r="AL229" s="28">
        <f t="shared" si="91"/>
        <v>27.571999999999999</v>
      </c>
      <c r="AN229" s="28">
        <f t="shared" si="103"/>
        <v>14.5062</v>
      </c>
      <c r="AO229" s="28">
        <f t="shared" si="103"/>
        <v>8.2098999999999993</v>
      </c>
      <c r="AP229" s="28">
        <f t="shared" si="103"/>
        <v>173.70359999999999</v>
      </c>
      <c r="AR229" s="31"/>
      <c r="AS229" s="31"/>
      <c r="AT229" s="31"/>
      <c r="AV229" s="31"/>
      <c r="AW229" s="31"/>
      <c r="AX229" s="31"/>
      <c r="AZ229" s="32">
        <f t="shared" si="110"/>
        <v>0</v>
      </c>
      <c r="BA229" s="32">
        <f t="shared" si="110"/>
        <v>1115.7645047619046</v>
      </c>
      <c r="BB229" s="32">
        <f t="shared" si="110"/>
        <v>0</v>
      </c>
      <c r="BD229" s="32">
        <f t="shared" si="111"/>
        <v>14.5062</v>
      </c>
      <c r="BE229" s="32">
        <f t="shared" si="111"/>
        <v>8.2098999999999993</v>
      </c>
      <c r="BF229" s="32">
        <f t="shared" si="111"/>
        <v>0</v>
      </c>
      <c r="BG229" s="33"/>
      <c r="BH229" s="32">
        <f t="shared" si="104"/>
        <v>14.5062</v>
      </c>
      <c r="BI229" s="32">
        <f t="shared" si="104"/>
        <v>1123.9744047619047</v>
      </c>
      <c r="BJ229" s="32">
        <f t="shared" si="104"/>
        <v>0</v>
      </c>
      <c r="BL229" s="32">
        <f t="shared" si="105"/>
        <v>0</v>
      </c>
      <c r="BM229" s="32">
        <f t="shared" si="105"/>
        <v>1108.3364999999999</v>
      </c>
      <c r="BN229" s="32">
        <f t="shared" si="105"/>
        <v>0</v>
      </c>
      <c r="BP229" s="32">
        <f t="shared" si="106"/>
        <v>14.5062</v>
      </c>
      <c r="BQ229" s="32">
        <f t="shared" si="106"/>
        <v>8.2098999999999993</v>
      </c>
      <c r="BR229" s="32">
        <f t="shared" si="106"/>
        <v>0</v>
      </c>
      <c r="BT229" s="32">
        <f t="shared" si="107"/>
        <v>14.5062</v>
      </c>
      <c r="BU229" s="32">
        <f t="shared" si="107"/>
        <v>1116.5463999999999</v>
      </c>
      <c r="BV229" s="32">
        <f t="shared" si="107"/>
        <v>0</v>
      </c>
      <c r="BX229" s="3">
        <v>0</v>
      </c>
      <c r="BY229" s="3">
        <v>0</v>
      </c>
      <c r="BZ229" s="3">
        <v>0</v>
      </c>
    </row>
    <row r="230" spans="1:78" x14ac:dyDescent="0.2">
      <c r="A230" s="207"/>
      <c r="B230" s="207"/>
      <c r="C230" s="34" t="s">
        <v>266</v>
      </c>
      <c r="D230" s="35">
        <v>-9999999</v>
      </c>
      <c r="E230" s="35">
        <v>-9999999</v>
      </c>
      <c r="F230" s="35">
        <v>-9999999</v>
      </c>
      <c r="G230" s="26"/>
      <c r="H230" s="35">
        <v>-9999999</v>
      </c>
      <c r="I230" s="35">
        <v>-9999999</v>
      </c>
      <c r="J230" s="35">
        <v>-9999999</v>
      </c>
      <c r="K230" s="26"/>
      <c r="L230" s="28">
        <f>+AB230</f>
        <v>3046.3020000000001</v>
      </c>
      <c r="M230" s="28">
        <f>+AC230</f>
        <v>10114.596799999999</v>
      </c>
      <c r="N230" s="28">
        <f t="shared" si="112"/>
        <v>4168.8864000000003</v>
      </c>
      <c r="P230" s="28">
        <f>+AF230</f>
        <v>0</v>
      </c>
      <c r="Q230" s="28">
        <f>+AG230</f>
        <v>197.0376</v>
      </c>
      <c r="R230" s="28">
        <f t="shared" si="113"/>
        <v>328.10680000000002</v>
      </c>
      <c r="T230" s="29">
        <v>420</v>
      </c>
      <c r="U230" s="29">
        <v>1232</v>
      </c>
      <c r="V230" s="29">
        <v>432</v>
      </c>
      <c r="X230" s="55">
        <v>0</v>
      </c>
      <c r="Y230" s="55">
        <v>24</v>
      </c>
      <c r="Z230" s="55">
        <v>34</v>
      </c>
      <c r="AB230" s="28">
        <f t="shared" si="102"/>
        <v>3046.3020000000001</v>
      </c>
      <c r="AC230" s="28">
        <f t="shared" si="102"/>
        <v>10114.596799999999</v>
      </c>
      <c r="AD230" s="28">
        <f t="shared" si="102"/>
        <v>4168.8864000000003</v>
      </c>
      <c r="AF230" s="28">
        <f t="shared" si="108"/>
        <v>0</v>
      </c>
      <c r="AG230" s="28">
        <f t="shared" si="108"/>
        <v>197.0376</v>
      </c>
      <c r="AH230" s="28">
        <f t="shared" si="108"/>
        <v>328.10680000000002</v>
      </c>
      <c r="AJ230" s="28">
        <f t="shared" ref="AJ230:AL233" si="114">IF(BX230=0,+L230/$AK$5,L230)</f>
        <v>2901.24</v>
      </c>
      <c r="AK230" s="28">
        <f t="shared" si="114"/>
        <v>9632.9493333333321</v>
      </c>
      <c r="AL230" s="28">
        <f t="shared" si="114"/>
        <v>3970.3679999999999</v>
      </c>
      <c r="AN230" s="28">
        <f t="shared" si="103"/>
        <v>0</v>
      </c>
      <c r="AO230" s="28">
        <f t="shared" si="103"/>
        <v>197.0376</v>
      </c>
      <c r="AP230" s="28">
        <f t="shared" si="103"/>
        <v>328.10680000000002</v>
      </c>
      <c r="AR230" s="31"/>
      <c r="AS230" s="31"/>
      <c r="AT230" s="31"/>
      <c r="AV230" s="31"/>
      <c r="AW230" s="31"/>
      <c r="AX230" s="31"/>
      <c r="AZ230" s="32">
        <f t="shared" si="110"/>
        <v>0</v>
      </c>
      <c r="BA230" s="32">
        <f t="shared" si="110"/>
        <v>0</v>
      </c>
      <c r="BB230" s="32">
        <f t="shared" si="110"/>
        <v>0</v>
      </c>
      <c r="BD230" s="32">
        <f t="shared" si="111"/>
        <v>0</v>
      </c>
      <c r="BE230" s="32">
        <f t="shared" si="111"/>
        <v>0</v>
      </c>
      <c r="BF230" s="32">
        <f t="shared" si="111"/>
        <v>0</v>
      </c>
      <c r="BG230" s="33"/>
      <c r="BH230" s="32">
        <f t="shared" si="104"/>
        <v>0</v>
      </c>
      <c r="BI230" s="32">
        <f t="shared" si="104"/>
        <v>0</v>
      </c>
      <c r="BJ230" s="32">
        <f t="shared" si="104"/>
        <v>0</v>
      </c>
      <c r="BL230" s="32">
        <f t="shared" si="105"/>
        <v>0</v>
      </c>
      <c r="BM230" s="32">
        <f t="shared" si="105"/>
        <v>0</v>
      </c>
      <c r="BN230" s="32">
        <f t="shared" si="105"/>
        <v>0</v>
      </c>
      <c r="BP230" s="32">
        <f t="shared" si="106"/>
        <v>0</v>
      </c>
      <c r="BQ230" s="32">
        <f t="shared" si="106"/>
        <v>0</v>
      </c>
      <c r="BR230" s="32">
        <f t="shared" si="106"/>
        <v>0</v>
      </c>
      <c r="BT230" s="32">
        <f t="shared" si="107"/>
        <v>0</v>
      </c>
      <c r="BU230" s="32">
        <f t="shared" si="107"/>
        <v>0</v>
      </c>
      <c r="BV230" s="32">
        <f t="shared" si="107"/>
        <v>0</v>
      </c>
      <c r="BX230" s="3">
        <v>0</v>
      </c>
      <c r="BY230" s="3">
        <v>0</v>
      </c>
      <c r="BZ230" s="3">
        <v>0</v>
      </c>
    </row>
    <row r="231" spans="1:78" x14ac:dyDescent="0.2">
      <c r="A231" s="207"/>
      <c r="B231" s="207"/>
      <c r="C231" s="34" t="s">
        <v>267</v>
      </c>
      <c r="D231" s="27">
        <v>137</v>
      </c>
      <c r="E231" s="35">
        <v>-9999999</v>
      </c>
      <c r="F231" s="35">
        <v>-9999999</v>
      </c>
      <c r="G231" s="26"/>
      <c r="H231" s="27">
        <v>6</v>
      </c>
      <c r="I231" s="35">
        <v>-9999999</v>
      </c>
      <c r="J231" s="35">
        <v>-9999999</v>
      </c>
      <c r="K231" s="26"/>
      <c r="L231" s="28">
        <f>+D231*L$5</f>
        <v>993.67470000000003</v>
      </c>
      <c r="M231" s="28">
        <f>+AC231</f>
        <v>5566.3121999999994</v>
      </c>
      <c r="N231" s="28">
        <f t="shared" si="112"/>
        <v>5751.5191999999997</v>
      </c>
      <c r="P231" s="28">
        <f t="shared" si="101"/>
        <v>43.518599999999999</v>
      </c>
      <c r="Q231" s="28">
        <f>+AG231</f>
        <v>32.839599999999997</v>
      </c>
      <c r="R231" s="28">
        <f t="shared" si="113"/>
        <v>38.6008</v>
      </c>
      <c r="T231" s="29">
        <v>370</v>
      </c>
      <c r="U231" s="29">
        <v>678</v>
      </c>
      <c r="V231" s="29">
        <v>596</v>
      </c>
      <c r="X231" s="55">
        <v>0</v>
      </c>
      <c r="Y231" s="55">
        <v>4</v>
      </c>
      <c r="Z231" s="55">
        <v>4</v>
      </c>
      <c r="AB231" s="28">
        <f t="shared" si="102"/>
        <v>2683.6469999999999</v>
      </c>
      <c r="AC231" s="28">
        <f t="shared" si="102"/>
        <v>5566.3121999999994</v>
      </c>
      <c r="AD231" s="28">
        <f t="shared" si="102"/>
        <v>5751.5191999999997</v>
      </c>
      <c r="AF231" s="28">
        <f t="shared" si="108"/>
        <v>0</v>
      </c>
      <c r="AG231" s="28">
        <f t="shared" si="108"/>
        <v>32.839599999999997</v>
      </c>
      <c r="AH231" s="28">
        <f t="shared" si="108"/>
        <v>38.6008</v>
      </c>
      <c r="AJ231" s="28">
        <f t="shared" si="114"/>
        <v>946.35685714285717</v>
      </c>
      <c r="AK231" s="28">
        <f t="shared" si="114"/>
        <v>5301.2497142857137</v>
      </c>
      <c r="AL231" s="28">
        <f t="shared" si="114"/>
        <v>5477.6373333333331</v>
      </c>
      <c r="AN231" s="28">
        <f t="shared" si="103"/>
        <v>0</v>
      </c>
      <c r="AO231" s="28">
        <f t="shared" si="103"/>
        <v>32.839599999999997</v>
      </c>
      <c r="AP231" s="28">
        <f t="shared" si="103"/>
        <v>38.6008</v>
      </c>
      <c r="AR231" s="31"/>
      <c r="AS231" s="31"/>
      <c r="AT231" s="31"/>
      <c r="AV231" s="31"/>
      <c r="AW231" s="31"/>
      <c r="AX231" s="31"/>
      <c r="AZ231" s="32">
        <f t="shared" si="110"/>
        <v>1737.2901428571427</v>
      </c>
      <c r="BA231" s="32">
        <f t="shared" si="110"/>
        <v>0</v>
      </c>
      <c r="BB231" s="32">
        <f t="shared" si="110"/>
        <v>0</v>
      </c>
      <c r="BD231" s="32">
        <f t="shared" si="111"/>
        <v>-43.518599999999999</v>
      </c>
      <c r="BE231" s="32">
        <f t="shared" si="111"/>
        <v>0</v>
      </c>
      <c r="BF231" s="32">
        <f t="shared" si="111"/>
        <v>0</v>
      </c>
      <c r="BG231" s="33"/>
      <c r="BH231" s="32">
        <f t="shared" si="104"/>
        <v>1693.7715428571425</v>
      </c>
      <c r="BI231" s="32">
        <f t="shared" si="104"/>
        <v>0</v>
      </c>
      <c r="BJ231" s="32">
        <f t="shared" si="104"/>
        <v>0</v>
      </c>
      <c r="BL231" s="32">
        <f t="shared" si="105"/>
        <v>1689.9722999999999</v>
      </c>
      <c r="BM231" s="32">
        <f t="shared" si="105"/>
        <v>0</v>
      </c>
      <c r="BN231" s="32">
        <f t="shared" si="105"/>
        <v>0</v>
      </c>
      <c r="BP231" s="32">
        <f t="shared" si="106"/>
        <v>-43.518599999999999</v>
      </c>
      <c r="BQ231" s="32">
        <f t="shared" si="106"/>
        <v>0</v>
      </c>
      <c r="BR231" s="32">
        <f t="shared" si="106"/>
        <v>0</v>
      </c>
      <c r="BT231" s="32">
        <f t="shared" si="107"/>
        <v>1646.4536999999998</v>
      </c>
      <c r="BU231" s="32">
        <f t="shared" si="107"/>
        <v>0</v>
      </c>
      <c r="BV231" s="32">
        <f t="shared" si="107"/>
        <v>0</v>
      </c>
      <c r="BX231" s="3">
        <v>0</v>
      </c>
      <c r="BY231" s="3">
        <v>0</v>
      </c>
      <c r="BZ231" s="3">
        <v>0</v>
      </c>
    </row>
    <row r="232" spans="1:78" x14ac:dyDescent="0.2">
      <c r="A232" s="207"/>
      <c r="B232" s="207"/>
      <c r="C232" s="34" t="s">
        <v>268</v>
      </c>
      <c r="D232" s="39">
        <v>0</v>
      </c>
      <c r="E232" s="39">
        <v>146</v>
      </c>
      <c r="F232" s="39">
        <v>22</v>
      </c>
      <c r="G232" s="26"/>
      <c r="H232" s="39">
        <v>0</v>
      </c>
      <c r="I232" s="39">
        <v>18</v>
      </c>
      <c r="J232" s="39">
        <v>0</v>
      </c>
      <c r="K232" s="26"/>
      <c r="L232" s="28">
        <f>+D232*L$5</f>
        <v>0</v>
      </c>
      <c r="M232" s="28">
        <f t="shared" ref="M232:N235" si="115">+E232*M$5</f>
        <v>1198.6453999999999</v>
      </c>
      <c r="N232" s="28">
        <f t="shared" si="115"/>
        <v>212.30439999999999</v>
      </c>
      <c r="P232" s="28">
        <f t="shared" si="101"/>
        <v>0</v>
      </c>
      <c r="Q232" s="28">
        <f t="shared" si="101"/>
        <v>147.7782</v>
      </c>
      <c r="R232" s="28">
        <f t="shared" si="101"/>
        <v>0</v>
      </c>
      <c r="T232" s="29">
        <v>0</v>
      </c>
      <c r="U232" s="29">
        <v>146</v>
      </c>
      <c r="V232" s="29">
        <v>22</v>
      </c>
      <c r="X232" s="55">
        <v>0</v>
      </c>
      <c r="Y232" s="55">
        <v>18</v>
      </c>
      <c r="Z232" s="55">
        <v>0</v>
      </c>
      <c r="AB232" s="28">
        <f t="shared" si="102"/>
        <v>0</v>
      </c>
      <c r="AC232" s="28">
        <f t="shared" si="102"/>
        <v>1198.6453999999999</v>
      </c>
      <c r="AD232" s="28">
        <f t="shared" si="102"/>
        <v>212.30439999999999</v>
      </c>
      <c r="AF232" s="28">
        <f t="shared" si="108"/>
        <v>0</v>
      </c>
      <c r="AG232" s="28">
        <f t="shared" si="108"/>
        <v>147.7782</v>
      </c>
      <c r="AH232" s="28">
        <f t="shared" si="108"/>
        <v>0</v>
      </c>
      <c r="AJ232" s="28">
        <f t="shared" si="114"/>
        <v>0</v>
      </c>
      <c r="AK232" s="28">
        <f t="shared" si="114"/>
        <v>1141.5670476190476</v>
      </c>
      <c r="AL232" s="28">
        <f t="shared" si="114"/>
        <v>202.19466666666665</v>
      </c>
      <c r="AN232" s="28">
        <f t="shared" si="103"/>
        <v>0</v>
      </c>
      <c r="AO232" s="28">
        <f t="shared" si="103"/>
        <v>147.7782</v>
      </c>
      <c r="AP232" s="28">
        <f t="shared" si="103"/>
        <v>0</v>
      </c>
      <c r="AR232" s="31"/>
      <c r="AS232" s="31"/>
      <c r="AT232" s="31"/>
      <c r="AV232" s="31"/>
      <c r="AW232" s="31"/>
      <c r="AX232" s="31"/>
      <c r="AZ232" s="32">
        <f t="shared" si="110"/>
        <v>0</v>
      </c>
      <c r="BA232" s="32">
        <f t="shared" si="110"/>
        <v>0</v>
      </c>
      <c r="BB232" s="32">
        <f t="shared" si="110"/>
        <v>0</v>
      </c>
      <c r="BD232" s="32">
        <f t="shared" si="111"/>
        <v>0</v>
      </c>
      <c r="BE232" s="32">
        <f t="shared" si="111"/>
        <v>0</v>
      </c>
      <c r="BF232" s="32">
        <f t="shared" si="111"/>
        <v>0</v>
      </c>
      <c r="BG232" s="33"/>
      <c r="BH232" s="32">
        <f t="shared" si="104"/>
        <v>0</v>
      </c>
      <c r="BI232" s="32">
        <f t="shared" si="104"/>
        <v>0</v>
      </c>
      <c r="BJ232" s="32">
        <f t="shared" si="104"/>
        <v>0</v>
      </c>
      <c r="BL232" s="32">
        <f t="shared" si="105"/>
        <v>0</v>
      </c>
      <c r="BM232" s="32">
        <f t="shared" si="105"/>
        <v>0</v>
      </c>
      <c r="BN232" s="32">
        <f t="shared" si="105"/>
        <v>0</v>
      </c>
      <c r="BP232" s="32">
        <f t="shared" si="106"/>
        <v>0</v>
      </c>
      <c r="BQ232" s="32">
        <f t="shared" si="106"/>
        <v>0</v>
      </c>
      <c r="BR232" s="32">
        <f t="shared" si="106"/>
        <v>0</v>
      </c>
      <c r="BT232" s="32">
        <f t="shared" si="107"/>
        <v>0</v>
      </c>
      <c r="BU232" s="32">
        <f t="shared" si="107"/>
        <v>0</v>
      </c>
      <c r="BV232" s="32">
        <f t="shared" si="107"/>
        <v>0</v>
      </c>
      <c r="BX232" s="3">
        <v>0</v>
      </c>
      <c r="BY232" s="3">
        <v>0</v>
      </c>
      <c r="BZ232" s="3">
        <v>0</v>
      </c>
    </row>
    <row r="233" spans="1:78" x14ac:dyDescent="0.2">
      <c r="A233" s="208"/>
      <c r="B233" s="208"/>
      <c r="C233" s="40" t="s">
        <v>269</v>
      </c>
      <c r="D233" s="27">
        <v>0</v>
      </c>
      <c r="E233" s="25">
        <v>1308</v>
      </c>
      <c r="F233" s="27">
        <v>2</v>
      </c>
      <c r="G233" s="26"/>
      <c r="H233" s="27">
        <v>0</v>
      </c>
      <c r="I233" s="27">
        <v>0</v>
      </c>
      <c r="J233" s="27">
        <v>0</v>
      </c>
      <c r="K233" s="26"/>
      <c r="L233" s="28">
        <f>+D233*L$5</f>
        <v>0</v>
      </c>
      <c r="M233" s="28">
        <f t="shared" si="115"/>
        <v>10738.549199999999</v>
      </c>
      <c r="N233" s="28">
        <f t="shared" si="115"/>
        <v>19.3004</v>
      </c>
      <c r="P233" s="28">
        <f t="shared" si="101"/>
        <v>0</v>
      </c>
      <c r="Q233" s="28">
        <f t="shared" si="101"/>
        <v>0</v>
      </c>
      <c r="R233" s="28">
        <f t="shared" si="101"/>
        <v>0</v>
      </c>
      <c r="T233" s="29">
        <v>1530</v>
      </c>
      <c r="U233" s="29">
        <v>547</v>
      </c>
      <c r="V233" s="29">
        <v>267</v>
      </c>
      <c r="X233" s="54">
        <v>42</v>
      </c>
      <c r="Y233" s="54">
        <v>30</v>
      </c>
      <c r="Z233" s="54">
        <v>85</v>
      </c>
      <c r="AA233" s="36"/>
      <c r="AB233" s="28">
        <f t="shared" si="102"/>
        <v>11097.243</v>
      </c>
      <c r="AC233" s="28">
        <f t="shared" si="102"/>
        <v>4490.8152999999993</v>
      </c>
      <c r="AD233" s="28">
        <f t="shared" si="102"/>
        <v>2576.6034</v>
      </c>
      <c r="AF233" s="28">
        <f t="shared" si="108"/>
        <v>304.6302</v>
      </c>
      <c r="AG233" s="28">
        <f t="shared" ref="AG233:AH235" si="116">+Y233*AG$5</f>
        <v>246.29699999999997</v>
      </c>
      <c r="AH233" s="28">
        <f t="shared" si="116"/>
        <v>820.26699999999994</v>
      </c>
      <c r="AJ233" s="28">
        <f t="shared" si="114"/>
        <v>0</v>
      </c>
      <c r="AK233" s="28">
        <f t="shared" si="114"/>
        <v>10227.189714285714</v>
      </c>
      <c r="AL233" s="28">
        <f t="shared" si="114"/>
        <v>18.381333333333334</v>
      </c>
      <c r="AN233" s="28">
        <f t="shared" si="103"/>
        <v>304.6302</v>
      </c>
      <c r="AO233" s="28">
        <f t="shared" si="103"/>
        <v>246.29699999999997</v>
      </c>
      <c r="AP233" s="28">
        <f t="shared" si="103"/>
        <v>820.26699999999994</v>
      </c>
      <c r="AR233" s="31"/>
      <c r="AS233" s="31"/>
      <c r="AT233" s="31"/>
      <c r="AV233" s="31"/>
      <c r="AW233" s="31"/>
      <c r="AX233" s="31"/>
      <c r="AZ233" s="32">
        <f t="shared" si="110"/>
        <v>11097.243</v>
      </c>
      <c r="BA233" s="32">
        <f t="shared" si="110"/>
        <v>-5736.3744142857149</v>
      </c>
      <c r="BB233" s="32">
        <f t="shared" si="110"/>
        <v>2558.2220666666667</v>
      </c>
      <c r="BD233" s="32">
        <f t="shared" si="111"/>
        <v>304.6302</v>
      </c>
      <c r="BE233" s="32">
        <f t="shared" si="111"/>
        <v>246.29699999999997</v>
      </c>
      <c r="BF233" s="32">
        <f t="shared" si="111"/>
        <v>820.26699999999994</v>
      </c>
      <c r="BG233" s="33"/>
      <c r="BH233" s="32">
        <f t="shared" si="104"/>
        <v>11401.8732</v>
      </c>
      <c r="BI233" s="32">
        <f t="shared" si="104"/>
        <v>-5490.0774142857153</v>
      </c>
      <c r="BJ233" s="32">
        <f t="shared" si="104"/>
        <v>3378.4890666666665</v>
      </c>
      <c r="BL233" s="32">
        <f t="shared" si="105"/>
        <v>11097.243</v>
      </c>
      <c r="BM233" s="32">
        <f t="shared" si="105"/>
        <v>-6247.7339000000002</v>
      </c>
      <c r="BN233" s="32">
        <f t="shared" si="105"/>
        <v>2557.3029999999999</v>
      </c>
      <c r="BP233" s="32">
        <f t="shared" si="106"/>
        <v>304.6302</v>
      </c>
      <c r="BQ233" s="32">
        <f t="shared" si="106"/>
        <v>246.29699999999997</v>
      </c>
      <c r="BR233" s="32">
        <f t="shared" si="106"/>
        <v>820.26699999999994</v>
      </c>
      <c r="BT233" s="32">
        <f t="shared" si="107"/>
        <v>11401.8732</v>
      </c>
      <c r="BU233" s="32">
        <f t="shared" si="107"/>
        <v>-6001.4369000000006</v>
      </c>
      <c r="BV233" s="32">
        <f t="shared" si="107"/>
        <v>3377.5699999999997</v>
      </c>
      <c r="BX233" s="3">
        <v>0</v>
      </c>
      <c r="BY233" s="3">
        <v>0</v>
      </c>
      <c r="BZ233" s="3">
        <v>0</v>
      </c>
    </row>
    <row r="234" spans="1:78" x14ac:dyDescent="0.2">
      <c r="A234" s="209" t="s">
        <v>270</v>
      </c>
      <c r="B234" s="210"/>
      <c r="C234" s="210"/>
      <c r="D234" s="71">
        <f>SUMIF(D9:D233,"&gt;=0")</f>
        <v>143329789</v>
      </c>
      <c r="E234" s="71">
        <f t="shared" ref="E234:J234" si="117">SUMIF(E9:E233,"&gt;=0")</f>
        <v>144911957</v>
      </c>
      <c r="F234" s="71">
        <f t="shared" si="117"/>
        <v>134619375</v>
      </c>
      <c r="G234" s="71">
        <f t="shared" si="117"/>
        <v>0</v>
      </c>
      <c r="H234" s="71">
        <f t="shared" si="117"/>
        <v>107699833</v>
      </c>
      <c r="I234" s="71">
        <f t="shared" si="117"/>
        <v>110151467</v>
      </c>
      <c r="J234" s="71">
        <f t="shared" si="117"/>
        <v>99920909</v>
      </c>
      <c r="K234" s="26"/>
      <c r="L234" s="72">
        <f>+D234*L$5</f>
        <v>1039585292.5958999</v>
      </c>
      <c r="M234" s="72">
        <f t="shared" si="115"/>
        <v>1189712675.7742999</v>
      </c>
      <c r="N234" s="72">
        <f t="shared" si="115"/>
        <v>1299103892.625</v>
      </c>
      <c r="P234" s="72">
        <f t="shared" si="101"/>
        <v>781157658.73230004</v>
      </c>
      <c r="Q234" s="72">
        <f t="shared" si="101"/>
        <v>904332528.92329991</v>
      </c>
      <c r="R234" s="72">
        <f t="shared" si="101"/>
        <v>964256756.03180003</v>
      </c>
      <c r="T234" s="71">
        <f>SUMIF(T9:T233,"&gt;=0")</f>
        <v>96916221</v>
      </c>
      <c r="U234" s="71">
        <f>SUMIF(U9:U233,"&gt;=0")</f>
        <v>89468019</v>
      </c>
      <c r="V234" s="71">
        <f>SUMIF(V9:V233,"&gt;=0")</f>
        <v>87921329</v>
      </c>
      <c r="W234" s="71"/>
      <c r="X234" s="71">
        <f>SUMIF(X9:X233,"&gt;=0")</f>
        <v>101954898</v>
      </c>
      <c r="Y234" s="71">
        <f>SUMIF(Y9:Y233,"&gt;=0")</f>
        <v>103690070</v>
      </c>
      <c r="Z234" s="71">
        <f>SUMIF(Z9:Z233,"&gt;=0")</f>
        <v>103126882</v>
      </c>
      <c r="AB234" s="28">
        <f t="shared" si="102"/>
        <v>702943042.53509998</v>
      </c>
      <c r="AC234" s="28">
        <f>+U234*AC$5</f>
        <v>734523489.18809998</v>
      </c>
      <c r="AD234" s="28">
        <f>+V234*AD$5</f>
        <v>848458409.11580002</v>
      </c>
      <c r="AF234" s="28">
        <f t="shared" si="108"/>
        <v>739489070.68379998</v>
      </c>
      <c r="AG234" s="28">
        <f t="shared" si="116"/>
        <v>851285105.69299996</v>
      </c>
      <c r="AH234" s="28">
        <f t="shared" si="116"/>
        <v>995195036.67639995</v>
      </c>
      <c r="AJ234" s="28">
        <f t="shared" ref="AJ234:AL235" si="118">+L234/$AK$5</f>
        <v>990081231.04371417</v>
      </c>
      <c r="AK234" s="28">
        <f t="shared" si="118"/>
        <v>1133059691.2136188</v>
      </c>
      <c r="AL234" s="28">
        <f t="shared" si="118"/>
        <v>1237241802.5</v>
      </c>
      <c r="AN234" s="28">
        <f t="shared" si="103"/>
        <v>739489070.68379998</v>
      </c>
      <c r="AO234" s="28">
        <f t="shared" si="103"/>
        <v>851285105.69299996</v>
      </c>
      <c r="AP234" s="28">
        <f t="shared" si="103"/>
        <v>995195036.67639995</v>
      </c>
      <c r="AR234" s="31"/>
      <c r="AS234" s="31"/>
      <c r="AT234" s="31"/>
      <c r="AV234" s="31"/>
      <c r="AW234" s="31"/>
      <c r="AX234" s="31"/>
      <c r="AZ234" s="32">
        <f>SUM(AZ9:AZ233)</f>
        <v>-314071202.45039988</v>
      </c>
      <c r="BA234" s="32">
        <f>SUM(BA9:BA233)</f>
        <v>-438471994.68712819</v>
      </c>
      <c r="BB234" s="32">
        <f>SUM(BB9:BB233)</f>
        <v>-473400767.23533338</v>
      </c>
      <c r="BD234" s="32">
        <f>SUM(BD9:BD233)</f>
        <v>-55792926.839699961</v>
      </c>
      <c r="BE234" s="32">
        <f>SUM(BE9:BE233)</f>
        <v>-86105661.077199891</v>
      </c>
      <c r="BF234" s="32">
        <f>SUM(BF9:BF233)</f>
        <v>-43244041.981000043</v>
      </c>
      <c r="BG234" s="33"/>
      <c r="BH234" s="32">
        <f>SUM(BH9:BH233)</f>
        <v>-369864129.2901001</v>
      </c>
      <c r="BI234" s="32">
        <f>+BA234+BE234</f>
        <v>-524577655.76432806</v>
      </c>
      <c r="BJ234" s="32">
        <f>+BB234+BF234</f>
        <v>-516644809.21633345</v>
      </c>
      <c r="BL234" s="32">
        <f>SUM(BL9:BL233)</f>
        <v>-358412103.32129973</v>
      </c>
      <c r="BM234" s="32">
        <f>SUM(BM9:BM233)</f>
        <v>-489543119.06099969</v>
      </c>
      <c r="BN234" s="32">
        <f>SUM(BN9:BN233)</f>
        <v>-528977787.79300004</v>
      </c>
      <c r="BP234" s="32">
        <f>SUM(BP9:BP233)</f>
        <v>-55792926.839699961</v>
      </c>
      <c r="BQ234" s="32">
        <f>SUM(BQ9:BQ233)</f>
        <v>-86105661.077199891</v>
      </c>
      <c r="BR234" s="32">
        <f>SUM(BR9:BR233)</f>
        <v>-43244041.981000043</v>
      </c>
      <c r="BT234" s="32">
        <f>SUM(BT9:BT233)</f>
        <v>-414205030.16099989</v>
      </c>
      <c r="BU234" s="32">
        <f>SUM(BU9:BU233)</f>
        <v>-575648780.13820004</v>
      </c>
      <c r="BV234" s="32">
        <f>SUM(BV9:BV233)</f>
        <v>-572221829.77400005</v>
      </c>
      <c r="BX234" s="3">
        <v>0</v>
      </c>
      <c r="BY234" s="3">
        <v>0</v>
      </c>
      <c r="BZ234" s="3">
        <v>0</v>
      </c>
    </row>
    <row r="235" spans="1:78" ht="11.25" customHeight="1" x14ac:dyDescent="0.2">
      <c r="A235" s="73"/>
      <c r="B235" s="73"/>
      <c r="C235" s="7"/>
      <c r="D235" s="127">
        <f>SUM(D9:D233)-COUNTIF(D9:D233, "=-9999999")*(-9999999)</f>
        <v>143329789</v>
      </c>
      <c r="E235" s="127">
        <f>SUM(E9:E233)-COUNTIF(E9:E233, "=-9999999")*(-9999999)</f>
        <v>144911957</v>
      </c>
      <c r="F235" s="127">
        <f>SUM(F9:F233)-COUNTIF(F9:F233, "=-9999999")*(-9999999)</f>
        <v>134619375</v>
      </c>
      <c r="G235" s="8"/>
      <c r="H235" s="127">
        <f>SUM(H9:H233)-COUNTIF(H9:H233, "=-9999999")*(-9999999)</f>
        <v>107699833</v>
      </c>
      <c r="I235" s="127">
        <f>SUM(I9:I233)-COUNTIF(I9:I233, "=-9999999")*(-9999999)</f>
        <v>110151467</v>
      </c>
      <c r="J235" s="127">
        <f>SUM(J9:J233)-COUNTIF(J9:J233, "=-9999999")*(-9999999)</f>
        <v>99920909</v>
      </c>
      <c r="L235" s="75">
        <f>+D235*L$5</f>
        <v>1039585292.5958999</v>
      </c>
      <c r="M235" s="75">
        <f t="shared" si="115"/>
        <v>1189712675.7742999</v>
      </c>
      <c r="N235" s="75">
        <f t="shared" si="115"/>
        <v>1299103892.625</v>
      </c>
      <c r="P235" s="75">
        <f t="shared" si="101"/>
        <v>781157658.73230004</v>
      </c>
      <c r="Q235" s="75">
        <f t="shared" si="101"/>
        <v>904332528.92329991</v>
      </c>
      <c r="R235" s="75">
        <f t="shared" si="101"/>
        <v>964256756.03180003</v>
      </c>
      <c r="T235" s="127">
        <f>SUM(T9:T233)-COUNTIF(T9:T233, "=-9999999")*(-9999999)</f>
        <v>96916221</v>
      </c>
      <c r="U235" s="127">
        <f>SUM(U9:U233)-COUNTIF(U9:U233, "=-9999999")*(-9999999)</f>
        <v>89468019</v>
      </c>
      <c r="V235" s="127">
        <f>SUM(V9:V233)-COUNTIF(V9:V233, "=-9999999")*(-9999999)</f>
        <v>87921329</v>
      </c>
      <c r="W235" s="8"/>
      <c r="X235" s="127">
        <f>SUM(X9:X233)-COUNTIF(X9:X233, "=-9999999")*(-9999999)</f>
        <v>101954898</v>
      </c>
      <c r="Y235" s="127">
        <f>SUM(Y9:Y233)-COUNTIF(Y9:Y233, "=-9999999")*(-9999999)</f>
        <v>103690070</v>
      </c>
      <c r="Z235" s="127">
        <f>SUM(Z9:Z233)-COUNTIF(Z9:Z233, "=-9999999")*(-9999999)</f>
        <v>103126882</v>
      </c>
      <c r="AB235" s="141">
        <f t="shared" si="102"/>
        <v>702943042.53509998</v>
      </c>
      <c r="AC235" s="135">
        <f>+U235*AC$5</f>
        <v>734523489.18809998</v>
      </c>
      <c r="AD235" s="141">
        <f>+V235*AD$5</f>
        <v>848458409.11580002</v>
      </c>
      <c r="AE235" s="141"/>
      <c r="AF235" s="141">
        <f>+X235*AF$5</f>
        <v>739489070.68379998</v>
      </c>
      <c r="AG235" s="141">
        <f t="shared" si="116"/>
        <v>851285105.69299996</v>
      </c>
      <c r="AH235" s="135">
        <f t="shared" si="116"/>
        <v>995195036.67639995</v>
      </c>
      <c r="AI235" s="135"/>
      <c r="AJ235" s="142">
        <f t="shared" si="118"/>
        <v>990081231.04371417</v>
      </c>
      <c r="AK235" s="142">
        <f t="shared" si="118"/>
        <v>1133059691.2136188</v>
      </c>
      <c r="AL235" s="142">
        <f t="shared" si="118"/>
        <v>1237241802.5</v>
      </c>
      <c r="AM235" s="142"/>
      <c r="AN235" s="142">
        <f>+AF235/$AK$5</f>
        <v>704275305.4131428</v>
      </c>
      <c r="AO235" s="142">
        <f>+AG235/$AK$5</f>
        <v>810747719.70761895</v>
      </c>
      <c r="AP235" s="142">
        <f>+AH235/$AK$5</f>
        <v>947804796.83466661</v>
      </c>
      <c r="AZ235" s="1"/>
      <c r="BA235" s="1"/>
      <c r="BB235" s="1"/>
      <c r="BD235" s="77"/>
      <c r="BE235" s="77"/>
      <c r="BF235" s="77"/>
      <c r="BG235" s="78"/>
      <c r="BH235" s="78">
        <f>AZ234+BD234</f>
        <v>-369864129.29009986</v>
      </c>
      <c r="BI235" s="78">
        <f>BA234+BE234</f>
        <v>-524577655.76432806</v>
      </c>
      <c r="BJ235" s="78">
        <f>BB234+BF234</f>
        <v>-516644809.21633345</v>
      </c>
      <c r="BL235" s="1"/>
      <c r="BM235" s="1"/>
      <c r="BN235" s="1"/>
      <c r="BP235" s="77"/>
      <c r="BQ235" s="77"/>
      <c r="BR235" s="77"/>
      <c r="BT235" s="77"/>
      <c r="BU235" s="77"/>
      <c r="BV235" s="77"/>
      <c r="BX235" s="77"/>
      <c r="BY235" s="77"/>
      <c r="BZ235" s="77"/>
    </row>
    <row r="236" spans="1:78" s="6" customFormat="1" x14ac:dyDescent="0.2">
      <c r="C236" s="79"/>
      <c r="D236" s="8"/>
      <c r="E236" s="8"/>
      <c r="F236" s="8"/>
      <c r="G236" s="8"/>
      <c r="H236" s="8"/>
      <c r="I236" s="8"/>
      <c r="J236" s="8"/>
      <c r="K236" s="8"/>
      <c r="L236" s="71">
        <f>SUMIF(L11:L233,"&gt;=0")</f>
        <v>1061157614.931</v>
      </c>
      <c r="M236" s="71">
        <f>SUMIF(M11:M233,"&gt;=0")</f>
        <v>1223753868.5283992</v>
      </c>
      <c r="N236" s="71">
        <f>SUMIF(N11:N233,"&gt;=0")</f>
        <v>1377177021.4874005</v>
      </c>
      <c r="O236" s="8"/>
      <c r="P236" s="71">
        <f>SUMIF(P11:P233,"&gt;=0")</f>
        <v>795273932.07630026</v>
      </c>
      <c r="Q236" s="71">
        <f>SUMIF(Q11:Q233,"&gt;=0")</f>
        <v>937386776.75880027</v>
      </c>
      <c r="R236" s="71">
        <f>SUMIF(R11:R233,"&gt;=0")</f>
        <v>1038431078.6415998</v>
      </c>
      <c r="S236" s="8"/>
      <c r="T236" s="76"/>
      <c r="U236" s="76"/>
      <c r="V236" s="76"/>
      <c r="W236" s="79"/>
      <c r="X236" s="76"/>
      <c r="Y236" s="76"/>
      <c r="Z236" s="76"/>
      <c r="AA236" s="8"/>
      <c r="AB236" s="133">
        <f>SUMIF(AB11:AB233,"&gt;=0")</f>
        <v>702846097.60049975</v>
      </c>
      <c r="AC236" s="133">
        <f>SUMIF(AC11:AC233,"&gt;=0")</f>
        <v>734408222.19210005</v>
      </c>
      <c r="AD236" s="133">
        <f>SUMIF(AD11:AD233,"&gt;=0")</f>
        <v>848348879.34579968</v>
      </c>
      <c r="AE236" s="134"/>
      <c r="AF236" s="133">
        <f>SUMIF(AF11:AF233,"&gt;=0")</f>
        <v>739480461.2541002</v>
      </c>
      <c r="AG236" s="133">
        <f>SUMIF(AG11:AG233,"&gt;=0")</f>
        <v>851278825.1195004</v>
      </c>
      <c r="AH236" s="133">
        <f>SUMIF(AH11:AH233,"&gt;=0")</f>
        <v>995185733.8836</v>
      </c>
      <c r="AI236" s="135"/>
      <c r="AJ236" s="133">
        <f>SUMIF(AJ11:AJ233,"&gt;=0")</f>
        <v>1015049509.7151427</v>
      </c>
      <c r="AK236" s="133">
        <f>SUMIF(AK11:AK233,"&gt;=0")</f>
        <v>1170038837.7322195</v>
      </c>
      <c r="AL236" s="133">
        <f>SUMIF(AL11:AL233,"&gt;=0")</f>
        <v>1316740071.9793336</v>
      </c>
      <c r="AM236" s="134"/>
      <c r="AN236" s="133">
        <f>SUMIF(AN11:AN233,"&gt;=0")</f>
        <v>739480461.2541002</v>
      </c>
      <c r="AO236" s="133">
        <f>SUMIF(AO11:AO233,"&gt;=0")</f>
        <v>851278825.1195004</v>
      </c>
      <c r="AP236" s="133">
        <f>SUMIF(AP11:AP233,"&gt;=0")</f>
        <v>995185733.8836</v>
      </c>
      <c r="AR236" s="80"/>
      <c r="AS236" s="80"/>
      <c r="AT236" s="80"/>
      <c r="AV236" s="80"/>
      <c r="AW236" s="80"/>
      <c r="AX236" s="80"/>
      <c r="AZ236" s="80"/>
      <c r="BA236" s="80"/>
      <c r="BB236" s="80"/>
      <c r="BD236" s="80"/>
      <c r="BE236" s="80"/>
      <c r="BF236" s="80"/>
      <c r="BG236" s="80"/>
      <c r="BH236" s="80"/>
      <c r="BI236" s="8"/>
      <c r="BJ236" s="8"/>
      <c r="BL236" s="80"/>
      <c r="BM236" s="80"/>
      <c r="BN236" s="80"/>
      <c r="BP236" s="80"/>
      <c r="BQ236" s="80"/>
      <c r="BR236" s="80"/>
      <c r="BT236" s="80"/>
      <c r="BU236" s="80"/>
      <c r="BV236" s="80"/>
      <c r="BX236" s="80"/>
      <c r="BY236" s="80"/>
      <c r="BZ236" s="80"/>
    </row>
    <row r="237" spans="1:78" s="6" customFormat="1" x14ac:dyDescent="0.2">
      <c r="A237" s="211" t="s">
        <v>271</v>
      </c>
      <c r="B237" s="81"/>
      <c r="C237" s="82" t="s">
        <v>295</v>
      </c>
      <c r="D237" s="83">
        <v>0</v>
      </c>
      <c r="E237" s="83">
        <v>0</v>
      </c>
      <c r="F237" s="84">
        <v>0</v>
      </c>
      <c r="G237" s="66"/>
      <c r="H237" s="83">
        <v>0</v>
      </c>
      <c r="I237" s="83">
        <v>0</v>
      </c>
      <c r="J237" s="84">
        <v>0</v>
      </c>
      <c r="K237" s="8"/>
      <c r="L237" s="85">
        <f t="shared" ref="L237:N247" si="119">+D237*L$5</f>
        <v>0</v>
      </c>
      <c r="M237" s="85">
        <f t="shared" si="119"/>
        <v>0</v>
      </c>
      <c r="N237" s="85">
        <f t="shared" si="119"/>
        <v>0</v>
      </c>
      <c r="O237" s="8"/>
      <c r="P237" s="85">
        <f t="shared" si="101"/>
        <v>0</v>
      </c>
      <c r="Q237" s="85">
        <f t="shared" si="101"/>
        <v>0</v>
      </c>
      <c r="R237" s="85">
        <f t="shared" si="101"/>
        <v>0</v>
      </c>
      <c r="S237" s="8"/>
      <c r="T237" s="86">
        <v>0</v>
      </c>
      <c r="U237" s="86">
        <v>0</v>
      </c>
      <c r="V237" s="86">
        <v>0</v>
      </c>
      <c r="X237" s="55">
        <v>0</v>
      </c>
      <c r="Y237" s="55">
        <v>0</v>
      </c>
      <c r="Z237" s="55">
        <v>0</v>
      </c>
      <c r="AA237" s="8"/>
      <c r="AB237" s="28">
        <f t="shared" ref="AB237:AD246" si="120">+T237*AB$5</f>
        <v>0</v>
      </c>
      <c r="AC237" s="28">
        <f t="shared" si="120"/>
        <v>0</v>
      </c>
      <c r="AD237" s="28">
        <f t="shared" si="120"/>
        <v>0</v>
      </c>
      <c r="AF237" s="28">
        <f t="shared" ref="AF237:AH246" si="121">+X237*AF$5</f>
        <v>0</v>
      </c>
      <c r="AG237" s="28">
        <f t="shared" si="121"/>
        <v>0</v>
      </c>
      <c r="AH237" s="28">
        <f t="shared" si="121"/>
        <v>0</v>
      </c>
      <c r="AI237" s="8"/>
      <c r="AJ237" s="28">
        <f>IF(BX237=0,+L237/$AK$5,L237)</f>
        <v>0</v>
      </c>
      <c r="AK237" s="28">
        <f>IF(BY237=0,+M237/$AK$5,M237)</f>
        <v>0</v>
      </c>
      <c r="AL237" s="28">
        <f>IF(BZ237=0,+N237/$AK$5,N237)</f>
        <v>0</v>
      </c>
      <c r="AN237" s="28">
        <f t="shared" ref="AN237:AP246" si="122">+AF237/$AO$5</f>
        <v>0</v>
      </c>
      <c r="AO237" s="28">
        <f t="shared" si="122"/>
        <v>0</v>
      </c>
      <c r="AP237" s="28">
        <f t="shared" si="122"/>
        <v>0</v>
      </c>
      <c r="AR237" s="47"/>
      <c r="AS237" s="47"/>
      <c r="AT237" s="47"/>
      <c r="AV237" s="47"/>
      <c r="AW237" s="47"/>
      <c r="AX237" s="47"/>
      <c r="AZ237" s="32">
        <f t="shared" ref="AZ237:BB246" si="123">IF(BL237=0,0,AB237-AJ237)</f>
        <v>0</v>
      </c>
      <c r="BA237" s="32">
        <f t="shared" si="123"/>
        <v>0</v>
      </c>
      <c r="BB237" s="32">
        <f t="shared" si="123"/>
        <v>0</v>
      </c>
      <c r="BC237" s="3"/>
      <c r="BD237" s="32">
        <f t="shared" ref="BD237:BF246" si="124">IF(BP237=0,0,AN237-P237)</f>
        <v>0</v>
      </c>
      <c r="BE237" s="32">
        <f t="shared" si="124"/>
        <v>0</v>
      </c>
      <c r="BF237" s="32">
        <f t="shared" si="124"/>
        <v>0</v>
      </c>
      <c r="BG237" s="33"/>
      <c r="BH237" s="32">
        <f t="shared" ref="BH237:BJ246" si="125">+AZ237+BD237</f>
        <v>0</v>
      </c>
      <c r="BI237" s="32">
        <f t="shared" si="125"/>
        <v>0</v>
      </c>
      <c r="BJ237" s="32">
        <f t="shared" si="125"/>
        <v>0</v>
      </c>
      <c r="BL237" s="32">
        <f t="shared" ref="BL237:BN246" si="126">+AB237-L237</f>
        <v>0</v>
      </c>
      <c r="BM237" s="32">
        <f t="shared" si="126"/>
        <v>0</v>
      </c>
      <c r="BN237" s="32">
        <f t="shared" si="126"/>
        <v>0</v>
      </c>
      <c r="BO237" s="3"/>
      <c r="BP237" s="32">
        <f t="shared" ref="BP237:BR246" si="127">+AF237-P237</f>
        <v>0</v>
      </c>
      <c r="BQ237" s="32">
        <f t="shared" si="127"/>
        <v>0</v>
      </c>
      <c r="BR237" s="32">
        <f t="shared" si="127"/>
        <v>0</v>
      </c>
      <c r="BT237" s="32">
        <f t="shared" ref="BT237:BV246" si="128">+AR237-AZ237</f>
        <v>0</v>
      </c>
      <c r="BU237" s="32">
        <f t="shared" si="128"/>
        <v>0</v>
      </c>
      <c r="BV237" s="32">
        <f t="shared" si="128"/>
        <v>0</v>
      </c>
      <c r="BX237" s="3">
        <v>0</v>
      </c>
      <c r="BY237" s="3">
        <v>0</v>
      </c>
      <c r="BZ237" s="3">
        <v>0</v>
      </c>
    </row>
    <row r="238" spans="1:78" s="6" customFormat="1" x14ac:dyDescent="0.2">
      <c r="A238" s="212"/>
      <c r="B238" s="87"/>
      <c r="C238" s="88" t="s">
        <v>273</v>
      </c>
      <c r="D238" s="83"/>
      <c r="E238" s="83"/>
      <c r="F238" s="84"/>
      <c r="G238" s="8"/>
      <c r="H238" s="70" t="s">
        <v>274</v>
      </c>
      <c r="I238" s="70" t="s">
        <v>275</v>
      </c>
      <c r="J238" s="70" t="s">
        <v>275</v>
      </c>
      <c r="K238" s="8"/>
      <c r="L238" s="28">
        <f t="shared" si="119"/>
        <v>0</v>
      </c>
      <c r="M238" s="28">
        <f t="shared" si="119"/>
        <v>0</v>
      </c>
      <c r="N238" s="28">
        <f t="shared" si="119"/>
        <v>0</v>
      </c>
      <c r="O238" s="8"/>
      <c r="P238" s="28"/>
      <c r="Q238" s="28"/>
      <c r="R238" s="28"/>
      <c r="S238" s="8"/>
      <c r="T238" s="42">
        <v>0</v>
      </c>
      <c r="U238" s="42">
        <v>0</v>
      </c>
      <c r="V238" s="42">
        <v>0</v>
      </c>
      <c r="X238" s="55">
        <v>0</v>
      </c>
      <c r="Y238" s="55">
        <v>0</v>
      </c>
      <c r="Z238" s="55">
        <v>0</v>
      </c>
      <c r="AA238" s="8"/>
      <c r="AB238" s="28">
        <f t="shared" si="120"/>
        <v>0</v>
      </c>
      <c r="AC238" s="28">
        <f t="shared" si="120"/>
        <v>0</v>
      </c>
      <c r="AD238" s="28">
        <f t="shared" si="120"/>
        <v>0</v>
      </c>
      <c r="AF238" s="28">
        <f t="shared" si="121"/>
        <v>0</v>
      </c>
      <c r="AG238" s="28">
        <f t="shared" si="121"/>
        <v>0</v>
      </c>
      <c r="AH238" s="28">
        <f t="shared" si="121"/>
        <v>0</v>
      </c>
      <c r="AI238" s="8"/>
      <c r="AJ238" s="28">
        <f t="shared" ref="AJ238:AJ246" si="129">IF(BX238=0,+L238/$AK$5,L238)</f>
        <v>0</v>
      </c>
      <c r="AK238" s="28">
        <f t="shared" ref="AK238:AK246" si="130">IF(BY238=0,+M238/$AK$5,M238)</f>
        <v>0</v>
      </c>
      <c r="AL238" s="28">
        <f t="shared" ref="AL238:AL246" si="131">IF(BZ238=0,+N238/$AK$5,N238)</f>
        <v>0</v>
      </c>
      <c r="AN238" s="28">
        <f t="shared" si="122"/>
        <v>0</v>
      </c>
      <c r="AO238" s="28">
        <f t="shared" si="122"/>
        <v>0</v>
      </c>
      <c r="AP238" s="28">
        <f t="shared" si="122"/>
        <v>0</v>
      </c>
      <c r="AR238" s="47"/>
      <c r="AS238" s="47"/>
      <c r="AT238" s="47"/>
      <c r="AV238" s="47"/>
      <c r="AW238" s="47"/>
      <c r="AX238" s="47"/>
      <c r="AZ238" s="32">
        <f t="shared" si="123"/>
        <v>0</v>
      </c>
      <c r="BA238" s="32">
        <f t="shared" si="123"/>
        <v>0</v>
      </c>
      <c r="BB238" s="32">
        <f t="shared" si="123"/>
        <v>0</v>
      </c>
      <c r="BC238" s="3"/>
      <c r="BD238" s="32">
        <f t="shared" si="124"/>
        <v>0</v>
      </c>
      <c r="BE238" s="32">
        <f t="shared" si="124"/>
        <v>0</v>
      </c>
      <c r="BF238" s="32">
        <f t="shared" si="124"/>
        <v>0</v>
      </c>
      <c r="BG238" s="33"/>
      <c r="BH238" s="32">
        <f t="shared" si="125"/>
        <v>0</v>
      </c>
      <c r="BI238" s="32">
        <f t="shared" si="125"/>
        <v>0</v>
      </c>
      <c r="BJ238" s="32">
        <f t="shared" si="125"/>
        <v>0</v>
      </c>
      <c r="BL238" s="32">
        <f t="shared" si="126"/>
        <v>0</v>
      </c>
      <c r="BM238" s="32">
        <f t="shared" si="126"/>
        <v>0</v>
      </c>
      <c r="BN238" s="32">
        <f t="shared" si="126"/>
        <v>0</v>
      </c>
      <c r="BO238" s="3"/>
      <c r="BP238" s="32">
        <f t="shared" si="127"/>
        <v>0</v>
      </c>
      <c r="BQ238" s="32">
        <f t="shared" si="127"/>
        <v>0</v>
      </c>
      <c r="BR238" s="32">
        <f t="shared" si="127"/>
        <v>0</v>
      </c>
      <c r="BT238" s="32">
        <f t="shared" si="128"/>
        <v>0</v>
      </c>
      <c r="BU238" s="32">
        <f t="shared" si="128"/>
        <v>0</v>
      </c>
      <c r="BV238" s="32">
        <f t="shared" si="128"/>
        <v>0</v>
      </c>
      <c r="BX238" s="3">
        <v>0</v>
      </c>
      <c r="BY238" s="3">
        <v>0</v>
      </c>
      <c r="BZ238" s="3">
        <v>0</v>
      </c>
    </row>
    <row r="239" spans="1:78" s="6" customFormat="1" x14ac:dyDescent="0.2">
      <c r="A239" s="212"/>
      <c r="B239" s="87"/>
      <c r="C239" s="88" t="s">
        <v>296</v>
      </c>
      <c r="D239" s="91">
        <v>0</v>
      </c>
      <c r="E239" s="70">
        <v>0</v>
      </c>
      <c r="F239" s="70">
        <v>0</v>
      </c>
      <c r="G239" s="8"/>
      <c r="H239" s="70">
        <v>67</v>
      </c>
      <c r="I239" s="70">
        <v>23</v>
      </c>
      <c r="J239" s="70">
        <v>48</v>
      </c>
      <c r="K239" s="46"/>
      <c r="L239" s="28">
        <f t="shared" si="119"/>
        <v>0</v>
      </c>
      <c r="M239" s="28">
        <f t="shared" si="119"/>
        <v>0</v>
      </c>
      <c r="N239" s="28">
        <f t="shared" si="119"/>
        <v>0</v>
      </c>
      <c r="O239" s="8"/>
      <c r="P239" s="28">
        <f t="shared" si="101"/>
        <v>485.95769999999999</v>
      </c>
      <c r="Q239" s="28">
        <f t="shared" si="101"/>
        <v>188.82769999999999</v>
      </c>
      <c r="R239" s="28">
        <f t="shared" si="101"/>
        <v>463.20960000000002</v>
      </c>
      <c r="S239" s="8"/>
      <c r="T239" s="42">
        <v>0</v>
      </c>
      <c r="U239" s="42">
        <v>0</v>
      </c>
      <c r="V239" s="42">
        <v>0</v>
      </c>
      <c r="X239" s="54">
        <v>67</v>
      </c>
      <c r="Y239" s="54">
        <v>23</v>
      </c>
      <c r="Z239" s="54">
        <v>48</v>
      </c>
      <c r="AA239" s="8"/>
      <c r="AB239" s="28">
        <f t="shared" si="120"/>
        <v>0</v>
      </c>
      <c r="AC239" s="28">
        <f t="shared" si="120"/>
        <v>0</v>
      </c>
      <c r="AD239" s="28">
        <f t="shared" si="120"/>
        <v>0</v>
      </c>
      <c r="AF239" s="28">
        <f t="shared" si="121"/>
        <v>485.95769999999999</v>
      </c>
      <c r="AG239" s="28">
        <f t="shared" si="121"/>
        <v>188.82769999999999</v>
      </c>
      <c r="AH239" s="28">
        <f t="shared" si="121"/>
        <v>463.20960000000002</v>
      </c>
      <c r="AI239" s="8"/>
      <c r="AJ239" s="28">
        <f t="shared" si="129"/>
        <v>0</v>
      </c>
      <c r="AK239" s="28">
        <f t="shared" si="130"/>
        <v>0</v>
      </c>
      <c r="AL239" s="28">
        <f t="shared" si="131"/>
        <v>0</v>
      </c>
      <c r="AN239" s="28">
        <f t="shared" si="122"/>
        <v>485.95769999999999</v>
      </c>
      <c r="AO239" s="28">
        <f t="shared" si="122"/>
        <v>188.82769999999999</v>
      </c>
      <c r="AP239" s="28">
        <f t="shared" si="122"/>
        <v>463.20960000000002</v>
      </c>
      <c r="AR239" s="47"/>
      <c r="AS239" s="47"/>
      <c r="AT239" s="47"/>
      <c r="AV239" s="47"/>
      <c r="AW239" s="47"/>
      <c r="AX239" s="47"/>
      <c r="AZ239" s="32">
        <f t="shared" si="123"/>
        <v>0</v>
      </c>
      <c r="BA239" s="32">
        <f t="shared" si="123"/>
        <v>0</v>
      </c>
      <c r="BB239" s="32">
        <f t="shared" si="123"/>
        <v>0</v>
      </c>
      <c r="BC239" s="3"/>
      <c r="BD239" s="32">
        <f t="shared" si="124"/>
        <v>0</v>
      </c>
      <c r="BE239" s="32">
        <f t="shared" si="124"/>
        <v>0</v>
      </c>
      <c r="BF239" s="32">
        <f t="shared" si="124"/>
        <v>0</v>
      </c>
      <c r="BG239" s="33"/>
      <c r="BH239" s="32">
        <f t="shared" si="125"/>
        <v>0</v>
      </c>
      <c r="BI239" s="32">
        <f t="shared" si="125"/>
        <v>0</v>
      </c>
      <c r="BJ239" s="32">
        <f t="shared" si="125"/>
        <v>0</v>
      </c>
      <c r="BL239" s="32">
        <f t="shared" si="126"/>
        <v>0</v>
      </c>
      <c r="BM239" s="32">
        <f t="shared" si="126"/>
        <v>0</v>
      </c>
      <c r="BN239" s="32">
        <f t="shared" si="126"/>
        <v>0</v>
      </c>
      <c r="BO239" s="3"/>
      <c r="BP239" s="32">
        <f t="shared" si="127"/>
        <v>0</v>
      </c>
      <c r="BQ239" s="32">
        <f t="shared" si="127"/>
        <v>0</v>
      </c>
      <c r="BR239" s="32">
        <f t="shared" si="127"/>
        <v>0</v>
      </c>
      <c r="BT239" s="32">
        <f t="shared" si="128"/>
        <v>0</v>
      </c>
      <c r="BU239" s="32">
        <f t="shared" si="128"/>
        <v>0</v>
      </c>
      <c r="BV239" s="32">
        <f t="shared" si="128"/>
        <v>0</v>
      </c>
      <c r="BX239" s="3">
        <v>0</v>
      </c>
      <c r="BY239" s="3">
        <v>0</v>
      </c>
      <c r="BZ239" s="3">
        <v>0</v>
      </c>
    </row>
    <row r="240" spans="1:78" s="6" customFormat="1" x14ac:dyDescent="0.2">
      <c r="A240" s="212"/>
      <c r="B240" s="87"/>
      <c r="C240" s="88" t="s">
        <v>297</v>
      </c>
      <c r="D240" s="91">
        <v>28</v>
      </c>
      <c r="E240" s="70">
        <v>0</v>
      </c>
      <c r="F240" s="70">
        <v>0</v>
      </c>
      <c r="G240" s="8"/>
      <c r="H240" s="70">
        <v>58</v>
      </c>
      <c r="I240" s="70">
        <v>2</v>
      </c>
      <c r="J240" s="70">
        <v>2</v>
      </c>
      <c r="K240" s="8"/>
      <c r="L240" s="28">
        <f t="shared" si="119"/>
        <v>203.08679999999998</v>
      </c>
      <c r="M240" s="28">
        <f t="shared" si="119"/>
        <v>0</v>
      </c>
      <c r="N240" s="28">
        <f t="shared" si="119"/>
        <v>0</v>
      </c>
      <c r="O240" s="8"/>
      <c r="P240" s="28">
        <f t="shared" si="101"/>
        <v>420.6798</v>
      </c>
      <c r="Q240" s="28">
        <f t="shared" si="101"/>
        <v>16.419799999999999</v>
      </c>
      <c r="R240" s="28">
        <f t="shared" si="101"/>
        <v>19.3004</v>
      </c>
      <c r="S240" s="8"/>
      <c r="T240" s="42">
        <v>28</v>
      </c>
      <c r="U240" s="42">
        <v>0</v>
      </c>
      <c r="V240" s="42">
        <v>0</v>
      </c>
      <c r="X240" s="54">
        <v>58</v>
      </c>
      <c r="Y240" s="54">
        <v>2</v>
      </c>
      <c r="Z240" s="54">
        <v>2</v>
      </c>
      <c r="AA240" s="8"/>
      <c r="AB240" s="28">
        <f t="shared" si="120"/>
        <v>203.08679999999998</v>
      </c>
      <c r="AC240" s="28">
        <f t="shared" si="120"/>
        <v>0</v>
      </c>
      <c r="AD240" s="28">
        <f t="shared" si="120"/>
        <v>0</v>
      </c>
      <c r="AF240" s="28">
        <f t="shared" si="121"/>
        <v>420.6798</v>
      </c>
      <c r="AG240" s="28">
        <f t="shared" si="121"/>
        <v>16.419799999999999</v>
      </c>
      <c r="AH240" s="28">
        <f t="shared" si="121"/>
        <v>19.3004</v>
      </c>
      <c r="AI240" s="8"/>
      <c r="AJ240" s="28">
        <f t="shared" si="129"/>
        <v>193.41599999999997</v>
      </c>
      <c r="AK240" s="28">
        <f t="shared" si="130"/>
        <v>0</v>
      </c>
      <c r="AL240" s="28">
        <f t="shared" si="131"/>
        <v>0</v>
      </c>
      <c r="AN240" s="28">
        <f t="shared" si="122"/>
        <v>420.6798</v>
      </c>
      <c r="AO240" s="28">
        <f t="shared" si="122"/>
        <v>16.419799999999999</v>
      </c>
      <c r="AP240" s="28">
        <f t="shared" si="122"/>
        <v>19.3004</v>
      </c>
      <c r="AR240" s="47"/>
      <c r="AS240" s="47"/>
      <c r="AT240" s="47"/>
      <c r="AV240" s="47"/>
      <c r="AW240" s="47"/>
      <c r="AX240" s="47"/>
      <c r="AZ240" s="32">
        <f t="shared" si="123"/>
        <v>0</v>
      </c>
      <c r="BA240" s="32">
        <f t="shared" si="123"/>
        <v>0</v>
      </c>
      <c r="BB240" s="32">
        <f t="shared" si="123"/>
        <v>0</v>
      </c>
      <c r="BC240" s="3"/>
      <c r="BD240" s="32">
        <f t="shared" si="124"/>
        <v>0</v>
      </c>
      <c r="BE240" s="32">
        <f t="shared" si="124"/>
        <v>0</v>
      </c>
      <c r="BF240" s="32">
        <f t="shared" si="124"/>
        <v>0</v>
      </c>
      <c r="BG240" s="33"/>
      <c r="BH240" s="32">
        <f t="shared" si="125"/>
        <v>0</v>
      </c>
      <c r="BI240" s="32">
        <f t="shared" si="125"/>
        <v>0</v>
      </c>
      <c r="BJ240" s="32">
        <f t="shared" si="125"/>
        <v>0</v>
      </c>
      <c r="BL240" s="32">
        <f t="shared" si="126"/>
        <v>0</v>
      </c>
      <c r="BM240" s="32">
        <f t="shared" si="126"/>
        <v>0</v>
      </c>
      <c r="BN240" s="32">
        <f t="shared" si="126"/>
        <v>0</v>
      </c>
      <c r="BO240" s="3"/>
      <c r="BP240" s="32">
        <f t="shared" si="127"/>
        <v>0</v>
      </c>
      <c r="BQ240" s="32">
        <f t="shared" si="127"/>
        <v>0</v>
      </c>
      <c r="BR240" s="32">
        <f t="shared" si="127"/>
        <v>0</v>
      </c>
      <c r="BT240" s="32">
        <f t="shared" si="128"/>
        <v>0</v>
      </c>
      <c r="BU240" s="32">
        <f t="shared" si="128"/>
        <v>0</v>
      </c>
      <c r="BV240" s="32">
        <f t="shared" si="128"/>
        <v>0</v>
      </c>
      <c r="BX240" s="3">
        <v>0</v>
      </c>
      <c r="BY240" s="3">
        <v>0</v>
      </c>
      <c r="BZ240" s="3">
        <v>0</v>
      </c>
    </row>
    <row r="241" spans="1:78" s="6" customFormat="1" x14ac:dyDescent="0.2">
      <c r="A241" s="212"/>
      <c r="B241" s="87"/>
      <c r="C241" s="88" t="s">
        <v>298</v>
      </c>
      <c r="D241" s="91">
        <v>0</v>
      </c>
      <c r="E241" s="70">
        <v>0</v>
      </c>
      <c r="F241" s="70">
        <v>1</v>
      </c>
      <c r="G241" s="8"/>
      <c r="H241" s="70">
        <v>47</v>
      </c>
      <c r="I241" s="70">
        <v>320</v>
      </c>
      <c r="J241" s="70">
        <v>104</v>
      </c>
      <c r="K241" s="8"/>
      <c r="L241" s="28">
        <f t="shared" si="119"/>
        <v>0</v>
      </c>
      <c r="M241" s="28">
        <f t="shared" si="119"/>
        <v>0</v>
      </c>
      <c r="N241" s="28">
        <f t="shared" si="119"/>
        <v>9.6501999999999999</v>
      </c>
      <c r="O241" s="8"/>
      <c r="P241" s="28">
        <f t="shared" si="101"/>
        <v>340.89569999999998</v>
      </c>
      <c r="Q241" s="28">
        <f t="shared" si="101"/>
        <v>2627.1679999999997</v>
      </c>
      <c r="R241" s="28">
        <f t="shared" si="101"/>
        <v>1003.6208</v>
      </c>
      <c r="S241" s="8"/>
      <c r="T241" s="42">
        <v>0</v>
      </c>
      <c r="U241" s="42">
        <v>0</v>
      </c>
      <c r="V241" s="42">
        <v>1</v>
      </c>
      <c r="X241" s="54">
        <v>47</v>
      </c>
      <c r="Y241" s="54">
        <v>320</v>
      </c>
      <c r="Z241" s="54">
        <v>104</v>
      </c>
      <c r="AA241" s="8"/>
      <c r="AB241" s="28">
        <f t="shared" si="120"/>
        <v>0</v>
      </c>
      <c r="AC241" s="28">
        <f t="shared" si="120"/>
        <v>0</v>
      </c>
      <c r="AD241" s="28">
        <f t="shared" si="120"/>
        <v>9.6501999999999999</v>
      </c>
      <c r="AF241" s="28">
        <f t="shared" si="121"/>
        <v>340.89569999999998</v>
      </c>
      <c r="AG241" s="28">
        <f t="shared" si="121"/>
        <v>2627.1679999999997</v>
      </c>
      <c r="AH241" s="28">
        <f t="shared" si="121"/>
        <v>1003.6208</v>
      </c>
      <c r="AI241" s="8"/>
      <c r="AJ241" s="28">
        <f t="shared" si="129"/>
        <v>0</v>
      </c>
      <c r="AK241" s="28">
        <f t="shared" si="130"/>
        <v>0</v>
      </c>
      <c r="AL241" s="28">
        <f t="shared" si="131"/>
        <v>9.190666666666667</v>
      </c>
      <c r="AN241" s="28">
        <f t="shared" si="122"/>
        <v>340.89569999999998</v>
      </c>
      <c r="AO241" s="28">
        <f t="shared" si="122"/>
        <v>2627.1679999999997</v>
      </c>
      <c r="AP241" s="28">
        <f t="shared" si="122"/>
        <v>1003.6208</v>
      </c>
      <c r="AR241" s="47"/>
      <c r="AS241" s="47"/>
      <c r="AT241" s="47"/>
      <c r="AV241" s="47"/>
      <c r="AW241" s="47"/>
      <c r="AX241" s="47"/>
      <c r="AZ241" s="32">
        <f t="shared" si="123"/>
        <v>0</v>
      </c>
      <c r="BA241" s="32">
        <f t="shared" si="123"/>
        <v>0</v>
      </c>
      <c r="BB241" s="32">
        <f t="shared" si="123"/>
        <v>0</v>
      </c>
      <c r="BC241" s="3"/>
      <c r="BD241" s="32">
        <f t="shared" si="124"/>
        <v>0</v>
      </c>
      <c r="BE241" s="32">
        <f t="shared" si="124"/>
        <v>0</v>
      </c>
      <c r="BF241" s="32">
        <f t="shared" si="124"/>
        <v>0</v>
      </c>
      <c r="BG241" s="33"/>
      <c r="BH241" s="32">
        <f t="shared" si="125"/>
        <v>0</v>
      </c>
      <c r="BI241" s="32">
        <f t="shared" si="125"/>
        <v>0</v>
      </c>
      <c r="BJ241" s="32">
        <f t="shared" si="125"/>
        <v>0</v>
      </c>
      <c r="BL241" s="32">
        <f t="shared" si="126"/>
        <v>0</v>
      </c>
      <c r="BM241" s="32">
        <f t="shared" si="126"/>
        <v>0</v>
      </c>
      <c r="BN241" s="32">
        <f t="shared" si="126"/>
        <v>0</v>
      </c>
      <c r="BO241" s="3"/>
      <c r="BP241" s="32">
        <f t="shared" si="127"/>
        <v>0</v>
      </c>
      <c r="BQ241" s="32">
        <f t="shared" si="127"/>
        <v>0</v>
      </c>
      <c r="BR241" s="32">
        <f t="shared" si="127"/>
        <v>0</v>
      </c>
      <c r="BT241" s="32">
        <f t="shared" si="128"/>
        <v>0</v>
      </c>
      <c r="BU241" s="32">
        <f t="shared" si="128"/>
        <v>0</v>
      </c>
      <c r="BV241" s="32">
        <f t="shared" si="128"/>
        <v>0</v>
      </c>
      <c r="BX241" s="3">
        <v>0</v>
      </c>
      <c r="BY241" s="3">
        <v>0</v>
      </c>
      <c r="BZ241" s="3">
        <v>0</v>
      </c>
    </row>
    <row r="242" spans="1:78" s="6" customFormat="1" x14ac:dyDescent="0.2">
      <c r="A242" s="212"/>
      <c r="B242" s="87"/>
      <c r="C242" s="88" t="s">
        <v>278</v>
      </c>
      <c r="D242" s="89">
        <v>5502</v>
      </c>
      <c r="E242" s="90">
        <v>2085</v>
      </c>
      <c r="F242" s="90">
        <v>6121</v>
      </c>
      <c r="G242" s="66"/>
      <c r="H242" s="70">
        <v>359</v>
      </c>
      <c r="I242" s="70">
        <v>651</v>
      </c>
      <c r="J242" s="70">
        <v>1</v>
      </c>
      <c r="K242" s="66"/>
      <c r="L242" s="28">
        <f t="shared" si="119"/>
        <v>39906.556199999999</v>
      </c>
      <c r="M242" s="28">
        <f t="shared" si="119"/>
        <v>17117.641499999998</v>
      </c>
      <c r="N242" s="28">
        <f t="shared" si="119"/>
        <v>59068.874199999998</v>
      </c>
      <c r="O242" s="8"/>
      <c r="P242" s="28">
        <f t="shared" si="101"/>
        <v>2603.8629000000001</v>
      </c>
      <c r="Q242" s="28">
        <f t="shared" si="101"/>
        <v>5344.6448999999993</v>
      </c>
      <c r="R242" s="28">
        <f t="shared" si="101"/>
        <v>9.6501999999999999</v>
      </c>
      <c r="S242" s="8"/>
      <c r="T242" s="29">
        <v>5502</v>
      </c>
      <c r="U242" s="29">
        <v>2085</v>
      </c>
      <c r="V242" s="29">
        <v>6121</v>
      </c>
      <c r="X242" s="54">
        <v>359</v>
      </c>
      <c r="Y242" s="54">
        <v>651</v>
      </c>
      <c r="Z242" s="54">
        <v>1</v>
      </c>
      <c r="AA242" s="8"/>
      <c r="AB242" s="28">
        <f t="shared" si="120"/>
        <v>39906.556199999999</v>
      </c>
      <c r="AC242" s="28">
        <f t="shared" si="120"/>
        <v>17117.641499999998</v>
      </c>
      <c r="AD242" s="28">
        <f t="shared" si="120"/>
        <v>59068.874199999998</v>
      </c>
      <c r="AF242" s="28">
        <f t="shared" si="121"/>
        <v>2603.8629000000001</v>
      </c>
      <c r="AG242" s="28">
        <f t="shared" si="121"/>
        <v>5344.6448999999993</v>
      </c>
      <c r="AH242" s="28">
        <f t="shared" si="121"/>
        <v>9.6501999999999999</v>
      </c>
      <c r="AI242" s="8"/>
      <c r="AJ242" s="28">
        <f t="shared" si="129"/>
        <v>38006.243999999999</v>
      </c>
      <c r="AK242" s="28">
        <f t="shared" si="130"/>
        <v>16302.515714285712</v>
      </c>
      <c r="AL242" s="28">
        <f t="shared" si="131"/>
        <v>56256.070666666659</v>
      </c>
      <c r="AN242" s="28">
        <f t="shared" si="122"/>
        <v>2603.8629000000001</v>
      </c>
      <c r="AO242" s="28">
        <f t="shared" si="122"/>
        <v>5344.6448999999993</v>
      </c>
      <c r="AP242" s="28">
        <f t="shared" si="122"/>
        <v>9.6501999999999999</v>
      </c>
      <c r="AR242" s="47"/>
      <c r="AS242" s="47"/>
      <c r="AT242" s="47"/>
      <c r="AV242" s="47"/>
      <c r="AW242" s="47"/>
      <c r="AX242" s="47"/>
      <c r="AZ242" s="32">
        <f t="shared" si="123"/>
        <v>0</v>
      </c>
      <c r="BA242" s="32">
        <f t="shared" si="123"/>
        <v>0</v>
      </c>
      <c r="BB242" s="32">
        <f t="shared" si="123"/>
        <v>0</v>
      </c>
      <c r="BC242" s="3"/>
      <c r="BD242" s="32">
        <f t="shared" si="124"/>
        <v>0</v>
      </c>
      <c r="BE242" s="32">
        <f t="shared" si="124"/>
        <v>0</v>
      </c>
      <c r="BF242" s="32">
        <f t="shared" si="124"/>
        <v>0</v>
      </c>
      <c r="BG242" s="33"/>
      <c r="BH242" s="32">
        <f t="shared" si="125"/>
        <v>0</v>
      </c>
      <c r="BI242" s="32">
        <f t="shared" si="125"/>
        <v>0</v>
      </c>
      <c r="BJ242" s="32">
        <f t="shared" si="125"/>
        <v>0</v>
      </c>
      <c r="BL242" s="32">
        <f t="shared" si="126"/>
        <v>0</v>
      </c>
      <c r="BM242" s="32">
        <f t="shared" si="126"/>
        <v>0</v>
      </c>
      <c r="BN242" s="32">
        <f t="shared" si="126"/>
        <v>0</v>
      </c>
      <c r="BO242" s="3"/>
      <c r="BP242" s="32">
        <f t="shared" si="127"/>
        <v>0</v>
      </c>
      <c r="BQ242" s="32">
        <f t="shared" si="127"/>
        <v>0</v>
      </c>
      <c r="BR242" s="32">
        <f t="shared" si="127"/>
        <v>0</v>
      </c>
      <c r="BT242" s="32">
        <f t="shared" si="128"/>
        <v>0</v>
      </c>
      <c r="BU242" s="32">
        <f t="shared" si="128"/>
        <v>0</v>
      </c>
      <c r="BV242" s="32">
        <f t="shared" si="128"/>
        <v>0</v>
      </c>
      <c r="BX242" s="3">
        <v>0</v>
      </c>
      <c r="BY242" s="3">
        <v>0</v>
      </c>
      <c r="BZ242" s="3">
        <v>0</v>
      </c>
    </row>
    <row r="243" spans="1:78" s="6" customFormat="1" x14ac:dyDescent="0.2">
      <c r="A243" s="212"/>
      <c r="B243" s="87"/>
      <c r="C243" s="88" t="s">
        <v>279</v>
      </c>
      <c r="D243" s="91">
        <v>37</v>
      </c>
      <c r="E243" s="70">
        <v>81</v>
      </c>
      <c r="F243" s="70">
        <v>313</v>
      </c>
      <c r="G243" s="66"/>
      <c r="H243" s="70">
        <v>0</v>
      </c>
      <c r="I243" s="70">
        <v>0</v>
      </c>
      <c r="J243" s="70">
        <v>678</v>
      </c>
      <c r="K243" s="66"/>
      <c r="L243" s="28">
        <f t="shared" si="119"/>
        <v>268.36469999999997</v>
      </c>
      <c r="M243" s="28">
        <f t="shared" si="119"/>
        <v>665.00189999999998</v>
      </c>
      <c r="N243" s="28">
        <f t="shared" si="119"/>
        <v>3020.5126</v>
      </c>
      <c r="O243" s="8"/>
      <c r="P243" s="28">
        <f t="shared" si="101"/>
        <v>0</v>
      </c>
      <c r="Q243" s="28">
        <f t="shared" si="101"/>
        <v>0</v>
      </c>
      <c r="R243" s="28">
        <f t="shared" si="101"/>
        <v>6542.8356000000003</v>
      </c>
      <c r="S243" s="8"/>
      <c r="T243" s="42">
        <v>37</v>
      </c>
      <c r="U243" s="42">
        <v>81</v>
      </c>
      <c r="V243" s="42">
        <v>313</v>
      </c>
      <c r="X243" s="55">
        <v>0</v>
      </c>
      <c r="Y243" s="55">
        <v>0</v>
      </c>
      <c r="Z243" s="55">
        <v>678</v>
      </c>
      <c r="AA243" s="8"/>
      <c r="AB243" s="28">
        <f t="shared" si="120"/>
        <v>268.36469999999997</v>
      </c>
      <c r="AC243" s="28">
        <f t="shared" si="120"/>
        <v>665.00189999999998</v>
      </c>
      <c r="AD243" s="28">
        <f t="shared" si="120"/>
        <v>3020.5126</v>
      </c>
      <c r="AF243" s="28">
        <f t="shared" si="121"/>
        <v>0</v>
      </c>
      <c r="AG243" s="28">
        <f t="shared" si="121"/>
        <v>0</v>
      </c>
      <c r="AH243" s="28">
        <f t="shared" si="121"/>
        <v>6542.8356000000003</v>
      </c>
      <c r="AI243" s="8"/>
      <c r="AJ243" s="28">
        <f t="shared" si="129"/>
        <v>255.58542857142854</v>
      </c>
      <c r="AK243" s="28">
        <f t="shared" si="130"/>
        <v>633.33514285714284</v>
      </c>
      <c r="AL243" s="28">
        <f t="shared" si="131"/>
        <v>2876.6786666666667</v>
      </c>
      <c r="AN243" s="28">
        <f t="shared" si="122"/>
        <v>0</v>
      </c>
      <c r="AO243" s="28">
        <f t="shared" si="122"/>
        <v>0</v>
      </c>
      <c r="AP243" s="28">
        <f t="shared" si="122"/>
        <v>6542.8356000000003</v>
      </c>
      <c r="AR243" s="47"/>
      <c r="AS243" s="47"/>
      <c r="AT243" s="47"/>
      <c r="AV243" s="47"/>
      <c r="AW243" s="47"/>
      <c r="AX243" s="47"/>
      <c r="AZ243" s="32">
        <f t="shared" si="123"/>
        <v>0</v>
      </c>
      <c r="BA243" s="32">
        <f t="shared" si="123"/>
        <v>0</v>
      </c>
      <c r="BB243" s="32">
        <f t="shared" si="123"/>
        <v>0</v>
      </c>
      <c r="BC243" s="3"/>
      <c r="BD243" s="32">
        <f t="shared" si="124"/>
        <v>0</v>
      </c>
      <c r="BE243" s="32">
        <f t="shared" si="124"/>
        <v>0</v>
      </c>
      <c r="BF243" s="32">
        <f t="shared" si="124"/>
        <v>0</v>
      </c>
      <c r="BG243" s="33"/>
      <c r="BH243" s="32">
        <f t="shared" si="125"/>
        <v>0</v>
      </c>
      <c r="BI243" s="32">
        <f t="shared" si="125"/>
        <v>0</v>
      </c>
      <c r="BJ243" s="32">
        <f t="shared" si="125"/>
        <v>0</v>
      </c>
      <c r="BL243" s="32">
        <f t="shared" si="126"/>
        <v>0</v>
      </c>
      <c r="BM243" s="32">
        <f t="shared" si="126"/>
        <v>0</v>
      </c>
      <c r="BN243" s="32">
        <f t="shared" si="126"/>
        <v>0</v>
      </c>
      <c r="BO243" s="3"/>
      <c r="BP243" s="32">
        <f t="shared" si="127"/>
        <v>0</v>
      </c>
      <c r="BQ243" s="32">
        <f t="shared" si="127"/>
        <v>0</v>
      </c>
      <c r="BR243" s="32">
        <f t="shared" si="127"/>
        <v>0</v>
      </c>
      <c r="BT243" s="32">
        <f t="shared" si="128"/>
        <v>0</v>
      </c>
      <c r="BU243" s="32">
        <f t="shared" si="128"/>
        <v>0</v>
      </c>
      <c r="BV243" s="32">
        <f t="shared" si="128"/>
        <v>0</v>
      </c>
      <c r="BX243" s="3">
        <v>0</v>
      </c>
      <c r="BY243" s="3">
        <v>0</v>
      </c>
      <c r="BZ243" s="3">
        <v>0</v>
      </c>
    </row>
    <row r="244" spans="1:78" s="6" customFormat="1" x14ac:dyDescent="0.2">
      <c r="A244" s="212"/>
      <c r="B244" s="87"/>
      <c r="C244" s="88" t="s">
        <v>280</v>
      </c>
      <c r="D244" s="91">
        <v>5</v>
      </c>
      <c r="E244" s="70">
        <v>0</v>
      </c>
      <c r="F244" s="70">
        <v>35</v>
      </c>
      <c r="G244" s="66"/>
      <c r="H244" s="70">
        <v>1</v>
      </c>
      <c r="I244" s="70">
        <v>0</v>
      </c>
      <c r="J244" s="70">
        <v>7</v>
      </c>
      <c r="K244" s="66"/>
      <c r="L244" s="28">
        <f t="shared" si="119"/>
        <v>36.265500000000003</v>
      </c>
      <c r="M244" s="28">
        <f t="shared" si="119"/>
        <v>0</v>
      </c>
      <c r="N244" s="28">
        <f t="shared" si="119"/>
        <v>337.75700000000001</v>
      </c>
      <c r="O244" s="8"/>
      <c r="P244" s="28">
        <f t="shared" si="101"/>
        <v>7.2530999999999999</v>
      </c>
      <c r="Q244" s="28">
        <f t="shared" si="101"/>
        <v>0</v>
      </c>
      <c r="R244" s="28">
        <f t="shared" si="101"/>
        <v>67.551400000000001</v>
      </c>
      <c r="S244" s="8"/>
      <c r="T244" s="42">
        <v>5</v>
      </c>
      <c r="U244" s="42">
        <v>0</v>
      </c>
      <c r="V244" s="42">
        <v>35</v>
      </c>
      <c r="X244" s="55">
        <v>1</v>
      </c>
      <c r="Y244" s="55">
        <v>0</v>
      </c>
      <c r="Z244" s="55">
        <v>7</v>
      </c>
      <c r="AA244" s="8"/>
      <c r="AB244" s="28">
        <f t="shared" si="120"/>
        <v>36.265500000000003</v>
      </c>
      <c r="AC244" s="28">
        <f t="shared" si="120"/>
        <v>0</v>
      </c>
      <c r="AD244" s="28">
        <f t="shared" si="120"/>
        <v>337.75700000000001</v>
      </c>
      <c r="AF244" s="28">
        <f t="shared" si="121"/>
        <v>7.2530999999999999</v>
      </c>
      <c r="AG244" s="28">
        <f t="shared" si="121"/>
        <v>0</v>
      </c>
      <c r="AH244" s="28">
        <f t="shared" si="121"/>
        <v>67.551400000000001</v>
      </c>
      <c r="AI244" s="8"/>
      <c r="AJ244" s="28">
        <f t="shared" si="129"/>
        <v>34.53857142857143</v>
      </c>
      <c r="AK244" s="28">
        <f t="shared" si="130"/>
        <v>0</v>
      </c>
      <c r="AL244" s="28">
        <f t="shared" si="131"/>
        <v>321.67333333333335</v>
      </c>
      <c r="AN244" s="28">
        <f t="shared" si="122"/>
        <v>7.2530999999999999</v>
      </c>
      <c r="AO244" s="28">
        <f t="shared" si="122"/>
        <v>0</v>
      </c>
      <c r="AP244" s="28">
        <f t="shared" si="122"/>
        <v>67.551400000000001</v>
      </c>
      <c r="AR244" s="47"/>
      <c r="AS244" s="47"/>
      <c r="AT244" s="47"/>
      <c r="AV244" s="47"/>
      <c r="AW244" s="47"/>
      <c r="AX244" s="47"/>
      <c r="AZ244" s="32">
        <f t="shared" si="123"/>
        <v>0</v>
      </c>
      <c r="BA244" s="32">
        <f t="shared" si="123"/>
        <v>0</v>
      </c>
      <c r="BB244" s="32">
        <f t="shared" si="123"/>
        <v>0</v>
      </c>
      <c r="BC244" s="3"/>
      <c r="BD244" s="32">
        <f t="shared" si="124"/>
        <v>0</v>
      </c>
      <c r="BE244" s="32">
        <f t="shared" si="124"/>
        <v>0</v>
      </c>
      <c r="BF244" s="32">
        <f t="shared" si="124"/>
        <v>0</v>
      </c>
      <c r="BG244" s="33"/>
      <c r="BH244" s="32">
        <f t="shared" si="125"/>
        <v>0</v>
      </c>
      <c r="BI244" s="32">
        <f t="shared" si="125"/>
        <v>0</v>
      </c>
      <c r="BJ244" s="32">
        <f t="shared" si="125"/>
        <v>0</v>
      </c>
      <c r="BL244" s="32">
        <f t="shared" si="126"/>
        <v>0</v>
      </c>
      <c r="BM244" s="32">
        <f t="shared" si="126"/>
        <v>0</v>
      </c>
      <c r="BN244" s="32">
        <f t="shared" si="126"/>
        <v>0</v>
      </c>
      <c r="BO244" s="3"/>
      <c r="BP244" s="32">
        <f t="shared" si="127"/>
        <v>0</v>
      </c>
      <c r="BQ244" s="32">
        <f t="shared" si="127"/>
        <v>0</v>
      </c>
      <c r="BR244" s="32">
        <f t="shared" si="127"/>
        <v>0</v>
      </c>
      <c r="BT244" s="32">
        <f t="shared" si="128"/>
        <v>0</v>
      </c>
      <c r="BU244" s="32">
        <f t="shared" si="128"/>
        <v>0</v>
      </c>
      <c r="BV244" s="32">
        <f t="shared" si="128"/>
        <v>0</v>
      </c>
      <c r="BX244" s="3">
        <v>0</v>
      </c>
      <c r="BY244" s="3">
        <v>0</v>
      </c>
      <c r="BZ244" s="3">
        <v>0</v>
      </c>
    </row>
    <row r="245" spans="1:78" s="6" customFormat="1" x14ac:dyDescent="0.2">
      <c r="A245" s="212"/>
      <c r="B245" s="87"/>
      <c r="C245" s="88" t="s">
        <v>281</v>
      </c>
      <c r="D245" s="91">
        <v>9</v>
      </c>
      <c r="E245" s="70">
        <v>4</v>
      </c>
      <c r="F245" s="70">
        <v>0</v>
      </c>
      <c r="G245" s="66"/>
      <c r="H245" s="70">
        <v>3</v>
      </c>
      <c r="I245" s="70">
        <v>4</v>
      </c>
      <c r="J245" s="70">
        <v>0</v>
      </c>
      <c r="K245" s="66"/>
      <c r="L245" s="28">
        <f t="shared" si="119"/>
        <v>65.277900000000002</v>
      </c>
      <c r="M245" s="28">
        <f t="shared" si="119"/>
        <v>32.839599999999997</v>
      </c>
      <c r="N245" s="28">
        <f t="shared" si="119"/>
        <v>0</v>
      </c>
      <c r="O245" s="8"/>
      <c r="P245" s="28">
        <f t="shared" si="101"/>
        <v>21.7593</v>
      </c>
      <c r="Q245" s="28">
        <f t="shared" si="101"/>
        <v>32.839599999999997</v>
      </c>
      <c r="R245" s="28">
        <f t="shared" si="101"/>
        <v>0</v>
      </c>
      <c r="S245" s="8"/>
      <c r="T245" s="42">
        <v>9</v>
      </c>
      <c r="U245" s="42">
        <v>4</v>
      </c>
      <c r="V245" s="42">
        <v>0</v>
      </c>
      <c r="X245" s="55">
        <v>3</v>
      </c>
      <c r="Y245" s="55">
        <v>0</v>
      </c>
      <c r="Z245" s="55">
        <v>0</v>
      </c>
      <c r="AA245" s="8"/>
      <c r="AB245" s="28">
        <f t="shared" si="120"/>
        <v>65.277900000000002</v>
      </c>
      <c r="AC245" s="28">
        <f t="shared" si="120"/>
        <v>32.839599999999997</v>
      </c>
      <c r="AD245" s="28">
        <f t="shared" si="120"/>
        <v>0</v>
      </c>
      <c r="AF245" s="28">
        <f t="shared" si="121"/>
        <v>21.7593</v>
      </c>
      <c r="AG245" s="28">
        <f t="shared" si="121"/>
        <v>0</v>
      </c>
      <c r="AH245" s="28">
        <f t="shared" si="121"/>
        <v>0</v>
      </c>
      <c r="AI245" s="8"/>
      <c r="AJ245" s="28">
        <f t="shared" si="129"/>
        <v>62.169428571428568</v>
      </c>
      <c r="AK245" s="28">
        <f t="shared" si="130"/>
        <v>31.275809523809521</v>
      </c>
      <c r="AL245" s="28">
        <f t="shared" si="131"/>
        <v>0</v>
      </c>
      <c r="AN245" s="28">
        <f t="shared" si="122"/>
        <v>21.7593</v>
      </c>
      <c r="AO245" s="28">
        <f t="shared" si="122"/>
        <v>0</v>
      </c>
      <c r="AP245" s="28">
        <f t="shared" si="122"/>
        <v>0</v>
      </c>
      <c r="AR245" s="47"/>
      <c r="AS245" s="47"/>
      <c r="AT245" s="47"/>
      <c r="AV245" s="47"/>
      <c r="AW245" s="47"/>
      <c r="AX245" s="47"/>
      <c r="AZ245" s="32">
        <f t="shared" si="123"/>
        <v>0</v>
      </c>
      <c r="BA245" s="32">
        <f t="shared" si="123"/>
        <v>0</v>
      </c>
      <c r="BB245" s="32">
        <f t="shared" si="123"/>
        <v>0</v>
      </c>
      <c r="BC245" s="3"/>
      <c r="BD245" s="32">
        <f t="shared" si="124"/>
        <v>0</v>
      </c>
      <c r="BE245" s="32">
        <f t="shared" si="124"/>
        <v>-32.839599999999997</v>
      </c>
      <c r="BF245" s="32">
        <f t="shared" si="124"/>
        <v>0</v>
      </c>
      <c r="BG245" s="33"/>
      <c r="BH245" s="32">
        <f t="shared" si="125"/>
        <v>0</v>
      </c>
      <c r="BI245" s="32">
        <f t="shared" si="125"/>
        <v>-32.839599999999997</v>
      </c>
      <c r="BJ245" s="32">
        <f t="shared" si="125"/>
        <v>0</v>
      </c>
      <c r="BL245" s="32">
        <f t="shared" si="126"/>
        <v>0</v>
      </c>
      <c r="BM245" s="32">
        <f t="shared" si="126"/>
        <v>0</v>
      </c>
      <c r="BN245" s="32">
        <f t="shared" si="126"/>
        <v>0</v>
      </c>
      <c r="BO245" s="3"/>
      <c r="BP245" s="32">
        <f t="shared" si="127"/>
        <v>0</v>
      </c>
      <c r="BQ245" s="32">
        <f t="shared" si="127"/>
        <v>-32.839599999999997</v>
      </c>
      <c r="BR245" s="32">
        <f t="shared" si="127"/>
        <v>0</v>
      </c>
      <c r="BT245" s="32">
        <f t="shared" si="128"/>
        <v>0</v>
      </c>
      <c r="BU245" s="32">
        <f t="shared" si="128"/>
        <v>0</v>
      </c>
      <c r="BV245" s="32">
        <f t="shared" si="128"/>
        <v>0</v>
      </c>
      <c r="BX245" s="3">
        <v>0</v>
      </c>
      <c r="BY245" s="3">
        <v>0</v>
      </c>
      <c r="BZ245" s="3">
        <v>0</v>
      </c>
    </row>
    <row r="246" spans="1:78" s="6" customFormat="1" x14ac:dyDescent="0.2">
      <c r="A246" s="213"/>
      <c r="B246" s="92"/>
      <c r="C246" s="93" t="s">
        <v>282</v>
      </c>
      <c r="D246" s="91">
        <v>0</v>
      </c>
      <c r="E246" s="90">
        <v>15413</v>
      </c>
      <c r="F246" s="70">
        <v>155</v>
      </c>
      <c r="G246" s="66"/>
      <c r="H246" s="90">
        <v>1820</v>
      </c>
      <c r="I246" s="90">
        <v>2139</v>
      </c>
      <c r="J246" s="90">
        <v>1714</v>
      </c>
      <c r="K246" s="66"/>
      <c r="L246" s="28">
        <f t="shared" si="119"/>
        <v>0</v>
      </c>
      <c r="M246" s="28">
        <f t="shared" si="119"/>
        <v>126539.18869999998</v>
      </c>
      <c r="N246" s="28">
        <f t="shared" si="119"/>
        <v>1495.7809999999999</v>
      </c>
      <c r="O246" s="8"/>
      <c r="P246" s="28">
        <f t="shared" si="101"/>
        <v>13200.642</v>
      </c>
      <c r="Q246" s="28">
        <f t="shared" si="101"/>
        <v>17560.9761</v>
      </c>
      <c r="R246" s="28">
        <f t="shared" si="101"/>
        <v>16540.442800000001</v>
      </c>
      <c r="S246" s="8"/>
      <c r="T246" s="29">
        <v>0</v>
      </c>
      <c r="U246" s="29">
        <v>15413</v>
      </c>
      <c r="V246" s="29">
        <v>155</v>
      </c>
      <c r="X246" s="54">
        <v>1820</v>
      </c>
      <c r="Y246" s="54">
        <v>2139</v>
      </c>
      <c r="Z246" s="54">
        <v>1714</v>
      </c>
      <c r="AA246" s="8"/>
      <c r="AB246" s="28">
        <f t="shared" si="120"/>
        <v>0</v>
      </c>
      <c r="AC246" s="28">
        <f t="shared" si="120"/>
        <v>126539.18869999998</v>
      </c>
      <c r="AD246" s="28">
        <f t="shared" si="120"/>
        <v>1495.7809999999999</v>
      </c>
      <c r="AF246" s="28">
        <f t="shared" si="121"/>
        <v>13200.642</v>
      </c>
      <c r="AG246" s="28">
        <f t="shared" si="121"/>
        <v>17560.9761</v>
      </c>
      <c r="AH246" s="28">
        <f t="shared" si="121"/>
        <v>16540.442800000001</v>
      </c>
      <c r="AI246" s="8"/>
      <c r="AJ246" s="28">
        <f t="shared" si="129"/>
        <v>0</v>
      </c>
      <c r="AK246" s="28">
        <f t="shared" si="130"/>
        <v>120513.51304761902</v>
      </c>
      <c r="AL246" s="28">
        <f t="shared" si="131"/>
        <v>1424.5533333333333</v>
      </c>
      <c r="AN246" s="28">
        <f t="shared" si="122"/>
        <v>13200.642</v>
      </c>
      <c r="AO246" s="28">
        <f t="shared" si="122"/>
        <v>17560.9761</v>
      </c>
      <c r="AP246" s="28">
        <f t="shared" si="122"/>
        <v>16540.442800000001</v>
      </c>
      <c r="AR246" s="47"/>
      <c r="AS246" s="47"/>
      <c r="AT246" s="47"/>
      <c r="AV246" s="47"/>
      <c r="AW246" s="47"/>
      <c r="AX246" s="47"/>
      <c r="AZ246" s="32">
        <f t="shared" si="123"/>
        <v>0</v>
      </c>
      <c r="BA246" s="32">
        <f t="shared" si="123"/>
        <v>0</v>
      </c>
      <c r="BB246" s="32">
        <f t="shared" si="123"/>
        <v>0</v>
      </c>
      <c r="BC246" s="3"/>
      <c r="BD246" s="32">
        <f t="shared" si="124"/>
        <v>0</v>
      </c>
      <c r="BE246" s="32">
        <f t="shared" si="124"/>
        <v>0</v>
      </c>
      <c r="BF246" s="32">
        <f t="shared" si="124"/>
        <v>0</v>
      </c>
      <c r="BG246" s="33"/>
      <c r="BH246" s="32">
        <f t="shared" si="125"/>
        <v>0</v>
      </c>
      <c r="BI246" s="32">
        <f t="shared" si="125"/>
        <v>0</v>
      </c>
      <c r="BJ246" s="32">
        <f t="shared" si="125"/>
        <v>0</v>
      </c>
      <c r="BL246" s="32">
        <f t="shared" si="126"/>
        <v>0</v>
      </c>
      <c r="BM246" s="32">
        <f t="shared" si="126"/>
        <v>0</v>
      </c>
      <c r="BN246" s="32">
        <f t="shared" si="126"/>
        <v>0</v>
      </c>
      <c r="BO246" s="3"/>
      <c r="BP246" s="32">
        <f t="shared" si="127"/>
        <v>0</v>
      </c>
      <c r="BQ246" s="32">
        <f t="shared" si="127"/>
        <v>0</v>
      </c>
      <c r="BR246" s="32">
        <f t="shared" si="127"/>
        <v>0</v>
      </c>
      <c r="BT246" s="32">
        <f t="shared" si="128"/>
        <v>0</v>
      </c>
      <c r="BU246" s="32">
        <f t="shared" si="128"/>
        <v>0</v>
      </c>
      <c r="BV246" s="32">
        <f t="shared" si="128"/>
        <v>0</v>
      </c>
      <c r="BX246" s="3">
        <v>0</v>
      </c>
      <c r="BY246" s="3">
        <v>0</v>
      </c>
      <c r="BZ246" s="3">
        <v>0</v>
      </c>
    </row>
    <row r="247" spans="1:78" s="6" customFormat="1" x14ac:dyDescent="0.2">
      <c r="D247" s="47"/>
      <c r="E247" s="47"/>
      <c r="F247" s="47"/>
      <c r="G247" s="8"/>
      <c r="H247" s="70"/>
      <c r="I247" s="70"/>
      <c r="J247" s="70"/>
      <c r="K247" s="8"/>
      <c r="L247" s="28">
        <f t="shared" si="119"/>
        <v>0</v>
      </c>
      <c r="M247" s="28">
        <f t="shared" si="119"/>
        <v>0</v>
      </c>
      <c r="N247" s="28">
        <f t="shared" si="119"/>
        <v>0</v>
      </c>
      <c r="O247" s="8"/>
      <c r="P247" s="28">
        <f t="shared" si="101"/>
        <v>0</v>
      </c>
      <c r="Q247" s="28">
        <f t="shared" si="101"/>
        <v>0</v>
      </c>
      <c r="R247" s="28">
        <f t="shared" si="101"/>
        <v>0</v>
      </c>
      <c r="S247" s="8"/>
      <c r="T247" s="42"/>
      <c r="U247" s="42"/>
      <c r="V247" s="42"/>
      <c r="X247" s="94"/>
      <c r="Y247" s="94"/>
      <c r="Z247" s="94"/>
      <c r="AA247" s="8"/>
      <c r="AB247" s="47"/>
      <c r="AC247" s="47"/>
      <c r="AD247" s="47"/>
      <c r="AF247" s="47"/>
      <c r="AG247" s="47"/>
      <c r="AH247" s="47"/>
      <c r="AI247" s="8"/>
      <c r="AJ247" s="47"/>
      <c r="AK247" s="47"/>
      <c r="AL247" s="47"/>
      <c r="AN247" s="47"/>
      <c r="AO247" s="47"/>
      <c r="AP247" s="47"/>
      <c r="AR247" s="47"/>
      <c r="AS247" s="47"/>
      <c r="AT247" s="47"/>
      <c r="AV247" s="47"/>
      <c r="AW247" s="47"/>
      <c r="AX247" s="47"/>
      <c r="AZ247" s="95">
        <f>SUM(AZ237:AZ246)</f>
        <v>0</v>
      </c>
      <c r="BA247" s="95">
        <f>SUM(BA237:BA246)</f>
        <v>0</v>
      </c>
      <c r="BB247" s="95">
        <f>SUM(BB237:BB246)</f>
        <v>0</v>
      </c>
      <c r="BD247" s="95">
        <f>SUM(BD237:BD246)</f>
        <v>0</v>
      </c>
      <c r="BE247" s="95">
        <f>SUM(BE237:BE246)</f>
        <v>-32.839599999999997</v>
      </c>
      <c r="BF247" s="95">
        <f>SUM(BF237:BF246)</f>
        <v>0</v>
      </c>
      <c r="BG247" s="33"/>
      <c r="BH247" s="95">
        <f>SUM(BH237:BH246)</f>
        <v>0</v>
      </c>
      <c r="BI247" s="95">
        <f>SUM(BI237:BI246)</f>
        <v>-32.839599999999997</v>
      </c>
      <c r="BJ247" s="95">
        <f>SUM(BJ237:BJ246)</f>
        <v>0</v>
      </c>
      <c r="BL247" s="95">
        <f>SUM(BL237:BL246)</f>
        <v>0</v>
      </c>
      <c r="BM247" s="95">
        <f>SUM(BM237:BM246)</f>
        <v>0</v>
      </c>
      <c r="BN247" s="95">
        <f>SUM(BN237:BN246)</f>
        <v>0</v>
      </c>
      <c r="BP247" s="95">
        <f>SUM(BP237:BP246)</f>
        <v>0</v>
      </c>
      <c r="BQ247" s="95">
        <f>SUM(BQ237:BQ246)</f>
        <v>-32.839599999999997</v>
      </c>
      <c r="BR247" s="95">
        <f>SUM(BR237:BR246)</f>
        <v>0</v>
      </c>
      <c r="BT247" s="95">
        <f>SUM(BT237:BT246)</f>
        <v>0</v>
      </c>
      <c r="BU247" s="95">
        <f>SUM(BU237:BU246)</f>
        <v>0</v>
      </c>
      <c r="BV247" s="95">
        <f>SUM(BV237:BV246)</f>
        <v>0</v>
      </c>
      <c r="BX247" s="3">
        <v>0</v>
      </c>
      <c r="BY247" s="3">
        <v>0</v>
      </c>
      <c r="BZ247" s="3">
        <v>0</v>
      </c>
    </row>
    <row r="248" spans="1:78" s="6" customFormat="1" x14ac:dyDescent="0.2">
      <c r="D248" s="8"/>
      <c r="E248" s="8"/>
      <c r="F248" s="8"/>
      <c r="G248" s="8"/>
      <c r="H248" s="8"/>
      <c r="I248" s="8"/>
      <c r="J248" s="8"/>
      <c r="K248" s="8"/>
      <c r="L248" s="80"/>
      <c r="M248" s="80"/>
      <c r="N248" s="80"/>
      <c r="O248" s="8"/>
      <c r="P248" s="80"/>
      <c r="Q248" s="80"/>
      <c r="R248" s="80"/>
      <c r="S248" s="8"/>
      <c r="T248" s="96"/>
      <c r="U248" s="96"/>
      <c r="V248" s="96"/>
      <c r="X248" s="97"/>
      <c r="Y248" s="97"/>
      <c r="Z248" s="97"/>
      <c r="AA248" s="8"/>
      <c r="AB248" s="80"/>
      <c r="AC248" s="80"/>
      <c r="AD248" s="80"/>
      <c r="AF248" s="80"/>
      <c r="AG248" s="80"/>
      <c r="AH248" s="80"/>
      <c r="AI248" s="8"/>
      <c r="AJ248" s="80"/>
      <c r="AK248" s="80"/>
      <c r="AL248" s="80"/>
      <c r="AN248" s="80"/>
      <c r="AO248" s="80"/>
      <c r="AP248" s="80"/>
      <c r="AR248" s="80"/>
      <c r="AS248" s="80"/>
      <c r="AT248" s="80"/>
      <c r="AV248" s="80"/>
      <c r="AW248" s="80"/>
      <c r="AX248" s="80"/>
    </row>
    <row r="249" spans="1:78" s="6" customFormat="1" x14ac:dyDescent="0.2">
      <c r="B249" s="79"/>
      <c r="C249" s="98" t="s">
        <v>272</v>
      </c>
      <c r="D249" s="8"/>
      <c r="E249" s="8"/>
      <c r="F249" s="8"/>
      <c r="G249" s="8"/>
      <c r="H249" s="8"/>
      <c r="I249" s="8"/>
      <c r="J249" s="8"/>
      <c r="K249" s="8"/>
      <c r="L249" s="80"/>
      <c r="M249" s="80"/>
      <c r="N249" s="80"/>
      <c r="O249" s="8"/>
      <c r="P249" s="80"/>
      <c r="Q249" s="80"/>
      <c r="R249" s="80"/>
      <c r="S249" s="8"/>
      <c r="T249" s="96"/>
      <c r="U249" s="96"/>
      <c r="V249" s="96"/>
      <c r="X249" s="97"/>
      <c r="Y249" s="97"/>
      <c r="Z249" s="97"/>
      <c r="AA249" s="8"/>
      <c r="AB249" s="80"/>
      <c r="AC249" s="80"/>
      <c r="AD249" s="80"/>
      <c r="AF249" s="80"/>
      <c r="AG249" s="80"/>
      <c r="AH249" s="80"/>
      <c r="AI249" s="8"/>
      <c r="AJ249" s="80"/>
      <c r="AK249" s="80"/>
      <c r="AL249" s="80"/>
      <c r="AN249" s="80"/>
      <c r="AO249" s="80"/>
      <c r="AP249" s="80"/>
      <c r="AR249" s="80"/>
      <c r="AS249" s="80"/>
      <c r="AT249" s="80"/>
      <c r="AV249" s="80"/>
      <c r="AW249" s="80"/>
      <c r="AX249" s="80"/>
    </row>
    <row r="250" spans="1:78" s="6" customFormat="1" x14ac:dyDescent="0.2">
      <c r="B250" s="79"/>
      <c r="C250" s="98" t="s">
        <v>273</v>
      </c>
      <c r="K250" s="8"/>
      <c r="L250" s="80"/>
      <c r="M250" s="80"/>
      <c r="N250" s="80"/>
      <c r="O250" s="8"/>
      <c r="P250" s="80"/>
      <c r="Q250" s="80"/>
      <c r="R250" s="80"/>
      <c r="S250" s="8"/>
      <c r="T250" s="96"/>
      <c r="U250" s="96"/>
      <c r="V250" s="96"/>
      <c r="X250" s="97"/>
      <c r="Y250" s="97"/>
      <c r="Z250" s="97"/>
      <c r="AA250" s="8"/>
      <c r="AB250" s="80"/>
      <c r="AC250" s="80"/>
      <c r="AD250" s="80"/>
      <c r="AF250" s="80"/>
      <c r="AG250" s="80"/>
      <c r="AH250" s="80"/>
      <c r="AI250" s="8"/>
      <c r="AJ250" s="80"/>
      <c r="AK250" s="80"/>
      <c r="AL250" s="80"/>
      <c r="AN250" s="80"/>
      <c r="AO250" s="80"/>
      <c r="AP250" s="80"/>
      <c r="AR250" s="80"/>
      <c r="AS250" s="80"/>
      <c r="AT250" s="80"/>
      <c r="AV250" s="80"/>
      <c r="AW250" s="80"/>
      <c r="AX250" s="80"/>
    </row>
    <row r="251" spans="1:78" s="6" customFormat="1" x14ac:dyDescent="0.2">
      <c r="B251" s="79"/>
      <c r="C251" s="98" t="s">
        <v>276</v>
      </c>
      <c r="K251" s="8"/>
      <c r="L251" s="80"/>
      <c r="M251" s="80"/>
      <c r="N251" s="80"/>
      <c r="O251" s="8"/>
      <c r="P251" s="80"/>
      <c r="Q251" s="80"/>
      <c r="R251" s="80"/>
      <c r="S251" s="8"/>
      <c r="T251" s="96"/>
      <c r="U251" s="96"/>
      <c r="V251" s="96"/>
      <c r="X251" s="97"/>
      <c r="Y251" s="97"/>
      <c r="Z251" s="97"/>
      <c r="AA251" s="8"/>
      <c r="AB251" s="80"/>
      <c r="AC251" s="80"/>
      <c r="AD251" s="80"/>
      <c r="AF251" s="80"/>
      <c r="AG251" s="80"/>
      <c r="AH251" s="80"/>
      <c r="AI251" s="8"/>
      <c r="AJ251" s="80"/>
      <c r="AK251" s="80"/>
      <c r="AL251" s="80"/>
      <c r="AN251" s="80"/>
      <c r="AO251" s="80"/>
      <c r="AP251" s="80"/>
      <c r="AR251" s="80"/>
      <c r="AS251" s="80"/>
      <c r="AT251" s="80"/>
      <c r="AV251" s="80"/>
      <c r="AW251" s="80"/>
      <c r="AX251" s="80"/>
    </row>
    <row r="252" spans="1:78" s="6" customFormat="1" x14ac:dyDescent="0.2">
      <c r="B252" s="79"/>
      <c r="C252" s="98" t="s">
        <v>277</v>
      </c>
      <c r="D252" s="8"/>
      <c r="E252" s="8"/>
      <c r="F252" s="8"/>
      <c r="G252" s="8"/>
      <c r="H252" s="8"/>
      <c r="I252" s="8"/>
      <c r="J252" s="8"/>
      <c r="K252" s="8"/>
      <c r="L252" s="80"/>
      <c r="M252" s="80"/>
      <c r="N252" s="80"/>
      <c r="O252" s="8"/>
      <c r="P252" s="80"/>
      <c r="Q252" s="80"/>
      <c r="R252" s="80"/>
      <c r="S252" s="8"/>
      <c r="T252" s="96"/>
      <c r="U252" s="96"/>
      <c r="V252" s="96"/>
      <c r="X252" s="97"/>
      <c r="Y252" s="97"/>
      <c r="Z252" s="97"/>
      <c r="AA252" s="8"/>
      <c r="AB252" s="80"/>
      <c r="AC252" s="80"/>
      <c r="AD252" s="80"/>
      <c r="AF252" s="80"/>
      <c r="AG252" s="80"/>
      <c r="AH252" s="80"/>
      <c r="AI252" s="8"/>
      <c r="AJ252" s="80"/>
      <c r="AK252" s="80"/>
      <c r="AL252" s="80"/>
      <c r="AN252" s="80"/>
      <c r="AO252" s="80"/>
      <c r="AP252" s="80"/>
      <c r="AR252" s="80"/>
      <c r="AS252" s="80"/>
      <c r="AT252" s="80"/>
      <c r="AV252" s="80"/>
      <c r="AW252" s="80"/>
      <c r="AX252" s="80"/>
    </row>
    <row r="253" spans="1:78" s="6" customFormat="1" ht="84" x14ac:dyDescent="0.2">
      <c r="B253" s="79"/>
      <c r="C253" s="98" t="s">
        <v>283</v>
      </c>
      <c r="D253" s="8"/>
      <c r="E253" s="8"/>
      <c r="F253" s="8"/>
      <c r="G253" s="8"/>
      <c r="H253" s="8"/>
      <c r="I253" s="8"/>
      <c r="J253" s="8"/>
      <c r="K253" s="8"/>
      <c r="L253" s="80"/>
      <c r="M253" s="80"/>
      <c r="N253" s="80"/>
      <c r="O253" s="8"/>
      <c r="P253" s="80"/>
      <c r="Q253" s="80"/>
      <c r="R253" s="80"/>
      <c r="S253" s="8"/>
      <c r="T253" s="96"/>
      <c r="U253" s="96"/>
      <c r="V253" s="96"/>
      <c r="X253" s="97"/>
      <c r="Y253" s="97"/>
      <c r="Z253" s="97"/>
      <c r="AA253" s="8"/>
      <c r="AB253" s="80"/>
      <c r="AC253" s="80"/>
      <c r="AD253" s="80"/>
      <c r="AF253" s="80"/>
      <c r="AG253" s="80"/>
      <c r="AH253" s="80"/>
      <c r="AI253" s="8"/>
      <c r="AJ253" s="80"/>
      <c r="AK253" s="80"/>
      <c r="AL253" s="80"/>
      <c r="AN253" s="80"/>
      <c r="AO253" s="80"/>
      <c r="AP253" s="80"/>
      <c r="AR253" s="80"/>
      <c r="AS253" s="80"/>
      <c r="AT253" s="80"/>
      <c r="AV253" s="80"/>
      <c r="AW253" s="80"/>
      <c r="AX253" s="80"/>
    </row>
    <row r="254" spans="1:78" s="6" customFormat="1" ht="24" x14ac:dyDescent="0.2">
      <c r="B254" s="79"/>
      <c r="C254" s="98" t="s">
        <v>278</v>
      </c>
      <c r="D254" s="8"/>
      <c r="E254" s="8"/>
      <c r="F254" s="8"/>
      <c r="G254" s="8"/>
      <c r="H254" s="8"/>
      <c r="I254" s="8"/>
      <c r="J254" s="8"/>
      <c r="K254" s="8"/>
      <c r="L254" s="80"/>
      <c r="M254" s="80"/>
      <c r="N254" s="80"/>
      <c r="O254" s="8"/>
      <c r="P254" s="80"/>
      <c r="Q254" s="80"/>
      <c r="R254" s="80"/>
      <c r="S254" s="8"/>
      <c r="T254" s="96"/>
      <c r="U254" s="96"/>
      <c r="V254" s="96"/>
      <c r="X254" s="97"/>
      <c r="Y254" s="97"/>
      <c r="Z254" s="97"/>
      <c r="AA254" s="8"/>
      <c r="AB254" s="80"/>
      <c r="AC254" s="80"/>
      <c r="AD254" s="80"/>
      <c r="AF254" s="80"/>
      <c r="AG254" s="80"/>
      <c r="AH254" s="80"/>
      <c r="AI254" s="8"/>
      <c r="AJ254" s="80"/>
      <c r="AK254" s="80"/>
      <c r="AL254" s="80"/>
      <c r="AN254" s="80"/>
      <c r="AO254" s="80"/>
      <c r="AP254" s="80"/>
      <c r="AR254" s="80"/>
      <c r="AS254" s="80"/>
      <c r="AT254" s="80"/>
      <c r="AV254" s="80"/>
      <c r="AW254" s="80"/>
      <c r="AX254" s="80"/>
    </row>
    <row r="255" spans="1:78" s="6" customFormat="1" ht="48" x14ac:dyDescent="0.2">
      <c r="B255" s="79"/>
      <c r="C255" s="98" t="s">
        <v>284</v>
      </c>
      <c r="D255" s="8" t="s">
        <v>248</v>
      </c>
      <c r="E255" s="8"/>
      <c r="F255" s="8"/>
      <c r="G255" s="8"/>
      <c r="H255" s="8"/>
      <c r="I255" s="8"/>
      <c r="J255" s="8"/>
      <c r="K255" s="8"/>
      <c r="L255" s="80"/>
      <c r="M255" s="80"/>
      <c r="N255" s="80"/>
      <c r="O255" s="8"/>
      <c r="P255" s="80"/>
      <c r="Q255" s="80"/>
      <c r="R255" s="80"/>
      <c r="S255" s="8"/>
      <c r="T255" s="96"/>
      <c r="U255" s="96"/>
      <c r="V255" s="96"/>
      <c r="X255" s="97"/>
      <c r="Y255" s="97"/>
      <c r="Z255" s="97"/>
      <c r="AA255" s="8"/>
      <c r="AB255" s="80"/>
      <c r="AC255" s="80"/>
      <c r="AD255" s="80"/>
      <c r="AF255" s="80"/>
      <c r="AG255" s="80"/>
      <c r="AH255" s="80"/>
      <c r="AI255" s="8"/>
      <c r="AJ255" s="80"/>
      <c r="AK255" s="80"/>
      <c r="AL255" s="80"/>
      <c r="AN255" s="80"/>
      <c r="AO255" s="80"/>
      <c r="AP255" s="80"/>
      <c r="AR255" s="80"/>
      <c r="AS255" s="80"/>
      <c r="AT255" s="80"/>
      <c r="AV255" s="80"/>
      <c r="AW255" s="80"/>
      <c r="AX255" s="80"/>
    </row>
    <row r="256" spans="1:78" s="6" customFormat="1" ht="48" x14ac:dyDescent="0.2">
      <c r="B256" s="79"/>
      <c r="C256" s="98" t="s">
        <v>285</v>
      </c>
      <c r="D256" s="8" t="s">
        <v>248</v>
      </c>
      <c r="E256" s="8"/>
      <c r="F256" s="8"/>
      <c r="G256" s="8"/>
      <c r="H256" s="8"/>
      <c r="I256" s="8"/>
      <c r="J256" s="8"/>
      <c r="K256" s="8"/>
      <c r="L256" s="80"/>
      <c r="M256" s="80"/>
      <c r="N256" s="80"/>
      <c r="O256" s="8"/>
      <c r="P256" s="80"/>
      <c r="Q256" s="80"/>
      <c r="R256" s="80"/>
      <c r="S256" s="8"/>
      <c r="T256" s="96"/>
      <c r="U256" s="96"/>
      <c r="V256" s="96"/>
      <c r="X256" s="97"/>
      <c r="Y256" s="97"/>
      <c r="Z256" s="97"/>
      <c r="AA256" s="8"/>
      <c r="AB256" s="80"/>
      <c r="AC256" s="80"/>
      <c r="AD256" s="80"/>
      <c r="AF256" s="80"/>
      <c r="AG256" s="80"/>
      <c r="AH256" s="80"/>
      <c r="AI256" s="8"/>
      <c r="AJ256" s="80"/>
      <c r="AK256" s="80"/>
      <c r="AL256" s="80"/>
      <c r="AN256" s="80"/>
      <c r="AO256" s="80"/>
      <c r="AP256" s="80"/>
      <c r="AR256" s="80"/>
      <c r="AS256" s="80"/>
      <c r="AT256" s="80"/>
      <c r="AV256" s="80"/>
      <c r="AW256" s="80"/>
      <c r="AX256" s="80"/>
    </row>
    <row r="257" spans="2:50" s="6" customFormat="1" ht="48" x14ac:dyDescent="0.2">
      <c r="B257" s="79"/>
      <c r="C257" s="98" t="s">
        <v>286</v>
      </c>
      <c r="D257" s="8" t="s">
        <v>122</v>
      </c>
      <c r="E257" s="8"/>
      <c r="F257" s="8"/>
      <c r="G257" s="8"/>
      <c r="H257" s="8"/>
      <c r="I257" s="8"/>
      <c r="J257" s="8"/>
      <c r="K257" s="8"/>
      <c r="L257" s="80"/>
      <c r="M257" s="80"/>
      <c r="N257" s="80"/>
      <c r="O257" s="8"/>
      <c r="P257" s="80"/>
      <c r="Q257" s="80"/>
      <c r="R257" s="80"/>
      <c r="S257" s="8"/>
      <c r="T257" s="96"/>
      <c r="U257" s="96"/>
      <c r="V257" s="96"/>
      <c r="X257" s="97"/>
      <c r="Y257" s="97"/>
      <c r="Z257" s="97"/>
      <c r="AA257" s="8"/>
      <c r="AB257" s="80"/>
      <c r="AC257" s="80"/>
      <c r="AD257" s="80"/>
      <c r="AF257" s="80"/>
      <c r="AG257" s="80"/>
      <c r="AH257" s="80"/>
      <c r="AI257" s="8"/>
      <c r="AJ257" s="80"/>
      <c r="AK257" s="80"/>
      <c r="AL257" s="80"/>
      <c r="AN257" s="80"/>
      <c r="AO257" s="80"/>
      <c r="AP257" s="80"/>
      <c r="AR257" s="80"/>
      <c r="AS257" s="80"/>
      <c r="AT257" s="80"/>
      <c r="AV257" s="80"/>
      <c r="AW257" s="80"/>
      <c r="AX257" s="80"/>
    </row>
    <row r="258" spans="2:50" s="6" customFormat="1" ht="24" x14ac:dyDescent="0.2">
      <c r="B258" s="79"/>
      <c r="C258" s="98" t="s">
        <v>287</v>
      </c>
      <c r="D258" s="8" t="s">
        <v>248</v>
      </c>
      <c r="E258" s="8"/>
      <c r="F258" s="8"/>
      <c r="G258" s="8"/>
      <c r="H258" s="8"/>
      <c r="I258" s="8"/>
      <c r="J258" s="8"/>
      <c r="K258" s="8"/>
      <c r="L258" s="80"/>
      <c r="M258" s="80"/>
      <c r="N258" s="80"/>
      <c r="O258" s="8"/>
      <c r="P258" s="80"/>
      <c r="Q258" s="80"/>
      <c r="R258" s="80"/>
      <c r="S258" s="8"/>
      <c r="T258" s="96"/>
      <c r="U258" s="96"/>
      <c r="V258" s="96"/>
      <c r="X258" s="97"/>
      <c r="Y258" s="97"/>
      <c r="Z258" s="97"/>
      <c r="AA258" s="8"/>
      <c r="AB258" s="80"/>
      <c r="AC258" s="80"/>
      <c r="AD258" s="80"/>
      <c r="AF258" s="80"/>
      <c r="AG258" s="80"/>
      <c r="AH258" s="80">
        <f>SUM(AH253:AH257)</f>
        <v>0</v>
      </c>
      <c r="AI258" s="80">
        <f>SUM(AI253:AI257)</f>
        <v>0</v>
      </c>
      <c r="AJ258" s="80">
        <f>SUM(AJ253:AJ257)</f>
        <v>0</v>
      </c>
      <c r="AK258" s="80"/>
      <c r="AL258" s="80"/>
      <c r="AN258" s="80"/>
      <c r="AO258" s="80"/>
      <c r="AP258" s="80"/>
      <c r="AR258" s="80"/>
      <c r="AS258" s="80"/>
      <c r="AT258" s="80"/>
      <c r="AV258" s="80"/>
      <c r="AW258" s="80"/>
      <c r="AX258" s="80"/>
    </row>
    <row r="259" spans="2:50" s="6" customFormat="1" x14ac:dyDescent="0.2">
      <c r="D259" s="8"/>
      <c r="E259" s="8"/>
      <c r="F259" s="8"/>
      <c r="G259" s="8"/>
      <c r="H259" s="8"/>
      <c r="I259" s="8"/>
      <c r="J259" s="8"/>
      <c r="K259" s="8"/>
      <c r="L259" s="80"/>
      <c r="M259" s="80"/>
      <c r="N259" s="80"/>
      <c r="O259" s="8"/>
      <c r="P259" s="80"/>
      <c r="Q259" s="80"/>
      <c r="R259" s="80"/>
      <c r="S259" s="8"/>
      <c r="T259" s="96"/>
      <c r="U259" s="96"/>
      <c r="V259" s="96"/>
      <c r="X259" s="97"/>
      <c r="Y259" s="97"/>
      <c r="Z259" s="97"/>
      <c r="AA259" s="8"/>
      <c r="AB259" s="80"/>
      <c r="AC259" s="80"/>
      <c r="AD259" s="80"/>
      <c r="AF259" s="80"/>
      <c r="AG259" s="80"/>
      <c r="AH259" s="80"/>
      <c r="AI259" s="8"/>
      <c r="AJ259" s="80"/>
      <c r="AK259" s="80"/>
      <c r="AL259" s="80"/>
      <c r="AN259" s="80"/>
      <c r="AO259" s="80"/>
      <c r="AP259" s="80"/>
      <c r="AR259" s="80"/>
      <c r="AS259" s="80"/>
      <c r="AT259" s="80"/>
      <c r="AV259" s="80"/>
      <c r="AW259" s="80"/>
      <c r="AX259" s="80"/>
    </row>
    <row r="260" spans="2:50" s="6" customFormat="1" x14ac:dyDescent="0.2">
      <c r="D260" s="8"/>
      <c r="E260" s="8"/>
      <c r="F260" s="8"/>
      <c r="G260" s="8"/>
      <c r="H260" s="8"/>
      <c r="I260" s="8"/>
      <c r="J260" s="8"/>
      <c r="K260" s="8"/>
      <c r="L260" s="80"/>
      <c r="M260" s="80"/>
      <c r="N260" s="80"/>
      <c r="O260" s="8"/>
      <c r="P260" s="80"/>
      <c r="Q260" s="80"/>
      <c r="R260" s="80"/>
      <c r="S260" s="8"/>
      <c r="T260" s="96"/>
      <c r="U260" s="96"/>
      <c r="V260" s="96"/>
      <c r="X260" s="97"/>
      <c r="Y260" s="97"/>
      <c r="Z260" s="97"/>
      <c r="AA260" s="8"/>
      <c r="AB260" s="80"/>
      <c r="AC260" s="80"/>
      <c r="AD260" s="80"/>
      <c r="AF260" s="80"/>
      <c r="AG260" s="80"/>
      <c r="AH260" s="80"/>
      <c r="AI260" s="8"/>
      <c r="AJ260" s="80"/>
      <c r="AK260" s="80"/>
      <c r="AL260" s="80"/>
      <c r="AN260" s="80"/>
      <c r="AO260" s="80"/>
      <c r="AP260" s="80"/>
      <c r="AR260" s="80"/>
      <c r="AS260" s="80"/>
      <c r="AT260" s="80"/>
      <c r="AV260" s="80"/>
      <c r="AW260" s="80"/>
      <c r="AX260" s="80"/>
    </row>
    <row r="261" spans="2:50" s="6" customFormat="1" x14ac:dyDescent="0.2">
      <c r="D261" s="25">
        <v>32095190</v>
      </c>
      <c r="E261" s="25">
        <v>44653737</v>
      </c>
      <c r="F261" s="25">
        <v>48388425</v>
      </c>
      <c r="G261" s="26"/>
      <c r="H261" s="25">
        <v>13362300</v>
      </c>
      <c r="I261" s="25">
        <v>15323312</v>
      </c>
      <c r="J261" s="25">
        <v>16830776</v>
      </c>
      <c r="K261" s="8"/>
      <c r="L261" s="80"/>
      <c r="M261" s="80"/>
      <c r="N261" s="80"/>
      <c r="O261" s="8"/>
      <c r="P261" s="80"/>
      <c r="Q261" s="80"/>
      <c r="R261" s="80"/>
      <c r="S261" s="8"/>
      <c r="T261" s="96"/>
      <c r="U261" s="96"/>
      <c r="V261" s="96"/>
      <c r="X261" s="97"/>
      <c r="Y261" s="97"/>
      <c r="Z261" s="97"/>
      <c r="AA261" s="8"/>
      <c r="AB261" s="80"/>
      <c r="AC261" s="80"/>
      <c r="AD261" s="80"/>
      <c r="AF261" s="80"/>
      <c r="AG261" s="80"/>
      <c r="AH261" s="80"/>
      <c r="AI261" s="8"/>
      <c r="AJ261" s="80"/>
      <c r="AK261" s="80"/>
      <c r="AL261" s="80"/>
      <c r="AN261" s="80"/>
      <c r="AO261" s="80"/>
      <c r="AP261" s="80"/>
      <c r="AR261" s="80"/>
      <c r="AS261" s="80"/>
      <c r="AT261" s="80"/>
      <c r="AV261" s="80"/>
      <c r="AW261" s="80"/>
      <c r="AX261" s="80"/>
    </row>
    <row r="262" spans="2:50" s="6" customFormat="1" x14ac:dyDescent="0.2">
      <c r="D262" s="143">
        <f t="shared" ref="D262:J262" si="132">D261/D234</f>
        <v>0.22392546744068673</v>
      </c>
      <c r="E262" s="143">
        <f t="shared" si="132"/>
        <v>0.30814390975342359</v>
      </c>
      <c r="F262" s="143">
        <f t="shared" si="132"/>
        <v>0.35944621641572766</v>
      </c>
      <c r="G262" s="143" t="e">
        <f t="shared" si="132"/>
        <v>#DIV/0!</v>
      </c>
      <c r="H262" s="143">
        <f t="shared" si="132"/>
        <v>0.12406983026612492</v>
      </c>
      <c r="I262" s="143">
        <f t="shared" si="132"/>
        <v>0.13911128391962316</v>
      </c>
      <c r="J262" s="143">
        <f t="shared" si="132"/>
        <v>0.16844098165680219</v>
      </c>
      <c r="K262" s="8"/>
      <c r="L262" s="80"/>
      <c r="M262" s="80"/>
      <c r="N262" s="80"/>
      <c r="O262" s="8"/>
      <c r="P262" s="80"/>
      <c r="Q262" s="80"/>
      <c r="R262" s="80"/>
      <c r="S262" s="8"/>
      <c r="T262" s="96"/>
      <c r="U262" s="96"/>
      <c r="V262" s="96"/>
      <c r="X262" s="97"/>
      <c r="Y262" s="97"/>
      <c r="Z262" s="97"/>
      <c r="AA262" s="8"/>
      <c r="AB262" s="80"/>
      <c r="AC262" s="80"/>
      <c r="AD262" s="80"/>
      <c r="AF262" s="80"/>
      <c r="AG262" s="80"/>
      <c r="AH262" s="80"/>
      <c r="AI262" s="8"/>
      <c r="AJ262" s="80"/>
      <c r="AK262" s="80"/>
      <c r="AL262" s="80"/>
      <c r="AN262" s="80"/>
      <c r="AO262" s="80"/>
      <c r="AP262" s="80"/>
      <c r="AR262" s="80"/>
      <c r="AS262" s="80"/>
      <c r="AT262" s="80"/>
      <c r="AV262" s="80"/>
      <c r="AW262" s="80"/>
      <c r="AX262" s="80"/>
    </row>
    <row r="263" spans="2:50" s="6" customFormat="1" x14ac:dyDescent="0.2">
      <c r="D263" s="8"/>
      <c r="E263" s="8"/>
      <c r="F263" s="8"/>
      <c r="G263" s="8"/>
      <c r="H263" s="8"/>
      <c r="I263" s="8"/>
      <c r="J263" s="8"/>
      <c r="K263" s="8"/>
      <c r="L263" s="80"/>
      <c r="M263" s="80"/>
      <c r="N263" s="80"/>
      <c r="O263" s="8"/>
      <c r="P263" s="80"/>
      <c r="Q263" s="80"/>
      <c r="R263" s="80"/>
      <c r="S263" s="8"/>
      <c r="T263" s="96"/>
      <c r="U263" s="96"/>
      <c r="V263" s="96"/>
      <c r="X263" s="97"/>
      <c r="Y263" s="97"/>
      <c r="Z263" s="97"/>
      <c r="AA263" s="8"/>
      <c r="AB263" s="80"/>
      <c r="AC263" s="80"/>
      <c r="AD263" s="80"/>
      <c r="AF263" s="80"/>
      <c r="AG263" s="80"/>
      <c r="AH263" s="80"/>
      <c r="AI263" s="8"/>
      <c r="AJ263" s="80"/>
      <c r="AK263" s="80"/>
      <c r="AL263" s="80"/>
      <c r="AN263" s="80"/>
      <c r="AO263" s="80"/>
      <c r="AP263" s="80"/>
      <c r="AR263" s="80"/>
      <c r="AS263" s="80"/>
      <c r="AT263" s="80"/>
      <c r="AV263" s="80"/>
      <c r="AW263" s="80"/>
      <c r="AX263" s="80"/>
    </row>
    <row r="264" spans="2:50" s="6" customFormat="1" x14ac:dyDescent="0.2">
      <c r="D264" s="8"/>
      <c r="E264" s="8"/>
      <c r="F264" s="8"/>
      <c r="G264" s="8"/>
      <c r="H264" s="8"/>
      <c r="I264" s="8"/>
      <c r="J264" s="8"/>
      <c r="K264" s="8"/>
      <c r="L264" s="80"/>
      <c r="M264" s="80"/>
      <c r="N264" s="80"/>
      <c r="O264" s="8"/>
      <c r="P264" s="80"/>
      <c r="Q264" s="80"/>
      <c r="R264" s="80"/>
      <c r="S264" s="8"/>
      <c r="T264" s="96"/>
      <c r="U264" s="96"/>
      <c r="V264" s="96"/>
      <c r="X264" s="97"/>
      <c r="Y264" s="97"/>
      <c r="Z264" s="97"/>
      <c r="AA264" s="8"/>
      <c r="AB264" s="80"/>
      <c r="AC264" s="80"/>
      <c r="AD264" s="80"/>
      <c r="AF264" s="80"/>
      <c r="AG264" s="80"/>
      <c r="AH264" s="80"/>
      <c r="AI264" s="8"/>
      <c r="AJ264" s="80"/>
      <c r="AK264" s="80"/>
      <c r="AL264" s="80"/>
      <c r="AN264" s="80"/>
      <c r="AO264" s="80"/>
      <c r="AP264" s="80"/>
      <c r="AR264" s="80"/>
      <c r="AS264" s="80"/>
      <c r="AT264" s="80"/>
      <c r="AV264" s="80"/>
      <c r="AW264" s="80"/>
      <c r="AX264" s="80"/>
    </row>
    <row r="265" spans="2:50" s="6" customFormat="1" x14ac:dyDescent="0.2">
      <c r="D265" s="8"/>
      <c r="E265" s="8"/>
      <c r="F265" s="8"/>
      <c r="G265" s="8"/>
      <c r="H265" s="8"/>
      <c r="I265" s="8"/>
      <c r="J265" s="8"/>
      <c r="K265" s="8"/>
      <c r="L265" s="80"/>
      <c r="M265" s="80"/>
      <c r="N265" s="80"/>
      <c r="O265" s="8"/>
      <c r="P265" s="80"/>
      <c r="Q265" s="80"/>
      <c r="R265" s="80"/>
      <c r="S265" s="8"/>
      <c r="T265" s="96"/>
      <c r="U265" s="96"/>
      <c r="V265" s="96"/>
      <c r="X265" s="97"/>
      <c r="Y265" s="97"/>
      <c r="Z265" s="97"/>
      <c r="AA265" s="8"/>
      <c r="AB265" s="80"/>
      <c r="AC265" s="80"/>
      <c r="AD265" s="80"/>
      <c r="AF265" s="80"/>
      <c r="AG265" s="80"/>
      <c r="AH265" s="80"/>
      <c r="AI265" s="8"/>
      <c r="AJ265" s="80"/>
      <c r="AK265" s="80"/>
      <c r="AL265" s="80"/>
      <c r="AN265" s="80"/>
      <c r="AO265" s="80"/>
      <c r="AP265" s="80"/>
      <c r="AR265" s="80"/>
      <c r="AS265" s="80"/>
      <c r="AT265" s="80"/>
      <c r="AV265" s="80"/>
      <c r="AW265" s="80"/>
      <c r="AX265" s="80"/>
    </row>
    <row r="266" spans="2:50" s="6" customFormat="1" x14ac:dyDescent="0.2">
      <c r="D266" s="8"/>
      <c r="E266" s="8"/>
      <c r="F266" s="8"/>
      <c r="G266" s="8"/>
      <c r="H266" s="8"/>
      <c r="I266" s="8"/>
      <c r="J266" s="8"/>
      <c r="K266" s="8"/>
      <c r="L266" s="80"/>
      <c r="M266" s="80"/>
      <c r="N266" s="80"/>
      <c r="O266" s="8"/>
      <c r="P266" s="80"/>
      <c r="Q266" s="80"/>
      <c r="R266" s="80"/>
      <c r="S266" s="8"/>
      <c r="T266" s="96"/>
      <c r="U266" s="96"/>
      <c r="V266" s="96"/>
      <c r="X266" s="97"/>
      <c r="Y266" s="97"/>
      <c r="Z266" s="97"/>
      <c r="AA266" s="8"/>
      <c r="AB266" s="80"/>
      <c r="AC266" s="80"/>
      <c r="AD266" s="80"/>
      <c r="AF266" s="80"/>
      <c r="AG266" s="80"/>
      <c r="AH266" s="80"/>
      <c r="AI266" s="8"/>
      <c r="AJ266" s="80"/>
      <c r="AK266" s="80"/>
      <c r="AL266" s="80"/>
      <c r="AN266" s="80"/>
      <c r="AO266" s="80"/>
      <c r="AP266" s="80"/>
      <c r="AR266" s="80"/>
      <c r="AS266" s="80"/>
      <c r="AT266" s="80"/>
      <c r="AV266" s="80"/>
      <c r="AW266" s="80"/>
      <c r="AX266" s="80"/>
    </row>
    <row r="267" spans="2:50" s="6" customFormat="1" x14ac:dyDescent="0.2">
      <c r="D267" s="8"/>
      <c r="E267" s="8"/>
      <c r="F267" s="8"/>
      <c r="G267" s="8"/>
      <c r="H267" s="8"/>
      <c r="I267" s="8"/>
      <c r="J267" s="8"/>
      <c r="K267" s="8"/>
      <c r="L267" s="80"/>
      <c r="M267" s="80"/>
      <c r="N267" s="80"/>
      <c r="O267" s="8"/>
      <c r="P267" s="80"/>
      <c r="Q267" s="80"/>
      <c r="R267" s="80"/>
      <c r="S267" s="8"/>
      <c r="T267" s="96"/>
      <c r="U267" s="96"/>
      <c r="V267" s="96"/>
      <c r="X267" s="97"/>
      <c r="Y267" s="97"/>
      <c r="Z267" s="97"/>
      <c r="AA267" s="8"/>
      <c r="AB267" s="80"/>
      <c r="AC267" s="80"/>
      <c r="AD267" s="80"/>
      <c r="AF267" s="80"/>
      <c r="AG267" s="80"/>
      <c r="AH267" s="80"/>
      <c r="AI267" s="8"/>
      <c r="AJ267" s="80"/>
      <c r="AK267" s="80"/>
      <c r="AL267" s="80"/>
      <c r="AN267" s="80"/>
      <c r="AO267" s="80"/>
      <c r="AP267" s="80"/>
      <c r="AR267" s="80"/>
      <c r="AS267" s="80"/>
      <c r="AT267" s="80"/>
      <c r="AV267" s="80"/>
      <c r="AW267" s="80"/>
      <c r="AX267" s="80"/>
    </row>
    <row r="268" spans="2:50" s="6" customFormat="1" x14ac:dyDescent="0.2">
      <c r="D268" s="8"/>
      <c r="E268" s="8"/>
      <c r="F268" s="8"/>
      <c r="G268" s="8"/>
      <c r="H268" s="8"/>
      <c r="I268" s="8"/>
      <c r="J268" s="8"/>
      <c r="K268" s="8"/>
      <c r="L268" s="80"/>
      <c r="M268" s="80"/>
      <c r="N268" s="80"/>
      <c r="O268" s="8"/>
      <c r="P268" s="80"/>
      <c r="Q268" s="80"/>
      <c r="R268" s="80"/>
      <c r="S268" s="8"/>
      <c r="T268" s="96"/>
      <c r="U268" s="96"/>
      <c r="V268" s="96"/>
      <c r="X268" s="97"/>
      <c r="Y268" s="97"/>
      <c r="Z268" s="97"/>
      <c r="AA268" s="8"/>
      <c r="AB268" s="80"/>
      <c r="AC268" s="80"/>
      <c r="AD268" s="80"/>
      <c r="AF268" s="80"/>
      <c r="AG268" s="80"/>
      <c r="AH268" s="80"/>
      <c r="AI268" s="8"/>
      <c r="AJ268" s="80"/>
      <c r="AK268" s="80"/>
      <c r="AL268" s="80"/>
      <c r="AN268" s="80"/>
      <c r="AO268" s="80"/>
      <c r="AP268" s="80"/>
      <c r="AR268" s="80"/>
      <c r="AS268" s="80"/>
      <c r="AT268" s="80"/>
      <c r="AV268" s="80"/>
      <c r="AW268" s="80"/>
      <c r="AX268" s="80"/>
    </row>
    <row r="269" spans="2:50" s="6" customFormat="1" x14ac:dyDescent="0.2">
      <c r="D269" s="8"/>
      <c r="E269" s="8"/>
      <c r="F269" s="8"/>
      <c r="G269" s="8"/>
      <c r="H269" s="8"/>
      <c r="I269" s="8"/>
      <c r="J269" s="8"/>
      <c r="K269" s="8"/>
      <c r="L269" s="80"/>
      <c r="M269" s="80"/>
      <c r="N269" s="80"/>
      <c r="O269" s="8"/>
      <c r="P269" s="80"/>
      <c r="Q269" s="80"/>
      <c r="R269" s="80"/>
      <c r="S269" s="8"/>
      <c r="T269" s="96"/>
      <c r="U269" s="96"/>
      <c r="V269" s="96"/>
      <c r="X269" s="97"/>
      <c r="Y269" s="97"/>
      <c r="Z269" s="97"/>
      <c r="AA269" s="8"/>
      <c r="AB269" s="80"/>
      <c r="AC269" s="80"/>
      <c r="AD269" s="80"/>
      <c r="AF269" s="80"/>
      <c r="AG269" s="80"/>
      <c r="AH269" s="80"/>
      <c r="AI269" s="8"/>
      <c r="AJ269" s="80"/>
      <c r="AK269" s="80"/>
      <c r="AL269" s="80"/>
      <c r="AN269" s="80"/>
      <c r="AO269" s="80"/>
      <c r="AP269" s="80"/>
      <c r="AR269" s="80"/>
      <c r="AS269" s="80"/>
      <c r="AT269" s="80"/>
      <c r="AV269" s="80"/>
      <c r="AW269" s="80"/>
      <c r="AX269" s="80"/>
    </row>
    <row r="270" spans="2:50" s="6" customFormat="1" x14ac:dyDescent="0.2">
      <c r="D270" s="8"/>
      <c r="E270" s="8"/>
      <c r="F270" s="8"/>
      <c r="G270" s="8"/>
      <c r="H270" s="8"/>
      <c r="I270" s="8"/>
      <c r="J270" s="8"/>
      <c r="K270" s="8"/>
      <c r="L270" s="80"/>
      <c r="M270" s="80"/>
      <c r="N270" s="80"/>
      <c r="O270" s="8"/>
      <c r="P270" s="80"/>
      <c r="Q270" s="80"/>
      <c r="R270" s="80"/>
      <c r="S270" s="8"/>
      <c r="T270" s="96"/>
      <c r="U270" s="96"/>
      <c r="V270" s="96"/>
      <c r="X270" s="97"/>
      <c r="Y270" s="97"/>
      <c r="Z270" s="97"/>
      <c r="AA270" s="8"/>
      <c r="AB270" s="80"/>
      <c r="AC270" s="80"/>
      <c r="AD270" s="80"/>
      <c r="AF270" s="80"/>
      <c r="AG270" s="80"/>
      <c r="AH270" s="80"/>
      <c r="AI270" s="8"/>
      <c r="AJ270" s="80"/>
      <c r="AK270" s="80"/>
      <c r="AL270" s="80"/>
      <c r="AN270" s="80"/>
      <c r="AO270" s="80"/>
      <c r="AP270" s="80"/>
      <c r="AR270" s="80"/>
      <c r="AS270" s="80"/>
      <c r="AT270" s="80"/>
      <c r="AV270" s="80"/>
      <c r="AW270" s="80"/>
      <c r="AX270" s="80"/>
    </row>
    <row r="271" spans="2:50" s="6" customFormat="1" x14ac:dyDescent="0.2">
      <c r="D271" s="8"/>
      <c r="E271" s="8"/>
      <c r="F271" s="8"/>
      <c r="G271" s="8"/>
      <c r="H271" s="8"/>
      <c r="I271" s="8"/>
      <c r="J271" s="8"/>
      <c r="K271" s="8"/>
      <c r="L271" s="80"/>
      <c r="M271" s="80"/>
      <c r="N271" s="80"/>
      <c r="O271" s="8"/>
      <c r="P271" s="80"/>
      <c r="Q271" s="80"/>
      <c r="R271" s="80"/>
      <c r="S271" s="8"/>
      <c r="T271" s="96"/>
      <c r="U271" s="96"/>
      <c r="V271" s="96"/>
      <c r="X271" s="97"/>
      <c r="Y271" s="97"/>
      <c r="Z271" s="97"/>
      <c r="AA271" s="8"/>
      <c r="AB271" s="80"/>
      <c r="AC271" s="80"/>
      <c r="AD271" s="80"/>
      <c r="AF271" s="80"/>
      <c r="AG271" s="80"/>
      <c r="AH271" s="80"/>
      <c r="AI271" s="8"/>
      <c r="AJ271" s="80"/>
      <c r="AK271" s="80"/>
      <c r="AL271" s="80"/>
      <c r="AN271" s="80"/>
      <c r="AO271" s="80"/>
      <c r="AP271" s="80"/>
      <c r="AR271" s="80"/>
      <c r="AS271" s="80"/>
      <c r="AT271" s="80"/>
      <c r="AV271" s="80"/>
      <c r="AW271" s="80"/>
      <c r="AX271" s="80"/>
    </row>
    <row r="272" spans="2:50" s="6" customFormat="1" x14ac:dyDescent="0.2">
      <c r="D272" s="8"/>
      <c r="E272" s="8"/>
      <c r="F272" s="8"/>
      <c r="G272" s="8"/>
      <c r="H272" s="8"/>
      <c r="I272" s="8"/>
      <c r="J272" s="8"/>
      <c r="K272" s="8"/>
      <c r="L272" s="80"/>
      <c r="M272" s="80"/>
      <c r="N272" s="80"/>
      <c r="O272" s="8"/>
      <c r="P272" s="80"/>
      <c r="Q272" s="80"/>
      <c r="R272" s="80"/>
      <c r="S272" s="8"/>
      <c r="T272" s="96"/>
      <c r="U272" s="96"/>
      <c r="V272" s="96"/>
      <c r="X272" s="97"/>
      <c r="Y272" s="97"/>
      <c r="Z272" s="97"/>
      <c r="AA272" s="8"/>
      <c r="AB272" s="80"/>
      <c r="AC272" s="80"/>
      <c r="AD272" s="80"/>
      <c r="AF272" s="80"/>
      <c r="AG272" s="80"/>
      <c r="AH272" s="80"/>
      <c r="AI272" s="8"/>
      <c r="AJ272" s="80"/>
      <c r="AK272" s="80"/>
      <c r="AL272" s="80"/>
      <c r="AN272" s="80"/>
      <c r="AO272" s="80"/>
      <c r="AP272" s="80"/>
      <c r="AR272" s="80"/>
      <c r="AS272" s="80"/>
      <c r="AT272" s="80"/>
      <c r="AV272" s="80"/>
      <c r="AW272" s="80"/>
      <c r="AX272" s="80"/>
    </row>
    <row r="273" spans="4:50" s="6" customFormat="1" x14ac:dyDescent="0.2">
      <c r="D273" s="8"/>
      <c r="E273" s="8"/>
      <c r="F273" s="8"/>
      <c r="G273" s="8"/>
      <c r="H273" s="8"/>
      <c r="I273" s="8"/>
      <c r="J273" s="8"/>
      <c r="K273" s="8"/>
      <c r="L273" s="80"/>
      <c r="M273" s="80"/>
      <c r="N273" s="80"/>
      <c r="O273" s="8"/>
      <c r="P273" s="80"/>
      <c r="Q273" s="80"/>
      <c r="R273" s="80"/>
      <c r="S273" s="8"/>
      <c r="T273" s="96"/>
      <c r="U273" s="96"/>
      <c r="V273" s="96"/>
      <c r="X273" s="97"/>
      <c r="Y273" s="97"/>
      <c r="Z273" s="97"/>
      <c r="AA273" s="8"/>
      <c r="AB273" s="80"/>
      <c r="AC273" s="80"/>
      <c r="AD273" s="80"/>
      <c r="AF273" s="80"/>
      <c r="AG273" s="80"/>
      <c r="AH273" s="80"/>
      <c r="AI273" s="8"/>
      <c r="AJ273" s="80"/>
      <c r="AK273" s="80"/>
      <c r="AL273" s="80"/>
      <c r="AN273" s="80"/>
      <c r="AO273" s="80"/>
      <c r="AP273" s="80"/>
      <c r="AR273" s="80"/>
      <c r="AS273" s="80"/>
      <c r="AT273" s="80"/>
      <c r="AV273" s="80"/>
      <c r="AW273" s="80"/>
      <c r="AX273" s="80"/>
    </row>
    <row r="274" spans="4:50" s="6" customFormat="1" x14ac:dyDescent="0.2">
      <c r="D274" s="8"/>
      <c r="E274" s="8"/>
      <c r="F274" s="8"/>
      <c r="G274" s="8"/>
      <c r="H274" s="8"/>
      <c r="I274" s="8"/>
      <c r="J274" s="8"/>
      <c r="K274" s="8"/>
      <c r="L274" s="80"/>
      <c r="M274" s="80"/>
      <c r="N274" s="80"/>
      <c r="O274" s="8"/>
      <c r="P274" s="80"/>
      <c r="Q274" s="80"/>
      <c r="R274" s="80"/>
      <c r="S274" s="8"/>
      <c r="T274" s="96"/>
      <c r="U274" s="96"/>
      <c r="V274" s="96"/>
      <c r="X274" s="97"/>
      <c r="Y274" s="97"/>
      <c r="Z274" s="97"/>
      <c r="AA274" s="8"/>
      <c r="AB274" s="80"/>
      <c r="AC274" s="80"/>
      <c r="AD274" s="80"/>
      <c r="AF274" s="80"/>
      <c r="AG274" s="80"/>
      <c r="AH274" s="80"/>
      <c r="AI274" s="8"/>
      <c r="AJ274" s="80"/>
      <c r="AK274" s="80"/>
      <c r="AL274" s="80"/>
      <c r="AN274" s="80"/>
      <c r="AO274" s="80"/>
      <c r="AP274" s="80"/>
      <c r="AR274" s="80"/>
      <c r="AS274" s="80"/>
      <c r="AT274" s="80"/>
      <c r="AV274" s="80"/>
      <c r="AW274" s="80"/>
      <c r="AX274" s="80"/>
    </row>
    <row r="275" spans="4:50" s="6" customFormat="1" x14ac:dyDescent="0.2">
      <c r="D275" s="8"/>
      <c r="E275" s="8"/>
      <c r="F275" s="8"/>
      <c r="G275" s="8"/>
      <c r="H275" s="8"/>
      <c r="I275" s="8"/>
      <c r="J275" s="8"/>
      <c r="K275" s="8"/>
      <c r="L275" s="80"/>
      <c r="M275" s="80"/>
      <c r="N275" s="80"/>
      <c r="O275" s="8"/>
      <c r="P275" s="80"/>
      <c r="Q275" s="80"/>
      <c r="R275" s="80"/>
      <c r="S275" s="8"/>
      <c r="T275" s="96"/>
      <c r="U275" s="96"/>
      <c r="V275" s="96"/>
      <c r="X275" s="97"/>
      <c r="Y275" s="97"/>
      <c r="Z275" s="97"/>
      <c r="AA275" s="8"/>
      <c r="AB275" s="80"/>
      <c r="AC275" s="80"/>
      <c r="AD275" s="80"/>
      <c r="AF275" s="80"/>
      <c r="AG275" s="80"/>
      <c r="AH275" s="80"/>
      <c r="AI275" s="8"/>
      <c r="AJ275" s="80"/>
      <c r="AK275" s="80"/>
      <c r="AL275" s="80"/>
      <c r="AN275" s="80"/>
      <c r="AO275" s="80"/>
      <c r="AP275" s="80"/>
      <c r="AR275" s="80"/>
      <c r="AS275" s="80"/>
      <c r="AT275" s="80"/>
      <c r="AV275" s="80"/>
      <c r="AW275" s="80"/>
      <c r="AX275" s="80"/>
    </row>
    <row r="276" spans="4:50" s="6" customFormat="1" x14ac:dyDescent="0.2">
      <c r="D276" s="8"/>
      <c r="E276" s="8"/>
      <c r="F276" s="8"/>
      <c r="G276" s="8"/>
      <c r="H276" s="8"/>
      <c r="I276" s="8"/>
      <c r="J276" s="8"/>
      <c r="K276" s="8"/>
      <c r="L276" s="80"/>
      <c r="M276" s="80"/>
      <c r="N276" s="80"/>
      <c r="O276" s="8"/>
      <c r="P276" s="80"/>
      <c r="Q276" s="80"/>
      <c r="R276" s="80"/>
      <c r="S276" s="8"/>
      <c r="T276" s="96"/>
      <c r="U276" s="96"/>
      <c r="V276" s="96"/>
      <c r="X276" s="97"/>
      <c r="Y276" s="97"/>
      <c r="Z276" s="97"/>
      <c r="AA276" s="8"/>
      <c r="AB276" s="80"/>
      <c r="AC276" s="80"/>
      <c r="AD276" s="80"/>
      <c r="AF276" s="80"/>
      <c r="AG276" s="80"/>
      <c r="AH276" s="80"/>
      <c r="AI276" s="8"/>
      <c r="AJ276" s="80"/>
      <c r="AK276" s="80"/>
      <c r="AL276" s="80"/>
      <c r="AN276" s="80"/>
      <c r="AO276" s="80"/>
      <c r="AP276" s="80"/>
      <c r="AR276" s="80"/>
      <c r="AS276" s="80"/>
      <c r="AT276" s="80"/>
      <c r="AV276" s="80"/>
      <c r="AW276" s="80"/>
      <c r="AX276" s="80"/>
    </row>
    <row r="277" spans="4:50" s="6" customFormat="1" x14ac:dyDescent="0.2">
      <c r="D277" s="8"/>
      <c r="E277" s="8"/>
      <c r="F277" s="8"/>
      <c r="G277" s="8"/>
      <c r="H277" s="8"/>
      <c r="I277" s="8"/>
      <c r="J277" s="8"/>
      <c r="K277" s="8"/>
      <c r="L277" s="80"/>
      <c r="M277" s="80"/>
      <c r="N277" s="80"/>
      <c r="O277" s="8"/>
      <c r="P277" s="80"/>
      <c r="Q277" s="80"/>
      <c r="R277" s="80"/>
      <c r="S277" s="8"/>
      <c r="T277" s="96"/>
      <c r="U277" s="96"/>
      <c r="V277" s="96"/>
      <c r="X277" s="97"/>
      <c r="Y277" s="97"/>
      <c r="Z277" s="97"/>
      <c r="AA277" s="8"/>
      <c r="AB277" s="80"/>
      <c r="AC277" s="80"/>
      <c r="AD277" s="80"/>
      <c r="AF277" s="80"/>
      <c r="AG277" s="80"/>
      <c r="AH277" s="80"/>
      <c r="AI277" s="8"/>
      <c r="AJ277" s="80"/>
      <c r="AK277" s="80"/>
      <c r="AL277" s="80"/>
      <c r="AN277" s="80"/>
      <c r="AO277" s="80"/>
      <c r="AP277" s="80"/>
      <c r="AR277" s="80"/>
      <c r="AS277" s="80"/>
      <c r="AT277" s="80"/>
      <c r="AV277" s="80"/>
      <c r="AW277" s="80"/>
      <c r="AX277" s="80"/>
    </row>
    <row r="278" spans="4:50" s="6" customFormat="1" x14ac:dyDescent="0.2">
      <c r="D278" s="8"/>
      <c r="E278" s="8"/>
      <c r="F278" s="8"/>
      <c r="G278" s="8"/>
      <c r="H278" s="8"/>
      <c r="I278" s="8"/>
      <c r="J278" s="8"/>
      <c r="K278" s="8"/>
      <c r="L278" s="80"/>
      <c r="M278" s="80"/>
      <c r="N278" s="80"/>
      <c r="O278" s="8"/>
      <c r="P278" s="80"/>
      <c r="Q278" s="80"/>
      <c r="R278" s="80"/>
      <c r="S278" s="8"/>
      <c r="T278" s="96"/>
      <c r="U278" s="96"/>
      <c r="V278" s="96"/>
      <c r="X278" s="97"/>
      <c r="Y278" s="97"/>
      <c r="Z278" s="97"/>
      <c r="AA278" s="8"/>
      <c r="AB278" s="80"/>
      <c r="AC278" s="80"/>
      <c r="AD278" s="80"/>
      <c r="AF278" s="80"/>
      <c r="AG278" s="80"/>
      <c r="AH278" s="80"/>
      <c r="AI278" s="8"/>
      <c r="AJ278" s="80"/>
      <c r="AK278" s="80"/>
      <c r="AL278" s="80"/>
      <c r="AN278" s="80"/>
      <c r="AO278" s="80"/>
      <c r="AP278" s="80"/>
      <c r="AR278" s="80"/>
      <c r="AS278" s="80"/>
      <c r="AT278" s="80"/>
      <c r="AV278" s="80"/>
      <c r="AW278" s="80"/>
      <c r="AX278" s="80"/>
    </row>
    <row r="279" spans="4:50" s="6" customFormat="1" x14ac:dyDescent="0.2">
      <c r="D279" s="8"/>
      <c r="E279" s="8"/>
      <c r="F279" s="8"/>
      <c r="G279" s="8"/>
      <c r="H279" s="8"/>
      <c r="I279" s="8"/>
      <c r="J279" s="8"/>
      <c r="K279" s="8"/>
      <c r="L279" s="80"/>
      <c r="M279" s="80"/>
      <c r="N279" s="80"/>
      <c r="O279" s="8"/>
      <c r="P279" s="80"/>
      <c r="Q279" s="80"/>
      <c r="R279" s="80"/>
      <c r="S279" s="8"/>
      <c r="T279" s="96"/>
      <c r="U279" s="96"/>
      <c r="V279" s="96"/>
      <c r="X279" s="97"/>
      <c r="Y279" s="97"/>
      <c r="Z279" s="97"/>
      <c r="AA279" s="8"/>
      <c r="AB279" s="80"/>
      <c r="AC279" s="80"/>
      <c r="AD279" s="80"/>
      <c r="AF279" s="80"/>
      <c r="AG279" s="80"/>
      <c r="AH279" s="80"/>
      <c r="AI279" s="8"/>
      <c r="AJ279" s="80"/>
      <c r="AK279" s="80"/>
      <c r="AL279" s="80"/>
      <c r="AN279" s="80"/>
      <c r="AO279" s="80"/>
      <c r="AP279" s="80"/>
      <c r="AR279" s="80"/>
      <c r="AS279" s="80"/>
      <c r="AT279" s="80"/>
      <c r="AV279" s="80"/>
      <c r="AW279" s="80"/>
      <c r="AX279" s="80"/>
    </row>
    <row r="280" spans="4:50" s="6" customFormat="1" x14ac:dyDescent="0.2">
      <c r="D280" s="8"/>
      <c r="E280" s="8"/>
      <c r="F280" s="8"/>
      <c r="G280" s="8"/>
      <c r="H280" s="8"/>
      <c r="I280" s="8"/>
      <c r="J280" s="8"/>
      <c r="K280" s="8"/>
      <c r="L280" s="80"/>
      <c r="M280" s="80"/>
      <c r="N280" s="80"/>
      <c r="O280" s="8"/>
      <c r="P280" s="80"/>
      <c r="Q280" s="80"/>
      <c r="R280" s="80"/>
      <c r="S280" s="8"/>
      <c r="T280" s="96"/>
      <c r="U280" s="96"/>
      <c r="V280" s="96"/>
      <c r="X280" s="97"/>
      <c r="Y280" s="97"/>
      <c r="Z280" s="97"/>
      <c r="AA280" s="8"/>
      <c r="AB280" s="80"/>
      <c r="AC280" s="80"/>
      <c r="AD280" s="80"/>
      <c r="AF280" s="80"/>
      <c r="AG280" s="80"/>
      <c r="AH280" s="80"/>
      <c r="AI280" s="8"/>
      <c r="AJ280" s="80"/>
      <c r="AK280" s="80"/>
      <c r="AL280" s="80"/>
      <c r="AN280" s="80"/>
      <c r="AO280" s="80"/>
      <c r="AP280" s="80"/>
      <c r="AR280" s="80"/>
      <c r="AS280" s="80"/>
      <c r="AT280" s="80"/>
      <c r="AV280" s="80"/>
      <c r="AW280" s="80"/>
      <c r="AX280" s="80"/>
    </row>
    <row r="281" spans="4:50" s="6" customFormat="1" x14ac:dyDescent="0.2">
      <c r="D281" s="8"/>
      <c r="E281" s="8"/>
      <c r="F281" s="8"/>
      <c r="G281" s="8"/>
      <c r="H281" s="8"/>
      <c r="I281" s="8"/>
      <c r="J281" s="8"/>
      <c r="K281" s="8"/>
      <c r="L281" s="80"/>
      <c r="M281" s="80"/>
      <c r="N281" s="80"/>
      <c r="O281" s="8"/>
      <c r="P281" s="80"/>
      <c r="Q281" s="80"/>
      <c r="R281" s="80"/>
      <c r="S281" s="8"/>
      <c r="T281" s="96"/>
      <c r="U281" s="96"/>
      <c r="V281" s="96"/>
      <c r="X281" s="97"/>
      <c r="Y281" s="97"/>
      <c r="Z281" s="97"/>
      <c r="AA281" s="8"/>
      <c r="AB281" s="80"/>
      <c r="AC281" s="80"/>
      <c r="AD281" s="80"/>
      <c r="AF281" s="80"/>
      <c r="AG281" s="80"/>
      <c r="AH281" s="80"/>
      <c r="AI281" s="8"/>
      <c r="AJ281" s="80"/>
      <c r="AK281" s="80"/>
      <c r="AL281" s="80"/>
      <c r="AN281" s="80"/>
      <c r="AO281" s="80"/>
      <c r="AP281" s="80"/>
      <c r="AR281" s="80"/>
      <c r="AS281" s="80"/>
      <c r="AT281" s="80"/>
      <c r="AV281" s="80"/>
      <c r="AW281" s="80"/>
      <c r="AX281" s="80"/>
    </row>
    <row r="282" spans="4:50" s="6" customFormat="1" x14ac:dyDescent="0.2">
      <c r="D282" s="8"/>
      <c r="E282" s="8"/>
      <c r="F282" s="8"/>
      <c r="G282" s="8"/>
      <c r="H282" s="8"/>
      <c r="I282" s="8"/>
      <c r="J282" s="8"/>
      <c r="K282" s="8"/>
      <c r="L282" s="80"/>
      <c r="M282" s="80"/>
      <c r="N282" s="80"/>
      <c r="O282" s="8"/>
      <c r="P282" s="80"/>
      <c r="Q282" s="80"/>
      <c r="R282" s="80"/>
      <c r="S282" s="8"/>
      <c r="T282" s="96"/>
      <c r="U282" s="96"/>
      <c r="V282" s="96"/>
      <c r="X282" s="97"/>
      <c r="Y282" s="97"/>
      <c r="Z282" s="97"/>
      <c r="AA282" s="8"/>
      <c r="AB282" s="80"/>
      <c r="AC282" s="80"/>
      <c r="AD282" s="80"/>
      <c r="AF282" s="80"/>
      <c r="AG282" s="80"/>
      <c r="AH282" s="80"/>
      <c r="AI282" s="8"/>
      <c r="AJ282" s="80"/>
      <c r="AK282" s="80"/>
      <c r="AL282" s="80"/>
      <c r="AN282" s="80"/>
      <c r="AO282" s="80"/>
      <c r="AP282" s="80"/>
      <c r="AR282" s="80"/>
      <c r="AS282" s="80"/>
      <c r="AT282" s="80"/>
      <c r="AV282" s="80"/>
      <c r="AW282" s="80"/>
      <c r="AX282" s="80"/>
    </row>
    <row r="283" spans="4:50" s="6" customFormat="1" x14ac:dyDescent="0.2">
      <c r="D283" s="8"/>
      <c r="E283" s="8"/>
      <c r="F283" s="8"/>
      <c r="G283" s="8"/>
      <c r="H283" s="8"/>
      <c r="I283" s="8"/>
      <c r="J283" s="8"/>
      <c r="K283" s="8"/>
      <c r="L283" s="80"/>
      <c r="M283" s="80"/>
      <c r="N283" s="80"/>
      <c r="O283" s="8"/>
      <c r="P283" s="80"/>
      <c r="Q283" s="80"/>
      <c r="R283" s="80"/>
      <c r="S283" s="8"/>
      <c r="T283" s="96"/>
      <c r="U283" s="96"/>
      <c r="V283" s="96"/>
      <c r="X283" s="97"/>
      <c r="Y283" s="97"/>
      <c r="Z283" s="97"/>
      <c r="AA283" s="8"/>
      <c r="AB283" s="80"/>
      <c r="AC283" s="80"/>
      <c r="AD283" s="80"/>
      <c r="AF283" s="80"/>
      <c r="AG283" s="80"/>
      <c r="AH283" s="80"/>
      <c r="AI283" s="8"/>
      <c r="AJ283" s="80"/>
      <c r="AK283" s="80"/>
      <c r="AL283" s="80"/>
      <c r="AN283" s="80"/>
      <c r="AO283" s="80"/>
      <c r="AP283" s="80"/>
      <c r="AR283" s="80"/>
      <c r="AS283" s="80"/>
      <c r="AT283" s="80"/>
      <c r="AV283" s="80"/>
      <c r="AW283" s="80"/>
      <c r="AX283" s="80"/>
    </row>
    <row r="284" spans="4:50" s="6" customFormat="1" x14ac:dyDescent="0.2">
      <c r="D284" s="8"/>
      <c r="E284" s="8"/>
      <c r="F284" s="8"/>
      <c r="G284" s="8"/>
      <c r="H284" s="8"/>
      <c r="I284" s="8"/>
      <c r="J284" s="8"/>
      <c r="K284" s="8"/>
      <c r="L284" s="80"/>
      <c r="M284" s="80"/>
      <c r="N284" s="80"/>
      <c r="O284" s="8"/>
      <c r="P284" s="80"/>
      <c r="Q284" s="80"/>
      <c r="R284" s="80"/>
      <c r="S284" s="8"/>
      <c r="T284" s="96"/>
      <c r="U284" s="96"/>
      <c r="V284" s="96"/>
      <c r="X284" s="97"/>
      <c r="Y284" s="97"/>
      <c r="Z284" s="97"/>
      <c r="AA284" s="8"/>
      <c r="AB284" s="80"/>
      <c r="AC284" s="80"/>
      <c r="AD284" s="80"/>
      <c r="AF284" s="80"/>
      <c r="AG284" s="80"/>
      <c r="AH284" s="80"/>
      <c r="AI284" s="8"/>
      <c r="AJ284" s="80"/>
      <c r="AK284" s="80"/>
      <c r="AL284" s="80"/>
      <c r="AN284" s="80"/>
      <c r="AO284" s="80"/>
      <c r="AP284" s="80"/>
      <c r="AR284" s="80"/>
      <c r="AS284" s="80"/>
      <c r="AT284" s="80"/>
      <c r="AV284" s="80"/>
      <c r="AW284" s="80"/>
      <c r="AX284" s="80"/>
    </row>
    <row r="285" spans="4:50" s="6" customFormat="1" x14ac:dyDescent="0.2">
      <c r="D285" s="8"/>
      <c r="E285" s="8"/>
      <c r="F285" s="8"/>
      <c r="G285" s="8"/>
      <c r="H285" s="8"/>
      <c r="I285" s="8"/>
      <c r="J285" s="8"/>
      <c r="K285" s="8"/>
      <c r="L285" s="80"/>
      <c r="M285" s="80"/>
      <c r="N285" s="80"/>
      <c r="O285" s="8"/>
      <c r="P285" s="80"/>
      <c r="Q285" s="80"/>
      <c r="R285" s="80"/>
      <c r="S285" s="8"/>
      <c r="T285" s="96"/>
      <c r="U285" s="96"/>
      <c r="V285" s="96"/>
      <c r="X285" s="97"/>
      <c r="Y285" s="97"/>
      <c r="Z285" s="97"/>
      <c r="AA285" s="8"/>
      <c r="AB285" s="80"/>
      <c r="AC285" s="80"/>
      <c r="AD285" s="80"/>
      <c r="AF285" s="80"/>
      <c r="AG285" s="80"/>
      <c r="AH285" s="80"/>
      <c r="AI285" s="8"/>
      <c r="AJ285" s="80"/>
      <c r="AK285" s="80"/>
      <c r="AL285" s="80"/>
      <c r="AN285" s="80"/>
      <c r="AO285" s="80"/>
      <c r="AP285" s="80"/>
      <c r="AR285" s="80"/>
      <c r="AS285" s="80"/>
      <c r="AT285" s="80"/>
      <c r="AV285" s="80"/>
      <c r="AW285" s="80"/>
      <c r="AX285" s="80"/>
    </row>
    <row r="286" spans="4:50" s="6" customFormat="1" x14ac:dyDescent="0.2">
      <c r="D286" s="8"/>
      <c r="E286" s="8"/>
      <c r="F286" s="8"/>
      <c r="G286" s="8"/>
      <c r="H286" s="8"/>
      <c r="I286" s="8"/>
      <c r="J286" s="8"/>
      <c r="K286" s="8"/>
      <c r="L286" s="80"/>
      <c r="M286" s="80"/>
      <c r="N286" s="80"/>
      <c r="O286" s="8"/>
      <c r="P286" s="80"/>
      <c r="Q286" s="80"/>
      <c r="R286" s="80"/>
      <c r="S286" s="8"/>
      <c r="T286" s="96"/>
      <c r="U286" s="96"/>
      <c r="V286" s="96"/>
      <c r="X286" s="97"/>
      <c r="Y286" s="97"/>
      <c r="Z286" s="97"/>
      <c r="AA286" s="8"/>
      <c r="AB286" s="80"/>
      <c r="AC286" s="80"/>
      <c r="AD286" s="80"/>
      <c r="AF286" s="80"/>
      <c r="AG286" s="80"/>
      <c r="AH286" s="80"/>
      <c r="AI286" s="8"/>
      <c r="AJ286" s="80"/>
      <c r="AK286" s="80"/>
      <c r="AL286" s="80"/>
      <c r="AN286" s="80"/>
      <c r="AO286" s="80"/>
      <c r="AP286" s="80"/>
      <c r="AR286" s="80"/>
      <c r="AS286" s="80"/>
      <c r="AT286" s="80"/>
      <c r="AV286" s="80"/>
      <c r="AW286" s="80"/>
      <c r="AX286" s="80"/>
    </row>
    <row r="287" spans="4:50" s="6" customFormat="1" x14ac:dyDescent="0.2">
      <c r="D287" s="8"/>
      <c r="E287" s="8"/>
      <c r="F287" s="8"/>
      <c r="G287" s="8"/>
      <c r="H287" s="8"/>
      <c r="I287" s="8"/>
      <c r="J287" s="8"/>
      <c r="K287" s="8"/>
      <c r="L287" s="80"/>
      <c r="M287" s="80"/>
      <c r="N287" s="80"/>
      <c r="O287" s="8"/>
      <c r="P287" s="80"/>
      <c r="Q287" s="80"/>
      <c r="R287" s="80"/>
      <c r="S287" s="8"/>
      <c r="T287" s="96"/>
      <c r="U287" s="96"/>
      <c r="V287" s="96"/>
      <c r="X287" s="97"/>
      <c r="Y287" s="97"/>
      <c r="Z287" s="97"/>
      <c r="AA287" s="8"/>
      <c r="AB287" s="80"/>
      <c r="AC287" s="80"/>
      <c r="AD287" s="80"/>
      <c r="AF287" s="80"/>
      <c r="AG287" s="80"/>
      <c r="AH287" s="80"/>
      <c r="AI287" s="8"/>
      <c r="AJ287" s="80"/>
      <c r="AK287" s="80"/>
      <c r="AL287" s="80"/>
      <c r="AN287" s="80"/>
      <c r="AO287" s="80"/>
      <c r="AP287" s="80"/>
      <c r="AR287" s="80"/>
      <c r="AS287" s="80"/>
      <c r="AT287" s="80"/>
      <c r="AV287" s="80"/>
      <c r="AW287" s="80"/>
      <c r="AX287" s="80"/>
    </row>
    <row r="288" spans="4:50" s="6" customFormat="1" x14ac:dyDescent="0.2">
      <c r="D288" s="8"/>
      <c r="E288" s="8"/>
      <c r="F288" s="8"/>
      <c r="G288" s="8"/>
      <c r="H288" s="8"/>
      <c r="I288" s="8"/>
      <c r="J288" s="8"/>
      <c r="K288" s="8"/>
      <c r="L288" s="80"/>
      <c r="M288" s="80"/>
      <c r="N288" s="80"/>
      <c r="O288" s="8"/>
      <c r="P288" s="80"/>
      <c r="Q288" s="80"/>
      <c r="R288" s="80"/>
      <c r="S288" s="8"/>
      <c r="T288" s="96"/>
      <c r="U288" s="96"/>
      <c r="V288" s="96"/>
      <c r="X288" s="97"/>
      <c r="Y288" s="97"/>
      <c r="Z288" s="97"/>
      <c r="AA288" s="8"/>
      <c r="AB288" s="80"/>
      <c r="AC288" s="80"/>
      <c r="AD288" s="80"/>
      <c r="AF288" s="80"/>
      <c r="AG288" s="80"/>
      <c r="AH288" s="80"/>
      <c r="AI288" s="8"/>
      <c r="AJ288" s="80"/>
      <c r="AK288" s="80"/>
      <c r="AL288" s="80"/>
      <c r="AN288" s="80"/>
      <c r="AO288" s="80"/>
      <c r="AP288" s="80"/>
      <c r="AR288" s="80"/>
      <c r="AS288" s="80"/>
      <c r="AT288" s="80"/>
      <c r="AV288" s="80"/>
      <c r="AW288" s="80"/>
      <c r="AX288" s="80"/>
    </row>
    <row r="289" spans="4:50" s="6" customFormat="1" x14ac:dyDescent="0.2">
      <c r="D289" s="8"/>
      <c r="E289" s="8"/>
      <c r="F289" s="8"/>
      <c r="G289" s="8"/>
      <c r="H289" s="8"/>
      <c r="I289" s="8"/>
      <c r="J289" s="8"/>
      <c r="K289" s="8"/>
      <c r="L289" s="80"/>
      <c r="M289" s="80"/>
      <c r="N289" s="80"/>
      <c r="O289" s="8"/>
      <c r="P289" s="80"/>
      <c r="Q289" s="80"/>
      <c r="R289" s="80"/>
      <c r="S289" s="8"/>
      <c r="T289" s="96"/>
      <c r="U289" s="96"/>
      <c r="V289" s="96"/>
      <c r="X289" s="97"/>
      <c r="Y289" s="97"/>
      <c r="Z289" s="97"/>
      <c r="AA289" s="8"/>
      <c r="AB289" s="80"/>
      <c r="AC289" s="80"/>
      <c r="AD289" s="80"/>
      <c r="AF289" s="80"/>
      <c r="AG289" s="80"/>
      <c r="AH289" s="80"/>
      <c r="AI289" s="8"/>
      <c r="AJ289" s="80"/>
      <c r="AK289" s="80"/>
      <c r="AL289" s="80"/>
      <c r="AN289" s="80"/>
      <c r="AO289" s="80"/>
      <c r="AP289" s="80"/>
      <c r="AR289" s="80"/>
      <c r="AS289" s="80"/>
      <c r="AT289" s="80"/>
      <c r="AV289" s="80"/>
      <c r="AW289" s="80"/>
      <c r="AX289" s="80"/>
    </row>
    <row r="290" spans="4:50" s="6" customFormat="1" x14ac:dyDescent="0.2">
      <c r="D290" s="8"/>
      <c r="E290" s="8"/>
      <c r="F290" s="8"/>
      <c r="G290" s="8"/>
      <c r="H290" s="8"/>
      <c r="I290" s="8"/>
      <c r="J290" s="8"/>
      <c r="K290" s="8"/>
      <c r="L290" s="80"/>
      <c r="M290" s="80"/>
      <c r="N290" s="80"/>
      <c r="O290" s="8"/>
      <c r="P290" s="80"/>
      <c r="Q290" s="80"/>
      <c r="R290" s="80"/>
      <c r="S290" s="8"/>
      <c r="T290" s="96"/>
      <c r="U290" s="96"/>
      <c r="V290" s="96"/>
      <c r="X290" s="97"/>
      <c r="Y290" s="97"/>
      <c r="Z290" s="97"/>
      <c r="AA290" s="8"/>
      <c r="AB290" s="80"/>
      <c r="AC290" s="80"/>
      <c r="AD290" s="80"/>
      <c r="AF290" s="80"/>
      <c r="AG290" s="80"/>
      <c r="AH290" s="80"/>
      <c r="AI290" s="8"/>
      <c r="AJ290" s="80"/>
      <c r="AK290" s="80"/>
      <c r="AL290" s="80"/>
      <c r="AN290" s="80"/>
      <c r="AO290" s="80"/>
      <c r="AP290" s="80"/>
      <c r="AR290" s="80"/>
      <c r="AS290" s="80"/>
      <c r="AT290" s="80"/>
      <c r="AV290" s="80"/>
      <c r="AW290" s="80"/>
      <c r="AX290" s="80"/>
    </row>
    <row r="291" spans="4:50" s="6" customFormat="1" x14ac:dyDescent="0.2">
      <c r="D291" s="8"/>
      <c r="E291" s="8"/>
      <c r="F291" s="8"/>
      <c r="G291" s="8"/>
      <c r="H291" s="8"/>
      <c r="I291" s="8"/>
      <c r="J291" s="8"/>
      <c r="K291" s="8"/>
      <c r="L291" s="80"/>
      <c r="M291" s="80"/>
      <c r="N291" s="80"/>
      <c r="O291" s="8"/>
      <c r="P291" s="80"/>
      <c r="Q291" s="80"/>
      <c r="R291" s="80"/>
      <c r="S291" s="8"/>
      <c r="T291" s="96"/>
      <c r="U291" s="96"/>
      <c r="V291" s="96"/>
      <c r="X291" s="97"/>
      <c r="Y291" s="97"/>
      <c r="Z291" s="97"/>
      <c r="AA291" s="8"/>
      <c r="AB291" s="80"/>
      <c r="AC291" s="80"/>
      <c r="AD291" s="80"/>
      <c r="AF291" s="80"/>
      <c r="AG291" s="80"/>
      <c r="AH291" s="80"/>
      <c r="AI291" s="8"/>
      <c r="AJ291" s="80"/>
      <c r="AK291" s="80"/>
      <c r="AL291" s="80"/>
      <c r="AN291" s="80"/>
      <c r="AO291" s="80"/>
      <c r="AP291" s="80"/>
      <c r="AR291" s="80"/>
      <c r="AS291" s="80"/>
      <c r="AT291" s="80"/>
      <c r="AV291" s="80"/>
      <c r="AW291" s="80"/>
      <c r="AX291" s="80"/>
    </row>
    <row r="292" spans="4:50" s="6" customFormat="1" x14ac:dyDescent="0.2">
      <c r="D292" s="8"/>
      <c r="E292" s="8"/>
      <c r="F292" s="8"/>
      <c r="G292" s="8"/>
      <c r="H292" s="8"/>
      <c r="I292" s="8"/>
      <c r="J292" s="8"/>
      <c r="K292" s="8"/>
      <c r="L292" s="80"/>
      <c r="M292" s="80"/>
      <c r="N292" s="80"/>
      <c r="O292" s="8"/>
      <c r="P292" s="80"/>
      <c r="Q292" s="80"/>
      <c r="R292" s="80"/>
      <c r="S292" s="8"/>
      <c r="T292" s="96"/>
      <c r="U292" s="96"/>
      <c r="V292" s="96"/>
      <c r="X292" s="97"/>
      <c r="Y292" s="97"/>
      <c r="Z292" s="97"/>
      <c r="AA292" s="8"/>
      <c r="AB292" s="80"/>
      <c r="AC292" s="80"/>
      <c r="AD292" s="80"/>
      <c r="AF292" s="80"/>
      <c r="AG292" s="80"/>
      <c r="AH292" s="80"/>
      <c r="AI292" s="8"/>
      <c r="AJ292" s="80"/>
      <c r="AK292" s="80"/>
      <c r="AL292" s="80"/>
      <c r="AN292" s="80"/>
      <c r="AO292" s="80"/>
      <c r="AP292" s="80"/>
      <c r="AR292" s="80"/>
      <c r="AS292" s="80"/>
      <c r="AT292" s="80"/>
      <c r="AV292" s="80"/>
      <c r="AW292" s="80"/>
      <c r="AX292" s="80"/>
    </row>
    <row r="293" spans="4:50" s="6" customFormat="1" x14ac:dyDescent="0.2">
      <c r="D293" s="8"/>
      <c r="E293" s="8"/>
      <c r="F293" s="8"/>
      <c r="G293" s="8"/>
      <c r="H293" s="8"/>
      <c r="I293" s="8"/>
      <c r="J293" s="8"/>
      <c r="K293" s="8"/>
      <c r="L293" s="80"/>
      <c r="M293" s="80"/>
      <c r="N293" s="80"/>
      <c r="O293" s="8"/>
      <c r="P293" s="80"/>
      <c r="Q293" s="80"/>
      <c r="R293" s="80"/>
      <c r="S293" s="8"/>
      <c r="T293" s="96"/>
      <c r="U293" s="96"/>
      <c r="V293" s="96"/>
      <c r="X293" s="97"/>
      <c r="Y293" s="97"/>
      <c r="Z293" s="97"/>
      <c r="AA293" s="8"/>
      <c r="AB293" s="80"/>
      <c r="AC293" s="80"/>
      <c r="AD293" s="80"/>
      <c r="AF293" s="80"/>
      <c r="AG293" s="80"/>
      <c r="AH293" s="80"/>
      <c r="AI293" s="8"/>
      <c r="AJ293" s="80"/>
      <c r="AK293" s="80"/>
      <c r="AL293" s="80"/>
      <c r="AN293" s="80"/>
      <c r="AO293" s="80"/>
      <c r="AP293" s="80"/>
      <c r="AR293" s="80"/>
      <c r="AS293" s="80"/>
      <c r="AT293" s="80"/>
      <c r="AV293" s="80"/>
      <c r="AW293" s="80"/>
      <c r="AX293" s="80"/>
    </row>
    <row r="294" spans="4:50" s="6" customFormat="1" x14ac:dyDescent="0.2">
      <c r="D294" s="8"/>
      <c r="E294" s="8"/>
      <c r="F294" s="8"/>
      <c r="G294" s="8"/>
      <c r="H294" s="8"/>
      <c r="I294" s="8"/>
      <c r="J294" s="8"/>
      <c r="K294" s="8"/>
      <c r="L294" s="80"/>
      <c r="M294" s="80"/>
      <c r="N294" s="80"/>
      <c r="O294" s="8"/>
      <c r="P294" s="80"/>
      <c r="Q294" s="80"/>
      <c r="R294" s="80"/>
      <c r="S294" s="8"/>
      <c r="T294" s="96"/>
      <c r="U294" s="96"/>
      <c r="V294" s="96"/>
      <c r="X294" s="97"/>
      <c r="Y294" s="97"/>
      <c r="Z294" s="97"/>
      <c r="AA294" s="8"/>
      <c r="AB294" s="80"/>
      <c r="AC294" s="80"/>
      <c r="AD294" s="80"/>
      <c r="AF294" s="80"/>
      <c r="AG294" s="80"/>
      <c r="AH294" s="80"/>
      <c r="AI294" s="8"/>
      <c r="AJ294" s="80"/>
      <c r="AK294" s="80"/>
      <c r="AL294" s="80"/>
      <c r="AN294" s="80"/>
      <c r="AO294" s="80"/>
      <c r="AP294" s="80"/>
      <c r="AR294" s="80"/>
      <c r="AS294" s="80"/>
      <c r="AT294" s="80"/>
      <c r="AV294" s="80"/>
      <c r="AW294" s="80"/>
      <c r="AX294" s="80"/>
    </row>
    <row r="295" spans="4:50" s="6" customFormat="1" x14ac:dyDescent="0.2">
      <c r="D295" s="8"/>
      <c r="E295" s="8"/>
      <c r="F295" s="8"/>
      <c r="G295" s="8"/>
      <c r="H295" s="8"/>
      <c r="I295" s="8"/>
      <c r="J295" s="8"/>
      <c r="K295" s="8"/>
      <c r="L295" s="80"/>
      <c r="M295" s="80"/>
      <c r="N295" s="80"/>
      <c r="O295" s="8"/>
      <c r="P295" s="80"/>
      <c r="Q295" s="80"/>
      <c r="R295" s="80"/>
      <c r="S295" s="8"/>
      <c r="T295" s="96"/>
      <c r="U295" s="96"/>
      <c r="V295" s="96"/>
      <c r="X295" s="97"/>
      <c r="Y295" s="97"/>
      <c r="Z295" s="97"/>
      <c r="AA295" s="8"/>
      <c r="AB295" s="80"/>
      <c r="AC295" s="80"/>
      <c r="AD295" s="80"/>
      <c r="AF295" s="80"/>
      <c r="AG295" s="80"/>
      <c r="AH295" s="80"/>
      <c r="AI295" s="8"/>
      <c r="AJ295" s="80"/>
      <c r="AK295" s="80"/>
      <c r="AL295" s="80"/>
      <c r="AN295" s="80"/>
      <c r="AO295" s="80"/>
      <c r="AP295" s="80"/>
      <c r="AR295" s="80"/>
      <c r="AS295" s="80"/>
      <c r="AT295" s="80"/>
      <c r="AV295" s="80"/>
      <c r="AW295" s="80"/>
      <c r="AX295" s="80"/>
    </row>
    <row r="296" spans="4:50" s="6" customFormat="1" x14ac:dyDescent="0.2">
      <c r="D296" s="8"/>
      <c r="E296" s="8"/>
      <c r="F296" s="8"/>
      <c r="G296" s="8"/>
      <c r="H296" s="8"/>
      <c r="I296" s="8"/>
      <c r="J296" s="8"/>
      <c r="K296" s="8"/>
      <c r="L296" s="80"/>
      <c r="M296" s="80"/>
      <c r="N296" s="80"/>
      <c r="O296" s="8"/>
      <c r="P296" s="80"/>
      <c r="Q296" s="80"/>
      <c r="R296" s="80"/>
      <c r="S296" s="8"/>
      <c r="T296" s="96"/>
      <c r="U296" s="96"/>
      <c r="V296" s="96"/>
      <c r="X296" s="97"/>
      <c r="Y296" s="97"/>
      <c r="Z296" s="97"/>
      <c r="AA296" s="8"/>
      <c r="AB296" s="80"/>
      <c r="AC296" s="80"/>
      <c r="AD296" s="80"/>
      <c r="AF296" s="80"/>
      <c r="AG296" s="80"/>
      <c r="AH296" s="80"/>
      <c r="AI296" s="8"/>
      <c r="AJ296" s="80"/>
      <c r="AK296" s="80"/>
      <c r="AL296" s="80"/>
      <c r="AN296" s="80"/>
      <c r="AO296" s="80"/>
      <c r="AP296" s="80"/>
      <c r="AR296" s="80"/>
      <c r="AS296" s="80"/>
      <c r="AT296" s="80"/>
      <c r="AV296" s="80"/>
      <c r="AW296" s="80"/>
      <c r="AX296" s="80"/>
    </row>
    <row r="297" spans="4:50" s="6" customFormat="1" x14ac:dyDescent="0.2">
      <c r="D297" s="8"/>
      <c r="E297" s="8"/>
      <c r="F297" s="8"/>
      <c r="G297" s="8"/>
      <c r="H297" s="8"/>
      <c r="I297" s="8"/>
      <c r="J297" s="8"/>
      <c r="K297" s="8"/>
      <c r="L297" s="80"/>
      <c r="M297" s="80"/>
      <c r="N297" s="80"/>
      <c r="O297" s="8"/>
      <c r="P297" s="80"/>
      <c r="Q297" s="80"/>
      <c r="R297" s="80"/>
      <c r="S297" s="8"/>
      <c r="T297" s="96"/>
      <c r="U297" s="96"/>
      <c r="V297" s="96"/>
      <c r="X297" s="97"/>
      <c r="Y297" s="97"/>
      <c r="Z297" s="97"/>
      <c r="AA297" s="8"/>
      <c r="AB297" s="80"/>
      <c r="AC297" s="80"/>
      <c r="AD297" s="80"/>
      <c r="AF297" s="80"/>
      <c r="AG297" s="80"/>
      <c r="AH297" s="80"/>
      <c r="AI297" s="8"/>
      <c r="AJ297" s="80"/>
      <c r="AK297" s="80"/>
      <c r="AL297" s="80"/>
      <c r="AN297" s="80"/>
      <c r="AO297" s="80"/>
      <c r="AP297" s="80"/>
      <c r="AR297" s="80"/>
      <c r="AS297" s="80"/>
      <c r="AT297" s="80"/>
      <c r="AV297" s="80"/>
      <c r="AW297" s="80"/>
      <c r="AX297" s="80"/>
    </row>
    <row r="298" spans="4:50" s="6" customFormat="1" x14ac:dyDescent="0.2">
      <c r="D298" s="8"/>
      <c r="E298" s="8"/>
      <c r="F298" s="8"/>
      <c r="G298" s="8"/>
      <c r="H298" s="8"/>
      <c r="I298" s="8"/>
      <c r="J298" s="8"/>
      <c r="K298" s="8"/>
      <c r="L298" s="80"/>
      <c r="M298" s="80"/>
      <c r="N298" s="80"/>
      <c r="O298" s="8"/>
      <c r="P298" s="80"/>
      <c r="Q298" s="80"/>
      <c r="R298" s="80"/>
      <c r="S298" s="8"/>
      <c r="T298" s="96"/>
      <c r="U298" s="96"/>
      <c r="V298" s="96"/>
      <c r="X298" s="97"/>
      <c r="Y298" s="97"/>
      <c r="Z298" s="97"/>
      <c r="AA298" s="8"/>
      <c r="AB298" s="80"/>
      <c r="AC298" s="80"/>
      <c r="AD298" s="80"/>
      <c r="AF298" s="80"/>
      <c r="AG298" s="80"/>
      <c r="AH298" s="80"/>
      <c r="AI298" s="8"/>
      <c r="AJ298" s="80"/>
      <c r="AK298" s="80"/>
      <c r="AL298" s="80"/>
      <c r="AN298" s="80"/>
      <c r="AO298" s="80"/>
      <c r="AP298" s="80"/>
      <c r="AR298" s="80"/>
      <c r="AS298" s="80"/>
      <c r="AT298" s="80"/>
      <c r="AV298" s="80"/>
      <c r="AW298" s="80"/>
      <c r="AX298" s="80"/>
    </row>
    <row r="299" spans="4:50" s="6" customFormat="1" x14ac:dyDescent="0.2">
      <c r="D299" s="8"/>
      <c r="E299" s="8"/>
      <c r="F299" s="8"/>
      <c r="G299" s="8"/>
      <c r="H299" s="8"/>
      <c r="I299" s="8"/>
      <c r="J299" s="8"/>
      <c r="K299" s="8"/>
      <c r="L299" s="80"/>
      <c r="M299" s="80"/>
      <c r="N299" s="80"/>
      <c r="O299" s="8"/>
      <c r="P299" s="80"/>
      <c r="Q299" s="80"/>
      <c r="R299" s="80"/>
      <c r="S299" s="8"/>
      <c r="T299" s="96"/>
      <c r="U299" s="96"/>
      <c r="V299" s="96"/>
      <c r="X299" s="97"/>
      <c r="Y299" s="97"/>
      <c r="Z299" s="97"/>
      <c r="AA299" s="8"/>
      <c r="AB299" s="80"/>
      <c r="AC299" s="80"/>
      <c r="AD299" s="80"/>
      <c r="AF299" s="80"/>
      <c r="AG299" s="80"/>
      <c r="AH299" s="80"/>
      <c r="AI299" s="8"/>
      <c r="AJ299" s="80"/>
      <c r="AK299" s="80"/>
      <c r="AL299" s="80"/>
      <c r="AN299" s="80"/>
      <c r="AO299" s="80"/>
      <c r="AP299" s="80"/>
      <c r="AR299" s="80"/>
      <c r="AS299" s="80"/>
      <c r="AT299" s="80"/>
      <c r="AV299" s="80"/>
      <c r="AW299" s="80"/>
      <c r="AX299" s="80"/>
    </row>
    <row r="300" spans="4:50" s="6" customFormat="1" x14ac:dyDescent="0.2">
      <c r="D300" s="8"/>
      <c r="E300" s="8"/>
      <c r="F300" s="8"/>
      <c r="G300" s="8"/>
      <c r="H300" s="8"/>
      <c r="I300" s="8"/>
      <c r="J300" s="8"/>
      <c r="K300" s="8"/>
      <c r="L300" s="80"/>
      <c r="M300" s="80"/>
      <c r="N300" s="80"/>
      <c r="O300" s="8"/>
      <c r="P300" s="80"/>
      <c r="Q300" s="80"/>
      <c r="R300" s="80"/>
      <c r="S300" s="8"/>
      <c r="T300" s="96"/>
      <c r="U300" s="96"/>
      <c r="V300" s="96"/>
      <c r="X300" s="97"/>
      <c r="Y300" s="97"/>
      <c r="Z300" s="97"/>
      <c r="AA300" s="8"/>
      <c r="AB300" s="80"/>
      <c r="AC300" s="80"/>
      <c r="AD300" s="80"/>
      <c r="AF300" s="80"/>
      <c r="AG300" s="80"/>
      <c r="AH300" s="80"/>
      <c r="AI300" s="8"/>
      <c r="AJ300" s="80"/>
      <c r="AK300" s="80"/>
      <c r="AL300" s="80"/>
      <c r="AN300" s="80"/>
      <c r="AO300" s="80"/>
      <c r="AP300" s="80"/>
      <c r="AR300" s="80"/>
      <c r="AS300" s="80"/>
      <c r="AT300" s="80"/>
      <c r="AV300" s="80"/>
      <c r="AW300" s="80"/>
      <c r="AX300" s="80"/>
    </row>
    <row r="301" spans="4:50" s="6" customFormat="1" x14ac:dyDescent="0.2">
      <c r="D301" s="8"/>
      <c r="E301" s="8"/>
      <c r="F301" s="8"/>
      <c r="G301" s="8"/>
      <c r="H301" s="8"/>
      <c r="I301" s="8"/>
      <c r="J301" s="8"/>
      <c r="K301" s="8"/>
      <c r="L301" s="80"/>
      <c r="M301" s="80"/>
      <c r="N301" s="80"/>
      <c r="O301" s="8"/>
      <c r="P301" s="80"/>
      <c r="Q301" s="80"/>
      <c r="R301" s="80"/>
      <c r="S301" s="8"/>
      <c r="T301" s="96"/>
      <c r="U301" s="96"/>
      <c r="V301" s="96"/>
      <c r="X301" s="80"/>
      <c r="Y301" s="80"/>
      <c r="Z301" s="80"/>
      <c r="AA301" s="8"/>
      <c r="AB301" s="80"/>
      <c r="AC301" s="80"/>
      <c r="AD301" s="80"/>
      <c r="AF301" s="80"/>
      <c r="AG301" s="80"/>
      <c r="AH301" s="80"/>
      <c r="AI301" s="8"/>
      <c r="AJ301" s="80"/>
      <c r="AK301" s="80"/>
      <c r="AL301" s="80"/>
      <c r="AN301" s="80"/>
      <c r="AO301" s="80"/>
      <c r="AP301" s="80"/>
      <c r="AR301" s="80"/>
      <c r="AS301" s="80"/>
      <c r="AT301" s="80"/>
      <c r="AV301" s="80"/>
      <c r="AW301" s="80"/>
      <c r="AX301" s="80"/>
    </row>
    <row r="302" spans="4:50" s="6" customFormat="1" x14ac:dyDescent="0.2">
      <c r="D302" s="8"/>
      <c r="E302" s="8"/>
      <c r="F302" s="8"/>
      <c r="G302" s="8"/>
      <c r="H302" s="8"/>
      <c r="I302" s="8"/>
      <c r="J302" s="8"/>
      <c r="K302" s="8"/>
      <c r="L302" s="80"/>
      <c r="M302" s="80"/>
      <c r="N302" s="80"/>
      <c r="O302" s="8"/>
      <c r="P302" s="80"/>
      <c r="Q302" s="80"/>
      <c r="R302" s="80"/>
      <c r="S302" s="8"/>
      <c r="T302" s="96"/>
      <c r="U302" s="96"/>
      <c r="V302" s="96"/>
      <c r="X302" s="80"/>
      <c r="Y302" s="80"/>
      <c r="Z302" s="80"/>
      <c r="AA302" s="8"/>
      <c r="AB302" s="80"/>
      <c r="AC302" s="80"/>
      <c r="AD302" s="80"/>
      <c r="AF302" s="80"/>
      <c r="AG302" s="80"/>
      <c r="AH302" s="80"/>
      <c r="AI302" s="8"/>
      <c r="AJ302" s="80"/>
      <c r="AK302" s="80"/>
      <c r="AL302" s="80"/>
      <c r="AN302" s="80"/>
      <c r="AO302" s="80"/>
      <c r="AP302" s="80"/>
      <c r="AR302" s="80"/>
      <c r="AS302" s="80"/>
      <c r="AT302" s="80"/>
      <c r="AV302" s="80"/>
      <c r="AW302" s="80"/>
      <c r="AX302" s="80"/>
    </row>
    <row r="303" spans="4:50" s="6" customFormat="1" x14ac:dyDescent="0.2">
      <c r="D303" s="8"/>
      <c r="E303" s="8"/>
      <c r="F303" s="8"/>
      <c r="G303" s="8"/>
      <c r="H303" s="8"/>
      <c r="I303" s="8"/>
      <c r="J303" s="8"/>
      <c r="K303" s="8"/>
      <c r="L303" s="80"/>
      <c r="M303" s="80"/>
      <c r="N303" s="80"/>
      <c r="O303" s="8"/>
      <c r="P303" s="80"/>
      <c r="Q303" s="80"/>
      <c r="R303" s="80"/>
      <c r="S303" s="8"/>
      <c r="T303" s="96"/>
      <c r="U303" s="96"/>
      <c r="V303" s="96"/>
      <c r="X303" s="80"/>
      <c r="Y303" s="80"/>
      <c r="Z303" s="80"/>
      <c r="AA303" s="8"/>
      <c r="AB303" s="80"/>
      <c r="AC303" s="80"/>
      <c r="AD303" s="80"/>
      <c r="AF303" s="80"/>
      <c r="AG303" s="80"/>
      <c r="AH303" s="80"/>
      <c r="AI303" s="8"/>
      <c r="AJ303" s="80"/>
      <c r="AK303" s="80"/>
      <c r="AL303" s="80"/>
      <c r="AN303" s="80"/>
      <c r="AO303" s="80"/>
      <c r="AP303" s="80"/>
      <c r="AR303" s="80"/>
      <c r="AS303" s="80"/>
      <c r="AT303" s="80"/>
      <c r="AV303" s="80"/>
      <c r="AW303" s="80"/>
      <c r="AX303" s="80"/>
    </row>
    <row r="304" spans="4:50" s="6" customFormat="1" x14ac:dyDescent="0.2">
      <c r="D304" s="8"/>
      <c r="E304" s="8"/>
      <c r="F304" s="8"/>
      <c r="G304" s="8"/>
      <c r="H304" s="8"/>
      <c r="I304" s="8"/>
      <c r="J304" s="8"/>
      <c r="K304" s="8"/>
      <c r="L304" s="80"/>
      <c r="M304" s="80"/>
      <c r="N304" s="80"/>
      <c r="O304" s="8"/>
      <c r="P304" s="80"/>
      <c r="Q304" s="80"/>
      <c r="R304" s="80"/>
      <c r="S304" s="8"/>
      <c r="T304" s="96"/>
      <c r="U304" s="96"/>
      <c r="V304" s="96"/>
      <c r="X304" s="80"/>
      <c r="Y304" s="80"/>
      <c r="Z304" s="80"/>
      <c r="AA304" s="8"/>
      <c r="AB304" s="80"/>
      <c r="AC304" s="80"/>
      <c r="AD304" s="80"/>
      <c r="AF304" s="80"/>
      <c r="AG304" s="80"/>
      <c r="AH304" s="80"/>
      <c r="AI304" s="8"/>
      <c r="AJ304" s="80"/>
      <c r="AK304" s="80"/>
      <c r="AL304" s="80"/>
      <c r="AN304" s="80"/>
      <c r="AO304" s="80"/>
      <c r="AP304" s="80"/>
      <c r="AR304" s="80"/>
      <c r="AS304" s="80"/>
      <c r="AT304" s="80"/>
      <c r="AV304" s="80"/>
      <c r="AW304" s="80"/>
      <c r="AX304" s="80"/>
    </row>
    <row r="305" spans="4:50" s="6" customFormat="1" x14ac:dyDescent="0.2">
      <c r="D305" s="8"/>
      <c r="E305" s="8"/>
      <c r="F305" s="8"/>
      <c r="G305" s="8"/>
      <c r="H305" s="8"/>
      <c r="I305" s="8"/>
      <c r="J305" s="8"/>
      <c r="K305" s="8"/>
      <c r="L305" s="80"/>
      <c r="M305" s="80"/>
      <c r="N305" s="80"/>
      <c r="O305" s="8"/>
      <c r="P305" s="80"/>
      <c r="Q305" s="80"/>
      <c r="R305" s="80"/>
      <c r="S305" s="8"/>
      <c r="T305" s="96"/>
      <c r="U305" s="96"/>
      <c r="V305" s="96"/>
      <c r="X305" s="80"/>
      <c r="Y305" s="80"/>
      <c r="Z305" s="80"/>
      <c r="AA305" s="8"/>
      <c r="AB305" s="80"/>
      <c r="AC305" s="80"/>
      <c r="AD305" s="80"/>
      <c r="AF305" s="80"/>
      <c r="AG305" s="80"/>
      <c r="AH305" s="80"/>
      <c r="AI305" s="8"/>
      <c r="AJ305" s="80"/>
      <c r="AK305" s="80"/>
      <c r="AL305" s="80"/>
      <c r="AN305" s="80"/>
      <c r="AO305" s="80"/>
      <c r="AP305" s="80"/>
      <c r="AR305" s="80"/>
      <c r="AS305" s="80"/>
      <c r="AT305" s="80"/>
      <c r="AV305" s="80"/>
      <c r="AW305" s="80"/>
      <c r="AX305" s="80"/>
    </row>
    <row r="306" spans="4:50" s="6" customFormat="1" x14ac:dyDescent="0.2">
      <c r="D306" s="8"/>
      <c r="E306" s="8"/>
      <c r="F306" s="8"/>
      <c r="G306" s="8"/>
      <c r="H306" s="8"/>
      <c r="I306" s="8"/>
      <c r="J306" s="8"/>
      <c r="K306" s="8"/>
      <c r="L306" s="80"/>
      <c r="M306" s="80"/>
      <c r="N306" s="80"/>
      <c r="O306" s="8"/>
      <c r="P306" s="80"/>
      <c r="Q306" s="80"/>
      <c r="R306" s="80"/>
      <c r="S306" s="8"/>
      <c r="T306" s="96"/>
      <c r="U306" s="96"/>
      <c r="V306" s="96"/>
      <c r="X306" s="80"/>
      <c r="Y306" s="80"/>
      <c r="Z306" s="80"/>
      <c r="AA306" s="8"/>
      <c r="AB306" s="80"/>
      <c r="AC306" s="80"/>
      <c r="AD306" s="80"/>
      <c r="AF306" s="80"/>
      <c r="AG306" s="80"/>
      <c r="AH306" s="80"/>
      <c r="AI306" s="8"/>
      <c r="AJ306" s="80"/>
      <c r="AK306" s="80"/>
      <c r="AL306" s="80"/>
      <c r="AN306" s="80"/>
      <c r="AO306" s="80"/>
      <c r="AP306" s="80"/>
      <c r="AR306" s="80"/>
      <c r="AS306" s="80"/>
      <c r="AT306" s="80"/>
      <c r="AV306" s="80"/>
      <c r="AW306" s="80"/>
      <c r="AX306" s="80"/>
    </row>
    <row r="307" spans="4:50" s="6" customFormat="1" x14ac:dyDescent="0.2">
      <c r="D307" s="8"/>
      <c r="E307" s="8"/>
      <c r="F307" s="8"/>
      <c r="G307" s="8"/>
      <c r="H307" s="8"/>
      <c r="I307" s="8"/>
      <c r="J307" s="8"/>
      <c r="K307" s="8"/>
      <c r="L307" s="80"/>
      <c r="M307" s="80"/>
      <c r="N307" s="80"/>
      <c r="O307" s="8"/>
      <c r="P307" s="80"/>
      <c r="Q307" s="80"/>
      <c r="R307" s="80"/>
      <c r="S307" s="8"/>
      <c r="T307" s="96"/>
      <c r="U307" s="96"/>
      <c r="V307" s="96"/>
      <c r="X307" s="80"/>
      <c r="Y307" s="80"/>
      <c r="Z307" s="80"/>
      <c r="AA307" s="8"/>
      <c r="AB307" s="80"/>
      <c r="AC307" s="80"/>
      <c r="AD307" s="80"/>
      <c r="AF307" s="80"/>
      <c r="AG307" s="80"/>
      <c r="AH307" s="80"/>
      <c r="AI307" s="8"/>
      <c r="AJ307" s="80"/>
      <c r="AK307" s="80"/>
      <c r="AL307" s="80"/>
      <c r="AN307" s="80"/>
      <c r="AO307" s="80"/>
      <c r="AP307" s="80"/>
      <c r="AR307" s="80"/>
      <c r="AS307" s="80"/>
      <c r="AT307" s="80"/>
      <c r="AV307" s="80"/>
      <c r="AW307" s="80"/>
      <c r="AX307" s="80"/>
    </row>
    <row r="308" spans="4:50" s="6" customFormat="1" x14ac:dyDescent="0.2">
      <c r="D308" s="8"/>
      <c r="E308" s="8"/>
      <c r="F308" s="8"/>
      <c r="G308" s="8"/>
      <c r="H308" s="8"/>
      <c r="I308" s="8"/>
      <c r="J308" s="8"/>
      <c r="K308" s="8"/>
      <c r="L308" s="80"/>
      <c r="M308" s="80"/>
      <c r="N308" s="80"/>
      <c r="O308" s="8"/>
      <c r="P308" s="80"/>
      <c r="Q308" s="80"/>
      <c r="R308" s="80"/>
      <c r="S308" s="8"/>
      <c r="T308" s="96"/>
      <c r="U308" s="96"/>
      <c r="V308" s="96"/>
      <c r="X308" s="80"/>
      <c r="Y308" s="80"/>
      <c r="Z308" s="80"/>
      <c r="AA308" s="8"/>
      <c r="AB308" s="80"/>
      <c r="AC308" s="80"/>
      <c r="AD308" s="80"/>
      <c r="AF308" s="80"/>
      <c r="AG308" s="80"/>
      <c r="AH308" s="80"/>
      <c r="AI308" s="8"/>
      <c r="AJ308" s="80"/>
      <c r="AK308" s="80"/>
      <c r="AL308" s="80"/>
      <c r="AN308" s="80"/>
      <c r="AO308" s="80"/>
      <c r="AP308" s="80"/>
      <c r="AR308" s="80"/>
      <c r="AS308" s="80"/>
      <c r="AT308" s="80"/>
      <c r="AV308" s="80"/>
      <c r="AW308" s="80"/>
      <c r="AX308" s="80"/>
    </row>
    <row r="309" spans="4:50" s="6" customFormat="1" x14ac:dyDescent="0.2">
      <c r="D309" s="8"/>
      <c r="E309" s="8"/>
      <c r="F309" s="8"/>
      <c r="G309" s="8"/>
      <c r="H309" s="8"/>
      <c r="I309" s="8"/>
      <c r="J309" s="8"/>
      <c r="K309" s="8"/>
      <c r="L309" s="80"/>
      <c r="M309" s="80"/>
      <c r="N309" s="80"/>
      <c r="O309" s="8"/>
      <c r="P309" s="80"/>
      <c r="Q309" s="80"/>
      <c r="R309" s="80"/>
      <c r="S309" s="8"/>
      <c r="T309" s="99"/>
      <c r="U309" s="99"/>
      <c r="V309" s="99"/>
      <c r="X309" s="80"/>
      <c r="Y309" s="80"/>
      <c r="Z309" s="80"/>
      <c r="AA309" s="8"/>
      <c r="AB309" s="80"/>
      <c r="AC309" s="80"/>
      <c r="AD309" s="80"/>
      <c r="AF309" s="80"/>
      <c r="AG309" s="80"/>
      <c r="AH309" s="80"/>
      <c r="AI309" s="8"/>
      <c r="AJ309" s="80"/>
      <c r="AK309" s="80"/>
      <c r="AL309" s="80"/>
      <c r="AN309" s="80"/>
      <c r="AO309" s="80"/>
      <c r="AP309" s="80"/>
      <c r="AR309" s="80"/>
      <c r="AS309" s="80"/>
      <c r="AT309" s="80"/>
      <c r="AV309" s="80"/>
      <c r="AW309" s="80"/>
      <c r="AX309" s="80"/>
    </row>
    <row r="310" spans="4:50" s="6" customFormat="1" x14ac:dyDescent="0.2">
      <c r="D310" s="8"/>
      <c r="E310" s="8"/>
      <c r="F310" s="8"/>
      <c r="G310" s="8"/>
      <c r="H310" s="8"/>
      <c r="I310" s="8"/>
      <c r="J310" s="8"/>
      <c r="K310" s="8"/>
      <c r="L310" s="80"/>
      <c r="M310" s="80"/>
      <c r="N310" s="80"/>
      <c r="O310" s="8"/>
      <c r="P310" s="80"/>
      <c r="Q310" s="80"/>
      <c r="R310" s="80"/>
      <c r="S310" s="8"/>
      <c r="T310" s="99"/>
      <c r="U310" s="99"/>
      <c r="V310" s="99"/>
      <c r="X310" s="80"/>
      <c r="Y310" s="80"/>
      <c r="Z310" s="80"/>
      <c r="AA310" s="8"/>
      <c r="AB310" s="80"/>
      <c r="AC310" s="80"/>
      <c r="AD310" s="80"/>
      <c r="AF310" s="80"/>
      <c r="AG310" s="80"/>
      <c r="AH310" s="80"/>
      <c r="AI310" s="8"/>
      <c r="AJ310" s="80"/>
      <c r="AK310" s="80"/>
      <c r="AL310" s="80"/>
      <c r="AN310" s="80"/>
      <c r="AO310" s="80"/>
      <c r="AP310" s="80"/>
      <c r="AR310" s="80"/>
      <c r="AS310" s="80"/>
      <c r="AT310" s="80"/>
      <c r="AV310" s="80"/>
      <c r="AW310" s="80"/>
      <c r="AX310" s="80"/>
    </row>
    <row r="311" spans="4:50" s="6" customFormat="1" x14ac:dyDescent="0.2">
      <c r="D311" s="8"/>
      <c r="E311" s="8"/>
      <c r="F311" s="8"/>
      <c r="G311" s="8"/>
      <c r="H311" s="8"/>
      <c r="I311" s="8"/>
      <c r="J311" s="8"/>
      <c r="K311" s="8"/>
      <c r="L311" s="80"/>
      <c r="M311" s="80"/>
      <c r="N311" s="80"/>
      <c r="O311" s="8"/>
      <c r="P311" s="80"/>
      <c r="Q311" s="80"/>
      <c r="R311" s="80"/>
      <c r="S311" s="8"/>
      <c r="T311" s="99"/>
      <c r="U311" s="99"/>
      <c r="V311" s="99"/>
      <c r="X311" s="80"/>
      <c r="Y311" s="80"/>
      <c r="Z311" s="80"/>
      <c r="AA311" s="8"/>
      <c r="AB311" s="80"/>
      <c r="AC311" s="80"/>
      <c r="AD311" s="80"/>
      <c r="AF311" s="80"/>
      <c r="AG311" s="80"/>
      <c r="AH311" s="80"/>
      <c r="AI311" s="8"/>
      <c r="AJ311" s="80"/>
      <c r="AK311" s="80"/>
      <c r="AL311" s="80"/>
      <c r="AN311" s="80"/>
      <c r="AO311" s="80"/>
      <c r="AP311" s="80"/>
      <c r="AR311" s="80"/>
      <c r="AS311" s="80"/>
      <c r="AT311" s="80"/>
      <c r="AV311" s="80"/>
      <c r="AW311" s="80"/>
      <c r="AX311" s="80"/>
    </row>
    <row r="312" spans="4:50" s="6" customFormat="1" x14ac:dyDescent="0.2">
      <c r="D312" s="8"/>
      <c r="E312" s="8"/>
      <c r="F312" s="8"/>
      <c r="G312" s="8"/>
      <c r="H312" s="8"/>
      <c r="I312" s="8"/>
      <c r="J312" s="8"/>
      <c r="K312" s="8"/>
      <c r="L312" s="80"/>
      <c r="M312" s="80"/>
      <c r="N312" s="80"/>
      <c r="O312" s="8"/>
      <c r="P312" s="80"/>
      <c r="Q312" s="80"/>
      <c r="R312" s="80"/>
      <c r="S312" s="8"/>
      <c r="T312" s="99"/>
      <c r="U312" s="99"/>
      <c r="V312" s="99"/>
      <c r="X312" s="80"/>
      <c r="Y312" s="80"/>
      <c r="Z312" s="80"/>
      <c r="AA312" s="8"/>
      <c r="AB312" s="80"/>
      <c r="AC312" s="80"/>
      <c r="AD312" s="80"/>
      <c r="AF312" s="80"/>
      <c r="AG312" s="80"/>
      <c r="AH312" s="80"/>
      <c r="AI312" s="8"/>
      <c r="AJ312" s="80"/>
      <c r="AK312" s="80"/>
      <c r="AL312" s="80"/>
      <c r="AN312" s="80"/>
      <c r="AO312" s="80"/>
      <c r="AP312" s="80"/>
      <c r="AR312" s="80"/>
      <c r="AS312" s="80"/>
      <c r="AT312" s="80"/>
      <c r="AV312" s="80"/>
      <c r="AW312" s="80"/>
      <c r="AX312" s="80"/>
    </row>
    <row r="313" spans="4:50" s="6" customFormat="1" x14ac:dyDescent="0.2">
      <c r="D313" s="8"/>
      <c r="E313" s="8"/>
      <c r="F313" s="8"/>
      <c r="G313" s="8"/>
      <c r="H313" s="8"/>
      <c r="I313" s="8"/>
      <c r="J313" s="8"/>
      <c r="K313" s="8"/>
      <c r="L313" s="80"/>
      <c r="M313" s="80"/>
      <c r="N313" s="80"/>
      <c r="O313" s="8"/>
      <c r="P313" s="80"/>
      <c r="Q313" s="80"/>
      <c r="R313" s="80"/>
      <c r="S313" s="8"/>
      <c r="T313" s="99"/>
      <c r="U313" s="99"/>
      <c r="V313" s="99"/>
      <c r="X313" s="80"/>
      <c r="Y313" s="80"/>
      <c r="Z313" s="80"/>
      <c r="AA313" s="8"/>
      <c r="AB313" s="80"/>
      <c r="AC313" s="80"/>
      <c r="AD313" s="80"/>
      <c r="AF313" s="80"/>
      <c r="AG313" s="80"/>
      <c r="AH313" s="80"/>
      <c r="AI313" s="8"/>
      <c r="AJ313" s="80"/>
      <c r="AK313" s="80"/>
      <c r="AL313" s="80"/>
      <c r="AN313" s="80"/>
      <c r="AO313" s="80"/>
      <c r="AP313" s="80"/>
      <c r="AR313" s="80"/>
      <c r="AS313" s="80"/>
      <c r="AT313" s="80"/>
      <c r="AV313" s="80"/>
      <c r="AW313" s="80"/>
      <c r="AX313" s="80"/>
    </row>
    <row r="314" spans="4:50" s="6" customFormat="1" x14ac:dyDescent="0.2">
      <c r="D314" s="8"/>
      <c r="E314" s="8"/>
      <c r="F314" s="8"/>
      <c r="G314" s="8"/>
      <c r="H314" s="8"/>
      <c r="I314" s="8"/>
      <c r="J314" s="8"/>
      <c r="K314" s="8"/>
      <c r="L314" s="80"/>
      <c r="M314" s="80"/>
      <c r="N314" s="80"/>
      <c r="O314" s="8"/>
      <c r="P314" s="80"/>
      <c r="Q314" s="80"/>
      <c r="R314" s="80"/>
      <c r="S314" s="8"/>
      <c r="T314" s="99"/>
      <c r="U314" s="99"/>
      <c r="V314" s="99"/>
      <c r="X314" s="80"/>
      <c r="Y314" s="80"/>
      <c r="Z314" s="80"/>
      <c r="AA314" s="8"/>
      <c r="AB314" s="80"/>
      <c r="AC314" s="80"/>
      <c r="AD314" s="80"/>
      <c r="AF314" s="80"/>
      <c r="AG314" s="80"/>
      <c r="AH314" s="80"/>
      <c r="AI314" s="8"/>
      <c r="AJ314" s="80"/>
      <c r="AK314" s="80"/>
      <c r="AL314" s="80"/>
      <c r="AN314" s="80"/>
      <c r="AO314" s="80"/>
      <c r="AP314" s="80"/>
      <c r="AR314" s="80"/>
      <c r="AS314" s="80"/>
      <c r="AT314" s="80"/>
      <c r="AV314" s="80"/>
      <c r="AW314" s="80"/>
      <c r="AX314" s="80"/>
    </row>
    <row r="315" spans="4:50" s="6" customFormat="1" x14ac:dyDescent="0.2">
      <c r="D315" s="8"/>
      <c r="E315" s="8"/>
      <c r="F315" s="8"/>
      <c r="G315" s="8"/>
      <c r="H315" s="8"/>
      <c r="I315" s="8"/>
      <c r="J315" s="8"/>
      <c r="K315" s="8"/>
      <c r="L315" s="80"/>
      <c r="M315" s="80"/>
      <c r="N315" s="80"/>
      <c r="O315" s="8"/>
      <c r="P315" s="80"/>
      <c r="Q315" s="80"/>
      <c r="R315" s="80"/>
      <c r="S315" s="8"/>
      <c r="T315" s="99"/>
      <c r="U315" s="99"/>
      <c r="V315" s="99"/>
      <c r="X315" s="80"/>
      <c r="Y315" s="80"/>
      <c r="Z315" s="80"/>
      <c r="AA315" s="8"/>
      <c r="AB315" s="80"/>
      <c r="AC315" s="80"/>
      <c r="AD315" s="80"/>
      <c r="AF315" s="80"/>
      <c r="AG315" s="80"/>
      <c r="AH315" s="80"/>
      <c r="AI315" s="8"/>
      <c r="AJ315" s="80"/>
      <c r="AK315" s="80"/>
      <c r="AL315" s="80"/>
      <c r="AN315" s="80"/>
      <c r="AO315" s="80"/>
      <c r="AP315" s="80"/>
      <c r="AR315" s="80"/>
      <c r="AS315" s="80"/>
      <c r="AT315" s="80"/>
      <c r="AV315" s="80"/>
      <c r="AW315" s="80"/>
      <c r="AX315" s="80"/>
    </row>
    <row r="316" spans="4:50" s="6" customFormat="1" x14ac:dyDescent="0.2">
      <c r="D316" s="8"/>
      <c r="E316" s="8"/>
      <c r="F316" s="8"/>
      <c r="G316" s="8"/>
      <c r="H316" s="8"/>
      <c r="I316" s="8"/>
      <c r="J316" s="8"/>
      <c r="K316" s="8"/>
      <c r="L316" s="80"/>
      <c r="M316" s="80"/>
      <c r="N316" s="80"/>
      <c r="O316" s="8"/>
      <c r="P316" s="80"/>
      <c r="Q316" s="80"/>
      <c r="R316" s="80"/>
      <c r="S316" s="8"/>
      <c r="T316" s="99"/>
      <c r="U316" s="99"/>
      <c r="V316" s="99"/>
      <c r="X316" s="80"/>
      <c r="Y316" s="80"/>
      <c r="Z316" s="80"/>
      <c r="AA316" s="8"/>
      <c r="AB316" s="80"/>
      <c r="AC316" s="80"/>
      <c r="AD316" s="80"/>
      <c r="AF316" s="80"/>
      <c r="AG316" s="80"/>
      <c r="AH316" s="80"/>
      <c r="AI316" s="8"/>
      <c r="AJ316" s="80"/>
      <c r="AK316" s="80"/>
      <c r="AL316" s="80"/>
      <c r="AN316" s="80"/>
      <c r="AO316" s="80"/>
      <c r="AP316" s="80"/>
      <c r="AR316" s="80"/>
      <c r="AS316" s="80"/>
      <c r="AT316" s="80"/>
      <c r="AV316" s="80"/>
      <c r="AW316" s="80"/>
      <c r="AX316" s="80"/>
    </row>
    <row r="317" spans="4:50" s="6" customFormat="1" x14ac:dyDescent="0.2">
      <c r="D317" s="8"/>
      <c r="E317" s="8"/>
      <c r="F317" s="8"/>
      <c r="G317" s="8"/>
      <c r="H317" s="8"/>
      <c r="I317" s="8"/>
      <c r="J317" s="8"/>
      <c r="K317" s="8"/>
      <c r="L317" s="80"/>
      <c r="M317" s="80"/>
      <c r="N317" s="80"/>
      <c r="O317" s="8"/>
      <c r="P317" s="80"/>
      <c r="Q317" s="80"/>
      <c r="R317" s="80"/>
      <c r="S317" s="8"/>
      <c r="T317" s="99"/>
      <c r="U317" s="99"/>
      <c r="V317" s="99"/>
      <c r="X317" s="80"/>
      <c r="Y317" s="80"/>
      <c r="Z317" s="80"/>
      <c r="AA317" s="8"/>
      <c r="AB317" s="80"/>
      <c r="AC317" s="80"/>
      <c r="AD317" s="80"/>
      <c r="AF317" s="80"/>
      <c r="AG317" s="80"/>
      <c r="AH317" s="80"/>
      <c r="AI317" s="8"/>
      <c r="AJ317" s="80"/>
      <c r="AK317" s="80"/>
      <c r="AL317" s="80"/>
      <c r="AN317" s="80"/>
      <c r="AO317" s="80"/>
      <c r="AP317" s="80"/>
      <c r="AR317" s="80"/>
      <c r="AS317" s="80"/>
      <c r="AT317" s="80"/>
      <c r="AV317" s="80"/>
      <c r="AW317" s="80"/>
      <c r="AX317" s="80"/>
    </row>
    <row r="318" spans="4:50" s="6" customFormat="1" x14ac:dyDescent="0.2">
      <c r="D318" s="8"/>
      <c r="E318" s="8"/>
      <c r="F318" s="8"/>
      <c r="G318" s="8"/>
      <c r="H318" s="8"/>
      <c r="I318" s="8"/>
      <c r="J318" s="8"/>
      <c r="K318" s="8"/>
      <c r="L318" s="80"/>
      <c r="M318" s="80"/>
      <c r="N318" s="80"/>
      <c r="O318" s="8"/>
      <c r="P318" s="80"/>
      <c r="Q318" s="80"/>
      <c r="R318" s="80"/>
      <c r="S318" s="8"/>
      <c r="T318" s="99"/>
      <c r="U318" s="99"/>
      <c r="V318" s="99"/>
      <c r="X318" s="80"/>
      <c r="Y318" s="80"/>
      <c r="Z318" s="80"/>
      <c r="AA318" s="8"/>
      <c r="AB318" s="80"/>
      <c r="AC318" s="80"/>
      <c r="AD318" s="80"/>
      <c r="AF318" s="80"/>
      <c r="AG318" s="80"/>
      <c r="AH318" s="80"/>
      <c r="AI318" s="8"/>
      <c r="AJ318" s="80"/>
      <c r="AK318" s="80"/>
      <c r="AL318" s="80"/>
      <c r="AN318" s="80"/>
      <c r="AO318" s="80"/>
      <c r="AP318" s="80"/>
      <c r="AR318" s="80"/>
      <c r="AS318" s="80"/>
      <c r="AT318" s="80"/>
      <c r="AV318" s="80"/>
      <c r="AW318" s="80"/>
      <c r="AX318" s="80"/>
    </row>
    <row r="319" spans="4:50" s="6" customFormat="1" x14ac:dyDescent="0.2">
      <c r="D319" s="8"/>
      <c r="E319" s="8"/>
      <c r="F319" s="8"/>
      <c r="G319" s="8"/>
      <c r="H319" s="8"/>
      <c r="I319" s="8"/>
      <c r="J319" s="8"/>
      <c r="K319" s="8"/>
      <c r="L319" s="80"/>
      <c r="M319" s="80"/>
      <c r="N319" s="80"/>
      <c r="O319" s="8"/>
      <c r="P319" s="80"/>
      <c r="Q319" s="80"/>
      <c r="R319" s="80"/>
      <c r="S319" s="8"/>
      <c r="T319" s="99"/>
      <c r="U319" s="99"/>
      <c r="V319" s="99"/>
      <c r="X319" s="80"/>
      <c r="Y319" s="80"/>
      <c r="Z319" s="80"/>
      <c r="AA319" s="8"/>
      <c r="AB319" s="80"/>
      <c r="AC319" s="80"/>
      <c r="AD319" s="80"/>
      <c r="AF319" s="80"/>
      <c r="AG319" s="80"/>
      <c r="AH319" s="80"/>
      <c r="AI319" s="8"/>
      <c r="AJ319" s="80"/>
      <c r="AK319" s="80"/>
      <c r="AL319" s="80"/>
      <c r="AN319" s="80"/>
      <c r="AO319" s="80"/>
      <c r="AP319" s="80"/>
      <c r="AR319" s="80"/>
      <c r="AS319" s="80"/>
      <c r="AT319" s="80"/>
      <c r="AV319" s="80"/>
      <c r="AW319" s="80"/>
      <c r="AX319" s="80"/>
    </row>
    <row r="320" spans="4:50" s="6" customFormat="1" x14ac:dyDescent="0.2">
      <c r="D320" s="8"/>
      <c r="E320" s="8"/>
      <c r="F320" s="8"/>
      <c r="G320" s="8"/>
      <c r="H320" s="8"/>
      <c r="I320" s="8"/>
      <c r="J320" s="8"/>
      <c r="K320" s="8"/>
      <c r="L320" s="80"/>
      <c r="M320" s="80"/>
      <c r="N320" s="80"/>
      <c r="O320" s="8"/>
      <c r="P320" s="80"/>
      <c r="Q320" s="80"/>
      <c r="R320" s="80"/>
      <c r="S320" s="8"/>
      <c r="T320" s="99"/>
      <c r="U320" s="99"/>
      <c r="V320" s="99"/>
      <c r="X320" s="80"/>
      <c r="Y320" s="80"/>
      <c r="Z320" s="80"/>
      <c r="AA320" s="8"/>
      <c r="AB320" s="80"/>
      <c r="AC320" s="80"/>
      <c r="AD320" s="80"/>
      <c r="AF320" s="80"/>
      <c r="AG320" s="80"/>
      <c r="AH320" s="80"/>
      <c r="AI320" s="8"/>
      <c r="AJ320" s="80"/>
      <c r="AK320" s="80"/>
      <c r="AL320" s="80"/>
      <c r="AN320" s="80"/>
      <c r="AO320" s="80"/>
      <c r="AP320" s="80"/>
      <c r="AR320" s="80"/>
      <c r="AS320" s="80"/>
      <c r="AT320" s="80"/>
      <c r="AV320" s="80"/>
      <c r="AW320" s="80"/>
      <c r="AX320" s="80"/>
    </row>
    <row r="321" spans="4:50" s="6" customFormat="1" x14ac:dyDescent="0.2">
      <c r="D321" s="8"/>
      <c r="E321" s="8"/>
      <c r="F321" s="8"/>
      <c r="G321" s="8"/>
      <c r="H321" s="8"/>
      <c r="I321" s="8"/>
      <c r="J321" s="8"/>
      <c r="K321" s="8"/>
      <c r="L321" s="80"/>
      <c r="M321" s="80"/>
      <c r="N321" s="80"/>
      <c r="O321" s="8"/>
      <c r="P321" s="80"/>
      <c r="Q321" s="80"/>
      <c r="R321" s="80"/>
      <c r="S321" s="8"/>
      <c r="T321" s="99"/>
      <c r="U321" s="99"/>
      <c r="V321" s="99"/>
      <c r="X321" s="80"/>
      <c r="Y321" s="80"/>
      <c r="Z321" s="80"/>
      <c r="AA321" s="8"/>
      <c r="AB321" s="80"/>
      <c r="AC321" s="80"/>
      <c r="AD321" s="80"/>
      <c r="AF321" s="80"/>
      <c r="AG321" s="80"/>
      <c r="AH321" s="80"/>
      <c r="AI321" s="8"/>
      <c r="AJ321" s="80"/>
      <c r="AK321" s="80"/>
      <c r="AL321" s="80"/>
      <c r="AN321" s="80"/>
      <c r="AO321" s="80"/>
      <c r="AP321" s="80"/>
      <c r="AR321" s="80"/>
      <c r="AS321" s="80"/>
      <c r="AT321" s="80"/>
      <c r="AV321" s="80"/>
      <c r="AW321" s="80"/>
      <c r="AX321" s="80"/>
    </row>
    <row r="322" spans="4:50" s="6" customFormat="1" x14ac:dyDescent="0.2">
      <c r="D322" s="8"/>
      <c r="E322" s="8"/>
      <c r="F322" s="8"/>
      <c r="G322" s="8"/>
      <c r="H322" s="8"/>
      <c r="I322" s="8"/>
      <c r="J322" s="8"/>
      <c r="K322" s="8"/>
      <c r="L322" s="80"/>
      <c r="M322" s="80"/>
      <c r="N322" s="80"/>
      <c r="O322" s="8"/>
      <c r="P322" s="80"/>
      <c r="Q322" s="80"/>
      <c r="R322" s="80"/>
      <c r="S322" s="8"/>
      <c r="T322" s="99"/>
      <c r="U322" s="99"/>
      <c r="V322" s="99"/>
      <c r="X322" s="80"/>
      <c r="Y322" s="80"/>
      <c r="Z322" s="80"/>
      <c r="AA322" s="8"/>
      <c r="AB322" s="80"/>
      <c r="AC322" s="80"/>
      <c r="AD322" s="80"/>
      <c r="AF322" s="80"/>
      <c r="AG322" s="80"/>
      <c r="AH322" s="80"/>
      <c r="AI322" s="8"/>
      <c r="AJ322" s="80"/>
      <c r="AK322" s="80"/>
      <c r="AL322" s="80"/>
      <c r="AN322" s="80"/>
      <c r="AO322" s="80"/>
      <c r="AP322" s="80"/>
      <c r="AR322" s="80"/>
      <c r="AS322" s="80"/>
      <c r="AT322" s="80"/>
      <c r="AV322" s="80"/>
      <c r="AW322" s="80"/>
      <c r="AX322" s="80"/>
    </row>
    <row r="323" spans="4:50" s="6" customFormat="1" x14ac:dyDescent="0.2">
      <c r="D323" s="8"/>
      <c r="E323" s="8"/>
      <c r="F323" s="8"/>
      <c r="G323" s="8"/>
      <c r="H323" s="8"/>
      <c r="I323" s="8"/>
      <c r="J323" s="8"/>
      <c r="K323" s="8"/>
      <c r="L323" s="80"/>
      <c r="M323" s="80"/>
      <c r="N323" s="80"/>
      <c r="O323" s="8"/>
      <c r="P323" s="80"/>
      <c r="Q323" s="80"/>
      <c r="R323" s="80"/>
      <c r="S323" s="8"/>
      <c r="T323" s="99"/>
      <c r="U323" s="99"/>
      <c r="V323" s="99"/>
      <c r="X323" s="80"/>
      <c r="Y323" s="80"/>
      <c r="Z323" s="80"/>
      <c r="AA323" s="8"/>
      <c r="AB323" s="80"/>
      <c r="AC323" s="80"/>
      <c r="AD323" s="80"/>
      <c r="AF323" s="80"/>
      <c r="AG323" s="80"/>
      <c r="AH323" s="80"/>
      <c r="AI323" s="8"/>
      <c r="AJ323" s="80"/>
      <c r="AK323" s="80"/>
      <c r="AL323" s="80"/>
      <c r="AN323" s="80"/>
      <c r="AO323" s="80"/>
      <c r="AP323" s="80"/>
      <c r="AR323" s="80"/>
      <c r="AS323" s="80"/>
      <c r="AT323" s="80"/>
      <c r="AV323" s="80"/>
      <c r="AW323" s="80"/>
      <c r="AX323" s="80"/>
    </row>
    <row r="324" spans="4:50" s="6" customFormat="1" x14ac:dyDescent="0.2">
      <c r="D324" s="8"/>
      <c r="E324" s="8"/>
      <c r="F324" s="8"/>
      <c r="G324" s="8"/>
      <c r="H324" s="8"/>
      <c r="I324" s="8"/>
      <c r="J324" s="8"/>
      <c r="K324" s="8"/>
      <c r="L324" s="80"/>
      <c r="M324" s="80"/>
      <c r="N324" s="80"/>
      <c r="O324" s="8"/>
      <c r="P324" s="80"/>
      <c r="Q324" s="80"/>
      <c r="R324" s="80"/>
      <c r="S324" s="8"/>
      <c r="T324" s="99"/>
      <c r="U324" s="99"/>
      <c r="V324" s="99"/>
      <c r="X324" s="80"/>
      <c r="Y324" s="80"/>
      <c r="Z324" s="80"/>
      <c r="AA324" s="8"/>
      <c r="AB324" s="80"/>
      <c r="AC324" s="80"/>
      <c r="AD324" s="80"/>
      <c r="AF324" s="80"/>
      <c r="AG324" s="80"/>
      <c r="AH324" s="80"/>
      <c r="AI324" s="8"/>
      <c r="AJ324" s="80"/>
      <c r="AK324" s="80"/>
      <c r="AL324" s="80"/>
      <c r="AN324" s="80"/>
      <c r="AO324" s="80"/>
      <c r="AP324" s="80"/>
      <c r="AR324" s="80"/>
      <c r="AS324" s="80"/>
      <c r="AT324" s="80"/>
      <c r="AV324" s="80"/>
      <c r="AW324" s="80"/>
      <c r="AX324" s="80"/>
    </row>
    <row r="325" spans="4:50" s="6" customFormat="1" x14ac:dyDescent="0.2">
      <c r="D325" s="8"/>
      <c r="E325" s="8"/>
      <c r="F325" s="8"/>
      <c r="G325" s="8"/>
      <c r="H325" s="8"/>
      <c r="I325" s="8"/>
      <c r="J325" s="8"/>
      <c r="K325" s="8"/>
      <c r="L325" s="80"/>
      <c r="M325" s="80"/>
      <c r="N325" s="80"/>
      <c r="O325" s="8"/>
      <c r="P325" s="80"/>
      <c r="Q325" s="80"/>
      <c r="R325" s="80"/>
      <c r="S325" s="8"/>
      <c r="T325" s="99"/>
      <c r="U325" s="99"/>
      <c r="V325" s="99"/>
      <c r="X325" s="80"/>
      <c r="Y325" s="80"/>
      <c r="Z325" s="80"/>
      <c r="AA325" s="8"/>
      <c r="AB325" s="80"/>
      <c r="AC325" s="80"/>
      <c r="AD325" s="80"/>
      <c r="AF325" s="80"/>
      <c r="AG325" s="80"/>
      <c r="AH325" s="80"/>
      <c r="AI325" s="8"/>
      <c r="AJ325" s="80"/>
      <c r="AK325" s="80"/>
      <c r="AL325" s="80"/>
      <c r="AN325" s="80"/>
      <c r="AO325" s="80"/>
      <c r="AP325" s="80"/>
      <c r="AR325" s="80"/>
      <c r="AS325" s="80"/>
      <c r="AT325" s="80"/>
      <c r="AV325" s="80"/>
      <c r="AW325" s="80"/>
      <c r="AX325" s="80"/>
    </row>
    <row r="326" spans="4:50" s="6" customFormat="1" x14ac:dyDescent="0.2">
      <c r="D326" s="8"/>
      <c r="E326" s="8"/>
      <c r="F326" s="8"/>
      <c r="G326" s="8"/>
      <c r="H326" s="8"/>
      <c r="I326" s="8"/>
      <c r="J326" s="8"/>
      <c r="K326" s="8"/>
      <c r="L326" s="80"/>
      <c r="M326" s="80"/>
      <c r="N326" s="80"/>
      <c r="O326" s="8"/>
      <c r="P326" s="80"/>
      <c r="Q326" s="80"/>
      <c r="R326" s="80"/>
      <c r="S326" s="8"/>
      <c r="T326" s="99"/>
      <c r="U326" s="99"/>
      <c r="V326" s="99"/>
      <c r="X326" s="80"/>
      <c r="Y326" s="80"/>
      <c r="Z326" s="80"/>
      <c r="AA326" s="8"/>
      <c r="AB326" s="80"/>
      <c r="AC326" s="80"/>
      <c r="AD326" s="80"/>
      <c r="AF326" s="80"/>
      <c r="AG326" s="80"/>
      <c r="AH326" s="80"/>
      <c r="AI326" s="8"/>
      <c r="AJ326" s="80"/>
      <c r="AK326" s="80"/>
      <c r="AL326" s="80"/>
      <c r="AN326" s="80"/>
      <c r="AO326" s="80"/>
      <c r="AP326" s="80"/>
      <c r="AR326" s="80"/>
      <c r="AS326" s="80"/>
      <c r="AT326" s="80"/>
      <c r="AV326" s="80"/>
      <c r="AW326" s="80"/>
      <c r="AX326" s="80"/>
    </row>
    <row r="327" spans="4:50" s="6" customFormat="1" x14ac:dyDescent="0.2">
      <c r="D327" s="8"/>
      <c r="E327" s="8"/>
      <c r="F327" s="8"/>
      <c r="G327" s="8"/>
      <c r="H327" s="8"/>
      <c r="I327" s="8"/>
      <c r="J327" s="8"/>
      <c r="K327" s="8"/>
      <c r="L327" s="80"/>
      <c r="M327" s="80"/>
      <c r="N327" s="80"/>
      <c r="O327" s="8"/>
      <c r="P327" s="80"/>
      <c r="Q327" s="80"/>
      <c r="R327" s="80"/>
      <c r="S327" s="8"/>
      <c r="T327" s="99"/>
      <c r="U327" s="99"/>
      <c r="V327" s="99"/>
      <c r="X327" s="80"/>
      <c r="Y327" s="80"/>
      <c r="Z327" s="80"/>
      <c r="AA327" s="8"/>
      <c r="AB327" s="80"/>
      <c r="AC327" s="80"/>
      <c r="AD327" s="80"/>
      <c r="AF327" s="80"/>
      <c r="AG327" s="80"/>
      <c r="AH327" s="80"/>
      <c r="AI327" s="8"/>
      <c r="AJ327" s="80"/>
      <c r="AK327" s="80"/>
      <c r="AL327" s="80"/>
      <c r="AN327" s="80"/>
      <c r="AO327" s="80"/>
      <c r="AP327" s="80"/>
      <c r="AR327" s="80"/>
      <c r="AS327" s="80"/>
      <c r="AT327" s="80"/>
      <c r="AV327" s="80"/>
      <c r="AW327" s="80"/>
      <c r="AX327" s="80"/>
    </row>
    <row r="328" spans="4:50" s="6" customFormat="1" x14ac:dyDescent="0.2">
      <c r="D328" s="8"/>
      <c r="E328" s="8"/>
      <c r="F328" s="8"/>
      <c r="G328" s="8"/>
      <c r="H328" s="8"/>
      <c r="I328" s="8"/>
      <c r="J328" s="8"/>
      <c r="K328" s="8"/>
      <c r="L328" s="80"/>
      <c r="M328" s="80"/>
      <c r="N328" s="80"/>
      <c r="O328" s="8"/>
      <c r="P328" s="80"/>
      <c r="Q328" s="80"/>
      <c r="R328" s="80"/>
      <c r="S328" s="8"/>
      <c r="T328" s="99"/>
      <c r="U328" s="99"/>
      <c r="V328" s="99"/>
      <c r="X328" s="80"/>
      <c r="Y328" s="80"/>
      <c r="Z328" s="80"/>
      <c r="AA328" s="8"/>
      <c r="AB328" s="80"/>
      <c r="AC328" s="80"/>
      <c r="AD328" s="80"/>
      <c r="AF328" s="80"/>
      <c r="AG328" s="80"/>
      <c r="AH328" s="80"/>
      <c r="AI328" s="8"/>
      <c r="AJ328" s="80"/>
      <c r="AK328" s="80"/>
      <c r="AL328" s="80"/>
      <c r="AN328" s="80"/>
      <c r="AO328" s="80"/>
      <c r="AP328" s="80"/>
      <c r="AR328" s="80"/>
      <c r="AS328" s="80"/>
      <c r="AT328" s="80"/>
      <c r="AV328" s="80"/>
      <c r="AW328" s="80"/>
      <c r="AX328" s="80"/>
    </row>
    <row r="329" spans="4:50" s="6" customFormat="1" x14ac:dyDescent="0.2">
      <c r="D329" s="8"/>
      <c r="E329" s="8"/>
      <c r="F329" s="8"/>
      <c r="G329" s="8"/>
      <c r="H329" s="8"/>
      <c r="I329" s="8"/>
      <c r="J329" s="8"/>
      <c r="K329" s="8"/>
      <c r="L329" s="80"/>
      <c r="M329" s="80"/>
      <c r="N329" s="80"/>
      <c r="O329" s="8"/>
      <c r="P329" s="80"/>
      <c r="Q329" s="80"/>
      <c r="R329" s="80"/>
      <c r="S329" s="8"/>
      <c r="T329" s="99"/>
      <c r="U329" s="99"/>
      <c r="V329" s="99"/>
      <c r="X329" s="80"/>
      <c r="Y329" s="80"/>
      <c r="Z329" s="80"/>
      <c r="AA329" s="8"/>
      <c r="AB329" s="80"/>
      <c r="AC329" s="80"/>
      <c r="AD329" s="80"/>
      <c r="AF329" s="80"/>
      <c r="AG329" s="80"/>
      <c r="AH329" s="80"/>
      <c r="AI329" s="8"/>
      <c r="AJ329" s="80"/>
      <c r="AK329" s="80"/>
      <c r="AL329" s="80"/>
      <c r="AN329" s="80"/>
      <c r="AO329" s="80"/>
      <c r="AP329" s="80"/>
      <c r="AR329" s="80"/>
      <c r="AS329" s="80"/>
      <c r="AT329" s="80"/>
      <c r="AV329" s="80"/>
      <c r="AW329" s="80"/>
      <c r="AX329" s="80"/>
    </row>
    <row r="330" spans="4:50" s="6" customFormat="1" x14ac:dyDescent="0.2">
      <c r="D330" s="8"/>
      <c r="E330" s="8"/>
      <c r="F330" s="8"/>
      <c r="G330" s="8"/>
      <c r="H330" s="8"/>
      <c r="I330" s="8"/>
      <c r="J330" s="8"/>
      <c r="K330" s="8"/>
      <c r="L330" s="80"/>
      <c r="M330" s="80"/>
      <c r="N330" s="80"/>
      <c r="O330" s="8"/>
      <c r="P330" s="80"/>
      <c r="Q330" s="80"/>
      <c r="R330" s="80"/>
      <c r="S330" s="8"/>
      <c r="T330" s="99"/>
      <c r="U330" s="99"/>
      <c r="V330" s="99"/>
      <c r="X330" s="80"/>
      <c r="Y330" s="80"/>
      <c r="Z330" s="80"/>
      <c r="AA330" s="8"/>
      <c r="AB330" s="80"/>
      <c r="AC330" s="80"/>
      <c r="AD330" s="80"/>
      <c r="AF330" s="80"/>
      <c r="AG330" s="80"/>
      <c r="AH330" s="80"/>
      <c r="AI330" s="8"/>
      <c r="AJ330" s="80"/>
      <c r="AK330" s="80"/>
      <c r="AL330" s="80"/>
      <c r="AN330" s="80"/>
      <c r="AO330" s="80"/>
      <c r="AP330" s="80"/>
      <c r="AR330" s="80"/>
      <c r="AS330" s="80"/>
      <c r="AT330" s="80"/>
      <c r="AV330" s="80"/>
      <c r="AW330" s="80"/>
      <c r="AX330" s="80"/>
    </row>
    <row r="331" spans="4:50" s="6" customFormat="1" x14ac:dyDescent="0.2">
      <c r="D331" s="8"/>
      <c r="E331" s="8"/>
      <c r="F331" s="8"/>
      <c r="G331" s="8"/>
      <c r="H331" s="8"/>
      <c r="I331" s="8"/>
      <c r="J331" s="8"/>
      <c r="K331" s="8"/>
      <c r="L331" s="80"/>
      <c r="M331" s="80"/>
      <c r="N331" s="80"/>
      <c r="O331" s="8"/>
      <c r="P331" s="80"/>
      <c r="Q331" s="80"/>
      <c r="R331" s="80"/>
      <c r="S331" s="8"/>
      <c r="T331" s="99"/>
      <c r="U331" s="99"/>
      <c r="V331" s="99"/>
      <c r="X331" s="80"/>
      <c r="Y331" s="80"/>
      <c r="Z331" s="80"/>
      <c r="AA331" s="8"/>
      <c r="AB331" s="80"/>
      <c r="AC331" s="80"/>
      <c r="AD331" s="80"/>
      <c r="AF331" s="80"/>
      <c r="AG331" s="80"/>
      <c r="AH331" s="80"/>
      <c r="AI331" s="8"/>
      <c r="AJ331" s="80"/>
      <c r="AK331" s="80"/>
      <c r="AL331" s="80"/>
      <c r="AN331" s="80"/>
      <c r="AO331" s="80"/>
      <c r="AP331" s="80"/>
      <c r="AR331" s="80"/>
      <c r="AS331" s="80"/>
      <c r="AT331" s="80"/>
      <c r="AV331" s="80"/>
      <c r="AW331" s="80"/>
      <c r="AX331" s="80"/>
    </row>
    <row r="332" spans="4:50" s="6" customFormat="1" x14ac:dyDescent="0.2">
      <c r="D332" s="8"/>
      <c r="E332" s="8"/>
      <c r="F332" s="8"/>
      <c r="G332" s="8"/>
      <c r="H332" s="8"/>
      <c r="I332" s="8"/>
      <c r="J332" s="8"/>
      <c r="K332" s="8"/>
      <c r="L332" s="80"/>
      <c r="M332" s="80"/>
      <c r="N332" s="80"/>
      <c r="O332" s="8"/>
      <c r="P332" s="80"/>
      <c r="Q332" s="80"/>
      <c r="R332" s="80"/>
      <c r="S332" s="8"/>
      <c r="T332" s="99"/>
      <c r="U332" s="99"/>
      <c r="V332" s="99"/>
      <c r="X332" s="80"/>
      <c r="Y332" s="80"/>
      <c r="Z332" s="80"/>
      <c r="AA332" s="8"/>
      <c r="AB332" s="80"/>
      <c r="AC332" s="80"/>
      <c r="AD332" s="80"/>
      <c r="AF332" s="80"/>
      <c r="AG332" s="80"/>
      <c r="AH332" s="80"/>
      <c r="AI332" s="8"/>
      <c r="AJ332" s="80"/>
      <c r="AK332" s="80"/>
      <c r="AL332" s="80"/>
      <c r="AN332" s="80"/>
      <c r="AO332" s="80"/>
      <c r="AP332" s="80"/>
      <c r="AR332" s="80"/>
      <c r="AS332" s="80"/>
      <c r="AT332" s="80"/>
      <c r="AV332" s="80"/>
      <c r="AW332" s="80"/>
      <c r="AX332" s="80"/>
    </row>
    <row r="333" spans="4:50" s="6" customFormat="1" x14ac:dyDescent="0.2">
      <c r="D333" s="8"/>
      <c r="E333" s="8"/>
      <c r="F333" s="8"/>
      <c r="G333" s="8"/>
      <c r="H333" s="8"/>
      <c r="I333" s="8"/>
      <c r="J333" s="8"/>
      <c r="K333" s="8"/>
      <c r="L333" s="80"/>
      <c r="M333" s="80"/>
      <c r="N333" s="80"/>
      <c r="O333" s="8"/>
      <c r="P333" s="80"/>
      <c r="Q333" s="80"/>
      <c r="R333" s="80"/>
      <c r="S333" s="8"/>
      <c r="T333" s="99"/>
      <c r="U333" s="99"/>
      <c r="V333" s="99"/>
      <c r="X333" s="80"/>
      <c r="Y333" s="80"/>
      <c r="Z333" s="80"/>
      <c r="AA333" s="8"/>
      <c r="AB333" s="80"/>
      <c r="AC333" s="80"/>
      <c r="AD333" s="80"/>
      <c r="AF333" s="80"/>
      <c r="AG333" s="80"/>
      <c r="AH333" s="80"/>
      <c r="AI333" s="8"/>
      <c r="AJ333" s="80"/>
      <c r="AK333" s="80"/>
      <c r="AL333" s="80"/>
      <c r="AN333" s="80"/>
      <c r="AO333" s="80"/>
      <c r="AP333" s="80"/>
      <c r="AR333" s="80"/>
      <c r="AS333" s="80"/>
      <c r="AT333" s="80"/>
      <c r="AV333" s="80"/>
      <c r="AW333" s="80"/>
      <c r="AX333" s="80"/>
    </row>
    <row r="334" spans="4:50" s="6" customFormat="1" x14ac:dyDescent="0.2">
      <c r="D334" s="8"/>
      <c r="E334" s="8"/>
      <c r="F334" s="8"/>
      <c r="G334" s="8"/>
      <c r="H334" s="8"/>
      <c r="I334" s="8"/>
      <c r="J334" s="8"/>
      <c r="K334" s="8"/>
      <c r="L334" s="80"/>
      <c r="M334" s="80"/>
      <c r="N334" s="80"/>
      <c r="O334" s="8"/>
      <c r="P334" s="80"/>
      <c r="Q334" s="80"/>
      <c r="R334" s="80"/>
      <c r="S334" s="8"/>
      <c r="T334" s="99"/>
      <c r="U334" s="99"/>
      <c r="V334" s="99"/>
      <c r="X334" s="80"/>
      <c r="Y334" s="80"/>
      <c r="Z334" s="80"/>
      <c r="AA334" s="8"/>
      <c r="AB334" s="80"/>
      <c r="AC334" s="80"/>
      <c r="AD334" s="80"/>
      <c r="AF334" s="80"/>
      <c r="AG334" s="80"/>
      <c r="AH334" s="80"/>
      <c r="AI334" s="8"/>
      <c r="AJ334" s="80"/>
      <c r="AK334" s="80"/>
      <c r="AL334" s="80"/>
      <c r="AN334" s="80"/>
      <c r="AO334" s="80"/>
      <c r="AP334" s="80"/>
      <c r="AR334" s="80"/>
      <c r="AS334" s="80"/>
      <c r="AT334" s="80"/>
      <c r="AV334" s="80"/>
      <c r="AW334" s="80"/>
      <c r="AX334" s="80"/>
    </row>
    <row r="335" spans="4:50" s="6" customFormat="1" x14ac:dyDescent="0.2">
      <c r="D335" s="8"/>
      <c r="E335" s="8"/>
      <c r="F335" s="8"/>
      <c r="G335" s="8"/>
      <c r="H335" s="8"/>
      <c r="I335" s="8"/>
      <c r="J335" s="8"/>
      <c r="K335" s="8"/>
      <c r="L335" s="80"/>
      <c r="M335" s="80"/>
      <c r="N335" s="80"/>
      <c r="O335" s="8"/>
      <c r="P335" s="80"/>
      <c r="Q335" s="80"/>
      <c r="R335" s="80"/>
      <c r="S335" s="8"/>
      <c r="T335" s="99"/>
      <c r="U335" s="99"/>
      <c r="V335" s="99"/>
      <c r="X335" s="80"/>
      <c r="Y335" s="80"/>
      <c r="Z335" s="80"/>
      <c r="AA335" s="8"/>
      <c r="AB335" s="80"/>
      <c r="AC335" s="80"/>
      <c r="AD335" s="80"/>
      <c r="AF335" s="80"/>
      <c r="AG335" s="80"/>
      <c r="AH335" s="80"/>
      <c r="AI335" s="8"/>
      <c r="AJ335" s="80"/>
      <c r="AK335" s="80"/>
      <c r="AL335" s="80"/>
      <c r="AN335" s="80"/>
      <c r="AO335" s="80"/>
      <c r="AP335" s="80"/>
      <c r="AR335" s="80"/>
      <c r="AS335" s="80"/>
      <c r="AT335" s="80"/>
      <c r="AV335" s="80"/>
      <c r="AW335" s="80"/>
      <c r="AX335" s="80"/>
    </row>
    <row r="336" spans="4:50" s="6" customFormat="1" x14ac:dyDescent="0.2">
      <c r="D336" s="8"/>
      <c r="E336" s="8"/>
      <c r="F336" s="8"/>
      <c r="G336" s="8"/>
      <c r="H336" s="8"/>
      <c r="I336" s="8"/>
      <c r="J336" s="8"/>
      <c r="K336" s="8"/>
      <c r="L336" s="80"/>
      <c r="M336" s="80"/>
      <c r="N336" s="80"/>
      <c r="O336" s="8"/>
      <c r="P336" s="80"/>
      <c r="Q336" s="80"/>
      <c r="R336" s="80"/>
      <c r="S336" s="8"/>
      <c r="T336" s="99"/>
      <c r="U336" s="99"/>
      <c r="V336" s="99"/>
      <c r="X336" s="80"/>
      <c r="Y336" s="80"/>
      <c r="Z336" s="80"/>
      <c r="AA336" s="8"/>
      <c r="AB336" s="80"/>
      <c r="AC336" s="80"/>
      <c r="AD336" s="80"/>
      <c r="AF336" s="80"/>
      <c r="AG336" s="80"/>
      <c r="AH336" s="80"/>
      <c r="AI336" s="8"/>
      <c r="AJ336" s="80"/>
      <c r="AK336" s="80"/>
      <c r="AL336" s="80"/>
      <c r="AN336" s="80"/>
      <c r="AO336" s="80"/>
      <c r="AP336" s="80"/>
      <c r="AR336" s="80"/>
      <c r="AS336" s="80"/>
      <c r="AT336" s="80"/>
      <c r="AV336" s="80"/>
      <c r="AW336" s="80"/>
      <c r="AX336" s="80"/>
    </row>
    <row r="337" spans="4:50" s="6" customFormat="1" x14ac:dyDescent="0.2">
      <c r="D337" s="8"/>
      <c r="E337" s="8"/>
      <c r="F337" s="8"/>
      <c r="G337" s="8"/>
      <c r="H337" s="8"/>
      <c r="I337" s="8"/>
      <c r="J337" s="8"/>
      <c r="K337" s="8"/>
      <c r="L337" s="80"/>
      <c r="M337" s="80"/>
      <c r="N337" s="80"/>
      <c r="O337" s="8"/>
      <c r="P337" s="80"/>
      <c r="Q337" s="80"/>
      <c r="R337" s="80"/>
      <c r="S337" s="8"/>
      <c r="T337" s="99"/>
      <c r="U337" s="99"/>
      <c r="V337" s="99"/>
      <c r="X337" s="80"/>
      <c r="Y337" s="80"/>
      <c r="Z337" s="80"/>
      <c r="AA337" s="8"/>
      <c r="AB337" s="80"/>
      <c r="AC337" s="80"/>
      <c r="AD337" s="80"/>
      <c r="AF337" s="80"/>
      <c r="AG337" s="80"/>
      <c r="AH337" s="80"/>
      <c r="AI337" s="8"/>
      <c r="AJ337" s="80"/>
      <c r="AK337" s="80"/>
      <c r="AL337" s="80"/>
      <c r="AN337" s="80"/>
      <c r="AO337" s="80"/>
      <c r="AP337" s="80"/>
      <c r="AR337" s="80"/>
      <c r="AS337" s="80"/>
      <c r="AT337" s="80"/>
      <c r="AV337" s="80"/>
      <c r="AW337" s="80"/>
      <c r="AX337" s="80"/>
    </row>
    <row r="338" spans="4:50" s="6" customFormat="1" x14ac:dyDescent="0.2">
      <c r="D338" s="8"/>
      <c r="E338" s="8"/>
      <c r="F338" s="8"/>
      <c r="G338" s="8"/>
      <c r="H338" s="8"/>
      <c r="I338" s="8"/>
      <c r="J338" s="8"/>
      <c r="K338" s="8"/>
      <c r="L338" s="80"/>
      <c r="M338" s="80"/>
      <c r="N338" s="80"/>
      <c r="O338" s="8"/>
      <c r="P338" s="80"/>
      <c r="Q338" s="80"/>
      <c r="R338" s="80"/>
      <c r="S338" s="8"/>
      <c r="T338" s="99"/>
      <c r="U338" s="99"/>
      <c r="V338" s="99"/>
      <c r="X338" s="80"/>
      <c r="Y338" s="80"/>
      <c r="Z338" s="80"/>
      <c r="AA338" s="8"/>
      <c r="AB338" s="80"/>
      <c r="AC338" s="80"/>
      <c r="AD338" s="80"/>
      <c r="AF338" s="80"/>
      <c r="AG338" s="80"/>
      <c r="AH338" s="80"/>
      <c r="AI338" s="8"/>
      <c r="AJ338" s="80"/>
      <c r="AK338" s="80"/>
      <c r="AL338" s="80"/>
      <c r="AN338" s="80"/>
      <c r="AO338" s="80"/>
      <c r="AP338" s="80"/>
      <c r="AR338" s="80"/>
      <c r="AS338" s="80"/>
      <c r="AT338" s="80"/>
      <c r="AV338" s="80"/>
      <c r="AW338" s="80"/>
      <c r="AX338" s="80"/>
    </row>
    <row r="339" spans="4:50" s="6" customFormat="1" x14ac:dyDescent="0.2">
      <c r="D339" s="8"/>
      <c r="E339" s="8"/>
      <c r="F339" s="8"/>
      <c r="G339" s="8"/>
      <c r="H339" s="8"/>
      <c r="I339" s="8"/>
      <c r="J339" s="8"/>
      <c r="K339" s="8"/>
      <c r="L339" s="80"/>
      <c r="M339" s="80"/>
      <c r="N339" s="80"/>
      <c r="O339" s="8"/>
      <c r="P339" s="80"/>
      <c r="Q339" s="80"/>
      <c r="R339" s="80"/>
      <c r="S339" s="8"/>
      <c r="T339" s="99"/>
      <c r="U339" s="99"/>
      <c r="V339" s="99"/>
      <c r="X339" s="80"/>
      <c r="Y339" s="80"/>
      <c r="Z339" s="80"/>
      <c r="AA339" s="8"/>
      <c r="AB339" s="80"/>
      <c r="AC339" s="80"/>
      <c r="AD339" s="80"/>
      <c r="AF339" s="80"/>
      <c r="AG339" s="80"/>
      <c r="AH339" s="80"/>
      <c r="AI339" s="8"/>
      <c r="AJ339" s="80"/>
      <c r="AK339" s="80"/>
      <c r="AL339" s="80"/>
      <c r="AN339" s="80"/>
      <c r="AO339" s="80"/>
      <c r="AP339" s="80"/>
      <c r="AR339" s="80"/>
      <c r="AS339" s="80"/>
      <c r="AT339" s="80"/>
      <c r="AV339" s="80"/>
      <c r="AW339" s="80"/>
      <c r="AX339" s="80"/>
    </row>
    <row r="340" spans="4:50" s="6" customFormat="1" x14ac:dyDescent="0.2">
      <c r="D340" s="8"/>
      <c r="E340" s="8"/>
      <c r="F340" s="8"/>
      <c r="G340" s="8"/>
      <c r="H340" s="8"/>
      <c r="I340" s="8"/>
      <c r="J340" s="8"/>
      <c r="K340" s="8"/>
      <c r="L340" s="80"/>
      <c r="M340" s="80"/>
      <c r="N340" s="80"/>
      <c r="O340" s="8"/>
      <c r="P340" s="80"/>
      <c r="Q340" s="80"/>
      <c r="R340" s="80"/>
      <c r="S340" s="8"/>
      <c r="T340" s="99"/>
      <c r="U340" s="99"/>
      <c r="V340" s="99"/>
      <c r="X340" s="80"/>
      <c r="Y340" s="80"/>
      <c r="Z340" s="80"/>
      <c r="AA340" s="8"/>
      <c r="AB340" s="80"/>
      <c r="AC340" s="80"/>
      <c r="AD340" s="80"/>
      <c r="AF340" s="80"/>
      <c r="AG340" s="80"/>
      <c r="AH340" s="80"/>
      <c r="AI340" s="8"/>
      <c r="AJ340" s="80"/>
      <c r="AK340" s="80"/>
      <c r="AL340" s="80"/>
      <c r="AN340" s="80"/>
      <c r="AO340" s="80"/>
      <c r="AP340" s="80"/>
      <c r="AR340" s="80"/>
      <c r="AS340" s="80"/>
      <c r="AT340" s="80"/>
      <c r="AV340" s="80"/>
      <c r="AW340" s="80"/>
      <c r="AX340" s="80"/>
    </row>
    <row r="341" spans="4:50" s="6" customFormat="1" x14ac:dyDescent="0.2">
      <c r="D341" s="8"/>
      <c r="E341" s="8"/>
      <c r="F341" s="8"/>
      <c r="G341" s="8"/>
      <c r="H341" s="8"/>
      <c r="I341" s="8"/>
      <c r="J341" s="8"/>
      <c r="K341" s="8"/>
      <c r="L341" s="80"/>
      <c r="M341" s="80"/>
      <c r="N341" s="80"/>
      <c r="O341" s="8"/>
      <c r="P341" s="80"/>
      <c r="Q341" s="80"/>
      <c r="R341" s="80"/>
      <c r="S341" s="8"/>
      <c r="T341" s="99"/>
      <c r="U341" s="99"/>
      <c r="V341" s="99"/>
      <c r="X341" s="80"/>
      <c r="Y341" s="80"/>
      <c r="Z341" s="80"/>
      <c r="AA341" s="8"/>
      <c r="AB341" s="80"/>
      <c r="AC341" s="80"/>
      <c r="AD341" s="80"/>
      <c r="AF341" s="80"/>
      <c r="AG341" s="80"/>
      <c r="AH341" s="80"/>
      <c r="AI341" s="8"/>
      <c r="AJ341" s="80"/>
      <c r="AK341" s="80"/>
      <c r="AL341" s="80"/>
      <c r="AN341" s="80"/>
      <c r="AO341" s="80"/>
      <c r="AP341" s="80"/>
      <c r="AR341" s="80"/>
      <c r="AS341" s="80"/>
      <c r="AT341" s="80"/>
      <c r="AV341" s="80"/>
      <c r="AW341" s="80"/>
      <c r="AX341" s="80"/>
    </row>
    <row r="342" spans="4:50" s="6" customFormat="1" x14ac:dyDescent="0.2">
      <c r="D342" s="8"/>
      <c r="E342" s="8"/>
      <c r="F342" s="8"/>
      <c r="G342" s="8"/>
      <c r="H342" s="8"/>
      <c r="I342" s="8"/>
      <c r="J342" s="8"/>
      <c r="K342" s="8"/>
      <c r="L342" s="80"/>
      <c r="M342" s="80"/>
      <c r="N342" s="80"/>
      <c r="O342" s="8"/>
      <c r="P342" s="80"/>
      <c r="Q342" s="80"/>
      <c r="R342" s="80"/>
      <c r="S342" s="8"/>
      <c r="T342" s="99"/>
      <c r="U342" s="99"/>
      <c r="V342" s="99"/>
      <c r="X342" s="80"/>
      <c r="Y342" s="80"/>
      <c r="Z342" s="80"/>
      <c r="AA342" s="8"/>
      <c r="AB342" s="80"/>
      <c r="AC342" s="80"/>
      <c r="AD342" s="80"/>
      <c r="AF342" s="80"/>
      <c r="AG342" s="80"/>
      <c r="AH342" s="80"/>
      <c r="AI342" s="8"/>
      <c r="AJ342" s="80"/>
      <c r="AK342" s="80"/>
      <c r="AL342" s="80"/>
      <c r="AN342" s="80"/>
      <c r="AO342" s="80"/>
      <c r="AP342" s="80"/>
      <c r="AR342" s="80"/>
      <c r="AS342" s="80"/>
      <c r="AT342" s="80"/>
      <c r="AV342" s="80"/>
      <c r="AW342" s="80"/>
      <c r="AX342" s="80"/>
    </row>
    <row r="343" spans="4:50" s="6" customFormat="1" x14ac:dyDescent="0.2">
      <c r="D343" s="8"/>
      <c r="E343" s="8"/>
      <c r="F343" s="8"/>
      <c r="G343" s="8"/>
      <c r="H343" s="8"/>
      <c r="I343" s="8"/>
      <c r="J343" s="8"/>
      <c r="K343" s="8"/>
      <c r="L343" s="80"/>
      <c r="M343" s="80"/>
      <c r="N343" s="80"/>
      <c r="O343" s="8"/>
      <c r="P343" s="80"/>
      <c r="Q343" s="80"/>
      <c r="R343" s="80"/>
      <c r="S343" s="8"/>
      <c r="T343" s="99"/>
      <c r="U343" s="99"/>
      <c r="V343" s="99"/>
      <c r="X343" s="80"/>
      <c r="Y343" s="80"/>
      <c r="Z343" s="80"/>
      <c r="AA343" s="8"/>
      <c r="AB343" s="80"/>
      <c r="AC343" s="80"/>
      <c r="AD343" s="80"/>
      <c r="AF343" s="80"/>
      <c r="AG343" s="80"/>
      <c r="AH343" s="80"/>
      <c r="AI343" s="8"/>
      <c r="AJ343" s="80"/>
      <c r="AK343" s="80"/>
      <c r="AL343" s="80"/>
      <c r="AN343" s="80"/>
      <c r="AO343" s="80"/>
      <c r="AP343" s="80"/>
      <c r="AR343" s="80"/>
      <c r="AS343" s="80"/>
      <c r="AT343" s="80"/>
      <c r="AV343" s="80"/>
      <c r="AW343" s="80"/>
      <c r="AX343" s="80"/>
    </row>
    <row r="344" spans="4:50" s="6" customFormat="1" x14ac:dyDescent="0.2">
      <c r="D344" s="8"/>
      <c r="E344" s="8"/>
      <c r="F344" s="8"/>
      <c r="G344" s="8"/>
      <c r="H344" s="8"/>
      <c r="I344" s="8"/>
      <c r="J344" s="8"/>
      <c r="K344" s="8"/>
      <c r="L344" s="80"/>
      <c r="M344" s="80"/>
      <c r="N344" s="80"/>
      <c r="O344" s="8"/>
      <c r="P344" s="80"/>
      <c r="Q344" s="80"/>
      <c r="R344" s="80"/>
      <c r="S344" s="8"/>
      <c r="T344" s="99"/>
      <c r="U344" s="99"/>
      <c r="V344" s="99"/>
      <c r="X344" s="80"/>
      <c r="Y344" s="80"/>
      <c r="Z344" s="80"/>
      <c r="AA344" s="8"/>
      <c r="AB344" s="80"/>
      <c r="AC344" s="80"/>
      <c r="AD344" s="80"/>
      <c r="AF344" s="80"/>
      <c r="AG344" s="80"/>
      <c r="AH344" s="80"/>
      <c r="AI344" s="8"/>
      <c r="AJ344" s="80"/>
      <c r="AK344" s="80"/>
      <c r="AL344" s="80"/>
      <c r="AN344" s="80"/>
      <c r="AO344" s="80"/>
      <c r="AP344" s="80"/>
      <c r="AR344" s="80"/>
      <c r="AS344" s="80"/>
      <c r="AT344" s="80"/>
      <c r="AV344" s="80"/>
      <c r="AW344" s="80"/>
      <c r="AX344" s="80"/>
    </row>
    <row r="345" spans="4:50" s="6" customFormat="1" x14ac:dyDescent="0.2">
      <c r="D345" s="8"/>
      <c r="E345" s="8"/>
      <c r="F345" s="8"/>
      <c r="G345" s="8"/>
      <c r="H345" s="8"/>
      <c r="I345" s="8"/>
      <c r="J345" s="8"/>
      <c r="K345" s="8"/>
      <c r="L345" s="80"/>
      <c r="M345" s="80"/>
      <c r="N345" s="80"/>
      <c r="O345" s="8"/>
      <c r="P345" s="80"/>
      <c r="Q345" s="80"/>
      <c r="R345" s="80"/>
      <c r="S345" s="8"/>
      <c r="T345" s="99"/>
      <c r="U345" s="99"/>
      <c r="V345" s="99"/>
      <c r="X345" s="80"/>
      <c r="Y345" s="80"/>
      <c r="Z345" s="80"/>
      <c r="AA345" s="8"/>
      <c r="AB345" s="80"/>
      <c r="AC345" s="80"/>
      <c r="AD345" s="80"/>
      <c r="AF345" s="80"/>
      <c r="AG345" s="80"/>
      <c r="AH345" s="80"/>
      <c r="AI345" s="8"/>
      <c r="AJ345" s="80"/>
      <c r="AK345" s="80"/>
      <c r="AL345" s="80"/>
      <c r="AN345" s="80"/>
      <c r="AO345" s="80"/>
      <c r="AP345" s="80"/>
      <c r="AR345" s="80"/>
      <c r="AS345" s="80"/>
      <c r="AT345" s="80"/>
      <c r="AV345" s="80"/>
      <c r="AW345" s="80"/>
      <c r="AX345" s="80"/>
    </row>
    <row r="346" spans="4:50" s="6" customFormat="1" x14ac:dyDescent="0.2">
      <c r="D346" s="8"/>
      <c r="E346" s="8"/>
      <c r="F346" s="8"/>
      <c r="G346" s="8"/>
      <c r="H346" s="8"/>
      <c r="I346" s="8"/>
      <c r="J346" s="8"/>
      <c r="K346" s="8"/>
      <c r="L346" s="80"/>
      <c r="M346" s="80"/>
      <c r="N346" s="80"/>
      <c r="O346" s="8"/>
      <c r="P346" s="80"/>
      <c r="Q346" s="80"/>
      <c r="R346" s="80"/>
      <c r="S346" s="8"/>
      <c r="T346" s="99"/>
      <c r="U346" s="99"/>
      <c r="V346" s="99"/>
      <c r="X346" s="80"/>
      <c r="Y346" s="80"/>
      <c r="Z346" s="80"/>
      <c r="AA346" s="8"/>
      <c r="AB346" s="80"/>
      <c r="AC346" s="80"/>
      <c r="AD346" s="80"/>
      <c r="AF346" s="80"/>
      <c r="AG346" s="80"/>
      <c r="AH346" s="80"/>
      <c r="AI346" s="8"/>
      <c r="AJ346" s="80"/>
      <c r="AK346" s="80"/>
      <c r="AL346" s="80"/>
      <c r="AN346" s="80"/>
      <c r="AO346" s="80"/>
      <c r="AP346" s="80"/>
      <c r="AR346" s="80"/>
      <c r="AS346" s="80"/>
      <c r="AT346" s="80"/>
      <c r="AV346" s="80"/>
      <c r="AW346" s="80"/>
      <c r="AX346" s="80"/>
    </row>
    <row r="347" spans="4:50" s="6" customFormat="1" x14ac:dyDescent="0.2">
      <c r="D347" s="8"/>
      <c r="E347" s="8"/>
      <c r="F347" s="8"/>
      <c r="G347" s="8"/>
      <c r="H347" s="8"/>
      <c r="I347" s="8"/>
      <c r="J347" s="8"/>
      <c r="K347" s="8"/>
      <c r="L347" s="80"/>
      <c r="M347" s="80"/>
      <c r="N347" s="80"/>
      <c r="O347" s="8"/>
      <c r="P347" s="80"/>
      <c r="Q347" s="80"/>
      <c r="R347" s="80"/>
      <c r="S347" s="8"/>
      <c r="T347" s="99"/>
      <c r="U347" s="99"/>
      <c r="V347" s="99"/>
      <c r="X347" s="80"/>
      <c r="Y347" s="80"/>
      <c r="Z347" s="80"/>
      <c r="AA347" s="8"/>
      <c r="AB347" s="80"/>
      <c r="AC347" s="80"/>
      <c r="AD347" s="80"/>
      <c r="AF347" s="80"/>
      <c r="AG347" s="80"/>
      <c r="AH347" s="80"/>
      <c r="AI347" s="8"/>
      <c r="AJ347" s="80"/>
      <c r="AK347" s="80"/>
      <c r="AL347" s="80"/>
      <c r="AN347" s="80"/>
      <c r="AO347" s="80"/>
      <c r="AP347" s="80"/>
      <c r="AR347" s="80"/>
      <c r="AS347" s="80"/>
      <c r="AT347" s="80"/>
      <c r="AV347" s="80"/>
      <c r="AW347" s="80"/>
      <c r="AX347" s="80"/>
    </row>
    <row r="348" spans="4:50" s="6" customFormat="1" x14ac:dyDescent="0.2">
      <c r="D348" s="8"/>
      <c r="E348" s="8"/>
      <c r="F348" s="8"/>
      <c r="G348" s="8"/>
      <c r="H348" s="8"/>
      <c r="I348" s="8"/>
      <c r="J348" s="8"/>
      <c r="K348" s="8"/>
      <c r="L348" s="80"/>
      <c r="M348" s="80"/>
      <c r="N348" s="80"/>
      <c r="O348" s="8"/>
      <c r="P348" s="80"/>
      <c r="Q348" s="80"/>
      <c r="R348" s="80"/>
      <c r="S348" s="8"/>
      <c r="T348" s="99"/>
      <c r="U348" s="99"/>
      <c r="V348" s="99"/>
      <c r="X348" s="80"/>
      <c r="Y348" s="80"/>
      <c r="Z348" s="80"/>
      <c r="AA348" s="8"/>
      <c r="AB348" s="80"/>
      <c r="AC348" s="80"/>
      <c r="AD348" s="80"/>
      <c r="AF348" s="80"/>
      <c r="AG348" s="80"/>
      <c r="AH348" s="80"/>
      <c r="AI348" s="8"/>
      <c r="AJ348" s="80"/>
      <c r="AK348" s="80"/>
      <c r="AL348" s="80"/>
      <c r="AN348" s="80"/>
      <c r="AO348" s="80"/>
      <c r="AP348" s="80"/>
      <c r="AR348" s="80"/>
      <c r="AS348" s="80"/>
      <c r="AT348" s="80"/>
      <c r="AV348" s="80"/>
      <c r="AW348" s="80"/>
      <c r="AX348" s="80"/>
    </row>
    <row r="349" spans="4:50" s="6" customFormat="1" x14ac:dyDescent="0.2">
      <c r="D349" s="8"/>
      <c r="E349" s="8"/>
      <c r="F349" s="8"/>
      <c r="G349" s="8"/>
      <c r="H349" s="8"/>
      <c r="I349" s="8"/>
      <c r="J349" s="8"/>
      <c r="K349" s="8"/>
      <c r="L349" s="80"/>
      <c r="M349" s="80"/>
      <c r="N349" s="80"/>
      <c r="O349" s="8"/>
      <c r="P349" s="80"/>
      <c r="Q349" s="80"/>
      <c r="R349" s="80"/>
      <c r="S349" s="8"/>
      <c r="T349" s="99"/>
      <c r="U349" s="99"/>
      <c r="V349" s="99"/>
      <c r="X349" s="80"/>
      <c r="Y349" s="80"/>
      <c r="Z349" s="80"/>
      <c r="AA349" s="8"/>
      <c r="AB349" s="80"/>
      <c r="AC349" s="80"/>
      <c r="AD349" s="80"/>
      <c r="AF349" s="80"/>
      <c r="AG349" s="80"/>
      <c r="AH349" s="80"/>
      <c r="AI349" s="8"/>
      <c r="AJ349" s="80"/>
      <c r="AK349" s="80"/>
      <c r="AL349" s="80"/>
      <c r="AN349" s="80"/>
      <c r="AO349" s="80"/>
      <c r="AP349" s="80"/>
      <c r="AR349" s="80"/>
      <c r="AS349" s="80"/>
      <c r="AT349" s="80"/>
      <c r="AV349" s="80"/>
      <c r="AW349" s="80"/>
      <c r="AX349" s="80"/>
    </row>
    <row r="350" spans="4:50" s="6" customFormat="1" x14ac:dyDescent="0.2">
      <c r="D350" s="8"/>
      <c r="E350" s="8"/>
      <c r="F350" s="8"/>
      <c r="G350" s="8"/>
      <c r="H350" s="8"/>
      <c r="I350" s="8"/>
      <c r="J350" s="8"/>
      <c r="K350" s="8"/>
      <c r="L350" s="80"/>
      <c r="M350" s="80"/>
      <c r="N350" s="80"/>
      <c r="O350" s="8"/>
      <c r="P350" s="80"/>
      <c r="Q350" s="80"/>
      <c r="R350" s="80"/>
      <c r="S350" s="8"/>
      <c r="T350" s="99"/>
      <c r="U350" s="99"/>
      <c r="V350" s="99"/>
      <c r="X350" s="80"/>
      <c r="Y350" s="80"/>
      <c r="Z350" s="80"/>
      <c r="AA350" s="8"/>
      <c r="AB350" s="80"/>
      <c r="AC350" s="80"/>
      <c r="AD350" s="80"/>
      <c r="AF350" s="80"/>
      <c r="AG350" s="80"/>
      <c r="AH350" s="80"/>
      <c r="AI350" s="8"/>
      <c r="AJ350" s="80"/>
      <c r="AK350" s="80"/>
      <c r="AL350" s="80"/>
      <c r="AN350" s="80"/>
      <c r="AO350" s="80"/>
      <c r="AP350" s="80"/>
      <c r="AR350" s="80"/>
      <c r="AS350" s="80"/>
      <c r="AT350" s="80"/>
      <c r="AV350" s="80"/>
      <c r="AW350" s="80"/>
      <c r="AX350" s="80"/>
    </row>
    <row r="351" spans="4:50" s="6" customFormat="1" x14ac:dyDescent="0.2">
      <c r="D351" s="8"/>
      <c r="E351" s="8"/>
      <c r="F351" s="8"/>
      <c r="G351" s="8"/>
      <c r="H351" s="8"/>
      <c r="I351" s="8"/>
      <c r="J351" s="8"/>
      <c r="K351" s="8"/>
      <c r="L351" s="80"/>
      <c r="M351" s="80"/>
      <c r="N351" s="80"/>
      <c r="O351" s="8"/>
      <c r="P351" s="80"/>
      <c r="Q351" s="80"/>
      <c r="R351" s="80"/>
      <c r="S351" s="8"/>
      <c r="T351" s="99"/>
      <c r="U351" s="99"/>
      <c r="V351" s="99"/>
      <c r="X351" s="80"/>
      <c r="Y351" s="80"/>
      <c r="Z351" s="80"/>
      <c r="AA351" s="8"/>
      <c r="AB351" s="80"/>
      <c r="AC351" s="80"/>
      <c r="AD351" s="80"/>
      <c r="AF351" s="80"/>
      <c r="AG351" s="80"/>
      <c r="AH351" s="80"/>
      <c r="AI351" s="8"/>
      <c r="AJ351" s="80"/>
      <c r="AK351" s="80"/>
      <c r="AL351" s="80"/>
      <c r="AN351" s="80"/>
      <c r="AO351" s="80"/>
      <c r="AP351" s="80"/>
      <c r="AR351" s="80"/>
      <c r="AS351" s="80"/>
      <c r="AT351" s="80"/>
      <c r="AV351" s="80"/>
      <c r="AW351" s="80"/>
      <c r="AX351" s="80"/>
    </row>
    <row r="352" spans="4:50" s="6" customFormat="1" x14ac:dyDescent="0.2">
      <c r="D352" s="8"/>
      <c r="E352" s="8"/>
      <c r="F352" s="8"/>
      <c r="G352" s="8"/>
      <c r="H352" s="8"/>
      <c r="I352" s="8"/>
      <c r="J352" s="8"/>
      <c r="K352" s="8"/>
      <c r="L352" s="80"/>
      <c r="M352" s="80"/>
      <c r="N352" s="80"/>
      <c r="O352" s="8"/>
      <c r="P352" s="80"/>
      <c r="Q352" s="80"/>
      <c r="R352" s="80"/>
      <c r="S352" s="8"/>
      <c r="T352" s="99"/>
      <c r="U352" s="99"/>
      <c r="V352" s="99"/>
      <c r="X352" s="80"/>
      <c r="Y352" s="80"/>
      <c r="Z352" s="80"/>
      <c r="AA352" s="8"/>
      <c r="AB352" s="80"/>
      <c r="AC352" s="80"/>
      <c r="AD352" s="80"/>
      <c r="AF352" s="80"/>
      <c r="AG352" s="80"/>
      <c r="AH352" s="80"/>
      <c r="AI352" s="8"/>
      <c r="AJ352" s="80"/>
      <c r="AK352" s="80"/>
      <c r="AL352" s="80"/>
      <c r="AN352" s="80"/>
      <c r="AO352" s="80"/>
      <c r="AP352" s="80"/>
      <c r="AR352" s="80"/>
      <c r="AS352" s="80"/>
      <c r="AT352" s="80"/>
      <c r="AV352" s="80"/>
      <c r="AW352" s="80"/>
      <c r="AX352" s="80"/>
    </row>
    <row r="353" spans="4:50" s="6" customFormat="1" x14ac:dyDescent="0.2">
      <c r="D353" s="8"/>
      <c r="E353" s="8"/>
      <c r="F353" s="8"/>
      <c r="G353" s="8"/>
      <c r="H353" s="8"/>
      <c r="I353" s="8"/>
      <c r="J353" s="8"/>
      <c r="K353" s="8"/>
      <c r="L353" s="80"/>
      <c r="M353" s="80"/>
      <c r="N353" s="80"/>
      <c r="O353" s="8"/>
      <c r="P353" s="80"/>
      <c r="Q353" s="80"/>
      <c r="R353" s="80"/>
      <c r="S353" s="8"/>
      <c r="T353" s="99"/>
      <c r="U353" s="99"/>
      <c r="V353" s="99"/>
      <c r="X353" s="80"/>
      <c r="Y353" s="80"/>
      <c r="Z353" s="80"/>
      <c r="AA353" s="8"/>
      <c r="AB353" s="80"/>
      <c r="AC353" s="80"/>
      <c r="AD353" s="80"/>
      <c r="AF353" s="80"/>
      <c r="AG353" s="80"/>
      <c r="AH353" s="80"/>
      <c r="AI353" s="8"/>
      <c r="AJ353" s="80"/>
      <c r="AK353" s="80"/>
      <c r="AL353" s="80"/>
      <c r="AN353" s="80"/>
      <c r="AO353" s="80"/>
      <c r="AP353" s="80"/>
      <c r="AR353" s="80"/>
      <c r="AS353" s="80"/>
      <c r="AT353" s="80"/>
      <c r="AV353" s="80"/>
      <c r="AW353" s="80"/>
      <c r="AX353" s="80"/>
    </row>
    <row r="354" spans="4:50" s="6" customFormat="1" x14ac:dyDescent="0.2">
      <c r="D354" s="8"/>
      <c r="E354" s="8"/>
      <c r="F354" s="8"/>
      <c r="G354" s="8"/>
      <c r="H354" s="8"/>
      <c r="I354" s="8"/>
      <c r="J354" s="8"/>
      <c r="K354" s="8"/>
      <c r="L354" s="80"/>
      <c r="M354" s="80"/>
      <c r="N354" s="80"/>
      <c r="O354" s="8"/>
      <c r="P354" s="80"/>
      <c r="Q354" s="80"/>
      <c r="R354" s="80"/>
      <c r="S354" s="8"/>
      <c r="T354" s="99"/>
      <c r="U354" s="99"/>
      <c r="V354" s="99"/>
      <c r="X354" s="80"/>
      <c r="Y354" s="80"/>
      <c r="Z354" s="80"/>
      <c r="AA354" s="8"/>
      <c r="AB354" s="80"/>
      <c r="AC354" s="80"/>
      <c r="AD354" s="80"/>
      <c r="AF354" s="80"/>
      <c r="AG354" s="80"/>
      <c r="AH354" s="80"/>
      <c r="AI354" s="8"/>
      <c r="AJ354" s="80"/>
      <c r="AK354" s="80"/>
      <c r="AL354" s="80"/>
      <c r="AN354" s="80"/>
      <c r="AO354" s="80"/>
      <c r="AP354" s="80"/>
      <c r="AR354" s="80"/>
      <c r="AS354" s="80"/>
      <c r="AT354" s="80"/>
      <c r="AV354" s="80"/>
      <c r="AW354" s="80"/>
      <c r="AX354" s="80"/>
    </row>
    <row r="355" spans="4:50" s="6" customFormat="1" x14ac:dyDescent="0.2">
      <c r="D355" s="8"/>
      <c r="E355" s="8"/>
      <c r="F355" s="8"/>
      <c r="G355" s="8"/>
      <c r="H355" s="8"/>
      <c r="I355" s="8"/>
      <c r="J355" s="8"/>
      <c r="K355" s="8"/>
      <c r="L355" s="80"/>
      <c r="M355" s="80"/>
      <c r="N355" s="80"/>
      <c r="O355" s="8"/>
      <c r="P355" s="80"/>
      <c r="Q355" s="80"/>
      <c r="R355" s="80"/>
      <c r="S355" s="8"/>
      <c r="T355" s="99"/>
      <c r="U355" s="99"/>
      <c r="V355" s="99"/>
      <c r="X355" s="80"/>
      <c r="Y355" s="80"/>
      <c r="Z355" s="80"/>
      <c r="AA355" s="8"/>
      <c r="AB355" s="80"/>
      <c r="AC355" s="80"/>
      <c r="AD355" s="80"/>
      <c r="AF355" s="80"/>
      <c r="AG355" s="80"/>
      <c r="AH355" s="80"/>
      <c r="AI355" s="8"/>
      <c r="AJ355" s="80"/>
      <c r="AK355" s="80"/>
      <c r="AL355" s="80"/>
      <c r="AN355" s="80"/>
      <c r="AO355" s="80"/>
      <c r="AP355" s="80"/>
      <c r="AR355" s="80"/>
      <c r="AS355" s="80"/>
      <c r="AT355" s="80"/>
      <c r="AV355" s="80"/>
      <c r="AW355" s="80"/>
      <c r="AX355" s="80"/>
    </row>
    <row r="356" spans="4:50" s="6" customFormat="1" x14ac:dyDescent="0.2">
      <c r="D356" s="8"/>
      <c r="E356" s="8"/>
      <c r="F356" s="8"/>
      <c r="G356" s="8"/>
      <c r="H356" s="8"/>
      <c r="I356" s="8"/>
      <c r="J356" s="8"/>
      <c r="K356" s="8"/>
      <c r="L356" s="80"/>
      <c r="M356" s="80"/>
      <c r="N356" s="80"/>
      <c r="O356" s="8"/>
      <c r="P356" s="80"/>
      <c r="Q356" s="80"/>
      <c r="R356" s="80"/>
      <c r="S356" s="8"/>
      <c r="T356" s="99"/>
      <c r="U356" s="99"/>
      <c r="V356" s="99"/>
      <c r="X356" s="80"/>
      <c r="Y356" s="80"/>
      <c r="Z356" s="80"/>
      <c r="AA356" s="8"/>
      <c r="AB356" s="80"/>
      <c r="AC356" s="80"/>
      <c r="AD356" s="80"/>
      <c r="AF356" s="80"/>
      <c r="AG356" s="80"/>
      <c r="AH356" s="80"/>
      <c r="AI356" s="8"/>
      <c r="AJ356" s="80"/>
      <c r="AK356" s="80"/>
      <c r="AL356" s="80"/>
      <c r="AN356" s="80"/>
      <c r="AO356" s="80"/>
      <c r="AP356" s="80"/>
      <c r="AR356" s="80"/>
      <c r="AS356" s="80"/>
      <c r="AT356" s="80"/>
      <c r="AV356" s="80"/>
      <c r="AW356" s="80"/>
      <c r="AX356" s="80"/>
    </row>
    <row r="357" spans="4:50" s="6" customFormat="1" x14ac:dyDescent="0.2">
      <c r="D357" s="8"/>
      <c r="E357" s="8"/>
      <c r="F357" s="8"/>
      <c r="G357" s="8"/>
      <c r="H357" s="8"/>
      <c r="I357" s="8"/>
      <c r="J357" s="8"/>
      <c r="K357" s="8"/>
      <c r="L357" s="80"/>
      <c r="M357" s="80"/>
      <c r="N357" s="80"/>
      <c r="O357" s="8"/>
      <c r="P357" s="80"/>
      <c r="Q357" s="80"/>
      <c r="R357" s="80"/>
      <c r="S357" s="8"/>
      <c r="T357" s="99"/>
      <c r="U357" s="99"/>
      <c r="V357" s="99"/>
      <c r="X357" s="80"/>
      <c r="Y357" s="80"/>
      <c r="Z357" s="80"/>
      <c r="AA357" s="8"/>
      <c r="AB357" s="80"/>
      <c r="AC357" s="80"/>
      <c r="AD357" s="80"/>
      <c r="AF357" s="80"/>
      <c r="AG357" s="80"/>
      <c r="AH357" s="80"/>
      <c r="AI357" s="8"/>
      <c r="AJ357" s="80"/>
      <c r="AK357" s="80"/>
      <c r="AL357" s="80"/>
      <c r="AN357" s="80"/>
      <c r="AO357" s="80"/>
      <c r="AP357" s="80"/>
      <c r="AR357" s="80"/>
      <c r="AS357" s="80"/>
      <c r="AT357" s="80"/>
      <c r="AV357" s="80"/>
      <c r="AW357" s="80"/>
      <c r="AX357" s="80"/>
    </row>
    <row r="358" spans="4:50" s="6" customFormat="1" x14ac:dyDescent="0.2">
      <c r="D358" s="8"/>
      <c r="E358" s="8"/>
      <c r="F358" s="8"/>
      <c r="G358" s="8"/>
      <c r="H358" s="8"/>
      <c r="I358" s="8"/>
      <c r="J358" s="8"/>
      <c r="K358" s="8"/>
      <c r="L358" s="80"/>
      <c r="M358" s="80"/>
      <c r="N358" s="80"/>
      <c r="O358" s="8"/>
      <c r="P358" s="80"/>
      <c r="Q358" s="80"/>
      <c r="R358" s="80"/>
      <c r="S358" s="8"/>
      <c r="T358" s="99"/>
      <c r="U358" s="99"/>
      <c r="V358" s="99"/>
      <c r="X358" s="80"/>
      <c r="Y358" s="80"/>
      <c r="Z358" s="80"/>
      <c r="AA358" s="8"/>
      <c r="AB358" s="80"/>
      <c r="AC358" s="80"/>
      <c r="AD358" s="80"/>
      <c r="AF358" s="80"/>
      <c r="AG358" s="80"/>
      <c r="AH358" s="80"/>
      <c r="AI358" s="8"/>
      <c r="AJ358" s="80"/>
      <c r="AK358" s="80"/>
      <c r="AL358" s="80"/>
      <c r="AN358" s="80"/>
      <c r="AO358" s="80"/>
      <c r="AP358" s="80"/>
      <c r="AR358" s="80"/>
      <c r="AS358" s="80"/>
      <c r="AT358" s="80"/>
      <c r="AV358" s="80"/>
      <c r="AW358" s="80"/>
      <c r="AX358" s="80"/>
    </row>
    <row r="359" spans="4:50" s="6" customFormat="1" x14ac:dyDescent="0.2">
      <c r="D359" s="8"/>
      <c r="E359" s="8"/>
      <c r="F359" s="8"/>
      <c r="G359" s="8"/>
      <c r="H359" s="8"/>
      <c r="I359" s="8"/>
      <c r="J359" s="8"/>
      <c r="K359" s="8"/>
      <c r="L359" s="80"/>
      <c r="M359" s="80"/>
      <c r="N359" s="80"/>
      <c r="O359" s="8"/>
      <c r="P359" s="80"/>
      <c r="Q359" s="80"/>
      <c r="R359" s="80"/>
      <c r="S359" s="8"/>
      <c r="T359" s="99"/>
      <c r="U359" s="99"/>
      <c r="V359" s="99"/>
      <c r="X359" s="80"/>
      <c r="Y359" s="80"/>
      <c r="Z359" s="80"/>
      <c r="AA359" s="8"/>
      <c r="AB359" s="80"/>
      <c r="AC359" s="80"/>
      <c r="AD359" s="80"/>
      <c r="AF359" s="80"/>
      <c r="AG359" s="80"/>
      <c r="AH359" s="80"/>
      <c r="AI359" s="8"/>
      <c r="AJ359" s="80"/>
      <c r="AK359" s="80"/>
      <c r="AL359" s="80"/>
      <c r="AN359" s="80"/>
      <c r="AO359" s="80"/>
      <c r="AP359" s="80"/>
      <c r="AR359" s="80"/>
      <c r="AS359" s="80"/>
      <c r="AT359" s="80"/>
      <c r="AV359" s="80"/>
      <c r="AW359" s="80"/>
      <c r="AX359" s="80"/>
    </row>
    <row r="360" spans="4:50" s="6" customFormat="1" x14ac:dyDescent="0.2">
      <c r="D360" s="8"/>
      <c r="E360" s="8"/>
      <c r="F360" s="8"/>
      <c r="G360" s="8"/>
      <c r="H360" s="8"/>
      <c r="I360" s="8"/>
      <c r="J360" s="8"/>
      <c r="K360" s="8"/>
      <c r="L360" s="80"/>
      <c r="M360" s="80"/>
      <c r="N360" s="80"/>
      <c r="O360" s="8"/>
      <c r="P360" s="80"/>
      <c r="Q360" s="80"/>
      <c r="R360" s="80"/>
      <c r="S360" s="8"/>
      <c r="T360" s="99"/>
      <c r="U360" s="99"/>
      <c r="V360" s="99"/>
      <c r="X360" s="80"/>
      <c r="Y360" s="80"/>
      <c r="Z360" s="80"/>
      <c r="AA360" s="8"/>
      <c r="AB360" s="80"/>
      <c r="AC360" s="80"/>
      <c r="AD360" s="80"/>
      <c r="AF360" s="80"/>
      <c r="AG360" s="80"/>
      <c r="AH360" s="80"/>
      <c r="AI360" s="8"/>
      <c r="AJ360" s="80"/>
      <c r="AK360" s="80"/>
      <c r="AL360" s="80"/>
      <c r="AN360" s="80"/>
      <c r="AO360" s="80"/>
      <c r="AP360" s="80"/>
      <c r="AR360" s="80"/>
      <c r="AS360" s="80"/>
      <c r="AT360" s="80"/>
      <c r="AV360" s="80"/>
      <c r="AW360" s="80"/>
      <c r="AX360" s="80"/>
    </row>
    <row r="361" spans="4:50" s="6" customFormat="1" x14ac:dyDescent="0.2">
      <c r="D361" s="8"/>
      <c r="E361" s="8"/>
      <c r="F361" s="8"/>
      <c r="G361" s="8"/>
      <c r="H361" s="8"/>
      <c r="I361" s="8"/>
      <c r="J361" s="8"/>
      <c r="K361" s="8"/>
      <c r="L361" s="80"/>
      <c r="M361" s="80"/>
      <c r="N361" s="80"/>
      <c r="O361" s="8"/>
      <c r="P361" s="80"/>
      <c r="Q361" s="80"/>
      <c r="R361" s="80"/>
      <c r="S361" s="8"/>
      <c r="T361" s="99"/>
      <c r="U361" s="99"/>
      <c r="V361" s="99"/>
      <c r="X361" s="80"/>
      <c r="Y361" s="80"/>
      <c r="Z361" s="80"/>
      <c r="AA361" s="8"/>
      <c r="AB361" s="80"/>
      <c r="AC361" s="80"/>
      <c r="AD361" s="80"/>
      <c r="AF361" s="80"/>
      <c r="AG361" s="80"/>
      <c r="AH361" s="80"/>
      <c r="AI361" s="8"/>
      <c r="AJ361" s="80"/>
      <c r="AK361" s="80"/>
      <c r="AL361" s="80"/>
      <c r="AN361" s="80"/>
      <c r="AO361" s="80"/>
      <c r="AP361" s="80"/>
      <c r="AR361" s="80"/>
      <c r="AS361" s="80"/>
      <c r="AT361" s="80"/>
      <c r="AV361" s="80"/>
      <c r="AW361" s="80"/>
      <c r="AX361" s="80"/>
    </row>
    <row r="362" spans="4:50" s="6" customFormat="1" x14ac:dyDescent="0.2">
      <c r="D362" s="8"/>
      <c r="E362" s="8"/>
      <c r="F362" s="8"/>
      <c r="G362" s="8"/>
      <c r="H362" s="8"/>
      <c r="I362" s="8"/>
      <c r="J362" s="8"/>
      <c r="K362" s="8"/>
      <c r="L362" s="80"/>
      <c r="M362" s="80"/>
      <c r="N362" s="80"/>
      <c r="O362" s="8"/>
      <c r="P362" s="80"/>
      <c r="Q362" s="80"/>
      <c r="R362" s="80"/>
      <c r="S362" s="8"/>
      <c r="T362" s="99"/>
      <c r="U362" s="99"/>
      <c r="V362" s="99"/>
      <c r="X362" s="80"/>
      <c r="Y362" s="80"/>
      <c r="Z362" s="80"/>
      <c r="AA362" s="8"/>
      <c r="AB362" s="80"/>
      <c r="AC362" s="80"/>
      <c r="AD362" s="80"/>
      <c r="AF362" s="80"/>
      <c r="AG362" s="80"/>
      <c r="AH362" s="80"/>
      <c r="AI362" s="8"/>
      <c r="AJ362" s="80"/>
      <c r="AK362" s="80"/>
      <c r="AL362" s="80"/>
      <c r="AN362" s="80"/>
      <c r="AO362" s="80"/>
      <c r="AP362" s="80"/>
      <c r="AR362" s="80"/>
      <c r="AS362" s="80"/>
      <c r="AT362" s="80"/>
      <c r="AV362" s="80"/>
      <c r="AW362" s="80"/>
      <c r="AX362" s="80"/>
    </row>
    <row r="363" spans="4:50" s="6" customFormat="1" x14ac:dyDescent="0.2">
      <c r="D363" s="8"/>
      <c r="E363" s="8"/>
      <c r="F363" s="8"/>
      <c r="G363" s="8"/>
      <c r="H363" s="8"/>
      <c r="I363" s="8"/>
      <c r="J363" s="8"/>
      <c r="K363" s="8"/>
      <c r="L363" s="80"/>
      <c r="M363" s="80"/>
      <c r="N363" s="80"/>
      <c r="O363" s="8"/>
      <c r="P363" s="80"/>
      <c r="Q363" s="80"/>
      <c r="R363" s="80"/>
      <c r="S363" s="8"/>
      <c r="T363" s="99"/>
      <c r="U363" s="99"/>
      <c r="V363" s="99"/>
      <c r="X363" s="80"/>
      <c r="Y363" s="80"/>
      <c r="Z363" s="80"/>
      <c r="AA363" s="8"/>
      <c r="AB363" s="80"/>
      <c r="AC363" s="80"/>
      <c r="AD363" s="80"/>
      <c r="AF363" s="80"/>
      <c r="AG363" s="80"/>
      <c r="AH363" s="80"/>
      <c r="AI363" s="8"/>
      <c r="AJ363" s="80"/>
      <c r="AK363" s="80"/>
      <c r="AL363" s="80"/>
      <c r="AN363" s="80"/>
      <c r="AO363" s="80"/>
      <c r="AP363" s="80"/>
      <c r="AR363" s="80"/>
      <c r="AS363" s="80"/>
      <c r="AT363" s="80"/>
      <c r="AV363" s="80"/>
      <c r="AW363" s="80"/>
      <c r="AX363" s="80"/>
    </row>
    <row r="364" spans="4:50" s="6" customFormat="1" x14ac:dyDescent="0.2">
      <c r="D364" s="8"/>
      <c r="E364" s="8"/>
      <c r="F364" s="8"/>
      <c r="G364" s="8"/>
      <c r="H364" s="8"/>
      <c r="I364" s="8"/>
      <c r="J364" s="8"/>
      <c r="K364" s="8"/>
      <c r="L364" s="80"/>
      <c r="M364" s="80"/>
      <c r="N364" s="80"/>
      <c r="O364" s="8"/>
      <c r="P364" s="80"/>
      <c r="Q364" s="80"/>
      <c r="R364" s="80"/>
      <c r="S364" s="8"/>
      <c r="T364" s="99"/>
      <c r="U364" s="99"/>
      <c r="V364" s="99"/>
      <c r="X364" s="80"/>
      <c r="Y364" s="80"/>
      <c r="Z364" s="80"/>
      <c r="AA364" s="8"/>
      <c r="AB364" s="80"/>
      <c r="AC364" s="80"/>
      <c r="AD364" s="80"/>
      <c r="AF364" s="80"/>
      <c r="AG364" s="80"/>
      <c r="AH364" s="80"/>
      <c r="AI364" s="8"/>
      <c r="AJ364" s="80"/>
      <c r="AK364" s="80"/>
      <c r="AL364" s="80"/>
      <c r="AN364" s="80"/>
      <c r="AO364" s="80"/>
      <c r="AP364" s="80"/>
      <c r="AR364" s="80"/>
      <c r="AS364" s="80"/>
      <c r="AT364" s="80"/>
      <c r="AV364" s="80"/>
      <c r="AW364" s="80"/>
      <c r="AX364" s="80"/>
    </row>
    <row r="365" spans="4:50" s="6" customFormat="1" x14ac:dyDescent="0.2">
      <c r="D365" s="8"/>
      <c r="E365" s="8"/>
      <c r="F365" s="8"/>
      <c r="G365" s="8"/>
      <c r="H365" s="8"/>
      <c r="I365" s="8"/>
      <c r="J365" s="8"/>
      <c r="K365" s="8"/>
      <c r="L365" s="80"/>
      <c r="M365" s="80"/>
      <c r="N365" s="80"/>
      <c r="O365" s="8"/>
      <c r="P365" s="80"/>
      <c r="Q365" s="80"/>
      <c r="R365" s="80"/>
      <c r="S365" s="8"/>
      <c r="T365" s="99"/>
      <c r="U365" s="99"/>
      <c r="V365" s="99"/>
      <c r="X365" s="80"/>
      <c r="Y365" s="80"/>
      <c r="Z365" s="80"/>
      <c r="AA365" s="8"/>
      <c r="AB365" s="80"/>
      <c r="AC365" s="80"/>
      <c r="AD365" s="80"/>
      <c r="AF365" s="80"/>
      <c r="AG365" s="80"/>
      <c r="AH365" s="80"/>
      <c r="AI365" s="8"/>
      <c r="AJ365" s="80"/>
      <c r="AK365" s="80"/>
      <c r="AL365" s="80"/>
      <c r="AN365" s="80"/>
      <c r="AO365" s="80"/>
      <c r="AP365" s="80"/>
      <c r="AR365" s="80"/>
      <c r="AS365" s="80"/>
      <c r="AT365" s="80"/>
      <c r="AV365" s="80"/>
      <c r="AW365" s="80"/>
      <c r="AX365" s="80"/>
    </row>
    <row r="366" spans="4:50" s="6" customFormat="1" x14ac:dyDescent="0.2">
      <c r="D366" s="8"/>
      <c r="E366" s="8"/>
      <c r="F366" s="8"/>
      <c r="G366" s="8"/>
      <c r="H366" s="8"/>
      <c r="I366" s="8"/>
      <c r="J366" s="8"/>
      <c r="K366" s="8"/>
      <c r="L366" s="80"/>
      <c r="M366" s="80"/>
      <c r="N366" s="80"/>
      <c r="O366" s="8"/>
      <c r="P366" s="80"/>
      <c r="Q366" s="80"/>
      <c r="R366" s="80"/>
      <c r="S366" s="8"/>
      <c r="T366" s="99"/>
      <c r="U366" s="99"/>
      <c r="V366" s="99"/>
      <c r="X366" s="80"/>
      <c r="Y366" s="80"/>
      <c r="Z366" s="80"/>
      <c r="AA366" s="8"/>
      <c r="AB366" s="80"/>
      <c r="AC366" s="80"/>
      <c r="AD366" s="80"/>
      <c r="AF366" s="80"/>
      <c r="AG366" s="80"/>
      <c r="AH366" s="80"/>
      <c r="AI366" s="8"/>
      <c r="AJ366" s="80"/>
      <c r="AK366" s="80"/>
      <c r="AL366" s="80"/>
      <c r="AN366" s="80"/>
      <c r="AO366" s="80"/>
      <c r="AP366" s="80"/>
      <c r="AR366" s="80"/>
      <c r="AS366" s="80"/>
      <c r="AT366" s="80"/>
      <c r="AV366" s="80"/>
      <c r="AW366" s="80"/>
      <c r="AX366" s="80"/>
    </row>
    <row r="367" spans="4:50" s="6" customFormat="1" x14ac:dyDescent="0.2">
      <c r="D367" s="8"/>
      <c r="E367" s="8"/>
      <c r="F367" s="8"/>
      <c r="G367" s="8"/>
      <c r="H367" s="8"/>
      <c r="I367" s="8"/>
      <c r="J367" s="8"/>
      <c r="K367" s="8"/>
      <c r="L367" s="80"/>
      <c r="M367" s="80"/>
      <c r="N367" s="80"/>
      <c r="O367" s="8"/>
      <c r="P367" s="80"/>
      <c r="Q367" s="80"/>
      <c r="R367" s="80"/>
      <c r="S367" s="8"/>
      <c r="T367" s="99"/>
      <c r="U367" s="99"/>
      <c r="V367" s="99"/>
      <c r="X367" s="80"/>
      <c r="Y367" s="80"/>
      <c r="Z367" s="80"/>
      <c r="AA367" s="8"/>
      <c r="AB367" s="80"/>
      <c r="AC367" s="80"/>
      <c r="AD367" s="80"/>
      <c r="AF367" s="80"/>
      <c r="AG367" s="80"/>
      <c r="AH367" s="80"/>
      <c r="AI367" s="8"/>
      <c r="AJ367" s="80"/>
      <c r="AK367" s="80"/>
      <c r="AL367" s="80"/>
      <c r="AN367" s="80"/>
      <c r="AO367" s="80"/>
      <c r="AP367" s="80"/>
      <c r="AR367" s="80"/>
      <c r="AS367" s="80"/>
      <c r="AT367" s="80"/>
      <c r="AV367" s="80"/>
      <c r="AW367" s="80"/>
      <c r="AX367" s="80"/>
    </row>
    <row r="368" spans="4:50" s="6" customFormat="1" x14ac:dyDescent="0.2">
      <c r="D368" s="8"/>
      <c r="E368" s="8"/>
      <c r="F368" s="8"/>
      <c r="G368" s="8"/>
      <c r="H368" s="8"/>
      <c r="I368" s="8"/>
      <c r="J368" s="8"/>
      <c r="K368" s="8"/>
      <c r="L368" s="80"/>
      <c r="M368" s="80"/>
      <c r="N368" s="80"/>
      <c r="O368" s="8"/>
      <c r="P368" s="80"/>
      <c r="Q368" s="80"/>
      <c r="R368" s="80"/>
      <c r="S368" s="8"/>
      <c r="T368" s="99"/>
      <c r="U368" s="99"/>
      <c r="V368" s="99"/>
      <c r="X368" s="80"/>
      <c r="Y368" s="80"/>
      <c r="Z368" s="80"/>
      <c r="AA368" s="8"/>
      <c r="AB368" s="80"/>
      <c r="AC368" s="80"/>
      <c r="AD368" s="80"/>
      <c r="AF368" s="80"/>
      <c r="AG368" s="80"/>
      <c r="AH368" s="80"/>
      <c r="AI368" s="8"/>
      <c r="AJ368" s="80"/>
      <c r="AK368" s="80"/>
      <c r="AL368" s="80"/>
      <c r="AN368" s="80"/>
      <c r="AO368" s="80"/>
      <c r="AP368" s="80"/>
      <c r="AR368" s="80"/>
      <c r="AS368" s="80"/>
      <c r="AT368" s="80"/>
      <c r="AV368" s="80"/>
      <c r="AW368" s="80"/>
      <c r="AX368" s="80"/>
    </row>
    <row r="369" spans="4:50" s="6" customFormat="1" x14ac:dyDescent="0.2">
      <c r="D369" s="8"/>
      <c r="E369" s="8"/>
      <c r="F369" s="8"/>
      <c r="G369" s="8"/>
      <c r="H369" s="8"/>
      <c r="I369" s="8"/>
      <c r="J369" s="8"/>
      <c r="K369" s="8"/>
      <c r="L369" s="80"/>
      <c r="M369" s="80"/>
      <c r="N369" s="80"/>
      <c r="O369" s="8"/>
      <c r="P369" s="80"/>
      <c r="Q369" s="80"/>
      <c r="R369" s="80"/>
      <c r="S369" s="8"/>
      <c r="T369" s="99"/>
      <c r="U369" s="99"/>
      <c r="V369" s="99"/>
      <c r="X369" s="80"/>
      <c r="Y369" s="80"/>
      <c r="Z369" s="80"/>
      <c r="AA369" s="8"/>
      <c r="AB369" s="80"/>
      <c r="AC369" s="80"/>
      <c r="AD369" s="80"/>
      <c r="AF369" s="80"/>
      <c r="AG369" s="80"/>
      <c r="AH369" s="80"/>
      <c r="AI369" s="8"/>
      <c r="AJ369" s="80"/>
      <c r="AK369" s="80"/>
      <c r="AL369" s="80"/>
      <c r="AN369" s="80"/>
      <c r="AO369" s="80"/>
      <c r="AP369" s="80"/>
      <c r="AR369" s="80"/>
      <c r="AS369" s="80"/>
      <c r="AT369" s="80"/>
      <c r="AV369" s="80"/>
      <c r="AW369" s="80"/>
      <c r="AX369" s="80"/>
    </row>
    <row r="370" spans="4:50" s="6" customFormat="1" x14ac:dyDescent="0.2">
      <c r="D370" s="8"/>
      <c r="E370" s="8"/>
      <c r="F370" s="8"/>
      <c r="G370" s="8"/>
      <c r="H370" s="8"/>
      <c r="I370" s="8"/>
      <c r="J370" s="8"/>
      <c r="K370" s="8"/>
      <c r="L370" s="80"/>
      <c r="M370" s="80"/>
      <c r="N370" s="80"/>
      <c r="O370" s="8"/>
      <c r="P370" s="80"/>
      <c r="Q370" s="80"/>
      <c r="R370" s="80"/>
      <c r="S370" s="8"/>
      <c r="T370" s="99"/>
      <c r="U370" s="99"/>
      <c r="V370" s="99"/>
      <c r="X370" s="80"/>
      <c r="Y370" s="80"/>
      <c r="Z370" s="80"/>
      <c r="AA370" s="8"/>
      <c r="AB370" s="80"/>
      <c r="AC370" s="80"/>
      <c r="AD370" s="80"/>
      <c r="AF370" s="80"/>
      <c r="AG370" s="80"/>
      <c r="AH370" s="80"/>
      <c r="AI370" s="8"/>
      <c r="AJ370" s="80"/>
      <c r="AK370" s="80"/>
      <c r="AL370" s="80"/>
      <c r="AN370" s="80"/>
      <c r="AO370" s="80"/>
      <c r="AP370" s="80"/>
      <c r="AR370" s="80"/>
      <c r="AS370" s="80"/>
      <c r="AT370" s="80"/>
      <c r="AV370" s="80"/>
      <c r="AW370" s="80"/>
      <c r="AX370" s="80"/>
    </row>
    <row r="371" spans="4:50" s="6" customFormat="1" x14ac:dyDescent="0.2">
      <c r="D371" s="8"/>
      <c r="E371" s="8"/>
      <c r="F371" s="8"/>
      <c r="G371" s="8"/>
      <c r="H371" s="8"/>
      <c r="I371" s="8"/>
      <c r="J371" s="8"/>
      <c r="K371" s="8"/>
      <c r="L371" s="80"/>
      <c r="M371" s="80"/>
      <c r="N371" s="80"/>
      <c r="O371" s="8"/>
      <c r="P371" s="80"/>
      <c r="Q371" s="80"/>
      <c r="R371" s="80"/>
      <c r="S371" s="8"/>
      <c r="T371" s="99"/>
      <c r="U371" s="99"/>
      <c r="V371" s="99"/>
      <c r="X371" s="80"/>
      <c r="Y371" s="80"/>
      <c r="Z371" s="80"/>
      <c r="AA371" s="8"/>
      <c r="AB371" s="80"/>
      <c r="AC371" s="80"/>
      <c r="AD371" s="80"/>
      <c r="AF371" s="80"/>
      <c r="AG371" s="80"/>
      <c r="AH371" s="80"/>
      <c r="AI371" s="8"/>
      <c r="AJ371" s="80"/>
      <c r="AK371" s="80"/>
      <c r="AL371" s="80"/>
      <c r="AN371" s="80"/>
      <c r="AO371" s="80"/>
      <c r="AP371" s="80"/>
      <c r="AR371" s="80"/>
      <c r="AS371" s="80"/>
      <c r="AT371" s="80"/>
      <c r="AV371" s="80"/>
      <c r="AW371" s="80"/>
      <c r="AX371" s="80"/>
    </row>
    <row r="372" spans="4:50" s="6" customFormat="1" x14ac:dyDescent="0.2">
      <c r="D372" s="8"/>
      <c r="E372" s="8"/>
      <c r="F372" s="8"/>
      <c r="G372" s="8"/>
      <c r="H372" s="8"/>
      <c r="I372" s="8"/>
      <c r="J372" s="8"/>
      <c r="K372" s="8"/>
      <c r="L372" s="80"/>
      <c r="M372" s="80"/>
      <c r="N372" s="80"/>
      <c r="O372" s="8"/>
      <c r="P372" s="80"/>
      <c r="Q372" s="80"/>
      <c r="R372" s="80"/>
      <c r="S372" s="8"/>
      <c r="T372" s="100"/>
      <c r="U372" s="100"/>
      <c r="V372" s="100"/>
      <c r="X372" s="80"/>
      <c r="Y372" s="80"/>
      <c r="Z372" s="80"/>
      <c r="AA372" s="8"/>
      <c r="AB372" s="80"/>
      <c r="AC372" s="80"/>
      <c r="AD372" s="80"/>
      <c r="AF372" s="80"/>
      <c r="AG372" s="80"/>
      <c r="AH372" s="80"/>
      <c r="AI372" s="8"/>
      <c r="AJ372" s="80"/>
      <c r="AK372" s="80"/>
      <c r="AL372" s="80"/>
      <c r="AN372" s="80"/>
      <c r="AO372" s="80"/>
      <c r="AP372" s="80"/>
      <c r="AR372" s="80"/>
      <c r="AS372" s="80"/>
      <c r="AT372" s="80"/>
      <c r="AV372" s="80"/>
      <c r="AW372" s="80"/>
      <c r="AX372" s="80"/>
    </row>
    <row r="373" spans="4:50" s="6" customFormat="1" x14ac:dyDescent="0.2">
      <c r="D373" s="8"/>
      <c r="E373" s="8"/>
      <c r="F373" s="8"/>
      <c r="G373" s="8"/>
      <c r="H373" s="8"/>
      <c r="I373" s="8"/>
      <c r="J373" s="8"/>
      <c r="K373" s="8"/>
      <c r="L373" s="80"/>
      <c r="M373" s="80"/>
      <c r="N373" s="80"/>
      <c r="O373" s="8"/>
      <c r="P373" s="80"/>
      <c r="Q373" s="80"/>
      <c r="R373" s="80"/>
      <c r="S373" s="8"/>
      <c r="T373" s="100"/>
      <c r="U373" s="100"/>
      <c r="V373" s="100"/>
      <c r="X373" s="80"/>
      <c r="Y373" s="80"/>
      <c r="Z373" s="80"/>
      <c r="AA373" s="8"/>
      <c r="AB373" s="80"/>
      <c r="AC373" s="80"/>
      <c r="AD373" s="80"/>
      <c r="AF373" s="80"/>
      <c r="AG373" s="80"/>
      <c r="AH373" s="80"/>
      <c r="AI373" s="8"/>
      <c r="AJ373" s="80"/>
      <c r="AK373" s="80"/>
      <c r="AL373" s="80"/>
      <c r="AN373" s="80"/>
      <c r="AO373" s="80"/>
      <c r="AP373" s="80"/>
      <c r="AR373" s="80"/>
      <c r="AS373" s="80"/>
      <c r="AT373" s="80"/>
      <c r="AV373" s="80"/>
      <c r="AW373" s="80"/>
      <c r="AX373" s="80"/>
    </row>
    <row r="374" spans="4:50" s="6" customFormat="1" x14ac:dyDescent="0.2">
      <c r="D374" s="8"/>
      <c r="E374" s="8"/>
      <c r="F374" s="8"/>
      <c r="G374" s="8"/>
      <c r="H374" s="8"/>
      <c r="I374" s="8"/>
      <c r="J374" s="8"/>
      <c r="K374" s="8"/>
      <c r="L374" s="80"/>
      <c r="M374" s="80"/>
      <c r="N374" s="80"/>
      <c r="O374" s="8"/>
      <c r="P374" s="80"/>
      <c r="Q374" s="80"/>
      <c r="R374" s="80"/>
      <c r="S374" s="8"/>
      <c r="T374" s="100"/>
      <c r="U374" s="100"/>
      <c r="V374" s="100"/>
      <c r="X374" s="80"/>
      <c r="Y374" s="80"/>
      <c r="Z374" s="80"/>
      <c r="AA374" s="8"/>
      <c r="AB374" s="80"/>
      <c r="AC374" s="80"/>
      <c r="AD374" s="80"/>
      <c r="AF374" s="80"/>
      <c r="AG374" s="80"/>
      <c r="AH374" s="80"/>
      <c r="AI374" s="8"/>
      <c r="AJ374" s="80"/>
      <c r="AK374" s="80"/>
      <c r="AL374" s="80"/>
      <c r="AN374" s="80"/>
      <c r="AO374" s="80"/>
      <c r="AP374" s="80"/>
      <c r="AR374" s="80"/>
      <c r="AS374" s="80"/>
      <c r="AT374" s="80"/>
      <c r="AV374" s="80"/>
      <c r="AW374" s="80"/>
      <c r="AX374" s="80"/>
    </row>
    <row r="375" spans="4:50" s="6" customFormat="1" x14ac:dyDescent="0.2">
      <c r="D375" s="8"/>
      <c r="E375" s="8"/>
      <c r="F375" s="8"/>
      <c r="G375" s="8"/>
      <c r="H375" s="8"/>
      <c r="I375" s="8"/>
      <c r="J375" s="8"/>
      <c r="K375" s="8"/>
      <c r="L375" s="80"/>
      <c r="M375" s="80"/>
      <c r="N375" s="80"/>
      <c r="O375" s="8"/>
      <c r="P375" s="80"/>
      <c r="Q375" s="80"/>
      <c r="R375" s="80"/>
      <c r="S375" s="8"/>
      <c r="T375" s="100"/>
      <c r="U375" s="100"/>
      <c r="V375" s="100"/>
      <c r="X375" s="80"/>
      <c r="Y375" s="80"/>
      <c r="Z375" s="80"/>
      <c r="AA375" s="8"/>
      <c r="AB375" s="80"/>
      <c r="AC375" s="80"/>
      <c r="AD375" s="80"/>
      <c r="AF375" s="80"/>
      <c r="AG375" s="80"/>
      <c r="AH375" s="80"/>
      <c r="AI375" s="8"/>
      <c r="AJ375" s="80"/>
      <c r="AK375" s="80"/>
      <c r="AL375" s="80"/>
      <c r="AN375" s="80"/>
      <c r="AO375" s="80"/>
      <c r="AP375" s="80"/>
      <c r="AR375" s="80"/>
      <c r="AS375" s="80"/>
      <c r="AT375" s="80"/>
      <c r="AV375" s="80"/>
      <c r="AW375" s="80"/>
      <c r="AX375" s="80"/>
    </row>
    <row r="376" spans="4:50" s="6" customFormat="1" x14ac:dyDescent="0.2">
      <c r="D376" s="8"/>
      <c r="E376" s="8"/>
      <c r="F376" s="8"/>
      <c r="G376" s="8"/>
      <c r="H376" s="8"/>
      <c r="I376" s="8"/>
      <c r="J376" s="8"/>
      <c r="K376" s="8"/>
      <c r="L376" s="80"/>
      <c r="M376" s="80"/>
      <c r="N376" s="80"/>
      <c r="O376" s="8"/>
      <c r="P376" s="80"/>
      <c r="Q376" s="80"/>
      <c r="R376" s="80"/>
      <c r="S376" s="8"/>
      <c r="T376" s="100"/>
      <c r="U376" s="100"/>
      <c r="V376" s="100"/>
      <c r="X376" s="80"/>
      <c r="Y376" s="80"/>
      <c r="Z376" s="80"/>
      <c r="AA376" s="8"/>
      <c r="AB376" s="80"/>
      <c r="AC376" s="80"/>
      <c r="AD376" s="80"/>
      <c r="AF376" s="80"/>
      <c r="AG376" s="80"/>
      <c r="AH376" s="80"/>
      <c r="AI376" s="8"/>
      <c r="AJ376" s="80"/>
      <c r="AK376" s="80"/>
      <c r="AL376" s="80"/>
      <c r="AN376" s="80"/>
      <c r="AO376" s="80"/>
      <c r="AP376" s="80"/>
      <c r="AR376" s="80"/>
      <c r="AS376" s="80"/>
      <c r="AT376" s="80"/>
      <c r="AV376" s="80"/>
      <c r="AW376" s="80"/>
      <c r="AX376" s="80"/>
    </row>
    <row r="377" spans="4:50" s="6" customFormat="1" x14ac:dyDescent="0.2">
      <c r="D377" s="8"/>
      <c r="E377" s="8"/>
      <c r="F377" s="8"/>
      <c r="G377" s="8"/>
      <c r="H377" s="8"/>
      <c r="I377" s="8"/>
      <c r="J377" s="8"/>
      <c r="K377" s="8"/>
      <c r="L377" s="80"/>
      <c r="M377" s="80"/>
      <c r="N377" s="80"/>
      <c r="O377" s="8"/>
      <c r="P377" s="80"/>
      <c r="Q377" s="80"/>
      <c r="R377" s="80"/>
      <c r="S377" s="8"/>
      <c r="T377" s="100"/>
      <c r="U377" s="100"/>
      <c r="V377" s="100"/>
      <c r="X377" s="80"/>
      <c r="Y377" s="80"/>
      <c r="Z377" s="80"/>
      <c r="AA377" s="8"/>
      <c r="AB377" s="80"/>
      <c r="AC377" s="80"/>
      <c r="AD377" s="80"/>
      <c r="AF377" s="80"/>
      <c r="AG377" s="80"/>
      <c r="AH377" s="80"/>
      <c r="AI377" s="8"/>
      <c r="AJ377" s="80"/>
      <c r="AK377" s="80"/>
      <c r="AL377" s="80"/>
      <c r="AN377" s="80"/>
      <c r="AO377" s="80"/>
      <c r="AP377" s="80"/>
      <c r="AR377" s="80"/>
      <c r="AS377" s="80"/>
      <c r="AT377" s="80"/>
      <c r="AV377" s="80"/>
      <c r="AW377" s="80"/>
      <c r="AX377" s="80"/>
    </row>
    <row r="378" spans="4:50" s="6" customFormat="1" x14ac:dyDescent="0.2">
      <c r="D378" s="8"/>
      <c r="E378" s="8"/>
      <c r="F378" s="8"/>
      <c r="G378" s="8"/>
      <c r="H378" s="8"/>
      <c r="I378" s="8"/>
      <c r="J378" s="8"/>
      <c r="K378" s="8"/>
      <c r="L378" s="80"/>
      <c r="M378" s="80"/>
      <c r="N378" s="80"/>
      <c r="O378" s="8"/>
      <c r="P378" s="80"/>
      <c r="Q378" s="80"/>
      <c r="R378" s="80"/>
      <c r="S378" s="8"/>
      <c r="T378" s="100"/>
      <c r="U378" s="100"/>
      <c r="V378" s="100"/>
      <c r="X378" s="80"/>
      <c r="Y378" s="80"/>
      <c r="Z378" s="80"/>
      <c r="AA378" s="8"/>
      <c r="AB378" s="80"/>
      <c r="AC378" s="80"/>
      <c r="AD378" s="80"/>
      <c r="AF378" s="80"/>
      <c r="AG378" s="80"/>
      <c r="AH378" s="80"/>
      <c r="AI378" s="8"/>
      <c r="AJ378" s="80"/>
      <c r="AK378" s="80"/>
      <c r="AL378" s="80"/>
      <c r="AN378" s="80"/>
      <c r="AO378" s="80"/>
      <c r="AP378" s="80"/>
      <c r="AR378" s="80"/>
      <c r="AS378" s="80"/>
      <c r="AT378" s="80"/>
      <c r="AV378" s="80"/>
      <c r="AW378" s="80"/>
      <c r="AX378" s="80"/>
    </row>
    <row r="379" spans="4:50" s="6" customFormat="1" x14ac:dyDescent="0.2">
      <c r="D379" s="8"/>
      <c r="E379" s="8"/>
      <c r="F379" s="8"/>
      <c r="G379" s="8"/>
      <c r="H379" s="8"/>
      <c r="I379" s="8"/>
      <c r="J379" s="8"/>
      <c r="K379" s="8"/>
      <c r="L379" s="80"/>
      <c r="M379" s="80"/>
      <c r="N379" s="80"/>
      <c r="O379" s="8"/>
      <c r="P379" s="80"/>
      <c r="Q379" s="80"/>
      <c r="R379" s="80"/>
      <c r="S379" s="8"/>
      <c r="T379" s="100"/>
      <c r="U379" s="100"/>
      <c r="V379" s="100"/>
      <c r="X379" s="80"/>
      <c r="Y379" s="80"/>
      <c r="Z379" s="80"/>
      <c r="AA379" s="8"/>
      <c r="AB379" s="80"/>
      <c r="AC379" s="80"/>
      <c r="AD379" s="80"/>
      <c r="AF379" s="80"/>
      <c r="AG379" s="80"/>
      <c r="AH379" s="80"/>
      <c r="AI379" s="8"/>
      <c r="AJ379" s="80"/>
      <c r="AK379" s="80"/>
      <c r="AL379" s="80"/>
      <c r="AN379" s="80"/>
      <c r="AO379" s="80"/>
      <c r="AP379" s="80"/>
      <c r="AR379" s="80"/>
      <c r="AS379" s="80"/>
      <c r="AT379" s="80"/>
      <c r="AV379" s="80"/>
      <c r="AW379" s="80"/>
      <c r="AX379" s="80"/>
    </row>
    <row r="380" spans="4:50" s="6" customFormat="1" x14ac:dyDescent="0.2">
      <c r="D380" s="8"/>
      <c r="E380" s="8"/>
      <c r="F380" s="8"/>
      <c r="G380" s="8"/>
      <c r="H380" s="8"/>
      <c r="I380" s="8"/>
      <c r="J380" s="8"/>
      <c r="K380" s="8"/>
      <c r="L380" s="80"/>
      <c r="M380" s="80"/>
      <c r="N380" s="80"/>
      <c r="O380" s="8"/>
      <c r="P380" s="80"/>
      <c r="Q380" s="80"/>
      <c r="R380" s="80"/>
      <c r="S380" s="8"/>
      <c r="T380" s="100"/>
      <c r="U380" s="100"/>
      <c r="V380" s="100"/>
      <c r="X380" s="80"/>
      <c r="Y380" s="80"/>
      <c r="Z380" s="80"/>
      <c r="AA380" s="8"/>
      <c r="AB380" s="80"/>
      <c r="AC380" s="80"/>
      <c r="AD380" s="80"/>
      <c r="AF380" s="80"/>
      <c r="AG380" s="80"/>
      <c r="AH380" s="80"/>
      <c r="AI380" s="8"/>
      <c r="AJ380" s="80"/>
      <c r="AK380" s="80"/>
      <c r="AL380" s="80"/>
      <c r="AN380" s="80"/>
      <c r="AO380" s="80"/>
      <c r="AP380" s="80"/>
      <c r="AR380" s="80"/>
      <c r="AS380" s="80"/>
      <c r="AT380" s="80"/>
      <c r="AV380" s="80"/>
      <c r="AW380" s="80"/>
      <c r="AX380" s="80"/>
    </row>
    <row r="381" spans="4:50" s="6" customFormat="1" x14ac:dyDescent="0.2">
      <c r="D381" s="8"/>
      <c r="E381" s="8"/>
      <c r="F381" s="8"/>
      <c r="G381" s="8"/>
      <c r="H381" s="8"/>
      <c r="I381" s="8"/>
      <c r="J381" s="8"/>
      <c r="K381" s="8"/>
      <c r="L381" s="80"/>
      <c r="M381" s="80"/>
      <c r="N381" s="80"/>
      <c r="O381" s="8"/>
      <c r="P381" s="80"/>
      <c r="Q381" s="80"/>
      <c r="R381" s="80"/>
      <c r="S381" s="8"/>
      <c r="T381" s="100"/>
      <c r="U381" s="100"/>
      <c r="V381" s="100"/>
      <c r="X381" s="80"/>
      <c r="Y381" s="80"/>
      <c r="Z381" s="80"/>
      <c r="AA381" s="8"/>
      <c r="AB381" s="80"/>
      <c r="AC381" s="80"/>
      <c r="AD381" s="80"/>
      <c r="AF381" s="80"/>
      <c r="AG381" s="80"/>
      <c r="AH381" s="80"/>
      <c r="AI381" s="8"/>
      <c r="AJ381" s="80"/>
      <c r="AK381" s="80"/>
      <c r="AL381" s="80"/>
      <c r="AN381" s="80"/>
      <c r="AO381" s="80"/>
      <c r="AP381" s="80"/>
      <c r="AR381" s="80"/>
      <c r="AS381" s="80"/>
      <c r="AT381" s="80"/>
      <c r="AV381" s="80"/>
      <c r="AW381" s="80"/>
      <c r="AX381" s="80"/>
    </row>
    <row r="382" spans="4:50" s="6" customFormat="1" x14ac:dyDescent="0.2">
      <c r="D382" s="8"/>
      <c r="E382" s="8"/>
      <c r="F382" s="8"/>
      <c r="G382" s="8"/>
      <c r="H382" s="8"/>
      <c r="I382" s="8"/>
      <c r="J382" s="8"/>
      <c r="K382" s="8"/>
      <c r="L382" s="80"/>
      <c r="M382" s="80"/>
      <c r="N382" s="80"/>
      <c r="O382" s="8"/>
      <c r="P382" s="80"/>
      <c r="Q382" s="80"/>
      <c r="R382" s="80"/>
      <c r="S382" s="8"/>
      <c r="T382" s="100"/>
      <c r="U382" s="100"/>
      <c r="V382" s="100"/>
      <c r="X382" s="80"/>
      <c r="Y382" s="80"/>
      <c r="Z382" s="80"/>
      <c r="AA382" s="8"/>
      <c r="AB382" s="80"/>
      <c r="AC382" s="80"/>
      <c r="AD382" s="80"/>
      <c r="AF382" s="80"/>
      <c r="AG382" s="80"/>
      <c r="AH382" s="80"/>
      <c r="AI382" s="8"/>
      <c r="AJ382" s="80"/>
      <c r="AK382" s="80"/>
      <c r="AL382" s="80"/>
      <c r="AN382" s="80"/>
      <c r="AO382" s="80"/>
      <c r="AP382" s="80"/>
      <c r="AR382" s="80"/>
      <c r="AS382" s="80"/>
      <c r="AT382" s="80"/>
      <c r="AV382" s="80"/>
      <c r="AW382" s="80"/>
      <c r="AX382" s="80"/>
    </row>
    <row r="383" spans="4:50" s="6" customFormat="1" x14ac:dyDescent="0.2">
      <c r="D383" s="8"/>
      <c r="E383" s="8"/>
      <c r="F383" s="8"/>
      <c r="G383" s="8"/>
      <c r="H383" s="8"/>
      <c r="I383" s="8"/>
      <c r="J383" s="8"/>
      <c r="K383" s="8"/>
      <c r="L383" s="80"/>
      <c r="M383" s="80"/>
      <c r="N383" s="80"/>
      <c r="O383" s="8"/>
      <c r="P383" s="80"/>
      <c r="Q383" s="80"/>
      <c r="R383" s="80"/>
      <c r="S383" s="8"/>
      <c r="T383" s="100"/>
      <c r="U383" s="100"/>
      <c r="V383" s="100"/>
      <c r="X383" s="80"/>
      <c r="Y383" s="80"/>
      <c r="Z383" s="80"/>
      <c r="AA383" s="8"/>
      <c r="AB383" s="80"/>
      <c r="AC383" s="80"/>
      <c r="AD383" s="80"/>
      <c r="AF383" s="80"/>
      <c r="AG383" s="80"/>
      <c r="AH383" s="80"/>
      <c r="AI383" s="8"/>
      <c r="AJ383" s="80"/>
      <c r="AK383" s="80"/>
      <c r="AL383" s="80"/>
      <c r="AN383" s="80"/>
      <c r="AO383" s="80"/>
      <c r="AP383" s="80"/>
      <c r="AR383" s="80"/>
      <c r="AS383" s="80"/>
      <c r="AT383" s="80"/>
      <c r="AV383" s="80"/>
      <c r="AW383" s="80"/>
      <c r="AX383" s="80"/>
    </row>
    <row r="384" spans="4:50" s="6" customFormat="1" x14ac:dyDescent="0.2">
      <c r="D384" s="8"/>
      <c r="E384" s="8"/>
      <c r="F384" s="8"/>
      <c r="G384" s="8"/>
      <c r="H384" s="8"/>
      <c r="I384" s="8"/>
      <c r="J384" s="8"/>
      <c r="K384" s="8"/>
      <c r="L384" s="80"/>
      <c r="M384" s="80"/>
      <c r="N384" s="80"/>
      <c r="O384" s="8"/>
      <c r="P384" s="80"/>
      <c r="Q384" s="80"/>
      <c r="R384" s="80"/>
      <c r="S384" s="8"/>
      <c r="T384" s="100"/>
      <c r="U384" s="100"/>
      <c r="V384" s="100"/>
      <c r="X384" s="80"/>
      <c r="Y384" s="80"/>
      <c r="Z384" s="80"/>
      <c r="AA384" s="8"/>
      <c r="AB384" s="80"/>
      <c r="AC384" s="80"/>
      <c r="AD384" s="80"/>
      <c r="AF384" s="80"/>
      <c r="AG384" s="80"/>
      <c r="AH384" s="80"/>
      <c r="AI384" s="8"/>
      <c r="AJ384" s="80"/>
      <c r="AK384" s="80"/>
      <c r="AL384" s="80"/>
      <c r="AN384" s="80"/>
      <c r="AO384" s="80"/>
      <c r="AP384" s="80"/>
      <c r="AR384" s="80"/>
      <c r="AS384" s="80"/>
      <c r="AT384" s="80"/>
      <c r="AV384" s="80"/>
      <c r="AW384" s="80"/>
      <c r="AX384" s="80"/>
    </row>
    <row r="385" spans="4:50" s="6" customFormat="1" x14ac:dyDescent="0.2">
      <c r="D385" s="8"/>
      <c r="E385" s="8"/>
      <c r="F385" s="8"/>
      <c r="G385" s="8"/>
      <c r="H385" s="8"/>
      <c r="I385" s="8"/>
      <c r="J385" s="8"/>
      <c r="K385" s="8"/>
      <c r="L385" s="80"/>
      <c r="M385" s="80"/>
      <c r="N385" s="80"/>
      <c r="O385" s="8"/>
      <c r="P385" s="80"/>
      <c r="Q385" s="80"/>
      <c r="R385" s="80"/>
      <c r="S385" s="8"/>
      <c r="T385" s="100"/>
      <c r="U385" s="100"/>
      <c r="V385" s="100"/>
      <c r="X385" s="80"/>
      <c r="Y385" s="80"/>
      <c r="Z385" s="80"/>
      <c r="AA385" s="8"/>
      <c r="AB385" s="80"/>
      <c r="AC385" s="80"/>
      <c r="AD385" s="80"/>
      <c r="AF385" s="80"/>
      <c r="AG385" s="80"/>
      <c r="AH385" s="80"/>
      <c r="AI385" s="8"/>
      <c r="AJ385" s="80"/>
      <c r="AK385" s="80"/>
      <c r="AL385" s="80"/>
      <c r="AN385" s="80"/>
      <c r="AO385" s="80"/>
      <c r="AP385" s="80"/>
      <c r="AR385" s="80"/>
      <c r="AS385" s="80"/>
      <c r="AT385" s="80"/>
      <c r="AV385" s="80"/>
      <c r="AW385" s="80"/>
      <c r="AX385" s="80"/>
    </row>
    <row r="386" spans="4:50" s="6" customFormat="1" x14ac:dyDescent="0.2">
      <c r="D386" s="8"/>
      <c r="E386" s="8"/>
      <c r="F386" s="8"/>
      <c r="G386" s="8"/>
      <c r="H386" s="8"/>
      <c r="I386" s="8"/>
      <c r="J386" s="8"/>
      <c r="K386" s="8"/>
      <c r="L386" s="80"/>
      <c r="M386" s="80"/>
      <c r="N386" s="80"/>
      <c r="O386" s="8"/>
      <c r="P386" s="80"/>
      <c r="Q386" s="80"/>
      <c r="R386" s="80"/>
      <c r="S386" s="8"/>
      <c r="T386" s="100"/>
      <c r="U386" s="100"/>
      <c r="V386" s="100"/>
      <c r="X386" s="80"/>
      <c r="Y386" s="80"/>
      <c r="Z386" s="80"/>
      <c r="AA386" s="8"/>
      <c r="AB386" s="80"/>
      <c r="AC386" s="80"/>
      <c r="AD386" s="80"/>
      <c r="AF386" s="80"/>
      <c r="AG386" s="80"/>
      <c r="AH386" s="80"/>
      <c r="AI386" s="8"/>
      <c r="AJ386" s="80"/>
      <c r="AK386" s="80"/>
      <c r="AL386" s="80"/>
      <c r="AN386" s="80"/>
      <c r="AO386" s="80"/>
      <c r="AP386" s="80"/>
      <c r="AR386" s="80"/>
      <c r="AS386" s="80"/>
      <c r="AT386" s="80"/>
      <c r="AV386" s="80"/>
      <c r="AW386" s="80"/>
      <c r="AX386" s="80"/>
    </row>
    <row r="387" spans="4:50" s="6" customFormat="1" x14ac:dyDescent="0.2">
      <c r="D387" s="8"/>
      <c r="E387" s="8"/>
      <c r="F387" s="8"/>
      <c r="G387" s="8"/>
      <c r="H387" s="8"/>
      <c r="I387" s="8"/>
      <c r="J387" s="8"/>
      <c r="K387" s="8"/>
      <c r="L387" s="80"/>
      <c r="M387" s="80"/>
      <c r="N387" s="80"/>
      <c r="O387" s="8"/>
      <c r="P387" s="80"/>
      <c r="Q387" s="80"/>
      <c r="R387" s="80"/>
      <c r="S387" s="8"/>
      <c r="T387" s="100"/>
      <c r="U387" s="100"/>
      <c r="V387" s="100"/>
      <c r="X387" s="80"/>
      <c r="Y387" s="80"/>
      <c r="Z387" s="80"/>
      <c r="AA387" s="8"/>
      <c r="AB387" s="80"/>
      <c r="AC387" s="80"/>
      <c r="AD387" s="80"/>
      <c r="AF387" s="80"/>
      <c r="AG387" s="80"/>
      <c r="AH387" s="80"/>
      <c r="AI387" s="8"/>
      <c r="AJ387" s="80"/>
      <c r="AK387" s="80"/>
      <c r="AL387" s="80"/>
      <c r="AN387" s="80"/>
      <c r="AO387" s="80"/>
      <c r="AP387" s="80"/>
      <c r="AR387" s="80"/>
      <c r="AS387" s="80"/>
      <c r="AT387" s="80"/>
      <c r="AV387" s="80"/>
      <c r="AW387" s="80"/>
      <c r="AX387" s="80"/>
    </row>
    <row r="388" spans="4:50" s="6" customFormat="1" x14ac:dyDescent="0.2">
      <c r="D388" s="8"/>
      <c r="E388" s="8"/>
      <c r="F388" s="8"/>
      <c r="G388" s="8"/>
      <c r="H388" s="8"/>
      <c r="I388" s="8"/>
      <c r="J388" s="8"/>
      <c r="K388" s="8"/>
      <c r="L388" s="80"/>
      <c r="M388" s="80"/>
      <c r="N388" s="80"/>
      <c r="O388" s="8"/>
      <c r="P388" s="80"/>
      <c r="Q388" s="80"/>
      <c r="R388" s="80"/>
      <c r="S388" s="8"/>
      <c r="T388" s="100"/>
      <c r="U388" s="100"/>
      <c r="V388" s="100"/>
      <c r="X388" s="80"/>
      <c r="Y388" s="80"/>
      <c r="Z388" s="80"/>
      <c r="AA388" s="8"/>
      <c r="AB388" s="80"/>
      <c r="AC388" s="80"/>
      <c r="AD388" s="80"/>
      <c r="AF388" s="80"/>
      <c r="AG388" s="80"/>
      <c r="AH388" s="80"/>
      <c r="AI388" s="8"/>
      <c r="AJ388" s="80"/>
      <c r="AK388" s="80"/>
      <c r="AL388" s="80"/>
      <c r="AN388" s="80"/>
      <c r="AO388" s="80"/>
      <c r="AP388" s="80"/>
      <c r="AR388" s="80"/>
      <c r="AS388" s="80"/>
      <c r="AT388" s="80"/>
      <c r="AV388" s="80"/>
      <c r="AW388" s="80"/>
      <c r="AX388" s="80"/>
    </row>
    <row r="389" spans="4:50" s="6" customFormat="1" x14ac:dyDescent="0.2">
      <c r="D389" s="8"/>
      <c r="E389" s="8"/>
      <c r="F389" s="8"/>
      <c r="G389" s="8"/>
      <c r="H389" s="8"/>
      <c r="I389" s="8"/>
      <c r="J389" s="8"/>
      <c r="K389" s="8"/>
      <c r="L389" s="80"/>
      <c r="M389" s="80"/>
      <c r="N389" s="80"/>
      <c r="O389" s="8"/>
      <c r="P389" s="80"/>
      <c r="Q389" s="80"/>
      <c r="R389" s="80"/>
      <c r="S389" s="8"/>
      <c r="T389" s="100"/>
      <c r="U389" s="100"/>
      <c r="V389" s="100"/>
      <c r="X389" s="80"/>
      <c r="Y389" s="80"/>
      <c r="Z389" s="80"/>
      <c r="AA389" s="8"/>
      <c r="AB389" s="80"/>
      <c r="AC389" s="80"/>
      <c r="AD389" s="80"/>
      <c r="AF389" s="80"/>
      <c r="AG389" s="80"/>
      <c r="AH389" s="80"/>
      <c r="AI389" s="8"/>
      <c r="AJ389" s="80"/>
      <c r="AK389" s="80"/>
      <c r="AL389" s="80"/>
      <c r="AN389" s="80"/>
      <c r="AO389" s="80"/>
      <c r="AP389" s="80"/>
      <c r="AR389" s="80"/>
      <c r="AS389" s="80"/>
      <c r="AT389" s="80"/>
      <c r="AV389" s="80"/>
      <c r="AW389" s="80"/>
      <c r="AX389" s="80"/>
    </row>
    <row r="390" spans="4:50" s="6" customFormat="1" x14ac:dyDescent="0.2">
      <c r="D390" s="8"/>
      <c r="E390" s="8"/>
      <c r="F390" s="8"/>
      <c r="G390" s="8"/>
      <c r="H390" s="8"/>
      <c r="I390" s="8"/>
      <c r="J390" s="8"/>
      <c r="K390" s="8"/>
      <c r="L390" s="80"/>
      <c r="M390" s="80"/>
      <c r="N390" s="80"/>
      <c r="O390" s="8"/>
      <c r="P390" s="80"/>
      <c r="Q390" s="80"/>
      <c r="R390" s="80"/>
      <c r="S390" s="8"/>
      <c r="T390" s="100"/>
      <c r="U390" s="100"/>
      <c r="V390" s="100"/>
      <c r="X390" s="80"/>
      <c r="Y390" s="80"/>
      <c r="Z390" s="80"/>
      <c r="AA390" s="8"/>
      <c r="AB390" s="80"/>
      <c r="AC390" s="80"/>
      <c r="AD390" s="80"/>
      <c r="AF390" s="80"/>
      <c r="AG390" s="80"/>
      <c r="AH390" s="80"/>
      <c r="AI390" s="8"/>
      <c r="AJ390" s="80"/>
      <c r="AK390" s="80"/>
      <c r="AL390" s="80"/>
      <c r="AN390" s="80"/>
      <c r="AO390" s="80"/>
      <c r="AP390" s="80"/>
      <c r="AR390" s="80"/>
      <c r="AS390" s="80"/>
      <c r="AT390" s="80"/>
      <c r="AV390" s="80"/>
      <c r="AW390" s="80"/>
      <c r="AX390" s="80"/>
    </row>
    <row r="391" spans="4:50" s="6" customFormat="1" x14ac:dyDescent="0.2">
      <c r="D391" s="8"/>
      <c r="E391" s="8"/>
      <c r="F391" s="8"/>
      <c r="G391" s="8"/>
      <c r="H391" s="8"/>
      <c r="I391" s="8"/>
      <c r="J391" s="8"/>
      <c r="K391" s="8"/>
      <c r="L391" s="80"/>
      <c r="M391" s="80"/>
      <c r="N391" s="80"/>
      <c r="O391" s="8"/>
      <c r="P391" s="80"/>
      <c r="Q391" s="80"/>
      <c r="R391" s="80"/>
      <c r="S391" s="8"/>
      <c r="T391" s="100"/>
      <c r="U391" s="100"/>
      <c r="V391" s="100"/>
      <c r="X391" s="80"/>
      <c r="Y391" s="80"/>
      <c r="Z391" s="80"/>
      <c r="AA391" s="8"/>
      <c r="AB391" s="80"/>
      <c r="AC391" s="80"/>
      <c r="AD391" s="80"/>
      <c r="AF391" s="80"/>
      <c r="AG391" s="80"/>
      <c r="AH391" s="80"/>
      <c r="AI391" s="8"/>
      <c r="AJ391" s="80"/>
      <c r="AK391" s="80"/>
      <c r="AL391" s="80"/>
      <c r="AN391" s="80"/>
      <c r="AO391" s="80"/>
      <c r="AP391" s="80"/>
      <c r="AR391" s="80"/>
      <c r="AS391" s="80"/>
      <c r="AT391" s="80"/>
      <c r="AV391" s="80"/>
      <c r="AW391" s="80"/>
      <c r="AX391" s="80"/>
    </row>
    <row r="392" spans="4:50" s="6" customFormat="1" x14ac:dyDescent="0.2">
      <c r="D392" s="8"/>
      <c r="E392" s="8"/>
      <c r="F392" s="8"/>
      <c r="G392" s="8"/>
      <c r="H392" s="8"/>
      <c r="I392" s="8"/>
      <c r="J392" s="8"/>
      <c r="K392" s="8"/>
      <c r="L392" s="80"/>
      <c r="M392" s="80"/>
      <c r="N392" s="80"/>
      <c r="O392" s="8"/>
      <c r="P392" s="80"/>
      <c r="Q392" s="80"/>
      <c r="R392" s="80"/>
      <c r="S392" s="8"/>
      <c r="T392" s="100"/>
      <c r="U392" s="100"/>
      <c r="V392" s="100"/>
      <c r="X392" s="80"/>
      <c r="Y392" s="80"/>
      <c r="Z392" s="80"/>
      <c r="AA392" s="8"/>
      <c r="AB392" s="80"/>
      <c r="AC392" s="80"/>
      <c r="AD392" s="80"/>
      <c r="AF392" s="80"/>
      <c r="AG392" s="80"/>
      <c r="AH392" s="80"/>
      <c r="AI392" s="8"/>
      <c r="AJ392" s="80"/>
      <c r="AK392" s="80"/>
      <c r="AL392" s="80"/>
      <c r="AN392" s="80"/>
      <c r="AO392" s="80"/>
      <c r="AP392" s="80"/>
      <c r="AR392" s="80"/>
      <c r="AS392" s="80"/>
      <c r="AT392" s="80"/>
      <c r="AV392" s="80"/>
      <c r="AW392" s="80"/>
      <c r="AX392" s="80"/>
    </row>
    <row r="393" spans="4:50" s="6" customFormat="1" x14ac:dyDescent="0.2">
      <c r="D393" s="8"/>
      <c r="E393" s="8"/>
      <c r="F393" s="8"/>
      <c r="G393" s="8"/>
      <c r="H393" s="8"/>
      <c r="I393" s="8"/>
      <c r="J393" s="8"/>
      <c r="K393" s="8"/>
      <c r="L393" s="80"/>
      <c r="M393" s="80"/>
      <c r="N393" s="80"/>
      <c r="O393" s="8"/>
      <c r="P393" s="80"/>
      <c r="Q393" s="80"/>
      <c r="R393" s="80"/>
      <c r="S393" s="8"/>
      <c r="T393" s="100"/>
      <c r="U393" s="100"/>
      <c r="V393" s="100"/>
      <c r="X393" s="80"/>
      <c r="Y393" s="80"/>
      <c r="Z393" s="80"/>
      <c r="AA393" s="8"/>
      <c r="AB393" s="80"/>
      <c r="AC393" s="80"/>
      <c r="AD393" s="80"/>
      <c r="AF393" s="80"/>
      <c r="AG393" s="80"/>
      <c r="AH393" s="80"/>
      <c r="AI393" s="8"/>
      <c r="AJ393" s="80"/>
      <c r="AK393" s="80"/>
      <c r="AL393" s="80"/>
      <c r="AN393" s="80"/>
      <c r="AO393" s="80"/>
      <c r="AP393" s="80"/>
      <c r="AR393" s="80"/>
      <c r="AS393" s="80"/>
      <c r="AT393" s="80"/>
      <c r="AV393" s="80"/>
      <c r="AW393" s="80"/>
      <c r="AX393" s="80"/>
    </row>
    <row r="394" spans="4:50" s="6" customFormat="1" x14ac:dyDescent="0.2">
      <c r="D394" s="8"/>
      <c r="E394" s="8"/>
      <c r="F394" s="8"/>
      <c r="G394" s="8"/>
      <c r="H394" s="8"/>
      <c r="I394" s="8"/>
      <c r="J394" s="8"/>
      <c r="K394" s="8"/>
      <c r="L394" s="80"/>
      <c r="M394" s="80"/>
      <c r="N394" s="80"/>
      <c r="O394" s="8"/>
      <c r="P394" s="80"/>
      <c r="Q394" s="80"/>
      <c r="R394" s="80"/>
      <c r="S394" s="8"/>
      <c r="T394" s="100"/>
      <c r="U394" s="100"/>
      <c r="V394" s="100"/>
      <c r="X394" s="80"/>
      <c r="Y394" s="80"/>
      <c r="Z394" s="80"/>
      <c r="AA394" s="8"/>
      <c r="AB394" s="80"/>
      <c r="AC394" s="80"/>
      <c r="AD394" s="80"/>
      <c r="AF394" s="80"/>
      <c r="AG394" s="80"/>
      <c r="AH394" s="80"/>
      <c r="AI394" s="8"/>
      <c r="AJ394" s="80"/>
      <c r="AK394" s="80"/>
      <c r="AL394" s="80"/>
      <c r="AN394" s="80"/>
      <c r="AO394" s="80"/>
      <c r="AP394" s="80"/>
      <c r="AR394" s="80"/>
      <c r="AS394" s="80"/>
      <c r="AT394" s="80"/>
      <c r="AV394" s="80"/>
      <c r="AW394" s="80"/>
      <c r="AX394" s="80"/>
    </row>
    <row r="395" spans="4:50" s="6" customFormat="1" x14ac:dyDescent="0.2">
      <c r="D395" s="8"/>
      <c r="E395" s="8"/>
      <c r="F395" s="8"/>
      <c r="G395" s="8"/>
      <c r="H395" s="8"/>
      <c r="I395" s="8"/>
      <c r="J395" s="8"/>
      <c r="K395" s="8"/>
      <c r="L395" s="80"/>
      <c r="M395" s="80"/>
      <c r="N395" s="80"/>
      <c r="O395" s="8"/>
      <c r="P395" s="80"/>
      <c r="Q395" s="80"/>
      <c r="R395" s="80"/>
      <c r="S395" s="8"/>
      <c r="T395" s="100"/>
      <c r="U395" s="100"/>
      <c r="V395" s="100"/>
      <c r="X395" s="80"/>
      <c r="Y395" s="80"/>
      <c r="Z395" s="80"/>
      <c r="AA395" s="8"/>
      <c r="AB395" s="80"/>
      <c r="AC395" s="80"/>
      <c r="AD395" s="80"/>
      <c r="AF395" s="80"/>
      <c r="AG395" s="80"/>
      <c r="AH395" s="80"/>
      <c r="AI395" s="8"/>
      <c r="AJ395" s="80"/>
      <c r="AK395" s="80"/>
      <c r="AL395" s="80"/>
      <c r="AN395" s="80"/>
      <c r="AO395" s="80"/>
      <c r="AP395" s="80"/>
      <c r="AR395" s="80"/>
      <c r="AS395" s="80"/>
      <c r="AT395" s="80"/>
      <c r="AV395" s="80"/>
      <c r="AW395" s="80"/>
      <c r="AX395" s="80"/>
    </row>
    <row r="396" spans="4:50" s="6" customFormat="1" x14ac:dyDescent="0.2">
      <c r="D396" s="8"/>
      <c r="E396" s="8"/>
      <c r="F396" s="8"/>
      <c r="G396" s="8"/>
      <c r="H396" s="8"/>
      <c r="I396" s="8"/>
      <c r="J396" s="8"/>
      <c r="K396" s="8"/>
      <c r="L396" s="80"/>
      <c r="M396" s="80"/>
      <c r="N396" s="80"/>
      <c r="O396" s="8"/>
      <c r="P396" s="80"/>
      <c r="Q396" s="80"/>
      <c r="R396" s="80"/>
      <c r="S396" s="8"/>
      <c r="T396" s="100"/>
      <c r="U396" s="100"/>
      <c r="V396" s="100"/>
      <c r="X396" s="80"/>
      <c r="Y396" s="80"/>
      <c r="Z396" s="80"/>
      <c r="AA396" s="8"/>
      <c r="AB396" s="80"/>
      <c r="AC396" s="80"/>
      <c r="AD396" s="80"/>
      <c r="AF396" s="80"/>
      <c r="AG396" s="80"/>
      <c r="AH396" s="80"/>
      <c r="AI396" s="8"/>
      <c r="AJ396" s="80"/>
      <c r="AK396" s="80"/>
      <c r="AL396" s="80"/>
      <c r="AN396" s="80"/>
      <c r="AO396" s="80"/>
      <c r="AP396" s="80"/>
      <c r="AR396" s="80"/>
      <c r="AS396" s="80"/>
      <c r="AT396" s="80"/>
      <c r="AV396" s="80"/>
      <c r="AW396" s="80"/>
      <c r="AX396" s="80"/>
    </row>
    <row r="397" spans="4:50" s="6" customFormat="1" x14ac:dyDescent="0.2">
      <c r="D397" s="8"/>
      <c r="E397" s="8"/>
      <c r="F397" s="8"/>
      <c r="G397" s="8"/>
      <c r="H397" s="8"/>
      <c r="I397" s="8"/>
      <c r="J397" s="8"/>
      <c r="K397" s="8"/>
      <c r="L397" s="80"/>
      <c r="M397" s="80"/>
      <c r="N397" s="80"/>
      <c r="O397" s="8"/>
      <c r="P397" s="80"/>
      <c r="Q397" s="80"/>
      <c r="R397" s="80"/>
      <c r="S397" s="8"/>
      <c r="T397" s="100"/>
      <c r="U397" s="100"/>
      <c r="V397" s="100"/>
      <c r="X397" s="80"/>
      <c r="Y397" s="80"/>
      <c r="Z397" s="80"/>
      <c r="AA397" s="8"/>
      <c r="AB397" s="80"/>
      <c r="AC397" s="80"/>
      <c r="AD397" s="80"/>
      <c r="AF397" s="80"/>
      <c r="AG397" s="80"/>
      <c r="AH397" s="80"/>
      <c r="AI397" s="8"/>
      <c r="AJ397" s="80"/>
      <c r="AK397" s="80"/>
      <c r="AL397" s="80"/>
      <c r="AN397" s="80"/>
      <c r="AO397" s="80"/>
      <c r="AP397" s="80"/>
      <c r="AR397" s="80"/>
      <c r="AS397" s="80"/>
      <c r="AT397" s="80"/>
      <c r="AV397" s="80"/>
      <c r="AW397" s="80"/>
      <c r="AX397" s="80"/>
    </row>
    <row r="398" spans="4:50" s="6" customFormat="1" x14ac:dyDescent="0.2">
      <c r="D398" s="8"/>
      <c r="E398" s="8"/>
      <c r="F398" s="8"/>
      <c r="G398" s="8"/>
      <c r="H398" s="8"/>
      <c r="I398" s="8"/>
      <c r="J398" s="8"/>
      <c r="K398" s="8"/>
      <c r="L398" s="80"/>
      <c r="M398" s="80"/>
      <c r="N398" s="80"/>
      <c r="O398" s="8"/>
      <c r="P398" s="80"/>
      <c r="Q398" s="80"/>
      <c r="R398" s="80"/>
      <c r="S398" s="8"/>
      <c r="T398" s="100"/>
      <c r="U398" s="100"/>
      <c r="V398" s="100"/>
      <c r="X398" s="80"/>
      <c r="Y398" s="80"/>
      <c r="Z398" s="80"/>
      <c r="AA398" s="8"/>
      <c r="AB398" s="80"/>
      <c r="AC398" s="80"/>
      <c r="AD398" s="80"/>
      <c r="AF398" s="80"/>
      <c r="AG398" s="80"/>
      <c r="AH398" s="80"/>
      <c r="AI398" s="8"/>
      <c r="AJ398" s="80"/>
      <c r="AK398" s="80"/>
      <c r="AL398" s="80"/>
      <c r="AN398" s="80"/>
      <c r="AO398" s="80"/>
      <c r="AP398" s="80"/>
      <c r="AR398" s="80"/>
      <c r="AS398" s="80"/>
      <c r="AT398" s="80"/>
      <c r="AV398" s="80"/>
      <c r="AW398" s="80"/>
      <c r="AX398" s="80"/>
    </row>
    <row r="399" spans="4:50" s="6" customFormat="1" x14ac:dyDescent="0.2">
      <c r="D399" s="8"/>
      <c r="E399" s="8"/>
      <c r="F399" s="8"/>
      <c r="G399" s="8"/>
      <c r="H399" s="8"/>
      <c r="I399" s="8"/>
      <c r="J399" s="8"/>
      <c r="K399" s="8"/>
      <c r="L399" s="80"/>
      <c r="M399" s="80"/>
      <c r="N399" s="80"/>
      <c r="O399" s="8"/>
      <c r="P399" s="80"/>
      <c r="Q399" s="80"/>
      <c r="R399" s="80"/>
      <c r="S399" s="8"/>
      <c r="T399" s="100"/>
      <c r="U399" s="100"/>
      <c r="V399" s="100"/>
      <c r="X399" s="80"/>
      <c r="Y399" s="80"/>
      <c r="Z399" s="80"/>
      <c r="AA399" s="8"/>
      <c r="AB399" s="80"/>
      <c r="AC399" s="80"/>
      <c r="AD399" s="80"/>
      <c r="AF399" s="80"/>
      <c r="AG399" s="80"/>
      <c r="AH399" s="80"/>
      <c r="AI399" s="8"/>
      <c r="AJ399" s="80"/>
      <c r="AK399" s="80"/>
      <c r="AL399" s="80"/>
      <c r="AN399" s="80"/>
      <c r="AO399" s="80"/>
      <c r="AP399" s="80"/>
      <c r="AR399" s="80"/>
      <c r="AS399" s="80"/>
      <c r="AT399" s="80"/>
      <c r="AV399" s="80"/>
      <c r="AW399" s="80"/>
      <c r="AX399" s="80"/>
    </row>
    <row r="400" spans="4:50" s="6" customFormat="1" x14ac:dyDescent="0.2">
      <c r="D400" s="8"/>
      <c r="E400" s="8"/>
      <c r="F400" s="8"/>
      <c r="G400" s="8"/>
      <c r="H400" s="8"/>
      <c r="I400" s="8"/>
      <c r="J400" s="8"/>
      <c r="K400" s="8"/>
      <c r="L400" s="80"/>
      <c r="M400" s="80"/>
      <c r="N400" s="80"/>
      <c r="O400" s="8"/>
      <c r="P400" s="80"/>
      <c r="Q400" s="80"/>
      <c r="R400" s="80"/>
      <c r="S400" s="8"/>
      <c r="T400" s="100"/>
      <c r="U400" s="100"/>
      <c r="V400" s="100"/>
      <c r="X400" s="80"/>
      <c r="Y400" s="80"/>
      <c r="Z400" s="80"/>
      <c r="AA400" s="8"/>
      <c r="AB400" s="80"/>
      <c r="AC400" s="80"/>
      <c r="AD400" s="80"/>
      <c r="AF400" s="80"/>
      <c r="AG400" s="80"/>
      <c r="AH400" s="80"/>
      <c r="AI400" s="8"/>
      <c r="AJ400" s="80"/>
      <c r="AK400" s="80"/>
      <c r="AL400" s="80"/>
      <c r="AN400" s="80"/>
      <c r="AO400" s="80"/>
      <c r="AP400" s="80"/>
      <c r="AR400" s="80"/>
      <c r="AS400" s="80"/>
      <c r="AT400" s="80"/>
      <c r="AV400" s="80"/>
      <c r="AW400" s="80"/>
      <c r="AX400" s="80"/>
    </row>
    <row r="401" spans="4:50" s="6" customFormat="1" x14ac:dyDescent="0.2">
      <c r="D401" s="8"/>
      <c r="E401" s="8"/>
      <c r="F401" s="8"/>
      <c r="G401" s="8"/>
      <c r="H401" s="8"/>
      <c r="I401" s="8"/>
      <c r="J401" s="8"/>
      <c r="K401" s="8"/>
      <c r="L401" s="80"/>
      <c r="M401" s="80"/>
      <c r="N401" s="80"/>
      <c r="O401" s="8"/>
      <c r="P401" s="80"/>
      <c r="Q401" s="80"/>
      <c r="R401" s="80"/>
      <c r="S401" s="8"/>
      <c r="T401" s="100"/>
      <c r="U401" s="100"/>
      <c r="V401" s="100"/>
      <c r="X401" s="80"/>
      <c r="Y401" s="80"/>
      <c r="Z401" s="80"/>
      <c r="AA401" s="8"/>
      <c r="AB401" s="80"/>
      <c r="AC401" s="80"/>
      <c r="AD401" s="80"/>
      <c r="AF401" s="80"/>
      <c r="AG401" s="80"/>
      <c r="AH401" s="80"/>
      <c r="AI401" s="8"/>
      <c r="AJ401" s="80"/>
      <c r="AK401" s="80"/>
      <c r="AL401" s="80"/>
      <c r="AN401" s="80"/>
      <c r="AO401" s="80"/>
      <c r="AP401" s="80"/>
      <c r="AR401" s="80"/>
      <c r="AS401" s="80"/>
      <c r="AT401" s="80"/>
      <c r="AV401" s="80"/>
      <c r="AW401" s="80"/>
      <c r="AX401" s="80"/>
    </row>
    <row r="402" spans="4:50" s="6" customFormat="1" x14ac:dyDescent="0.2">
      <c r="D402" s="8"/>
      <c r="E402" s="8"/>
      <c r="F402" s="8"/>
      <c r="G402" s="8"/>
      <c r="H402" s="8"/>
      <c r="I402" s="8"/>
      <c r="J402" s="8"/>
      <c r="K402" s="8"/>
      <c r="L402" s="80"/>
      <c r="M402" s="80"/>
      <c r="N402" s="80"/>
      <c r="O402" s="8"/>
      <c r="P402" s="80"/>
      <c r="Q402" s="80"/>
      <c r="R402" s="80"/>
      <c r="S402" s="8"/>
      <c r="T402" s="100"/>
      <c r="U402" s="100"/>
      <c r="V402" s="100"/>
      <c r="X402" s="80"/>
      <c r="Y402" s="80"/>
      <c r="Z402" s="80"/>
      <c r="AA402" s="8"/>
      <c r="AB402" s="80"/>
      <c r="AC402" s="80"/>
      <c r="AD402" s="80"/>
      <c r="AF402" s="80"/>
      <c r="AG402" s="80"/>
      <c r="AH402" s="80"/>
      <c r="AI402" s="8"/>
      <c r="AJ402" s="80"/>
      <c r="AK402" s="80"/>
      <c r="AL402" s="80"/>
      <c r="AN402" s="80"/>
      <c r="AO402" s="80"/>
      <c r="AP402" s="80"/>
      <c r="AR402" s="80"/>
      <c r="AS402" s="80"/>
      <c r="AT402" s="80"/>
      <c r="AV402" s="80"/>
      <c r="AW402" s="80"/>
      <c r="AX402" s="80"/>
    </row>
    <row r="403" spans="4:50" s="6" customFormat="1" x14ac:dyDescent="0.2">
      <c r="D403" s="8"/>
      <c r="E403" s="8"/>
      <c r="F403" s="8"/>
      <c r="G403" s="8"/>
      <c r="H403" s="8"/>
      <c r="I403" s="8"/>
      <c r="J403" s="8"/>
      <c r="K403" s="8"/>
      <c r="L403" s="80"/>
      <c r="M403" s="80"/>
      <c r="N403" s="80"/>
      <c r="O403" s="8"/>
      <c r="P403" s="80"/>
      <c r="Q403" s="80"/>
      <c r="R403" s="80"/>
      <c r="S403" s="8"/>
      <c r="T403" s="100"/>
      <c r="U403" s="100"/>
      <c r="V403" s="100"/>
      <c r="X403" s="80"/>
      <c r="Y403" s="80"/>
      <c r="Z403" s="80"/>
      <c r="AA403" s="8"/>
      <c r="AB403" s="80"/>
      <c r="AC403" s="80"/>
      <c r="AD403" s="80"/>
      <c r="AF403" s="80"/>
      <c r="AG403" s="80"/>
      <c r="AH403" s="80"/>
      <c r="AI403" s="8"/>
      <c r="AJ403" s="80"/>
      <c r="AK403" s="80"/>
      <c r="AL403" s="80"/>
      <c r="AN403" s="80"/>
      <c r="AO403" s="80"/>
      <c r="AP403" s="80"/>
      <c r="AR403" s="80"/>
      <c r="AS403" s="80"/>
      <c r="AT403" s="80"/>
      <c r="AV403" s="80"/>
      <c r="AW403" s="80"/>
      <c r="AX403" s="80"/>
    </row>
    <row r="404" spans="4:50" s="6" customFormat="1" x14ac:dyDescent="0.2">
      <c r="D404" s="8"/>
      <c r="E404" s="8"/>
      <c r="F404" s="8"/>
      <c r="G404" s="8"/>
      <c r="H404" s="8"/>
      <c r="I404" s="8"/>
      <c r="J404" s="8"/>
      <c r="K404" s="8"/>
      <c r="L404" s="80"/>
      <c r="M404" s="80"/>
      <c r="N404" s="80"/>
      <c r="O404" s="8"/>
      <c r="P404" s="80"/>
      <c r="Q404" s="80"/>
      <c r="R404" s="80"/>
      <c r="S404" s="8"/>
      <c r="T404" s="100"/>
      <c r="U404" s="100"/>
      <c r="V404" s="100"/>
      <c r="X404" s="80"/>
      <c r="Y404" s="80"/>
      <c r="Z404" s="80"/>
      <c r="AA404" s="8"/>
      <c r="AB404" s="80"/>
      <c r="AC404" s="80"/>
      <c r="AD404" s="80"/>
      <c r="AF404" s="80"/>
      <c r="AG404" s="80"/>
      <c r="AH404" s="80"/>
      <c r="AI404" s="8"/>
      <c r="AJ404" s="80"/>
      <c r="AK404" s="80"/>
      <c r="AL404" s="80"/>
      <c r="AN404" s="80"/>
      <c r="AO404" s="80"/>
      <c r="AP404" s="80"/>
      <c r="AR404" s="80"/>
      <c r="AS404" s="80"/>
      <c r="AT404" s="80"/>
      <c r="AV404" s="80"/>
      <c r="AW404" s="80"/>
      <c r="AX404" s="80"/>
    </row>
    <row r="405" spans="4:50" s="6" customFormat="1" x14ac:dyDescent="0.2">
      <c r="D405" s="8"/>
      <c r="E405" s="8"/>
      <c r="F405" s="8"/>
      <c r="G405" s="8"/>
      <c r="H405" s="8"/>
      <c r="I405" s="8"/>
      <c r="J405" s="8"/>
      <c r="K405" s="8"/>
      <c r="L405" s="80"/>
      <c r="M405" s="80"/>
      <c r="N405" s="80"/>
      <c r="O405" s="8"/>
      <c r="P405" s="80"/>
      <c r="Q405" s="80"/>
      <c r="R405" s="80"/>
      <c r="S405" s="8"/>
      <c r="T405" s="100"/>
      <c r="U405" s="100"/>
      <c r="V405" s="100"/>
      <c r="X405" s="80"/>
      <c r="Y405" s="80"/>
      <c r="Z405" s="80"/>
      <c r="AA405" s="8"/>
      <c r="AB405" s="80"/>
      <c r="AC405" s="80"/>
      <c r="AD405" s="80"/>
      <c r="AF405" s="80"/>
      <c r="AG405" s="80"/>
      <c r="AH405" s="80"/>
      <c r="AI405" s="8"/>
      <c r="AJ405" s="80"/>
      <c r="AK405" s="80"/>
      <c r="AL405" s="80"/>
      <c r="AN405" s="80"/>
      <c r="AO405" s="80"/>
      <c r="AP405" s="80"/>
      <c r="AR405" s="80"/>
      <c r="AS405" s="80"/>
      <c r="AT405" s="80"/>
      <c r="AV405" s="80"/>
      <c r="AW405" s="80"/>
      <c r="AX405" s="80"/>
    </row>
    <row r="406" spans="4:50" s="6" customFormat="1" x14ac:dyDescent="0.2">
      <c r="D406" s="8"/>
      <c r="E406" s="8"/>
      <c r="F406" s="8"/>
      <c r="G406" s="8"/>
      <c r="H406" s="8"/>
      <c r="I406" s="8"/>
      <c r="J406" s="8"/>
      <c r="K406" s="8"/>
      <c r="L406" s="80"/>
      <c r="M406" s="80"/>
      <c r="N406" s="80"/>
      <c r="O406" s="8"/>
      <c r="P406" s="80"/>
      <c r="Q406" s="80"/>
      <c r="R406" s="80"/>
      <c r="S406" s="8"/>
      <c r="T406" s="100"/>
      <c r="U406" s="100"/>
      <c r="V406" s="100"/>
      <c r="X406" s="80"/>
      <c r="Y406" s="80"/>
      <c r="Z406" s="80"/>
      <c r="AA406" s="8"/>
      <c r="AB406" s="80"/>
      <c r="AC406" s="80"/>
      <c r="AD406" s="80"/>
      <c r="AF406" s="80"/>
      <c r="AG406" s="80"/>
      <c r="AH406" s="80"/>
      <c r="AI406" s="8"/>
      <c r="AJ406" s="80"/>
      <c r="AK406" s="80"/>
      <c r="AL406" s="80"/>
      <c r="AN406" s="80"/>
      <c r="AO406" s="80"/>
      <c r="AP406" s="80"/>
      <c r="AR406" s="80"/>
      <c r="AS406" s="80"/>
      <c r="AT406" s="80"/>
      <c r="AV406" s="80"/>
      <c r="AW406" s="80"/>
      <c r="AX406" s="80"/>
    </row>
    <row r="407" spans="4:50" s="6" customFormat="1" x14ac:dyDescent="0.2">
      <c r="D407" s="8"/>
      <c r="E407" s="8"/>
      <c r="F407" s="8"/>
      <c r="G407" s="8"/>
      <c r="H407" s="8"/>
      <c r="I407" s="8"/>
      <c r="J407" s="8"/>
      <c r="K407" s="8"/>
      <c r="L407" s="80"/>
      <c r="M407" s="80"/>
      <c r="N407" s="80"/>
      <c r="O407" s="8"/>
      <c r="P407" s="80"/>
      <c r="Q407" s="80"/>
      <c r="R407" s="80"/>
      <c r="S407" s="8"/>
      <c r="T407" s="100"/>
      <c r="U407" s="100"/>
      <c r="V407" s="100"/>
      <c r="X407" s="80"/>
      <c r="Y407" s="80"/>
      <c r="Z407" s="80"/>
      <c r="AA407" s="8"/>
      <c r="AB407" s="80"/>
      <c r="AC407" s="80"/>
      <c r="AD407" s="80"/>
      <c r="AF407" s="80"/>
      <c r="AG407" s="80"/>
      <c r="AH407" s="80"/>
      <c r="AI407" s="8"/>
      <c r="AJ407" s="80"/>
      <c r="AK407" s="80"/>
      <c r="AL407" s="80"/>
      <c r="AN407" s="80"/>
      <c r="AO407" s="80"/>
      <c r="AP407" s="80"/>
      <c r="AR407" s="80"/>
      <c r="AS407" s="80"/>
      <c r="AT407" s="80"/>
      <c r="AV407" s="80"/>
      <c r="AW407" s="80"/>
      <c r="AX407" s="80"/>
    </row>
    <row r="408" spans="4:50" s="6" customFormat="1" x14ac:dyDescent="0.2">
      <c r="D408" s="8"/>
      <c r="E408" s="8"/>
      <c r="F408" s="8"/>
      <c r="G408" s="8"/>
      <c r="H408" s="8"/>
      <c r="I408" s="8"/>
      <c r="J408" s="8"/>
      <c r="K408" s="8"/>
      <c r="L408" s="80"/>
      <c r="M408" s="80"/>
      <c r="N408" s="80"/>
      <c r="O408" s="8"/>
      <c r="P408" s="80"/>
      <c r="Q408" s="80"/>
      <c r="R408" s="80"/>
      <c r="S408" s="8"/>
      <c r="T408" s="100"/>
      <c r="U408" s="100"/>
      <c r="V408" s="100"/>
      <c r="X408" s="80"/>
      <c r="Y408" s="80"/>
      <c r="Z408" s="80"/>
      <c r="AA408" s="8"/>
      <c r="AB408" s="80"/>
      <c r="AC408" s="80"/>
      <c r="AD408" s="80"/>
      <c r="AF408" s="80"/>
      <c r="AG408" s="80"/>
      <c r="AH408" s="80"/>
      <c r="AI408" s="8"/>
      <c r="AJ408" s="80"/>
      <c r="AK408" s="80"/>
      <c r="AL408" s="80"/>
      <c r="AN408" s="80"/>
      <c r="AO408" s="80"/>
      <c r="AP408" s="80"/>
      <c r="AR408" s="80"/>
      <c r="AS408" s="80"/>
      <c r="AT408" s="80"/>
      <c r="AV408" s="80"/>
      <c r="AW408" s="80"/>
      <c r="AX408" s="80"/>
    </row>
    <row r="409" spans="4:50" s="6" customFormat="1" x14ac:dyDescent="0.2">
      <c r="D409" s="8"/>
      <c r="E409" s="8"/>
      <c r="F409" s="8"/>
      <c r="G409" s="8"/>
      <c r="H409" s="8"/>
      <c r="I409" s="8"/>
      <c r="J409" s="8"/>
      <c r="K409" s="8"/>
      <c r="L409" s="80"/>
      <c r="M409" s="80"/>
      <c r="N409" s="80"/>
      <c r="O409" s="8"/>
      <c r="P409" s="80"/>
      <c r="Q409" s="80"/>
      <c r="R409" s="80"/>
      <c r="S409" s="8"/>
      <c r="T409" s="100"/>
      <c r="U409" s="100"/>
      <c r="V409" s="100"/>
      <c r="X409" s="80"/>
      <c r="Y409" s="80"/>
      <c r="Z409" s="80"/>
      <c r="AA409" s="8"/>
      <c r="AB409" s="80"/>
      <c r="AC409" s="80"/>
      <c r="AD409" s="80"/>
      <c r="AF409" s="80"/>
      <c r="AG409" s="80"/>
      <c r="AH409" s="80"/>
      <c r="AI409" s="8"/>
      <c r="AJ409" s="80"/>
      <c r="AK409" s="80"/>
      <c r="AL409" s="80"/>
      <c r="AN409" s="80"/>
      <c r="AO409" s="80"/>
      <c r="AP409" s="80"/>
      <c r="AR409" s="80"/>
      <c r="AS409" s="80"/>
      <c r="AT409" s="80"/>
      <c r="AV409" s="80"/>
      <c r="AW409" s="80"/>
      <c r="AX409" s="80"/>
    </row>
    <row r="410" spans="4:50" s="6" customFormat="1" x14ac:dyDescent="0.2">
      <c r="D410" s="8"/>
      <c r="E410" s="8"/>
      <c r="F410" s="8"/>
      <c r="G410" s="8"/>
      <c r="H410" s="8"/>
      <c r="I410" s="8"/>
      <c r="J410" s="8"/>
      <c r="K410" s="8"/>
      <c r="L410" s="80"/>
      <c r="M410" s="80"/>
      <c r="N410" s="80"/>
      <c r="O410" s="8"/>
      <c r="P410" s="80"/>
      <c r="Q410" s="80"/>
      <c r="R410" s="80"/>
      <c r="S410" s="8"/>
      <c r="T410" s="100"/>
      <c r="U410" s="100"/>
      <c r="V410" s="100"/>
      <c r="X410" s="80"/>
      <c r="Y410" s="80"/>
      <c r="Z410" s="80"/>
      <c r="AA410" s="8"/>
      <c r="AB410" s="80"/>
      <c r="AC410" s="80"/>
      <c r="AD410" s="80"/>
      <c r="AF410" s="80"/>
      <c r="AG410" s="80"/>
      <c r="AH410" s="80"/>
      <c r="AI410" s="8"/>
      <c r="AJ410" s="80"/>
      <c r="AK410" s="80"/>
      <c r="AL410" s="80"/>
      <c r="AN410" s="80"/>
      <c r="AO410" s="80"/>
      <c r="AP410" s="80"/>
      <c r="AR410" s="80"/>
      <c r="AS410" s="80"/>
      <c r="AT410" s="80"/>
      <c r="AV410" s="80"/>
      <c r="AW410" s="80"/>
      <c r="AX410" s="80"/>
    </row>
    <row r="411" spans="4:50" s="6" customFormat="1" x14ac:dyDescent="0.2">
      <c r="D411" s="8"/>
      <c r="E411" s="8"/>
      <c r="F411" s="8"/>
      <c r="G411" s="8"/>
      <c r="H411" s="8"/>
      <c r="I411" s="8"/>
      <c r="J411" s="8"/>
      <c r="K411" s="8"/>
      <c r="L411" s="80"/>
      <c r="M411" s="80"/>
      <c r="N411" s="80"/>
      <c r="O411" s="8"/>
      <c r="P411" s="80"/>
      <c r="Q411" s="80"/>
      <c r="R411" s="80"/>
      <c r="S411" s="8"/>
      <c r="T411" s="100"/>
      <c r="U411" s="100"/>
      <c r="V411" s="100"/>
      <c r="X411" s="80"/>
      <c r="Y411" s="80"/>
      <c r="Z411" s="80"/>
      <c r="AA411" s="8"/>
      <c r="AB411" s="80"/>
      <c r="AC411" s="80"/>
      <c r="AD411" s="80"/>
      <c r="AF411" s="80"/>
      <c r="AG411" s="80"/>
      <c r="AH411" s="80"/>
      <c r="AI411" s="8"/>
      <c r="AJ411" s="80"/>
      <c r="AK411" s="80"/>
      <c r="AL411" s="80"/>
      <c r="AN411" s="80"/>
      <c r="AO411" s="80"/>
      <c r="AP411" s="80"/>
      <c r="AR411" s="80"/>
      <c r="AS411" s="80"/>
      <c r="AT411" s="80"/>
      <c r="AV411" s="80"/>
      <c r="AW411" s="80"/>
      <c r="AX411" s="80"/>
    </row>
    <row r="412" spans="4:50" s="6" customFormat="1" x14ac:dyDescent="0.2">
      <c r="D412" s="8"/>
      <c r="E412" s="8"/>
      <c r="F412" s="8"/>
      <c r="G412" s="8"/>
      <c r="H412" s="8"/>
      <c r="I412" s="8"/>
      <c r="J412" s="8"/>
      <c r="K412" s="8"/>
      <c r="L412" s="80"/>
      <c r="M412" s="80"/>
      <c r="N412" s="80"/>
      <c r="O412" s="8"/>
      <c r="P412" s="80"/>
      <c r="Q412" s="80"/>
      <c r="R412" s="80"/>
      <c r="S412" s="8"/>
      <c r="T412" s="100"/>
      <c r="U412" s="100"/>
      <c r="V412" s="100"/>
      <c r="X412" s="80"/>
      <c r="Y412" s="80"/>
      <c r="Z412" s="80"/>
      <c r="AA412" s="8"/>
      <c r="AB412" s="80"/>
      <c r="AC412" s="80"/>
      <c r="AD412" s="80"/>
      <c r="AF412" s="80"/>
      <c r="AG412" s="80"/>
      <c r="AH412" s="80"/>
      <c r="AI412" s="8"/>
      <c r="AJ412" s="80"/>
      <c r="AK412" s="80"/>
      <c r="AL412" s="80"/>
      <c r="AN412" s="80"/>
      <c r="AO412" s="80"/>
      <c r="AP412" s="80"/>
      <c r="AR412" s="80"/>
      <c r="AS412" s="80"/>
      <c r="AT412" s="80"/>
      <c r="AV412" s="80"/>
      <c r="AW412" s="80"/>
      <c r="AX412" s="80"/>
    </row>
    <row r="413" spans="4:50" s="6" customFormat="1" x14ac:dyDescent="0.2">
      <c r="D413" s="8"/>
      <c r="E413" s="8"/>
      <c r="F413" s="8"/>
      <c r="G413" s="8"/>
      <c r="H413" s="8"/>
      <c r="I413" s="8"/>
      <c r="J413" s="8"/>
      <c r="K413" s="8"/>
      <c r="L413" s="80"/>
      <c r="M413" s="80"/>
      <c r="N413" s="80"/>
      <c r="O413" s="8"/>
      <c r="P413" s="80"/>
      <c r="Q413" s="80"/>
      <c r="R413" s="80"/>
      <c r="S413" s="8"/>
      <c r="T413" s="100"/>
      <c r="U413" s="100"/>
      <c r="V413" s="100"/>
      <c r="X413" s="80"/>
      <c r="Y413" s="80"/>
      <c r="Z413" s="80"/>
      <c r="AA413" s="8"/>
      <c r="AB413" s="80"/>
      <c r="AC413" s="80"/>
      <c r="AD413" s="80"/>
      <c r="AF413" s="80"/>
      <c r="AG413" s="80"/>
      <c r="AH413" s="80"/>
      <c r="AI413" s="8"/>
      <c r="AJ413" s="80"/>
      <c r="AK413" s="80"/>
      <c r="AL413" s="80"/>
      <c r="AN413" s="80"/>
      <c r="AO413" s="80"/>
      <c r="AP413" s="80"/>
      <c r="AR413" s="80"/>
      <c r="AS413" s="80"/>
      <c r="AT413" s="80"/>
      <c r="AV413" s="80"/>
      <c r="AW413" s="80"/>
      <c r="AX413" s="80"/>
    </row>
    <row r="414" spans="4:50" s="6" customFormat="1" x14ac:dyDescent="0.2">
      <c r="D414" s="8"/>
      <c r="E414" s="8"/>
      <c r="F414" s="8"/>
      <c r="G414" s="8"/>
      <c r="H414" s="8"/>
      <c r="I414" s="8"/>
      <c r="J414" s="8"/>
      <c r="K414" s="8"/>
      <c r="L414" s="80"/>
      <c r="M414" s="80"/>
      <c r="N414" s="80"/>
      <c r="O414" s="8"/>
      <c r="P414" s="80"/>
      <c r="Q414" s="80"/>
      <c r="R414" s="80"/>
      <c r="S414" s="8"/>
      <c r="T414" s="100"/>
      <c r="U414" s="100"/>
      <c r="V414" s="100"/>
      <c r="X414" s="80"/>
      <c r="Y414" s="80"/>
      <c r="Z414" s="80"/>
      <c r="AA414" s="8"/>
      <c r="AB414" s="80"/>
      <c r="AC414" s="80"/>
      <c r="AD414" s="80"/>
      <c r="AF414" s="80"/>
      <c r="AG414" s="80"/>
      <c r="AH414" s="80"/>
      <c r="AI414" s="8"/>
      <c r="AJ414" s="80"/>
      <c r="AK414" s="80"/>
      <c r="AL414" s="80"/>
      <c r="AN414" s="80"/>
      <c r="AO414" s="80"/>
      <c r="AP414" s="80"/>
      <c r="AR414" s="80"/>
      <c r="AS414" s="80"/>
      <c r="AT414" s="80"/>
      <c r="AV414" s="80"/>
      <c r="AW414" s="80"/>
      <c r="AX414" s="80"/>
    </row>
    <row r="415" spans="4:50" s="6" customFormat="1" x14ac:dyDescent="0.2">
      <c r="D415" s="8"/>
      <c r="E415" s="8"/>
      <c r="F415" s="8"/>
      <c r="G415" s="8"/>
      <c r="H415" s="8"/>
      <c r="I415" s="8"/>
      <c r="J415" s="8"/>
      <c r="K415" s="8"/>
      <c r="L415" s="80"/>
      <c r="M415" s="80"/>
      <c r="N415" s="80"/>
      <c r="O415" s="8"/>
      <c r="P415" s="80"/>
      <c r="Q415" s="80"/>
      <c r="R415" s="80"/>
      <c r="S415" s="8"/>
      <c r="T415" s="100"/>
      <c r="U415" s="100"/>
      <c r="V415" s="100"/>
      <c r="X415" s="80"/>
      <c r="Y415" s="80"/>
      <c r="Z415" s="80"/>
      <c r="AA415" s="8"/>
      <c r="AB415" s="80"/>
      <c r="AC415" s="80"/>
      <c r="AD415" s="80"/>
      <c r="AF415" s="80"/>
      <c r="AG415" s="80"/>
      <c r="AH415" s="80"/>
      <c r="AI415" s="8"/>
      <c r="AJ415" s="80"/>
      <c r="AK415" s="80"/>
      <c r="AL415" s="80"/>
      <c r="AN415" s="80"/>
      <c r="AO415" s="80"/>
      <c r="AP415" s="80"/>
      <c r="AR415" s="80"/>
      <c r="AS415" s="80"/>
      <c r="AT415" s="80"/>
      <c r="AV415" s="80"/>
      <c r="AW415" s="80"/>
      <c r="AX415" s="80"/>
    </row>
    <row r="416" spans="4:50" s="6" customFormat="1" x14ac:dyDescent="0.2">
      <c r="D416" s="8"/>
      <c r="E416" s="8"/>
      <c r="F416" s="8"/>
      <c r="G416" s="8"/>
      <c r="H416" s="8"/>
      <c r="I416" s="8"/>
      <c r="J416" s="8"/>
      <c r="K416" s="8"/>
      <c r="L416" s="80"/>
      <c r="M416" s="80"/>
      <c r="N416" s="80"/>
      <c r="O416" s="8"/>
      <c r="P416" s="80"/>
      <c r="Q416" s="80"/>
      <c r="R416" s="80"/>
      <c r="S416" s="8"/>
      <c r="T416" s="100"/>
      <c r="U416" s="100"/>
      <c r="V416" s="100"/>
      <c r="X416" s="80"/>
      <c r="Y416" s="80"/>
      <c r="Z416" s="80"/>
      <c r="AA416" s="8"/>
      <c r="AB416" s="80"/>
      <c r="AC416" s="80"/>
      <c r="AD416" s="80"/>
      <c r="AF416" s="80"/>
      <c r="AG416" s="80"/>
      <c r="AH416" s="80"/>
      <c r="AI416" s="8"/>
      <c r="AJ416" s="80"/>
      <c r="AK416" s="80"/>
      <c r="AL416" s="80"/>
      <c r="AN416" s="80"/>
      <c r="AO416" s="80"/>
      <c r="AP416" s="80"/>
      <c r="AR416" s="80"/>
      <c r="AS416" s="80"/>
      <c r="AT416" s="80"/>
      <c r="AV416" s="80"/>
      <c r="AW416" s="80"/>
      <c r="AX416" s="80"/>
    </row>
    <row r="417" spans="4:50" s="6" customFormat="1" x14ac:dyDescent="0.2">
      <c r="D417" s="8"/>
      <c r="E417" s="8"/>
      <c r="F417" s="8"/>
      <c r="G417" s="8"/>
      <c r="H417" s="8"/>
      <c r="I417" s="8"/>
      <c r="J417" s="8"/>
      <c r="K417" s="8"/>
      <c r="L417" s="80"/>
      <c r="M417" s="80"/>
      <c r="N417" s="80"/>
      <c r="O417" s="8"/>
      <c r="P417" s="80"/>
      <c r="Q417" s="80"/>
      <c r="R417" s="80"/>
      <c r="S417" s="8"/>
      <c r="T417" s="100"/>
      <c r="U417" s="100"/>
      <c r="V417" s="100"/>
      <c r="X417" s="80"/>
      <c r="Y417" s="80"/>
      <c r="Z417" s="80"/>
      <c r="AA417" s="8"/>
      <c r="AB417" s="80"/>
      <c r="AC417" s="80"/>
      <c r="AD417" s="80"/>
      <c r="AF417" s="80"/>
      <c r="AG417" s="80"/>
      <c r="AH417" s="80"/>
      <c r="AI417" s="8"/>
      <c r="AJ417" s="80"/>
      <c r="AK417" s="80"/>
      <c r="AL417" s="80"/>
      <c r="AN417" s="80"/>
      <c r="AO417" s="80"/>
      <c r="AP417" s="80"/>
      <c r="AR417" s="80"/>
      <c r="AS417" s="80"/>
      <c r="AT417" s="80"/>
      <c r="AV417" s="80"/>
      <c r="AW417" s="80"/>
      <c r="AX417" s="80"/>
    </row>
    <row r="418" spans="4:50" s="6" customFormat="1" x14ac:dyDescent="0.2">
      <c r="D418" s="8"/>
      <c r="E418" s="8"/>
      <c r="F418" s="8"/>
      <c r="G418" s="8"/>
      <c r="H418" s="8"/>
      <c r="I418" s="8"/>
      <c r="J418" s="8"/>
      <c r="K418" s="8"/>
      <c r="L418" s="80"/>
      <c r="M418" s="80"/>
      <c r="N418" s="80"/>
      <c r="O418" s="8"/>
      <c r="P418" s="80"/>
      <c r="Q418" s="80"/>
      <c r="R418" s="80"/>
      <c r="S418" s="8"/>
      <c r="T418" s="100"/>
      <c r="U418" s="100"/>
      <c r="V418" s="100"/>
      <c r="X418" s="80"/>
      <c r="Y418" s="80"/>
      <c r="Z418" s="80"/>
      <c r="AA418" s="8"/>
      <c r="AB418" s="80"/>
      <c r="AC418" s="80"/>
      <c r="AD418" s="80"/>
      <c r="AF418" s="80"/>
      <c r="AG418" s="80"/>
      <c r="AH418" s="80"/>
      <c r="AI418" s="8"/>
      <c r="AJ418" s="80"/>
      <c r="AK418" s="80"/>
      <c r="AL418" s="80"/>
      <c r="AN418" s="80"/>
      <c r="AO418" s="80"/>
      <c r="AP418" s="80"/>
      <c r="AR418" s="80"/>
      <c r="AS418" s="80"/>
      <c r="AT418" s="80"/>
      <c r="AV418" s="80"/>
      <c r="AW418" s="80"/>
      <c r="AX418" s="80"/>
    </row>
    <row r="419" spans="4:50" s="6" customFormat="1" x14ac:dyDescent="0.2">
      <c r="D419" s="8"/>
      <c r="E419" s="8"/>
      <c r="F419" s="8"/>
      <c r="G419" s="8"/>
      <c r="H419" s="8"/>
      <c r="I419" s="8"/>
      <c r="J419" s="8"/>
      <c r="K419" s="8"/>
      <c r="L419" s="80"/>
      <c r="M419" s="80"/>
      <c r="N419" s="80"/>
      <c r="O419" s="8"/>
      <c r="P419" s="80"/>
      <c r="Q419" s="80"/>
      <c r="R419" s="80"/>
      <c r="S419" s="8"/>
      <c r="T419" s="100"/>
      <c r="U419" s="100"/>
      <c r="V419" s="100"/>
      <c r="X419" s="80"/>
      <c r="Y419" s="80"/>
      <c r="Z419" s="80"/>
      <c r="AA419" s="8"/>
      <c r="AB419" s="80"/>
      <c r="AC419" s="80"/>
      <c r="AD419" s="80"/>
      <c r="AF419" s="80"/>
      <c r="AG419" s="80"/>
      <c r="AH419" s="80"/>
      <c r="AI419" s="8"/>
      <c r="AJ419" s="80"/>
      <c r="AK419" s="80"/>
      <c r="AL419" s="80"/>
      <c r="AN419" s="80"/>
      <c r="AO419" s="80"/>
      <c r="AP419" s="80"/>
      <c r="AR419" s="80"/>
      <c r="AS419" s="80"/>
      <c r="AT419" s="80"/>
      <c r="AV419" s="80"/>
      <c r="AW419" s="80"/>
      <c r="AX419" s="80"/>
    </row>
    <row r="420" spans="4:50" s="6" customFormat="1" x14ac:dyDescent="0.2">
      <c r="D420" s="8"/>
      <c r="E420" s="8"/>
      <c r="F420" s="8"/>
      <c r="G420" s="8"/>
      <c r="H420" s="8"/>
      <c r="I420" s="8"/>
      <c r="J420" s="8"/>
      <c r="K420" s="8"/>
      <c r="L420" s="80"/>
      <c r="M420" s="80"/>
      <c r="N420" s="80"/>
      <c r="O420" s="8"/>
      <c r="P420" s="80"/>
      <c r="Q420" s="80"/>
      <c r="R420" s="80"/>
      <c r="S420" s="8"/>
      <c r="T420" s="100"/>
      <c r="U420" s="100"/>
      <c r="V420" s="100"/>
      <c r="X420" s="80"/>
      <c r="Y420" s="80"/>
      <c r="Z420" s="80"/>
      <c r="AA420" s="8"/>
      <c r="AB420" s="80"/>
      <c r="AC420" s="80"/>
      <c r="AD420" s="80"/>
      <c r="AF420" s="80"/>
      <c r="AG420" s="80"/>
      <c r="AH420" s="80"/>
      <c r="AI420" s="8"/>
      <c r="AJ420" s="80"/>
      <c r="AK420" s="80"/>
      <c r="AL420" s="80"/>
      <c r="AN420" s="80"/>
      <c r="AO420" s="80"/>
      <c r="AP420" s="80"/>
      <c r="AR420" s="80"/>
      <c r="AS420" s="80"/>
      <c r="AT420" s="80"/>
      <c r="AV420" s="80"/>
      <c r="AW420" s="80"/>
      <c r="AX420" s="80"/>
    </row>
    <row r="421" spans="4:50" s="6" customFormat="1" x14ac:dyDescent="0.2">
      <c r="D421" s="8"/>
      <c r="E421" s="8"/>
      <c r="F421" s="8"/>
      <c r="G421" s="8"/>
      <c r="H421" s="8"/>
      <c r="I421" s="8"/>
      <c r="J421" s="8"/>
      <c r="K421" s="8"/>
      <c r="L421" s="80"/>
      <c r="M421" s="80"/>
      <c r="N421" s="80"/>
      <c r="O421" s="8"/>
      <c r="P421" s="80"/>
      <c r="Q421" s="80"/>
      <c r="R421" s="80"/>
      <c r="S421" s="8"/>
      <c r="T421" s="100"/>
      <c r="U421" s="100"/>
      <c r="V421" s="100"/>
      <c r="X421" s="80"/>
      <c r="Y421" s="80"/>
      <c r="Z421" s="80"/>
      <c r="AA421" s="8"/>
      <c r="AB421" s="80"/>
      <c r="AC421" s="80"/>
      <c r="AD421" s="80"/>
      <c r="AF421" s="80"/>
      <c r="AG421" s="80"/>
      <c r="AH421" s="80"/>
      <c r="AI421" s="8"/>
      <c r="AJ421" s="80"/>
      <c r="AK421" s="80"/>
      <c r="AL421" s="80"/>
      <c r="AN421" s="80"/>
      <c r="AO421" s="80"/>
      <c r="AP421" s="80"/>
      <c r="AR421" s="80"/>
      <c r="AS421" s="80"/>
      <c r="AT421" s="80"/>
      <c r="AV421" s="80"/>
      <c r="AW421" s="80"/>
      <c r="AX421" s="80"/>
    </row>
    <row r="422" spans="4:50" s="6" customFormat="1" x14ac:dyDescent="0.2">
      <c r="D422" s="8"/>
      <c r="E422" s="8"/>
      <c r="F422" s="8"/>
      <c r="G422" s="8"/>
      <c r="H422" s="8"/>
      <c r="I422" s="8"/>
      <c r="J422" s="8"/>
      <c r="K422" s="8"/>
      <c r="L422" s="80"/>
      <c r="M422" s="80"/>
      <c r="N422" s="80"/>
      <c r="O422" s="8"/>
      <c r="P422" s="80"/>
      <c r="Q422" s="80"/>
      <c r="R422" s="80"/>
      <c r="S422" s="8"/>
      <c r="T422" s="100"/>
      <c r="U422" s="100"/>
      <c r="V422" s="100"/>
      <c r="X422" s="80"/>
      <c r="Y422" s="80"/>
      <c r="Z422" s="80"/>
      <c r="AA422" s="8"/>
      <c r="AB422" s="80"/>
      <c r="AC422" s="80"/>
      <c r="AD422" s="80"/>
      <c r="AF422" s="80"/>
      <c r="AG422" s="80"/>
      <c r="AH422" s="80"/>
      <c r="AI422" s="8"/>
      <c r="AJ422" s="80"/>
      <c r="AK422" s="80"/>
      <c r="AL422" s="80"/>
      <c r="AN422" s="80"/>
      <c r="AO422" s="80"/>
      <c r="AP422" s="80"/>
      <c r="AR422" s="80"/>
      <c r="AS422" s="80"/>
      <c r="AT422" s="80"/>
      <c r="AV422" s="80"/>
      <c r="AW422" s="80"/>
      <c r="AX422" s="80"/>
    </row>
    <row r="423" spans="4:50" s="6" customFormat="1" x14ac:dyDescent="0.2">
      <c r="D423" s="8"/>
      <c r="E423" s="8"/>
      <c r="F423" s="8"/>
      <c r="G423" s="8"/>
      <c r="H423" s="8"/>
      <c r="I423" s="8"/>
      <c r="J423" s="8"/>
      <c r="K423" s="8"/>
      <c r="L423" s="80"/>
      <c r="M423" s="80"/>
      <c r="N423" s="80"/>
      <c r="O423" s="8"/>
      <c r="P423" s="80"/>
      <c r="Q423" s="80"/>
      <c r="R423" s="80"/>
      <c r="S423" s="8"/>
      <c r="T423" s="100"/>
      <c r="U423" s="100"/>
      <c r="V423" s="100"/>
      <c r="X423" s="80"/>
      <c r="Y423" s="80"/>
      <c r="Z423" s="80"/>
      <c r="AA423" s="8"/>
      <c r="AB423" s="80"/>
      <c r="AC423" s="80"/>
      <c r="AD423" s="80"/>
      <c r="AF423" s="80"/>
      <c r="AG423" s="80"/>
      <c r="AH423" s="80"/>
      <c r="AI423" s="8"/>
      <c r="AJ423" s="80"/>
      <c r="AK423" s="80"/>
      <c r="AL423" s="80"/>
      <c r="AN423" s="80"/>
      <c r="AO423" s="80"/>
      <c r="AP423" s="80"/>
      <c r="AR423" s="80"/>
      <c r="AS423" s="80"/>
      <c r="AT423" s="80"/>
      <c r="AV423" s="80"/>
      <c r="AW423" s="80"/>
      <c r="AX423" s="80"/>
    </row>
    <row r="424" spans="4:50" s="6" customFormat="1" x14ac:dyDescent="0.2">
      <c r="D424" s="8"/>
      <c r="E424" s="8"/>
      <c r="F424" s="8"/>
      <c r="G424" s="8"/>
      <c r="H424" s="8"/>
      <c r="I424" s="8"/>
      <c r="J424" s="8"/>
      <c r="K424" s="8"/>
      <c r="L424" s="80"/>
      <c r="M424" s="80"/>
      <c r="N424" s="80"/>
      <c r="O424" s="8"/>
      <c r="P424" s="80"/>
      <c r="Q424" s="80"/>
      <c r="R424" s="80"/>
      <c r="S424" s="8"/>
      <c r="T424" s="100"/>
      <c r="U424" s="100"/>
      <c r="V424" s="100"/>
      <c r="X424" s="80"/>
      <c r="Y424" s="80"/>
      <c r="Z424" s="80"/>
      <c r="AA424" s="8"/>
      <c r="AB424" s="80"/>
      <c r="AC424" s="80"/>
      <c r="AD424" s="80"/>
      <c r="AF424" s="80"/>
      <c r="AG424" s="80"/>
      <c r="AH424" s="80"/>
      <c r="AI424" s="8"/>
      <c r="AJ424" s="80"/>
      <c r="AK424" s="80"/>
      <c r="AL424" s="80"/>
      <c r="AN424" s="80"/>
      <c r="AO424" s="80"/>
      <c r="AP424" s="80"/>
      <c r="AR424" s="80"/>
      <c r="AS424" s="80"/>
      <c r="AT424" s="80"/>
      <c r="AV424" s="80"/>
      <c r="AW424" s="80"/>
      <c r="AX424" s="80"/>
    </row>
    <row r="425" spans="4:50" s="6" customFormat="1" x14ac:dyDescent="0.2">
      <c r="D425" s="8"/>
      <c r="E425" s="8"/>
      <c r="F425" s="8"/>
      <c r="G425" s="8"/>
      <c r="H425" s="8"/>
      <c r="I425" s="8"/>
      <c r="J425" s="8"/>
      <c r="K425" s="8"/>
      <c r="L425" s="80"/>
      <c r="M425" s="80"/>
      <c r="N425" s="80"/>
      <c r="O425" s="8"/>
      <c r="P425" s="80"/>
      <c r="Q425" s="80"/>
      <c r="R425" s="80"/>
      <c r="S425" s="8"/>
      <c r="T425" s="100"/>
      <c r="U425" s="100"/>
      <c r="V425" s="100"/>
      <c r="X425" s="80"/>
      <c r="Y425" s="80"/>
      <c r="Z425" s="80"/>
      <c r="AA425" s="8"/>
      <c r="AB425" s="80"/>
      <c r="AC425" s="80"/>
      <c r="AD425" s="80"/>
      <c r="AF425" s="80"/>
      <c r="AG425" s="80"/>
      <c r="AH425" s="80"/>
      <c r="AI425" s="8"/>
      <c r="AJ425" s="80"/>
      <c r="AK425" s="80"/>
      <c r="AL425" s="80"/>
      <c r="AN425" s="80"/>
      <c r="AO425" s="80"/>
      <c r="AP425" s="80"/>
      <c r="AR425" s="80"/>
      <c r="AS425" s="80"/>
      <c r="AT425" s="80"/>
      <c r="AV425" s="80"/>
      <c r="AW425" s="80"/>
      <c r="AX425" s="80"/>
    </row>
    <row r="426" spans="4:50" s="6" customFormat="1" x14ac:dyDescent="0.2">
      <c r="D426" s="8"/>
      <c r="E426" s="8"/>
      <c r="F426" s="8"/>
      <c r="G426" s="8"/>
      <c r="H426" s="8"/>
      <c r="I426" s="8"/>
      <c r="J426" s="8"/>
      <c r="K426" s="8"/>
      <c r="L426" s="80"/>
      <c r="M426" s="80"/>
      <c r="N426" s="80"/>
      <c r="O426" s="8"/>
      <c r="P426" s="80"/>
      <c r="Q426" s="80"/>
      <c r="R426" s="80"/>
      <c r="S426" s="8"/>
      <c r="T426" s="100"/>
      <c r="U426" s="100"/>
      <c r="V426" s="100"/>
      <c r="X426" s="80"/>
      <c r="Y426" s="80"/>
      <c r="Z426" s="80"/>
      <c r="AA426" s="8"/>
      <c r="AB426" s="80"/>
      <c r="AC426" s="80"/>
      <c r="AD426" s="80"/>
      <c r="AF426" s="80"/>
      <c r="AG426" s="80"/>
      <c r="AH426" s="80"/>
      <c r="AI426" s="8"/>
      <c r="AJ426" s="80"/>
      <c r="AK426" s="80"/>
      <c r="AL426" s="80"/>
      <c r="AN426" s="80"/>
      <c r="AO426" s="80"/>
      <c r="AP426" s="80"/>
      <c r="AR426" s="80"/>
      <c r="AS426" s="80"/>
      <c r="AT426" s="80"/>
      <c r="AV426" s="80"/>
      <c r="AW426" s="80"/>
      <c r="AX426" s="80"/>
    </row>
    <row r="427" spans="4:50" s="6" customFormat="1" x14ac:dyDescent="0.2">
      <c r="D427" s="8"/>
      <c r="E427" s="8"/>
      <c r="F427" s="8"/>
      <c r="G427" s="8"/>
      <c r="H427" s="8"/>
      <c r="I427" s="8"/>
      <c r="J427" s="8"/>
      <c r="K427" s="8"/>
      <c r="L427" s="80"/>
      <c r="M427" s="80"/>
      <c r="N427" s="80"/>
      <c r="O427" s="8"/>
      <c r="P427" s="80"/>
      <c r="Q427" s="80"/>
      <c r="R427" s="80"/>
      <c r="S427" s="8"/>
      <c r="T427" s="100"/>
      <c r="U427" s="100"/>
      <c r="V427" s="100"/>
      <c r="X427" s="80"/>
      <c r="Y427" s="80"/>
      <c r="Z427" s="80"/>
      <c r="AA427" s="8"/>
      <c r="AB427" s="80"/>
      <c r="AC427" s="80"/>
      <c r="AD427" s="80"/>
      <c r="AF427" s="80"/>
      <c r="AG427" s="80"/>
      <c r="AH427" s="80"/>
      <c r="AI427" s="8"/>
      <c r="AJ427" s="80"/>
      <c r="AK427" s="80"/>
      <c r="AL427" s="80"/>
      <c r="AN427" s="80"/>
      <c r="AO427" s="80"/>
      <c r="AP427" s="80"/>
      <c r="AR427" s="80"/>
      <c r="AS427" s="80"/>
      <c r="AT427" s="80"/>
      <c r="AV427" s="80"/>
      <c r="AW427" s="80"/>
      <c r="AX427" s="80"/>
    </row>
    <row r="428" spans="4:50" s="6" customFormat="1" x14ac:dyDescent="0.2">
      <c r="D428" s="8"/>
      <c r="E428" s="8"/>
      <c r="F428" s="8"/>
      <c r="G428" s="8"/>
      <c r="H428" s="8"/>
      <c r="I428" s="8"/>
      <c r="J428" s="8"/>
      <c r="K428" s="8"/>
      <c r="L428" s="80"/>
      <c r="M428" s="80"/>
      <c r="N428" s="80"/>
      <c r="O428" s="8"/>
      <c r="P428" s="80"/>
      <c r="Q428" s="80"/>
      <c r="R428" s="80"/>
      <c r="S428" s="8"/>
      <c r="T428" s="100"/>
      <c r="U428" s="100"/>
      <c r="V428" s="100"/>
      <c r="X428" s="80"/>
      <c r="Y428" s="80"/>
      <c r="Z428" s="80"/>
      <c r="AA428" s="8"/>
      <c r="AB428" s="80"/>
      <c r="AC428" s="80"/>
      <c r="AD428" s="80"/>
      <c r="AF428" s="80"/>
      <c r="AG428" s="80"/>
      <c r="AH428" s="80"/>
      <c r="AI428" s="8"/>
      <c r="AJ428" s="80"/>
      <c r="AK428" s="80"/>
      <c r="AL428" s="80"/>
      <c r="AN428" s="80"/>
      <c r="AO428" s="80"/>
      <c r="AP428" s="80"/>
      <c r="AR428" s="80"/>
      <c r="AS428" s="80"/>
      <c r="AT428" s="80"/>
      <c r="AV428" s="80"/>
      <c r="AW428" s="80"/>
      <c r="AX428" s="80"/>
    </row>
    <row r="429" spans="4:50" s="6" customFormat="1" x14ac:dyDescent="0.2">
      <c r="D429" s="8"/>
      <c r="E429" s="8"/>
      <c r="F429" s="8"/>
      <c r="G429" s="8"/>
      <c r="H429" s="8"/>
      <c r="I429" s="8"/>
      <c r="J429" s="8"/>
      <c r="K429" s="8"/>
      <c r="L429" s="80"/>
      <c r="M429" s="80"/>
      <c r="N429" s="80"/>
      <c r="O429" s="8"/>
      <c r="P429" s="80"/>
      <c r="Q429" s="80"/>
      <c r="R429" s="80"/>
      <c r="S429" s="8"/>
      <c r="T429" s="100"/>
      <c r="U429" s="100"/>
      <c r="V429" s="100"/>
      <c r="X429" s="80"/>
      <c r="Y429" s="80"/>
      <c r="Z429" s="80"/>
      <c r="AA429" s="8"/>
      <c r="AB429" s="80"/>
      <c r="AC429" s="80"/>
      <c r="AD429" s="80"/>
      <c r="AF429" s="80"/>
      <c r="AG429" s="80"/>
      <c r="AH429" s="80"/>
      <c r="AI429" s="8"/>
      <c r="AJ429" s="80"/>
      <c r="AK429" s="80"/>
      <c r="AL429" s="80"/>
      <c r="AN429" s="80"/>
      <c r="AO429" s="80"/>
      <c r="AP429" s="80"/>
      <c r="AR429" s="80"/>
      <c r="AS429" s="80"/>
      <c r="AT429" s="80"/>
      <c r="AV429" s="80"/>
      <c r="AW429" s="80"/>
      <c r="AX429" s="80"/>
    </row>
    <row r="430" spans="4:50" s="6" customFormat="1" x14ac:dyDescent="0.2">
      <c r="D430" s="8"/>
      <c r="E430" s="8"/>
      <c r="F430" s="8"/>
      <c r="G430" s="8"/>
      <c r="H430" s="8"/>
      <c r="I430" s="8"/>
      <c r="J430" s="8"/>
      <c r="K430" s="8"/>
      <c r="L430" s="80"/>
      <c r="M430" s="80"/>
      <c r="N430" s="80"/>
      <c r="O430" s="8"/>
      <c r="P430" s="80"/>
      <c r="Q430" s="80"/>
      <c r="R430" s="80"/>
      <c r="S430" s="8"/>
      <c r="T430" s="100"/>
      <c r="U430" s="100"/>
      <c r="V430" s="100"/>
      <c r="X430" s="80"/>
      <c r="Y430" s="80"/>
      <c r="Z430" s="80"/>
      <c r="AA430" s="8"/>
      <c r="AB430" s="80"/>
      <c r="AC430" s="80"/>
      <c r="AD430" s="80"/>
      <c r="AF430" s="80"/>
      <c r="AG430" s="80"/>
      <c r="AH430" s="80"/>
      <c r="AI430" s="8"/>
      <c r="AJ430" s="80"/>
      <c r="AK430" s="80"/>
      <c r="AL430" s="80"/>
      <c r="AN430" s="80"/>
      <c r="AO430" s="80"/>
      <c r="AP430" s="80"/>
      <c r="AR430" s="80"/>
      <c r="AS430" s="80"/>
      <c r="AT430" s="80"/>
      <c r="AV430" s="80"/>
      <c r="AW430" s="80"/>
      <c r="AX430" s="80"/>
    </row>
    <row r="431" spans="4:50" s="6" customFormat="1" x14ac:dyDescent="0.2">
      <c r="D431" s="8"/>
      <c r="E431" s="8"/>
      <c r="F431" s="8"/>
      <c r="G431" s="8"/>
      <c r="H431" s="8"/>
      <c r="I431" s="8"/>
      <c r="J431" s="8"/>
      <c r="K431" s="8"/>
      <c r="L431" s="80"/>
      <c r="M431" s="80"/>
      <c r="N431" s="80"/>
      <c r="O431" s="8"/>
      <c r="P431" s="80"/>
      <c r="Q431" s="80"/>
      <c r="R431" s="80"/>
      <c r="S431" s="8"/>
      <c r="T431" s="100"/>
      <c r="U431" s="100"/>
      <c r="V431" s="100"/>
      <c r="X431" s="80"/>
      <c r="Y431" s="80"/>
      <c r="Z431" s="80"/>
      <c r="AA431" s="8"/>
      <c r="AB431" s="80"/>
      <c r="AC431" s="80"/>
      <c r="AD431" s="80"/>
      <c r="AF431" s="80"/>
      <c r="AG431" s="80"/>
      <c r="AH431" s="80"/>
      <c r="AI431" s="8"/>
      <c r="AJ431" s="80"/>
      <c r="AK431" s="80"/>
      <c r="AL431" s="80"/>
      <c r="AN431" s="80"/>
      <c r="AO431" s="80"/>
      <c r="AP431" s="80"/>
      <c r="AR431" s="80"/>
      <c r="AS431" s="80"/>
      <c r="AT431" s="80"/>
      <c r="AV431" s="80"/>
      <c r="AW431" s="80"/>
      <c r="AX431" s="80"/>
    </row>
    <row r="432" spans="4:50" s="6" customFormat="1" x14ac:dyDescent="0.2">
      <c r="D432" s="8"/>
      <c r="E432" s="8"/>
      <c r="F432" s="8"/>
      <c r="G432" s="8"/>
      <c r="H432" s="8"/>
      <c r="I432" s="8"/>
      <c r="J432" s="8"/>
      <c r="K432" s="8"/>
      <c r="L432" s="80"/>
      <c r="M432" s="80"/>
      <c r="N432" s="80"/>
      <c r="O432" s="8"/>
      <c r="P432" s="80"/>
      <c r="Q432" s="80"/>
      <c r="R432" s="80"/>
      <c r="S432" s="8"/>
      <c r="T432" s="100"/>
      <c r="U432" s="100"/>
      <c r="V432" s="100"/>
      <c r="X432" s="80"/>
      <c r="Y432" s="80"/>
      <c r="Z432" s="80"/>
      <c r="AA432" s="8"/>
      <c r="AB432" s="80"/>
      <c r="AC432" s="80"/>
      <c r="AD432" s="80"/>
      <c r="AF432" s="80"/>
      <c r="AG432" s="80"/>
      <c r="AH432" s="80"/>
      <c r="AI432" s="8"/>
      <c r="AJ432" s="80"/>
      <c r="AK432" s="80"/>
      <c r="AL432" s="80"/>
      <c r="AN432" s="80"/>
      <c r="AO432" s="80"/>
      <c r="AP432" s="80"/>
      <c r="AR432" s="80"/>
      <c r="AS432" s="80"/>
      <c r="AT432" s="80"/>
      <c r="AV432" s="80"/>
      <c r="AW432" s="80"/>
      <c r="AX432" s="80"/>
    </row>
    <row r="433" spans="4:50" s="6" customFormat="1" x14ac:dyDescent="0.2">
      <c r="D433" s="8"/>
      <c r="E433" s="8"/>
      <c r="F433" s="8"/>
      <c r="G433" s="8"/>
      <c r="H433" s="8"/>
      <c r="I433" s="8"/>
      <c r="J433" s="8"/>
      <c r="K433" s="8"/>
      <c r="L433" s="80"/>
      <c r="M433" s="80"/>
      <c r="N433" s="80"/>
      <c r="O433" s="8"/>
      <c r="P433" s="80"/>
      <c r="Q433" s="80"/>
      <c r="R433" s="80"/>
      <c r="S433" s="8"/>
      <c r="T433" s="100"/>
      <c r="U433" s="100"/>
      <c r="V433" s="100"/>
      <c r="X433" s="80"/>
      <c r="Y433" s="80"/>
      <c r="Z433" s="80"/>
      <c r="AA433" s="8"/>
      <c r="AB433" s="80"/>
      <c r="AC433" s="80"/>
      <c r="AD433" s="80"/>
      <c r="AF433" s="80"/>
      <c r="AG433" s="80"/>
      <c r="AH433" s="80"/>
      <c r="AI433" s="8"/>
      <c r="AJ433" s="80"/>
      <c r="AK433" s="80"/>
      <c r="AL433" s="80"/>
      <c r="AN433" s="80"/>
      <c r="AO433" s="80"/>
      <c r="AP433" s="80"/>
      <c r="AR433" s="80"/>
      <c r="AS433" s="80"/>
      <c r="AT433" s="80"/>
      <c r="AV433" s="80"/>
      <c r="AW433" s="80"/>
      <c r="AX433" s="80"/>
    </row>
    <row r="434" spans="4:50" s="6" customFormat="1" x14ac:dyDescent="0.2">
      <c r="D434" s="8"/>
      <c r="E434" s="8"/>
      <c r="F434" s="8"/>
      <c r="G434" s="8"/>
      <c r="H434" s="8"/>
      <c r="I434" s="8"/>
      <c r="J434" s="8"/>
      <c r="K434" s="8"/>
      <c r="L434" s="80"/>
      <c r="M434" s="80"/>
      <c r="N434" s="80"/>
      <c r="O434" s="8"/>
      <c r="P434" s="80"/>
      <c r="Q434" s="80"/>
      <c r="R434" s="80"/>
      <c r="S434" s="8"/>
      <c r="T434" s="100"/>
      <c r="U434" s="100"/>
      <c r="V434" s="100"/>
      <c r="X434" s="80"/>
      <c r="Y434" s="80"/>
      <c r="Z434" s="80"/>
      <c r="AA434" s="8"/>
      <c r="AB434" s="80"/>
      <c r="AC434" s="80"/>
      <c r="AD434" s="80"/>
      <c r="AF434" s="80"/>
      <c r="AG434" s="80"/>
      <c r="AH434" s="80"/>
      <c r="AI434" s="8"/>
      <c r="AJ434" s="80"/>
      <c r="AK434" s="80"/>
      <c r="AL434" s="80"/>
      <c r="AN434" s="80"/>
      <c r="AO434" s="80"/>
      <c r="AP434" s="80"/>
      <c r="AR434" s="80"/>
      <c r="AS434" s="80"/>
      <c r="AT434" s="80"/>
      <c r="AV434" s="80"/>
      <c r="AW434" s="80"/>
      <c r="AX434" s="80"/>
    </row>
    <row r="435" spans="4:50" s="6" customFormat="1" x14ac:dyDescent="0.2">
      <c r="D435" s="8"/>
      <c r="E435" s="8"/>
      <c r="F435" s="8"/>
      <c r="G435" s="8"/>
      <c r="H435" s="8"/>
      <c r="I435" s="8"/>
      <c r="J435" s="8"/>
      <c r="K435" s="8"/>
      <c r="L435" s="80"/>
      <c r="M435" s="80"/>
      <c r="N435" s="80"/>
      <c r="O435" s="8"/>
      <c r="P435" s="80"/>
      <c r="Q435" s="80"/>
      <c r="R435" s="80"/>
      <c r="S435" s="8"/>
      <c r="T435" s="100"/>
      <c r="U435" s="100"/>
      <c r="V435" s="100"/>
      <c r="X435" s="80"/>
      <c r="Y435" s="80"/>
      <c r="Z435" s="80"/>
      <c r="AA435" s="8"/>
      <c r="AB435" s="80"/>
      <c r="AC435" s="80"/>
      <c r="AD435" s="80"/>
      <c r="AF435" s="80"/>
      <c r="AG435" s="80"/>
      <c r="AH435" s="80"/>
      <c r="AI435" s="8"/>
      <c r="AJ435" s="80"/>
      <c r="AK435" s="80"/>
      <c r="AL435" s="80"/>
      <c r="AN435" s="80"/>
      <c r="AO435" s="80"/>
      <c r="AP435" s="80"/>
      <c r="AR435" s="80"/>
      <c r="AS435" s="80"/>
      <c r="AT435" s="80"/>
      <c r="AV435" s="80"/>
      <c r="AW435" s="80"/>
      <c r="AX435" s="80"/>
    </row>
    <row r="436" spans="4:50" s="6" customFormat="1" x14ac:dyDescent="0.2">
      <c r="D436" s="8"/>
      <c r="E436" s="8"/>
      <c r="F436" s="8"/>
      <c r="G436" s="8"/>
      <c r="H436" s="8"/>
      <c r="I436" s="8"/>
      <c r="J436" s="8"/>
      <c r="K436" s="8"/>
      <c r="L436" s="80"/>
      <c r="M436" s="80"/>
      <c r="N436" s="80"/>
      <c r="O436" s="8"/>
      <c r="P436" s="80"/>
      <c r="Q436" s="80"/>
      <c r="R436" s="80"/>
      <c r="S436" s="8"/>
      <c r="T436" s="100"/>
      <c r="U436" s="100"/>
      <c r="V436" s="100"/>
      <c r="X436" s="80"/>
      <c r="Y436" s="80"/>
      <c r="Z436" s="80"/>
      <c r="AA436" s="8"/>
      <c r="AB436" s="80"/>
      <c r="AC436" s="80"/>
      <c r="AD436" s="80"/>
      <c r="AF436" s="80"/>
      <c r="AG436" s="80"/>
      <c r="AH436" s="80"/>
      <c r="AI436" s="8"/>
      <c r="AJ436" s="80"/>
      <c r="AK436" s="80"/>
      <c r="AL436" s="80"/>
      <c r="AN436" s="80"/>
      <c r="AO436" s="80"/>
      <c r="AP436" s="80"/>
      <c r="AR436" s="80"/>
      <c r="AS436" s="80"/>
      <c r="AT436" s="80"/>
      <c r="AV436" s="80"/>
      <c r="AW436" s="80"/>
      <c r="AX436" s="80"/>
    </row>
    <row r="437" spans="4:50" s="6" customFormat="1" x14ac:dyDescent="0.2">
      <c r="D437" s="8"/>
      <c r="E437" s="8"/>
      <c r="F437" s="8"/>
      <c r="G437" s="8"/>
      <c r="H437" s="8"/>
      <c r="I437" s="8"/>
      <c r="J437" s="8"/>
      <c r="K437" s="8"/>
      <c r="L437" s="80"/>
      <c r="M437" s="80"/>
      <c r="N437" s="80"/>
      <c r="O437" s="8"/>
      <c r="P437" s="80"/>
      <c r="Q437" s="80"/>
      <c r="R437" s="80"/>
      <c r="S437" s="8"/>
      <c r="T437" s="100"/>
      <c r="U437" s="100"/>
      <c r="V437" s="100"/>
      <c r="X437" s="80"/>
      <c r="Y437" s="80"/>
      <c r="Z437" s="80"/>
      <c r="AA437" s="8"/>
      <c r="AB437" s="80"/>
      <c r="AC437" s="80"/>
      <c r="AD437" s="80"/>
      <c r="AF437" s="80"/>
      <c r="AG437" s="80"/>
      <c r="AH437" s="80"/>
      <c r="AI437" s="8"/>
      <c r="AJ437" s="80"/>
      <c r="AK437" s="80"/>
      <c r="AL437" s="80"/>
      <c r="AN437" s="80"/>
      <c r="AO437" s="80"/>
      <c r="AP437" s="80"/>
      <c r="AR437" s="80"/>
      <c r="AS437" s="80"/>
      <c r="AT437" s="80"/>
      <c r="AV437" s="80"/>
      <c r="AW437" s="80"/>
      <c r="AX437" s="80"/>
    </row>
    <row r="438" spans="4:50" s="6" customFormat="1" x14ac:dyDescent="0.2">
      <c r="D438" s="8"/>
      <c r="E438" s="8"/>
      <c r="F438" s="8"/>
      <c r="G438" s="8"/>
      <c r="H438" s="8"/>
      <c r="I438" s="8"/>
      <c r="J438" s="8"/>
      <c r="K438" s="8"/>
      <c r="L438" s="80"/>
      <c r="M438" s="80"/>
      <c r="N438" s="80"/>
      <c r="O438" s="8"/>
      <c r="P438" s="80"/>
      <c r="Q438" s="80"/>
      <c r="R438" s="80"/>
      <c r="S438" s="8"/>
      <c r="T438" s="100"/>
      <c r="U438" s="100"/>
      <c r="V438" s="100"/>
      <c r="X438" s="80"/>
      <c r="Y438" s="80"/>
      <c r="Z438" s="80"/>
      <c r="AA438" s="8"/>
      <c r="AB438" s="80"/>
      <c r="AC438" s="80"/>
      <c r="AD438" s="80"/>
      <c r="AF438" s="80"/>
      <c r="AG438" s="80"/>
      <c r="AH438" s="80"/>
      <c r="AI438" s="8"/>
      <c r="AJ438" s="80"/>
      <c r="AK438" s="80"/>
      <c r="AL438" s="80"/>
      <c r="AN438" s="80"/>
      <c r="AO438" s="80"/>
      <c r="AP438" s="80"/>
      <c r="AR438" s="80"/>
      <c r="AS438" s="80"/>
      <c r="AT438" s="80"/>
      <c r="AV438" s="80"/>
      <c r="AW438" s="80"/>
      <c r="AX438" s="80"/>
    </row>
    <row r="439" spans="4:50" s="6" customFormat="1" x14ac:dyDescent="0.2">
      <c r="D439" s="8"/>
      <c r="E439" s="8"/>
      <c r="F439" s="8"/>
      <c r="G439" s="8"/>
      <c r="H439" s="8"/>
      <c r="I439" s="8"/>
      <c r="J439" s="8"/>
      <c r="K439" s="8"/>
      <c r="L439" s="80"/>
      <c r="M439" s="80"/>
      <c r="N439" s="80"/>
      <c r="O439" s="8"/>
      <c r="P439" s="80"/>
      <c r="Q439" s="80"/>
      <c r="R439" s="80"/>
      <c r="S439" s="8"/>
      <c r="T439" s="100"/>
      <c r="U439" s="100"/>
      <c r="V439" s="100"/>
      <c r="X439" s="80"/>
      <c r="Y439" s="80"/>
      <c r="Z439" s="80"/>
      <c r="AA439" s="8"/>
      <c r="AB439" s="80"/>
      <c r="AC439" s="80"/>
      <c r="AD439" s="80"/>
      <c r="AF439" s="80"/>
      <c r="AG439" s="80"/>
      <c r="AH439" s="80"/>
      <c r="AI439" s="8"/>
      <c r="AJ439" s="80"/>
      <c r="AK439" s="80"/>
      <c r="AL439" s="80"/>
      <c r="AN439" s="80"/>
      <c r="AO439" s="80"/>
      <c r="AP439" s="80"/>
      <c r="AR439" s="80"/>
      <c r="AS439" s="80"/>
      <c r="AT439" s="80"/>
      <c r="AV439" s="80"/>
      <c r="AW439" s="80"/>
      <c r="AX439" s="80"/>
    </row>
    <row r="440" spans="4:50" s="6" customFormat="1" x14ac:dyDescent="0.2">
      <c r="D440" s="8"/>
      <c r="E440" s="8"/>
      <c r="F440" s="8"/>
      <c r="G440" s="8"/>
      <c r="H440" s="8"/>
      <c r="I440" s="8"/>
      <c r="J440" s="8"/>
      <c r="K440" s="8"/>
      <c r="L440" s="80"/>
      <c r="M440" s="80"/>
      <c r="N440" s="80"/>
      <c r="O440" s="8"/>
      <c r="P440" s="80"/>
      <c r="Q440" s="80"/>
      <c r="R440" s="80"/>
      <c r="S440" s="8"/>
      <c r="T440" s="100"/>
      <c r="U440" s="100"/>
      <c r="V440" s="100"/>
      <c r="X440" s="80"/>
      <c r="Y440" s="80"/>
      <c r="Z440" s="80"/>
      <c r="AA440" s="8"/>
      <c r="AB440" s="80"/>
      <c r="AC440" s="80"/>
      <c r="AD440" s="80"/>
      <c r="AF440" s="80"/>
      <c r="AG440" s="80"/>
      <c r="AH440" s="80"/>
      <c r="AI440" s="8"/>
      <c r="AJ440" s="80"/>
      <c r="AK440" s="80"/>
      <c r="AL440" s="80"/>
      <c r="AN440" s="80"/>
      <c r="AO440" s="80"/>
      <c r="AP440" s="80"/>
      <c r="AR440" s="80"/>
      <c r="AS440" s="80"/>
      <c r="AT440" s="80"/>
      <c r="AV440" s="80"/>
      <c r="AW440" s="80"/>
      <c r="AX440" s="80"/>
    </row>
    <row r="441" spans="4:50" s="6" customFormat="1" x14ac:dyDescent="0.2">
      <c r="D441" s="8"/>
      <c r="E441" s="8"/>
      <c r="F441" s="8"/>
      <c r="G441" s="8"/>
      <c r="H441" s="8"/>
      <c r="I441" s="8"/>
      <c r="J441" s="8"/>
      <c r="K441" s="8"/>
      <c r="L441" s="80"/>
      <c r="M441" s="80"/>
      <c r="N441" s="80"/>
      <c r="O441" s="8"/>
      <c r="P441" s="80"/>
      <c r="Q441" s="80"/>
      <c r="R441" s="80"/>
      <c r="S441" s="8"/>
      <c r="T441" s="100"/>
      <c r="U441" s="100"/>
      <c r="V441" s="100"/>
      <c r="X441" s="80"/>
      <c r="Y441" s="80"/>
      <c r="Z441" s="80"/>
      <c r="AA441" s="8"/>
      <c r="AB441" s="80"/>
      <c r="AC441" s="80"/>
      <c r="AD441" s="80"/>
      <c r="AF441" s="80"/>
      <c r="AG441" s="80"/>
      <c r="AH441" s="80"/>
      <c r="AI441" s="8"/>
      <c r="AJ441" s="80"/>
      <c r="AK441" s="80"/>
      <c r="AL441" s="80"/>
      <c r="AN441" s="80"/>
      <c r="AO441" s="80"/>
      <c r="AP441" s="80"/>
      <c r="AR441" s="80"/>
      <c r="AS441" s="80"/>
      <c r="AT441" s="80"/>
      <c r="AV441" s="80"/>
      <c r="AW441" s="80"/>
      <c r="AX441" s="80"/>
    </row>
    <row r="442" spans="4:50" s="6" customFormat="1" x14ac:dyDescent="0.2">
      <c r="D442" s="8"/>
      <c r="E442" s="8"/>
      <c r="F442" s="8"/>
      <c r="G442" s="8"/>
      <c r="H442" s="8"/>
      <c r="I442" s="8"/>
      <c r="J442" s="8"/>
      <c r="K442" s="8"/>
      <c r="L442" s="80"/>
      <c r="M442" s="80"/>
      <c r="N442" s="80"/>
      <c r="O442" s="8"/>
      <c r="P442" s="80"/>
      <c r="Q442" s="80"/>
      <c r="R442" s="80"/>
      <c r="S442" s="8"/>
      <c r="T442" s="100"/>
      <c r="U442" s="100"/>
      <c r="V442" s="100"/>
      <c r="X442" s="80"/>
      <c r="Y442" s="80"/>
      <c r="Z442" s="80"/>
      <c r="AA442" s="8"/>
      <c r="AB442" s="80"/>
      <c r="AC442" s="80"/>
      <c r="AD442" s="80"/>
      <c r="AF442" s="80"/>
      <c r="AG442" s="80"/>
      <c r="AH442" s="80"/>
      <c r="AI442" s="8"/>
      <c r="AJ442" s="80"/>
      <c r="AK442" s="80"/>
      <c r="AL442" s="80"/>
      <c r="AN442" s="80"/>
      <c r="AO442" s="80"/>
      <c r="AP442" s="80"/>
      <c r="AR442" s="80"/>
      <c r="AS442" s="80"/>
      <c r="AT442" s="80"/>
      <c r="AV442" s="80"/>
      <c r="AW442" s="80"/>
      <c r="AX442" s="80"/>
    </row>
    <row r="443" spans="4:50" s="6" customFormat="1" x14ac:dyDescent="0.2">
      <c r="D443" s="8"/>
      <c r="E443" s="8"/>
      <c r="F443" s="8"/>
      <c r="G443" s="8"/>
      <c r="H443" s="8"/>
      <c r="I443" s="8"/>
      <c r="J443" s="8"/>
      <c r="K443" s="8"/>
      <c r="L443" s="80"/>
      <c r="M443" s="80"/>
      <c r="N443" s="80"/>
      <c r="O443" s="8"/>
      <c r="P443" s="80"/>
      <c r="Q443" s="80"/>
      <c r="R443" s="80"/>
      <c r="S443" s="8"/>
      <c r="T443" s="100"/>
      <c r="U443" s="100"/>
      <c r="V443" s="100"/>
      <c r="X443" s="80"/>
      <c r="Y443" s="80"/>
      <c r="Z443" s="80"/>
      <c r="AA443" s="8"/>
      <c r="AB443" s="80"/>
      <c r="AC443" s="80"/>
      <c r="AD443" s="80"/>
      <c r="AF443" s="80"/>
      <c r="AG443" s="80"/>
      <c r="AH443" s="80"/>
      <c r="AI443" s="8"/>
      <c r="AJ443" s="80"/>
      <c r="AK443" s="80"/>
      <c r="AL443" s="80"/>
      <c r="AN443" s="80"/>
      <c r="AO443" s="80"/>
      <c r="AP443" s="80"/>
      <c r="AR443" s="80"/>
      <c r="AS443" s="80"/>
      <c r="AT443" s="80"/>
      <c r="AV443" s="80"/>
      <c r="AW443" s="80"/>
      <c r="AX443" s="80"/>
    </row>
    <row r="444" spans="4:50" s="6" customFormat="1" x14ac:dyDescent="0.2">
      <c r="D444" s="8"/>
      <c r="E444" s="8"/>
      <c r="F444" s="8"/>
      <c r="G444" s="8"/>
      <c r="H444" s="8"/>
      <c r="I444" s="8"/>
      <c r="J444" s="8"/>
      <c r="K444" s="8"/>
      <c r="L444" s="80"/>
      <c r="M444" s="80"/>
      <c r="N444" s="80"/>
      <c r="O444" s="8"/>
      <c r="P444" s="80"/>
      <c r="Q444" s="80"/>
      <c r="R444" s="80"/>
      <c r="S444" s="8"/>
      <c r="T444" s="100"/>
      <c r="U444" s="100"/>
      <c r="V444" s="100"/>
      <c r="X444" s="80"/>
      <c r="Y444" s="80"/>
      <c r="Z444" s="80"/>
      <c r="AA444" s="8"/>
      <c r="AB444" s="80"/>
      <c r="AC444" s="80"/>
      <c r="AD444" s="80"/>
      <c r="AF444" s="80"/>
      <c r="AG444" s="80"/>
      <c r="AH444" s="80"/>
      <c r="AI444" s="8"/>
      <c r="AJ444" s="80"/>
      <c r="AK444" s="80"/>
      <c r="AL444" s="80"/>
      <c r="AN444" s="80"/>
      <c r="AO444" s="80"/>
      <c r="AP444" s="80"/>
      <c r="AR444" s="80"/>
      <c r="AS444" s="80"/>
      <c r="AT444" s="80"/>
      <c r="AV444" s="80"/>
      <c r="AW444" s="80"/>
      <c r="AX444" s="80"/>
    </row>
    <row r="445" spans="4:50" s="6" customFormat="1" x14ac:dyDescent="0.2">
      <c r="D445" s="8"/>
      <c r="E445" s="8"/>
      <c r="F445" s="8"/>
      <c r="G445" s="8"/>
      <c r="H445" s="8"/>
      <c r="I445" s="8"/>
      <c r="J445" s="8"/>
      <c r="K445" s="8"/>
      <c r="L445" s="80"/>
      <c r="M445" s="80"/>
      <c r="N445" s="80"/>
      <c r="O445" s="8"/>
      <c r="P445" s="80"/>
      <c r="Q445" s="80"/>
      <c r="R445" s="80"/>
      <c r="S445" s="8"/>
      <c r="T445" s="100"/>
      <c r="U445" s="100"/>
      <c r="V445" s="100"/>
      <c r="X445" s="80"/>
      <c r="Y445" s="80"/>
      <c r="Z445" s="80"/>
      <c r="AA445" s="8"/>
      <c r="AB445" s="80"/>
      <c r="AC445" s="80"/>
      <c r="AD445" s="80"/>
      <c r="AF445" s="80"/>
      <c r="AG445" s="80"/>
      <c r="AH445" s="80"/>
      <c r="AI445" s="8"/>
      <c r="AJ445" s="80"/>
      <c r="AK445" s="80"/>
      <c r="AL445" s="80"/>
      <c r="AN445" s="80"/>
      <c r="AO445" s="80"/>
      <c r="AP445" s="80"/>
      <c r="AR445" s="80"/>
      <c r="AS445" s="80"/>
      <c r="AT445" s="80"/>
      <c r="AV445" s="80"/>
      <c r="AW445" s="80"/>
      <c r="AX445" s="80"/>
    </row>
    <row r="446" spans="4:50" s="6" customFormat="1" x14ac:dyDescent="0.2">
      <c r="D446" s="8"/>
      <c r="E446" s="8"/>
      <c r="F446" s="8"/>
      <c r="G446" s="8"/>
      <c r="H446" s="8"/>
      <c r="I446" s="8"/>
      <c r="J446" s="8"/>
      <c r="K446" s="8"/>
      <c r="L446" s="80"/>
      <c r="M446" s="80"/>
      <c r="N446" s="80"/>
      <c r="O446" s="8"/>
      <c r="P446" s="80"/>
      <c r="Q446" s="80"/>
      <c r="R446" s="80"/>
      <c r="S446" s="8"/>
      <c r="T446" s="100"/>
      <c r="U446" s="100"/>
      <c r="V446" s="100"/>
      <c r="X446" s="80"/>
      <c r="Y446" s="80"/>
      <c r="Z446" s="80"/>
      <c r="AA446" s="8"/>
      <c r="AB446" s="80"/>
      <c r="AC446" s="80"/>
      <c r="AD446" s="80"/>
      <c r="AF446" s="80"/>
      <c r="AG446" s="80"/>
      <c r="AH446" s="80"/>
      <c r="AI446" s="8"/>
      <c r="AJ446" s="80"/>
      <c r="AK446" s="80"/>
      <c r="AL446" s="80"/>
      <c r="AN446" s="80"/>
      <c r="AO446" s="80"/>
      <c r="AP446" s="80"/>
      <c r="AR446" s="80"/>
      <c r="AS446" s="80"/>
      <c r="AT446" s="80"/>
      <c r="AV446" s="80"/>
      <c r="AW446" s="80"/>
      <c r="AX446" s="80"/>
    </row>
    <row r="447" spans="4:50" s="6" customFormat="1" x14ac:dyDescent="0.2">
      <c r="D447" s="8"/>
      <c r="E447" s="8"/>
      <c r="F447" s="8"/>
      <c r="G447" s="8"/>
      <c r="H447" s="8"/>
      <c r="I447" s="8"/>
      <c r="J447" s="8"/>
      <c r="K447" s="8"/>
      <c r="L447" s="80"/>
      <c r="M447" s="80"/>
      <c r="N447" s="80"/>
      <c r="O447" s="8"/>
      <c r="P447" s="80"/>
      <c r="Q447" s="80"/>
      <c r="R447" s="80"/>
      <c r="S447" s="8"/>
      <c r="T447" s="100"/>
      <c r="U447" s="100"/>
      <c r="V447" s="100"/>
      <c r="X447" s="80"/>
      <c r="Y447" s="80"/>
      <c r="Z447" s="80"/>
      <c r="AA447" s="8"/>
      <c r="AB447" s="80"/>
      <c r="AC447" s="80"/>
      <c r="AD447" s="80"/>
      <c r="AF447" s="80"/>
      <c r="AG447" s="80"/>
      <c r="AH447" s="80"/>
      <c r="AI447" s="8"/>
      <c r="AJ447" s="80"/>
      <c r="AK447" s="80"/>
      <c r="AL447" s="80"/>
      <c r="AN447" s="80"/>
      <c r="AO447" s="80"/>
      <c r="AP447" s="80"/>
      <c r="AR447" s="80"/>
      <c r="AS447" s="80"/>
      <c r="AT447" s="80"/>
      <c r="AV447" s="80"/>
      <c r="AW447" s="80"/>
      <c r="AX447" s="80"/>
    </row>
    <row r="448" spans="4:50" s="6" customFormat="1" x14ac:dyDescent="0.2">
      <c r="D448" s="8"/>
      <c r="E448" s="8"/>
      <c r="F448" s="8"/>
      <c r="G448" s="8"/>
      <c r="H448" s="8"/>
      <c r="I448" s="8"/>
      <c r="J448" s="8"/>
      <c r="K448" s="8"/>
      <c r="L448" s="80"/>
      <c r="M448" s="80"/>
      <c r="N448" s="80"/>
      <c r="O448" s="8"/>
      <c r="P448" s="80"/>
      <c r="Q448" s="80"/>
      <c r="R448" s="80"/>
      <c r="S448" s="8"/>
      <c r="T448" s="100"/>
      <c r="U448" s="100"/>
      <c r="V448" s="100"/>
      <c r="X448" s="80"/>
      <c r="Y448" s="80"/>
      <c r="Z448" s="80"/>
      <c r="AA448" s="8"/>
      <c r="AB448" s="80"/>
      <c r="AC448" s="80"/>
      <c r="AD448" s="80"/>
      <c r="AF448" s="80"/>
      <c r="AG448" s="80"/>
      <c r="AH448" s="80"/>
      <c r="AI448" s="8"/>
      <c r="AJ448" s="80"/>
      <c r="AK448" s="80"/>
      <c r="AL448" s="80"/>
      <c r="AN448" s="80"/>
      <c r="AO448" s="80"/>
      <c r="AP448" s="80"/>
      <c r="AR448" s="80"/>
      <c r="AS448" s="80"/>
      <c r="AT448" s="80"/>
      <c r="AV448" s="80"/>
      <c r="AW448" s="80"/>
      <c r="AX448" s="80"/>
    </row>
    <row r="449" spans="4:50" s="6" customFormat="1" x14ac:dyDescent="0.2">
      <c r="D449" s="8"/>
      <c r="E449" s="8"/>
      <c r="F449" s="8"/>
      <c r="G449" s="8"/>
      <c r="H449" s="8"/>
      <c r="I449" s="8"/>
      <c r="J449" s="8"/>
      <c r="K449" s="8"/>
      <c r="L449" s="80"/>
      <c r="M449" s="80"/>
      <c r="N449" s="80"/>
      <c r="O449" s="8"/>
      <c r="P449" s="80"/>
      <c r="Q449" s="80"/>
      <c r="R449" s="80"/>
      <c r="S449" s="8"/>
      <c r="T449" s="100"/>
      <c r="U449" s="100"/>
      <c r="V449" s="100"/>
      <c r="X449" s="80"/>
      <c r="Y449" s="80"/>
      <c r="Z449" s="80"/>
      <c r="AA449" s="8"/>
      <c r="AB449" s="80"/>
      <c r="AC449" s="80"/>
      <c r="AD449" s="80"/>
      <c r="AF449" s="80"/>
      <c r="AG449" s="80"/>
      <c r="AH449" s="80"/>
      <c r="AI449" s="8"/>
      <c r="AJ449" s="80"/>
      <c r="AK449" s="80"/>
      <c r="AL449" s="80"/>
      <c r="AN449" s="80"/>
      <c r="AO449" s="80"/>
      <c r="AP449" s="80"/>
      <c r="AR449" s="80"/>
      <c r="AS449" s="80"/>
      <c r="AT449" s="80"/>
      <c r="AV449" s="80"/>
      <c r="AW449" s="80"/>
      <c r="AX449" s="80"/>
    </row>
    <row r="450" spans="4:50" s="6" customFormat="1" x14ac:dyDescent="0.2">
      <c r="D450" s="8"/>
      <c r="E450" s="8"/>
      <c r="F450" s="8"/>
      <c r="G450" s="8"/>
      <c r="H450" s="8"/>
      <c r="I450" s="8"/>
      <c r="J450" s="8"/>
      <c r="K450" s="8"/>
      <c r="L450" s="80"/>
      <c r="M450" s="80"/>
      <c r="N450" s="80"/>
      <c r="O450" s="8"/>
      <c r="P450" s="80"/>
      <c r="Q450" s="80"/>
      <c r="R450" s="80"/>
      <c r="S450" s="8"/>
      <c r="T450" s="100"/>
      <c r="U450" s="100"/>
      <c r="V450" s="100"/>
      <c r="X450" s="80"/>
      <c r="Y450" s="80"/>
      <c r="Z450" s="80"/>
      <c r="AA450" s="8"/>
      <c r="AB450" s="80"/>
      <c r="AC450" s="80"/>
      <c r="AD450" s="80"/>
      <c r="AF450" s="80"/>
      <c r="AG450" s="80"/>
      <c r="AH450" s="80"/>
      <c r="AI450" s="8"/>
      <c r="AJ450" s="80"/>
      <c r="AK450" s="80"/>
      <c r="AL450" s="80"/>
      <c r="AN450" s="80"/>
      <c r="AO450" s="80"/>
      <c r="AP450" s="80"/>
      <c r="AR450" s="80"/>
      <c r="AS450" s="80"/>
      <c r="AT450" s="80"/>
      <c r="AV450" s="80"/>
      <c r="AW450" s="80"/>
      <c r="AX450" s="80"/>
    </row>
    <row r="451" spans="4:50" s="6" customFormat="1" x14ac:dyDescent="0.2">
      <c r="D451" s="8"/>
      <c r="E451" s="8"/>
      <c r="F451" s="8"/>
      <c r="G451" s="8"/>
      <c r="H451" s="8"/>
      <c r="I451" s="8"/>
      <c r="J451" s="8"/>
      <c r="K451" s="8"/>
      <c r="L451" s="80"/>
      <c r="M451" s="80"/>
      <c r="N451" s="80"/>
      <c r="O451" s="8"/>
      <c r="P451" s="80"/>
      <c r="Q451" s="80"/>
      <c r="R451" s="80"/>
      <c r="S451" s="8"/>
      <c r="T451" s="100"/>
      <c r="U451" s="100"/>
      <c r="V451" s="100"/>
      <c r="X451" s="80"/>
      <c r="Y451" s="80"/>
      <c r="Z451" s="80"/>
      <c r="AA451" s="8"/>
      <c r="AB451" s="80"/>
      <c r="AC451" s="80"/>
      <c r="AD451" s="80"/>
      <c r="AF451" s="80"/>
      <c r="AG451" s="80"/>
      <c r="AH451" s="80"/>
      <c r="AI451" s="8"/>
      <c r="AJ451" s="80"/>
      <c r="AK451" s="80"/>
      <c r="AL451" s="80"/>
      <c r="AN451" s="80"/>
      <c r="AO451" s="80"/>
      <c r="AP451" s="80"/>
      <c r="AR451" s="80"/>
      <c r="AS451" s="80"/>
      <c r="AT451" s="80"/>
      <c r="AV451" s="80"/>
      <c r="AW451" s="80"/>
      <c r="AX451" s="80"/>
    </row>
    <row r="452" spans="4:50" s="6" customFormat="1" x14ac:dyDescent="0.2">
      <c r="D452" s="8"/>
      <c r="E452" s="8"/>
      <c r="F452" s="8"/>
      <c r="G452" s="8"/>
      <c r="H452" s="8"/>
      <c r="I452" s="8"/>
      <c r="J452" s="8"/>
      <c r="K452" s="8"/>
      <c r="L452" s="80"/>
      <c r="M452" s="80"/>
      <c r="N452" s="80"/>
      <c r="O452" s="8"/>
      <c r="P452" s="80"/>
      <c r="Q452" s="80"/>
      <c r="R452" s="80"/>
      <c r="S452" s="8"/>
      <c r="T452" s="100"/>
      <c r="U452" s="100"/>
      <c r="V452" s="100"/>
      <c r="X452" s="80"/>
      <c r="Y452" s="80"/>
      <c r="Z452" s="80"/>
      <c r="AA452" s="8"/>
      <c r="AB452" s="80"/>
      <c r="AC452" s="80"/>
      <c r="AD452" s="80"/>
      <c r="AF452" s="80"/>
      <c r="AG452" s="80"/>
      <c r="AH452" s="80"/>
      <c r="AI452" s="8"/>
      <c r="AJ452" s="80"/>
      <c r="AK452" s="80"/>
      <c r="AL452" s="80"/>
      <c r="AN452" s="80"/>
      <c r="AO452" s="80"/>
      <c r="AP452" s="80"/>
      <c r="AR452" s="80"/>
      <c r="AS452" s="80"/>
      <c r="AT452" s="80"/>
      <c r="AV452" s="80"/>
      <c r="AW452" s="80"/>
      <c r="AX452" s="80"/>
    </row>
    <row r="453" spans="4:50" s="6" customFormat="1" x14ac:dyDescent="0.2">
      <c r="D453" s="8"/>
      <c r="E453" s="8"/>
      <c r="F453" s="8"/>
      <c r="G453" s="8"/>
      <c r="H453" s="8"/>
      <c r="I453" s="8"/>
      <c r="J453" s="8"/>
      <c r="K453" s="8"/>
      <c r="L453" s="80"/>
      <c r="M453" s="80"/>
      <c r="N453" s="80"/>
      <c r="O453" s="8"/>
      <c r="P453" s="80"/>
      <c r="Q453" s="80"/>
      <c r="R453" s="80"/>
      <c r="S453" s="8"/>
      <c r="T453" s="100"/>
      <c r="U453" s="100"/>
      <c r="V453" s="100"/>
      <c r="X453" s="80"/>
      <c r="Y453" s="80"/>
      <c r="Z453" s="80"/>
      <c r="AA453" s="8"/>
      <c r="AB453" s="80"/>
      <c r="AC453" s="80"/>
      <c r="AD453" s="80"/>
      <c r="AF453" s="80"/>
      <c r="AG453" s="80"/>
      <c r="AH453" s="80"/>
      <c r="AI453" s="8"/>
      <c r="AJ453" s="80"/>
      <c r="AK453" s="80"/>
      <c r="AL453" s="80"/>
      <c r="AN453" s="80"/>
      <c r="AO453" s="80"/>
      <c r="AP453" s="80"/>
      <c r="AR453" s="80"/>
      <c r="AS453" s="80"/>
      <c r="AT453" s="80"/>
      <c r="AV453" s="80"/>
      <c r="AW453" s="80"/>
      <c r="AX453" s="80"/>
    </row>
    <row r="454" spans="4:50" s="6" customFormat="1" x14ac:dyDescent="0.2">
      <c r="D454" s="8"/>
      <c r="E454" s="8"/>
      <c r="F454" s="8"/>
      <c r="G454" s="8"/>
      <c r="H454" s="8"/>
      <c r="I454" s="8"/>
      <c r="J454" s="8"/>
      <c r="K454" s="8"/>
      <c r="L454" s="80"/>
      <c r="M454" s="80"/>
      <c r="N454" s="80"/>
      <c r="O454" s="8"/>
      <c r="P454" s="80"/>
      <c r="Q454" s="80"/>
      <c r="R454" s="80"/>
      <c r="S454" s="8"/>
      <c r="T454" s="100"/>
      <c r="U454" s="100"/>
      <c r="V454" s="100"/>
      <c r="X454" s="80"/>
      <c r="Y454" s="80"/>
      <c r="Z454" s="80"/>
      <c r="AA454" s="8"/>
      <c r="AB454" s="80"/>
      <c r="AC454" s="80"/>
      <c r="AD454" s="80"/>
      <c r="AF454" s="80"/>
      <c r="AG454" s="80"/>
      <c r="AH454" s="80"/>
      <c r="AI454" s="8"/>
      <c r="AJ454" s="80"/>
      <c r="AK454" s="80"/>
      <c r="AL454" s="80"/>
      <c r="AN454" s="80"/>
      <c r="AO454" s="80"/>
      <c r="AP454" s="80"/>
      <c r="AR454" s="80"/>
      <c r="AS454" s="80"/>
      <c r="AT454" s="80"/>
      <c r="AV454" s="80"/>
      <c r="AW454" s="80"/>
      <c r="AX454" s="80"/>
    </row>
    <row r="455" spans="4:50" s="6" customFormat="1" x14ac:dyDescent="0.2">
      <c r="D455" s="8"/>
      <c r="E455" s="8"/>
      <c r="F455" s="8"/>
      <c r="G455" s="8"/>
      <c r="H455" s="8"/>
      <c r="I455" s="8"/>
      <c r="J455" s="8"/>
      <c r="K455" s="8"/>
      <c r="L455" s="80"/>
      <c r="M455" s="80"/>
      <c r="N455" s="80"/>
      <c r="O455" s="8"/>
      <c r="P455" s="80"/>
      <c r="Q455" s="80"/>
      <c r="R455" s="80"/>
      <c r="S455" s="8"/>
      <c r="T455" s="100"/>
      <c r="U455" s="100"/>
      <c r="V455" s="100"/>
      <c r="X455" s="80"/>
      <c r="Y455" s="80"/>
      <c r="Z455" s="80"/>
      <c r="AA455" s="8"/>
      <c r="AB455" s="80"/>
      <c r="AC455" s="80"/>
      <c r="AD455" s="80"/>
      <c r="AF455" s="80"/>
      <c r="AG455" s="80"/>
      <c r="AH455" s="80"/>
      <c r="AI455" s="8"/>
      <c r="AJ455" s="80"/>
      <c r="AK455" s="80"/>
      <c r="AL455" s="80"/>
      <c r="AN455" s="80"/>
      <c r="AO455" s="80"/>
      <c r="AP455" s="80"/>
      <c r="AR455" s="80"/>
      <c r="AS455" s="80"/>
      <c r="AT455" s="80"/>
      <c r="AV455" s="80"/>
      <c r="AW455" s="80"/>
      <c r="AX455" s="80"/>
    </row>
    <row r="456" spans="4:50" s="6" customFormat="1" x14ac:dyDescent="0.2">
      <c r="D456" s="8"/>
      <c r="E456" s="8"/>
      <c r="F456" s="8"/>
      <c r="G456" s="8"/>
      <c r="H456" s="8"/>
      <c r="I456" s="8"/>
      <c r="J456" s="8"/>
      <c r="K456" s="8"/>
      <c r="L456" s="80"/>
      <c r="M456" s="80"/>
      <c r="N456" s="80"/>
      <c r="O456" s="8"/>
      <c r="P456" s="80"/>
      <c r="Q456" s="80"/>
      <c r="R456" s="80"/>
      <c r="S456" s="8"/>
      <c r="T456" s="100"/>
      <c r="U456" s="100"/>
      <c r="V456" s="100"/>
      <c r="X456" s="80"/>
      <c r="Y456" s="80"/>
      <c r="Z456" s="80"/>
      <c r="AA456" s="8"/>
      <c r="AB456" s="80"/>
      <c r="AC456" s="80"/>
      <c r="AD456" s="80"/>
      <c r="AF456" s="80"/>
      <c r="AG456" s="80"/>
      <c r="AH456" s="80"/>
      <c r="AI456" s="8"/>
      <c r="AJ456" s="80"/>
      <c r="AK456" s="80"/>
      <c r="AL456" s="80"/>
      <c r="AN456" s="80"/>
      <c r="AO456" s="80"/>
      <c r="AP456" s="80"/>
      <c r="AR456" s="80"/>
      <c r="AS456" s="80"/>
      <c r="AT456" s="80"/>
      <c r="AV456" s="80"/>
      <c r="AW456" s="80"/>
      <c r="AX456" s="80"/>
    </row>
    <row r="457" spans="4:50" s="6" customFormat="1" x14ac:dyDescent="0.2">
      <c r="D457" s="8"/>
      <c r="E457" s="8"/>
      <c r="F457" s="8"/>
      <c r="G457" s="8"/>
      <c r="H457" s="8"/>
      <c r="I457" s="8"/>
      <c r="J457" s="8"/>
      <c r="K457" s="8"/>
      <c r="L457" s="80"/>
      <c r="M457" s="80"/>
      <c r="N457" s="80"/>
      <c r="O457" s="8"/>
      <c r="P457" s="80"/>
      <c r="Q457" s="80"/>
      <c r="R457" s="80"/>
      <c r="S457" s="8"/>
      <c r="T457" s="100"/>
      <c r="U457" s="100"/>
      <c r="V457" s="100"/>
      <c r="X457" s="80"/>
      <c r="Y457" s="80"/>
      <c r="Z457" s="80"/>
      <c r="AA457" s="8"/>
      <c r="AB457" s="80"/>
      <c r="AC457" s="80"/>
      <c r="AD457" s="80"/>
      <c r="AF457" s="80"/>
      <c r="AG457" s="80"/>
      <c r="AH457" s="80"/>
      <c r="AI457" s="8"/>
      <c r="AJ457" s="80"/>
      <c r="AK457" s="80"/>
      <c r="AL457" s="80"/>
      <c r="AN457" s="80"/>
      <c r="AO457" s="80"/>
      <c r="AP457" s="80"/>
      <c r="AR457" s="80"/>
      <c r="AS457" s="80"/>
      <c r="AT457" s="80"/>
      <c r="AV457" s="80"/>
      <c r="AW457" s="80"/>
      <c r="AX457" s="80"/>
    </row>
    <row r="458" spans="4:50" s="6" customFormat="1" x14ac:dyDescent="0.2">
      <c r="D458" s="8"/>
      <c r="E458" s="8"/>
      <c r="F458" s="8"/>
      <c r="G458" s="8"/>
      <c r="H458" s="8"/>
      <c r="I458" s="8"/>
      <c r="J458" s="8"/>
      <c r="K458" s="8"/>
      <c r="L458" s="80"/>
      <c r="M458" s="80"/>
      <c r="N458" s="80"/>
      <c r="O458" s="8"/>
      <c r="P458" s="80"/>
      <c r="Q458" s="80"/>
      <c r="R458" s="80"/>
      <c r="S458" s="8"/>
      <c r="T458" s="100"/>
      <c r="U458" s="100"/>
      <c r="V458" s="100"/>
      <c r="X458" s="80"/>
      <c r="Y458" s="80"/>
      <c r="Z458" s="80"/>
      <c r="AA458" s="8"/>
      <c r="AB458" s="80"/>
      <c r="AC458" s="80"/>
      <c r="AD458" s="80"/>
      <c r="AF458" s="80"/>
      <c r="AG458" s="80"/>
      <c r="AH458" s="80"/>
      <c r="AI458" s="8"/>
      <c r="AJ458" s="80"/>
      <c r="AK458" s="80"/>
      <c r="AL458" s="80"/>
      <c r="AN458" s="80"/>
      <c r="AO458" s="80"/>
      <c r="AP458" s="80"/>
      <c r="AR458" s="80"/>
      <c r="AS458" s="80"/>
      <c r="AT458" s="80"/>
      <c r="AV458" s="80"/>
      <c r="AW458" s="80"/>
      <c r="AX458" s="80"/>
    </row>
    <row r="459" spans="4:50" s="6" customFormat="1" x14ac:dyDescent="0.2">
      <c r="D459" s="8"/>
      <c r="E459" s="8"/>
      <c r="F459" s="8"/>
      <c r="G459" s="8"/>
      <c r="H459" s="8"/>
      <c r="I459" s="8"/>
      <c r="J459" s="8"/>
      <c r="K459" s="8"/>
      <c r="L459" s="80"/>
      <c r="M459" s="80"/>
      <c r="N459" s="80"/>
      <c r="O459" s="8"/>
      <c r="P459" s="80"/>
      <c r="Q459" s="80"/>
      <c r="R459" s="80"/>
      <c r="S459" s="8"/>
      <c r="T459" s="100"/>
      <c r="U459" s="100"/>
      <c r="V459" s="100"/>
      <c r="X459" s="80"/>
      <c r="Y459" s="80"/>
      <c r="Z459" s="80"/>
      <c r="AA459" s="8"/>
      <c r="AB459" s="80"/>
      <c r="AC459" s="80"/>
      <c r="AD459" s="80"/>
      <c r="AF459" s="80"/>
      <c r="AG459" s="80"/>
      <c r="AH459" s="80"/>
      <c r="AI459" s="8"/>
      <c r="AJ459" s="80"/>
      <c r="AK459" s="80"/>
      <c r="AL459" s="80"/>
      <c r="AN459" s="80"/>
      <c r="AO459" s="80"/>
      <c r="AP459" s="80"/>
      <c r="AR459" s="80"/>
      <c r="AS459" s="80"/>
      <c r="AT459" s="80"/>
      <c r="AV459" s="80"/>
      <c r="AW459" s="80"/>
      <c r="AX459" s="80"/>
    </row>
    <row r="460" spans="4:50" s="6" customFormat="1" x14ac:dyDescent="0.2">
      <c r="D460" s="8"/>
      <c r="E460" s="8"/>
      <c r="F460" s="8"/>
      <c r="G460" s="8"/>
      <c r="H460" s="8"/>
      <c r="I460" s="8"/>
      <c r="J460" s="8"/>
      <c r="K460" s="8"/>
      <c r="L460" s="80"/>
      <c r="M460" s="80"/>
      <c r="N460" s="80"/>
      <c r="O460" s="8"/>
      <c r="P460" s="80"/>
      <c r="Q460" s="80"/>
      <c r="R460" s="80"/>
      <c r="S460" s="8"/>
      <c r="T460" s="100"/>
      <c r="U460" s="100"/>
      <c r="V460" s="100"/>
      <c r="X460" s="80"/>
      <c r="Y460" s="80"/>
      <c r="Z460" s="80"/>
      <c r="AA460" s="8"/>
      <c r="AB460" s="80"/>
      <c r="AC460" s="80"/>
      <c r="AD460" s="80"/>
      <c r="AF460" s="80"/>
      <c r="AG460" s="80"/>
      <c r="AH460" s="80"/>
      <c r="AI460" s="8"/>
      <c r="AJ460" s="80"/>
      <c r="AK460" s="80"/>
      <c r="AL460" s="80"/>
      <c r="AN460" s="80"/>
      <c r="AO460" s="80"/>
      <c r="AP460" s="80"/>
      <c r="AR460" s="80"/>
      <c r="AS460" s="80"/>
      <c r="AT460" s="80"/>
      <c r="AV460" s="80"/>
      <c r="AW460" s="80"/>
      <c r="AX460" s="80"/>
    </row>
    <row r="461" spans="4:50" s="6" customFormat="1" x14ac:dyDescent="0.2">
      <c r="D461" s="8"/>
      <c r="E461" s="8"/>
      <c r="F461" s="8"/>
      <c r="G461" s="8"/>
      <c r="H461" s="8"/>
      <c r="I461" s="8"/>
      <c r="J461" s="8"/>
      <c r="K461" s="8"/>
      <c r="L461" s="80"/>
      <c r="M461" s="80"/>
      <c r="N461" s="80"/>
      <c r="O461" s="8"/>
      <c r="P461" s="80"/>
      <c r="Q461" s="80"/>
      <c r="R461" s="80"/>
      <c r="S461" s="8"/>
      <c r="T461" s="100"/>
      <c r="U461" s="100"/>
      <c r="V461" s="100"/>
      <c r="X461" s="80"/>
      <c r="Y461" s="80"/>
      <c r="Z461" s="80"/>
      <c r="AA461" s="8"/>
      <c r="AB461" s="80"/>
      <c r="AC461" s="80"/>
      <c r="AD461" s="80"/>
      <c r="AF461" s="80"/>
      <c r="AG461" s="80"/>
      <c r="AH461" s="80"/>
      <c r="AI461" s="8"/>
      <c r="AJ461" s="80"/>
      <c r="AK461" s="80"/>
      <c r="AL461" s="80"/>
      <c r="AN461" s="80"/>
      <c r="AO461" s="80"/>
      <c r="AP461" s="80"/>
      <c r="AR461" s="80"/>
      <c r="AS461" s="80"/>
      <c r="AT461" s="80"/>
      <c r="AV461" s="80"/>
      <c r="AW461" s="80"/>
      <c r="AX461" s="80"/>
    </row>
    <row r="462" spans="4:50" s="6" customFormat="1" x14ac:dyDescent="0.2">
      <c r="D462" s="8"/>
      <c r="E462" s="8"/>
      <c r="F462" s="8"/>
      <c r="G462" s="8"/>
      <c r="H462" s="8"/>
      <c r="I462" s="8"/>
      <c r="J462" s="8"/>
      <c r="K462" s="8"/>
      <c r="L462" s="80"/>
      <c r="M462" s="80"/>
      <c r="N462" s="80"/>
      <c r="O462" s="8"/>
      <c r="P462" s="80"/>
      <c r="Q462" s="80"/>
      <c r="R462" s="80"/>
      <c r="S462" s="8"/>
      <c r="T462" s="100"/>
      <c r="U462" s="100"/>
      <c r="V462" s="100"/>
      <c r="X462" s="80"/>
      <c r="Y462" s="80"/>
      <c r="Z462" s="80"/>
      <c r="AA462" s="8"/>
      <c r="AB462" s="80"/>
      <c r="AC462" s="80"/>
      <c r="AD462" s="80"/>
      <c r="AF462" s="80"/>
      <c r="AG462" s="80"/>
      <c r="AH462" s="80"/>
      <c r="AI462" s="8"/>
      <c r="AJ462" s="80"/>
      <c r="AK462" s="80"/>
      <c r="AL462" s="80"/>
      <c r="AN462" s="80"/>
      <c r="AO462" s="80"/>
      <c r="AP462" s="80"/>
      <c r="AR462" s="80"/>
      <c r="AS462" s="80"/>
      <c r="AT462" s="80"/>
      <c r="AV462" s="80"/>
      <c r="AW462" s="80"/>
      <c r="AX462" s="80"/>
    </row>
    <row r="463" spans="4:50" s="6" customFormat="1" x14ac:dyDescent="0.2">
      <c r="D463" s="8"/>
      <c r="E463" s="8"/>
      <c r="F463" s="8"/>
      <c r="G463" s="8"/>
      <c r="H463" s="8"/>
      <c r="I463" s="8"/>
      <c r="J463" s="8"/>
      <c r="K463" s="8"/>
      <c r="L463" s="80"/>
      <c r="M463" s="80"/>
      <c r="N463" s="80"/>
      <c r="O463" s="8"/>
      <c r="P463" s="80"/>
      <c r="Q463" s="80"/>
      <c r="R463" s="80"/>
      <c r="S463" s="8"/>
      <c r="T463" s="100"/>
      <c r="U463" s="100"/>
      <c r="V463" s="100"/>
      <c r="X463" s="80"/>
      <c r="Y463" s="80"/>
      <c r="Z463" s="80"/>
      <c r="AA463" s="8"/>
      <c r="AB463" s="80"/>
      <c r="AC463" s="80"/>
      <c r="AD463" s="80"/>
      <c r="AF463" s="80"/>
      <c r="AG463" s="80"/>
      <c r="AH463" s="80"/>
      <c r="AI463" s="8"/>
      <c r="AJ463" s="80"/>
      <c r="AK463" s="80"/>
      <c r="AL463" s="80"/>
      <c r="AN463" s="80"/>
      <c r="AO463" s="80"/>
      <c r="AP463" s="80"/>
      <c r="AR463" s="80"/>
      <c r="AS463" s="80"/>
      <c r="AT463" s="80"/>
      <c r="AV463" s="80"/>
      <c r="AW463" s="80"/>
      <c r="AX463" s="80"/>
    </row>
    <row r="464" spans="4:50" s="6" customFormat="1" x14ac:dyDescent="0.2">
      <c r="D464" s="8"/>
      <c r="E464" s="8"/>
      <c r="F464" s="8"/>
      <c r="G464" s="8"/>
      <c r="H464" s="8"/>
      <c r="I464" s="8"/>
      <c r="J464" s="8"/>
      <c r="K464" s="8"/>
      <c r="L464" s="80"/>
      <c r="M464" s="80"/>
      <c r="N464" s="80"/>
      <c r="O464" s="8"/>
      <c r="P464" s="80"/>
      <c r="Q464" s="80"/>
      <c r="R464" s="80"/>
      <c r="S464" s="8"/>
      <c r="T464" s="100"/>
      <c r="U464" s="100"/>
      <c r="V464" s="100"/>
      <c r="X464" s="80"/>
      <c r="Y464" s="80"/>
      <c r="Z464" s="80"/>
      <c r="AA464" s="8"/>
      <c r="AB464" s="80"/>
      <c r="AC464" s="80"/>
      <c r="AD464" s="80"/>
      <c r="AF464" s="80"/>
      <c r="AG464" s="80"/>
      <c r="AH464" s="80"/>
      <c r="AI464" s="8"/>
      <c r="AJ464" s="80"/>
      <c r="AK464" s="80"/>
      <c r="AL464" s="80"/>
      <c r="AN464" s="80"/>
      <c r="AO464" s="80"/>
      <c r="AP464" s="80"/>
      <c r="AR464" s="80"/>
      <c r="AS464" s="80"/>
      <c r="AT464" s="80"/>
      <c r="AV464" s="80"/>
      <c r="AW464" s="80"/>
      <c r="AX464" s="80"/>
    </row>
    <row r="465" spans="4:50" s="6" customFormat="1" x14ac:dyDescent="0.2">
      <c r="D465" s="8"/>
      <c r="E465" s="8"/>
      <c r="F465" s="8"/>
      <c r="G465" s="8"/>
      <c r="H465" s="8"/>
      <c r="I465" s="8"/>
      <c r="J465" s="8"/>
      <c r="K465" s="8"/>
      <c r="L465" s="80"/>
      <c r="M465" s="80"/>
      <c r="N465" s="80"/>
      <c r="O465" s="8"/>
      <c r="P465" s="80"/>
      <c r="Q465" s="80"/>
      <c r="R465" s="80"/>
      <c r="S465" s="8"/>
      <c r="T465" s="100"/>
      <c r="U465" s="100"/>
      <c r="V465" s="100"/>
      <c r="X465" s="80"/>
      <c r="Y465" s="80"/>
      <c r="Z465" s="80"/>
      <c r="AA465" s="8"/>
      <c r="AB465" s="80"/>
      <c r="AC465" s="80"/>
      <c r="AD465" s="80"/>
      <c r="AF465" s="80"/>
      <c r="AG465" s="80"/>
      <c r="AH465" s="80"/>
      <c r="AI465" s="8"/>
      <c r="AJ465" s="80"/>
      <c r="AK465" s="80"/>
      <c r="AL465" s="80"/>
      <c r="AN465" s="80"/>
      <c r="AO465" s="80"/>
      <c r="AP465" s="80"/>
      <c r="AR465" s="80"/>
      <c r="AS465" s="80"/>
      <c r="AT465" s="80"/>
      <c r="AV465" s="80"/>
      <c r="AW465" s="80"/>
      <c r="AX465" s="80"/>
    </row>
    <row r="466" spans="4:50" s="6" customFormat="1" x14ac:dyDescent="0.2">
      <c r="D466" s="8"/>
      <c r="E466" s="8"/>
      <c r="F466" s="8"/>
      <c r="G466" s="8"/>
      <c r="H466" s="8"/>
      <c r="I466" s="8"/>
      <c r="J466" s="8"/>
      <c r="K466" s="8"/>
      <c r="L466" s="80"/>
      <c r="M466" s="80"/>
      <c r="N466" s="80"/>
      <c r="O466" s="8"/>
      <c r="P466" s="80"/>
      <c r="Q466" s="80"/>
      <c r="R466" s="80"/>
      <c r="S466" s="8"/>
      <c r="T466" s="100"/>
      <c r="U466" s="100"/>
      <c r="V466" s="100"/>
      <c r="X466" s="80"/>
      <c r="Y466" s="80"/>
      <c r="Z466" s="80"/>
      <c r="AA466" s="8"/>
      <c r="AB466" s="80"/>
      <c r="AC466" s="80"/>
      <c r="AD466" s="80"/>
      <c r="AF466" s="80"/>
      <c r="AG466" s="80"/>
      <c r="AH466" s="80"/>
      <c r="AI466" s="8"/>
      <c r="AJ466" s="80"/>
      <c r="AK466" s="80"/>
      <c r="AL466" s="80"/>
      <c r="AN466" s="80"/>
      <c r="AO466" s="80"/>
      <c r="AP466" s="80"/>
      <c r="AR466" s="80"/>
      <c r="AS466" s="80"/>
      <c r="AT466" s="80"/>
      <c r="AV466" s="80"/>
      <c r="AW466" s="80"/>
      <c r="AX466" s="80"/>
    </row>
    <row r="467" spans="4:50" s="6" customFormat="1" x14ac:dyDescent="0.2">
      <c r="D467" s="8"/>
      <c r="E467" s="8"/>
      <c r="F467" s="8"/>
      <c r="G467" s="8"/>
      <c r="H467" s="8"/>
      <c r="I467" s="8"/>
      <c r="J467" s="8"/>
      <c r="K467" s="8"/>
      <c r="L467" s="80"/>
      <c r="M467" s="80"/>
      <c r="N467" s="80"/>
      <c r="O467" s="8"/>
      <c r="P467" s="80"/>
      <c r="Q467" s="80"/>
      <c r="R467" s="80"/>
      <c r="S467" s="8"/>
      <c r="T467" s="100"/>
      <c r="U467" s="100"/>
      <c r="V467" s="100"/>
      <c r="X467" s="80"/>
      <c r="Y467" s="80"/>
      <c r="Z467" s="80"/>
      <c r="AA467" s="8"/>
      <c r="AB467" s="80"/>
      <c r="AC467" s="80"/>
      <c r="AD467" s="80"/>
      <c r="AF467" s="80"/>
      <c r="AG467" s="80"/>
      <c r="AH467" s="80"/>
      <c r="AI467" s="8"/>
      <c r="AJ467" s="80"/>
      <c r="AK467" s="80"/>
      <c r="AL467" s="80"/>
      <c r="AN467" s="80"/>
      <c r="AO467" s="80"/>
      <c r="AP467" s="80"/>
      <c r="AR467" s="80"/>
      <c r="AS467" s="80"/>
      <c r="AT467" s="80"/>
      <c r="AV467" s="80"/>
      <c r="AW467" s="80"/>
      <c r="AX467" s="80"/>
    </row>
    <row r="468" spans="4:50" s="6" customFormat="1" x14ac:dyDescent="0.2">
      <c r="D468" s="8"/>
      <c r="E468" s="8"/>
      <c r="F468" s="8"/>
      <c r="G468" s="8"/>
      <c r="H468" s="8"/>
      <c r="I468" s="8"/>
      <c r="J468" s="8"/>
      <c r="K468" s="8"/>
      <c r="L468" s="80"/>
      <c r="M468" s="80"/>
      <c r="N468" s="80"/>
      <c r="O468" s="8"/>
      <c r="P468" s="80"/>
      <c r="Q468" s="80"/>
      <c r="R468" s="80"/>
      <c r="S468" s="8"/>
      <c r="T468" s="100"/>
      <c r="U468" s="100"/>
      <c r="V468" s="100"/>
      <c r="X468" s="80"/>
      <c r="Y468" s="80"/>
      <c r="Z468" s="80"/>
      <c r="AA468" s="8"/>
      <c r="AB468" s="80"/>
      <c r="AC468" s="80"/>
      <c r="AD468" s="80"/>
      <c r="AF468" s="80"/>
      <c r="AG468" s="80"/>
      <c r="AH468" s="80"/>
      <c r="AI468" s="8"/>
      <c r="AJ468" s="80"/>
      <c r="AK468" s="80"/>
      <c r="AL468" s="80"/>
      <c r="AN468" s="80"/>
      <c r="AO468" s="80"/>
      <c r="AP468" s="80"/>
      <c r="AR468" s="80"/>
      <c r="AS468" s="80"/>
      <c r="AT468" s="80"/>
      <c r="AV468" s="80"/>
      <c r="AW468" s="80"/>
      <c r="AX468" s="80"/>
    </row>
    <row r="469" spans="4:50" s="6" customFormat="1" x14ac:dyDescent="0.2">
      <c r="D469" s="8"/>
      <c r="E469" s="8"/>
      <c r="F469" s="8"/>
      <c r="G469" s="8"/>
      <c r="H469" s="8"/>
      <c r="I469" s="8"/>
      <c r="J469" s="8"/>
      <c r="K469" s="8"/>
      <c r="L469" s="80"/>
      <c r="M469" s="80"/>
      <c r="N469" s="80"/>
      <c r="O469" s="8"/>
      <c r="P469" s="80"/>
      <c r="Q469" s="80"/>
      <c r="R469" s="80"/>
      <c r="S469" s="8"/>
      <c r="T469" s="100"/>
      <c r="U469" s="100"/>
      <c r="V469" s="100"/>
      <c r="X469" s="80"/>
      <c r="Y469" s="80"/>
      <c r="Z469" s="80"/>
      <c r="AA469" s="8"/>
      <c r="AB469" s="80"/>
      <c r="AC469" s="80"/>
      <c r="AD469" s="80"/>
      <c r="AF469" s="80"/>
      <c r="AG469" s="80"/>
      <c r="AH469" s="80"/>
      <c r="AI469" s="8"/>
      <c r="AJ469" s="80"/>
      <c r="AK469" s="80"/>
      <c r="AL469" s="80"/>
      <c r="AN469" s="80"/>
      <c r="AO469" s="80"/>
      <c r="AP469" s="80"/>
      <c r="AR469" s="80"/>
      <c r="AS469" s="80"/>
      <c r="AT469" s="80"/>
      <c r="AV469" s="80"/>
      <c r="AW469" s="80"/>
      <c r="AX469" s="80"/>
    </row>
    <row r="470" spans="4:50" s="6" customFormat="1" x14ac:dyDescent="0.2">
      <c r="D470" s="8"/>
      <c r="E470" s="8"/>
      <c r="F470" s="8"/>
      <c r="G470" s="8"/>
      <c r="H470" s="8"/>
      <c r="I470" s="8"/>
      <c r="J470" s="8"/>
      <c r="K470" s="8"/>
      <c r="L470" s="80"/>
      <c r="M470" s="80"/>
      <c r="N470" s="80"/>
      <c r="O470" s="8"/>
      <c r="P470" s="80"/>
      <c r="Q470" s="80"/>
      <c r="R470" s="80"/>
      <c r="S470" s="8"/>
      <c r="T470" s="100"/>
      <c r="U470" s="100"/>
      <c r="V470" s="100"/>
      <c r="X470" s="80"/>
      <c r="Y470" s="80"/>
      <c r="Z470" s="80"/>
      <c r="AA470" s="8"/>
      <c r="AB470" s="80"/>
      <c r="AC470" s="80"/>
      <c r="AD470" s="80"/>
      <c r="AF470" s="80"/>
      <c r="AG470" s="80"/>
      <c r="AH470" s="80"/>
      <c r="AI470" s="8"/>
      <c r="AJ470" s="80"/>
      <c r="AK470" s="80"/>
      <c r="AL470" s="80"/>
      <c r="AN470" s="80"/>
      <c r="AO470" s="80"/>
      <c r="AP470" s="80"/>
      <c r="AR470" s="80"/>
      <c r="AS470" s="80"/>
      <c r="AT470" s="80"/>
      <c r="AV470" s="80"/>
      <c r="AW470" s="80"/>
      <c r="AX470" s="80"/>
    </row>
    <row r="471" spans="4:50" s="6" customFormat="1" x14ac:dyDescent="0.2">
      <c r="D471" s="8"/>
      <c r="E471" s="8"/>
      <c r="F471" s="8"/>
      <c r="G471" s="8"/>
      <c r="H471" s="8"/>
      <c r="I471" s="8"/>
      <c r="J471" s="8"/>
      <c r="K471" s="8"/>
      <c r="L471" s="80"/>
      <c r="M471" s="80"/>
      <c r="N471" s="80"/>
      <c r="O471" s="8"/>
      <c r="P471" s="80"/>
      <c r="Q471" s="80"/>
      <c r="R471" s="80"/>
      <c r="S471" s="8"/>
      <c r="T471" s="100"/>
      <c r="U471" s="100"/>
      <c r="V471" s="100"/>
      <c r="X471" s="80"/>
      <c r="Y471" s="80"/>
      <c r="Z471" s="80"/>
      <c r="AA471" s="8"/>
      <c r="AB471" s="80"/>
      <c r="AC471" s="80"/>
      <c r="AD471" s="80"/>
      <c r="AF471" s="80"/>
      <c r="AG471" s="80"/>
      <c r="AH471" s="80"/>
      <c r="AI471" s="8"/>
      <c r="AJ471" s="80"/>
      <c r="AK471" s="80"/>
      <c r="AL471" s="80"/>
      <c r="AN471" s="80"/>
      <c r="AO471" s="80"/>
      <c r="AP471" s="80"/>
      <c r="AR471" s="80"/>
      <c r="AS471" s="80"/>
      <c r="AT471" s="80"/>
      <c r="AV471" s="80"/>
      <c r="AW471" s="80"/>
      <c r="AX471" s="80"/>
    </row>
    <row r="472" spans="4:50" s="6" customFormat="1" x14ac:dyDescent="0.2">
      <c r="D472" s="8"/>
      <c r="E472" s="8"/>
      <c r="F472" s="8"/>
      <c r="G472" s="8"/>
      <c r="H472" s="8"/>
      <c r="I472" s="8"/>
      <c r="J472" s="8"/>
      <c r="K472" s="8"/>
      <c r="L472" s="80"/>
      <c r="M472" s="80"/>
      <c r="N472" s="80"/>
      <c r="O472" s="8"/>
      <c r="P472" s="80"/>
      <c r="Q472" s="80"/>
      <c r="R472" s="80"/>
      <c r="S472" s="8"/>
      <c r="T472" s="100"/>
      <c r="U472" s="100"/>
      <c r="V472" s="100"/>
      <c r="X472" s="80"/>
      <c r="Y472" s="80"/>
      <c r="Z472" s="80"/>
      <c r="AA472" s="8"/>
      <c r="AB472" s="80"/>
      <c r="AC472" s="80"/>
      <c r="AD472" s="80"/>
      <c r="AF472" s="80"/>
      <c r="AG472" s="80"/>
      <c r="AH472" s="80"/>
      <c r="AI472" s="8"/>
      <c r="AJ472" s="80"/>
      <c r="AK472" s="80"/>
      <c r="AL472" s="80"/>
      <c r="AN472" s="80"/>
      <c r="AO472" s="80"/>
      <c r="AP472" s="80"/>
      <c r="AR472" s="80"/>
      <c r="AS472" s="80"/>
      <c r="AT472" s="80"/>
      <c r="AV472" s="80"/>
      <c r="AW472" s="80"/>
      <c r="AX472" s="80"/>
    </row>
    <row r="473" spans="4:50" s="6" customFormat="1" x14ac:dyDescent="0.2">
      <c r="D473" s="8"/>
      <c r="E473" s="8"/>
      <c r="F473" s="8"/>
      <c r="G473" s="8"/>
      <c r="H473" s="8"/>
      <c r="I473" s="8"/>
      <c r="J473" s="8"/>
      <c r="K473" s="8"/>
      <c r="L473" s="80"/>
      <c r="M473" s="80"/>
      <c r="N473" s="80"/>
      <c r="O473" s="8"/>
      <c r="P473" s="80"/>
      <c r="Q473" s="80"/>
      <c r="R473" s="80"/>
      <c r="S473" s="8"/>
      <c r="T473" s="100"/>
      <c r="U473" s="100"/>
      <c r="V473" s="100"/>
      <c r="X473" s="80"/>
      <c r="Y473" s="80"/>
      <c r="Z473" s="80"/>
      <c r="AA473" s="8"/>
      <c r="AB473" s="80"/>
      <c r="AC473" s="80"/>
      <c r="AD473" s="80"/>
      <c r="AF473" s="80"/>
      <c r="AG473" s="80"/>
      <c r="AH473" s="80"/>
      <c r="AI473" s="8"/>
      <c r="AJ473" s="80"/>
      <c r="AK473" s="80"/>
      <c r="AL473" s="80"/>
      <c r="AN473" s="80"/>
      <c r="AO473" s="80"/>
      <c r="AP473" s="80"/>
      <c r="AR473" s="80"/>
      <c r="AS473" s="80"/>
      <c r="AT473" s="80"/>
      <c r="AV473" s="80"/>
      <c r="AW473" s="80"/>
      <c r="AX473" s="80"/>
    </row>
    <row r="474" spans="4:50" s="6" customFormat="1" x14ac:dyDescent="0.2">
      <c r="D474" s="8"/>
      <c r="E474" s="8"/>
      <c r="F474" s="8"/>
      <c r="G474" s="8"/>
      <c r="H474" s="8"/>
      <c r="I474" s="8"/>
      <c r="J474" s="8"/>
      <c r="K474" s="8"/>
      <c r="L474" s="80"/>
      <c r="M474" s="80"/>
      <c r="N474" s="80"/>
      <c r="O474" s="8"/>
      <c r="P474" s="80"/>
      <c r="Q474" s="80"/>
      <c r="R474" s="80"/>
      <c r="S474" s="8"/>
      <c r="T474" s="100"/>
      <c r="U474" s="100"/>
      <c r="V474" s="100"/>
      <c r="X474" s="80"/>
      <c r="Y474" s="80"/>
      <c r="Z474" s="80"/>
      <c r="AA474" s="8"/>
      <c r="AB474" s="80"/>
      <c r="AC474" s="80"/>
      <c r="AD474" s="80"/>
      <c r="AF474" s="80"/>
      <c r="AG474" s="80"/>
      <c r="AH474" s="80"/>
      <c r="AI474" s="8"/>
      <c r="AJ474" s="80"/>
      <c r="AK474" s="80"/>
      <c r="AL474" s="80"/>
      <c r="AN474" s="80"/>
      <c r="AO474" s="80"/>
      <c r="AP474" s="80"/>
      <c r="AR474" s="80"/>
      <c r="AS474" s="80"/>
      <c r="AT474" s="80"/>
      <c r="AV474" s="80"/>
      <c r="AW474" s="80"/>
      <c r="AX474" s="80"/>
    </row>
    <row r="475" spans="4:50" s="6" customFormat="1" x14ac:dyDescent="0.2">
      <c r="D475" s="8"/>
      <c r="E475" s="8"/>
      <c r="F475" s="8"/>
      <c r="G475" s="8"/>
      <c r="H475" s="8"/>
      <c r="I475" s="8"/>
      <c r="J475" s="8"/>
      <c r="K475" s="8"/>
      <c r="L475" s="80"/>
      <c r="M475" s="80"/>
      <c r="N475" s="80"/>
      <c r="O475" s="8"/>
      <c r="P475" s="80"/>
      <c r="Q475" s="80"/>
      <c r="R475" s="80"/>
      <c r="S475" s="8"/>
      <c r="T475" s="100"/>
      <c r="U475" s="100"/>
      <c r="V475" s="100"/>
      <c r="X475" s="80"/>
      <c r="Y475" s="80"/>
      <c r="Z475" s="80"/>
      <c r="AA475" s="8"/>
      <c r="AB475" s="80"/>
      <c r="AC475" s="80"/>
      <c r="AD475" s="80"/>
      <c r="AF475" s="80"/>
      <c r="AG475" s="80"/>
      <c r="AH475" s="80"/>
      <c r="AI475" s="8"/>
      <c r="AJ475" s="80"/>
      <c r="AK475" s="80"/>
      <c r="AL475" s="80"/>
      <c r="AN475" s="80"/>
      <c r="AO475" s="80"/>
      <c r="AP475" s="80"/>
      <c r="AR475" s="80"/>
      <c r="AS475" s="80"/>
      <c r="AT475" s="80"/>
      <c r="AV475" s="80"/>
      <c r="AW475" s="80"/>
      <c r="AX475" s="80"/>
    </row>
    <row r="476" spans="4:50" s="6" customFormat="1" x14ac:dyDescent="0.2">
      <c r="D476" s="8"/>
      <c r="E476" s="8"/>
      <c r="F476" s="8"/>
      <c r="G476" s="8"/>
      <c r="H476" s="8"/>
      <c r="I476" s="8"/>
      <c r="J476" s="8"/>
      <c r="K476" s="8"/>
      <c r="L476" s="80"/>
      <c r="M476" s="80"/>
      <c r="N476" s="80"/>
      <c r="O476" s="8"/>
      <c r="P476" s="80"/>
      <c r="Q476" s="80"/>
      <c r="R476" s="80"/>
      <c r="S476" s="8"/>
      <c r="T476" s="100"/>
      <c r="U476" s="100"/>
      <c r="V476" s="100"/>
      <c r="X476" s="80"/>
      <c r="Y476" s="80"/>
      <c r="Z476" s="80"/>
      <c r="AA476" s="8"/>
      <c r="AB476" s="80"/>
      <c r="AC476" s="80"/>
      <c r="AD476" s="80"/>
      <c r="AF476" s="80"/>
      <c r="AG476" s="80"/>
      <c r="AH476" s="80"/>
      <c r="AI476" s="8"/>
      <c r="AJ476" s="80"/>
      <c r="AK476" s="80"/>
      <c r="AL476" s="80"/>
      <c r="AN476" s="80"/>
      <c r="AO476" s="80"/>
      <c r="AP476" s="80"/>
      <c r="AR476" s="80"/>
      <c r="AS476" s="80"/>
      <c r="AT476" s="80"/>
      <c r="AV476" s="80"/>
      <c r="AW476" s="80"/>
      <c r="AX476" s="80"/>
    </row>
    <row r="477" spans="4:50" s="6" customFormat="1" x14ac:dyDescent="0.2">
      <c r="D477" s="8"/>
      <c r="E477" s="8"/>
      <c r="F477" s="8"/>
      <c r="G477" s="8"/>
      <c r="H477" s="8"/>
      <c r="I477" s="8"/>
      <c r="J477" s="8"/>
      <c r="K477" s="8"/>
      <c r="L477" s="80"/>
      <c r="M477" s="80"/>
      <c r="N477" s="80"/>
      <c r="O477" s="8"/>
      <c r="P477" s="80"/>
      <c r="Q477" s="80"/>
      <c r="R477" s="80"/>
      <c r="S477" s="8"/>
      <c r="T477" s="100"/>
      <c r="U477" s="100"/>
      <c r="V477" s="100"/>
      <c r="X477" s="80"/>
      <c r="Y477" s="80"/>
      <c r="Z477" s="80"/>
      <c r="AA477" s="8"/>
      <c r="AB477" s="80"/>
      <c r="AC477" s="80"/>
      <c r="AD477" s="80"/>
      <c r="AF477" s="80"/>
      <c r="AG477" s="80"/>
      <c r="AH477" s="80"/>
      <c r="AI477" s="8"/>
      <c r="AJ477" s="80"/>
      <c r="AK477" s="80"/>
      <c r="AL477" s="80"/>
      <c r="AN477" s="80"/>
      <c r="AO477" s="80"/>
      <c r="AP477" s="80"/>
      <c r="AR477" s="80"/>
      <c r="AS477" s="80"/>
      <c r="AT477" s="80"/>
      <c r="AV477" s="80"/>
      <c r="AW477" s="80"/>
      <c r="AX477" s="80"/>
    </row>
    <row r="478" spans="4:50" s="6" customFormat="1" x14ac:dyDescent="0.2">
      <c r="D478" s="8"/>
      <c r="E478" s="8"/>
      <c r="F478" s="8"/>
      <c r="G478" s="8"/>
      <c r="H478" s="8"/>
      <c r="I478" s="8"/>
      <c r="J478" s="8"/>
      <c r="K478" s="8"/>
      <c r="L478" s="80"/>
      <c r="M478" s="80"/>
      <c r="N478" s="80"/>
      <c r="O478" s="8"/>
      <c r="P478" s="80"/>
      <c r="Q478" s="80"/>
      <c r="R478" s="80"/>
      <c r="S478" s="8"/>
      <c r="T478" s="100"/>
      <c r="U478" s="100"/>
      <c r="V478" s="100"/>
      <c r="X478" s="80"/>
      <c r="Y478" s="80"/>
      <c r="Z478" s="80"/>
      <c r="AA478" s="8"/>
      <c r="AB478" s="80"/>
      <c r="AC478" s="80"/>
      <c r="AD478" s="80"/>
      <c r="AF478" s="80"/>
      <c r="AG478" s="80"/>
      <c r="AH478" s="80"/>
      <c r="AI478" s="8"/>
      <c r="AJ478" s="80"/>
      <c r="AK478" s="80"/>
      <c r="AL478" s="80"/>
      <c r="AN478" s="80"/>
      <c r="AO478" s="80"/>
      <c r="AP478" s="80"/>
      <c r="AR478" s="80"/>
      <c r="AS478" s="80"/>
      <c r="AT478" s="80"/>
      <c r="AV478" s="80"/>
      <c r="AW478" s="80"/>
      <c r="AX478" s="80"/>
    </row>
    <row r="479" spans="4:50" s="6" customFormat="1" x14ac:dyDescent="0.2">
      <c r="D479" s="8"/>
      <c r="E479" s="8"/>
      <c r="F479" s="8"/>
      <c r="G479" s="8"/>
      <c r="H479" s="8"/>
      <c r="I479" s="8"/>
      <c r="J479" s="8"/>
      <c r="K479" s="8"/>
      <c r="L479" s="80"/>
      <c r="M479" s="80"/>
      <c r="N479" s="80"/>
      <c r="O479" s="8"/>
      <c r="P479" s="80"/>
      <c r="Q479" s="80"/>
      <c r="R479" s="80"/>
      <c r="S479" s="8"/>
      <c r="T479" s="100"/>
      <c r="U479" s="100"/>
      <c r="V479" s="100"/>
      <c r="X479" s="80"/>
      <c r="Y479" s="80"/>
      <c r="Z479" s="80"/>
      <c r="AA479" s="8"/>
      <c r="AB479" s="80"/>
      <c r="AC479" s="80"/>
      <c r="AD479" s="80"/>
      <c r="AF479" s="80"/>
      <c r="AG479" s="80"/>
      <c r="AH479" s="80"/>
      <c r="AI479" s="8"/>
      <c r="AJ479" s="80"/>
      <c r="AK479" s="80"/>
      <c r="AL479" s="80"/>
      <c r="AN479" s="80"/>
      <c r="AO479" s="80"/>
      <c r="AP479" s="80"/>
      <c r="AR479" s="80"/>
      <c r="AS479" s="80"/>
      <c r="AT479" s="80"/>
      <c r="AV479" s="80"/>
      <c r="AW479" s="80"/>
      <c r="AX479" s="80"/>
    </row>
    <row r="480" spans="4:50" s="6" customFormat="1" x14ac:dyDescent="0.2">
      <c r="D480" s="8"/>
      <c r="E480" s="8"/>
      <c r="F480" s="8"/>
      <c r="G480" s="8"/>
      <c r="H480" s="8"/>
      <c r="I480" s="8"/>
      <c r="J480" s="8"/>
      <c r="K480" s="8"/>
      <c r="L480" s="80"/>
      <c r="M480" s="80"/>
      <c r="N480" s="80"/>
      <c r="O480" s="8"/>
      <c r="P480" s="80"/>
      <c r="Q480" s="80"/>
      <c r="R480" s="80"/>
      <c r="S480" s="8"/>
      <c r="T480" s="100"/>
      <c r="U480" s="100"/>
      <c r="V480" s="100"/>
      <c r="X480" s="80"/>
      <c r="Y480" s="80"/>
      <c r="Z480" s="80"/>
      <c r="AA480" s="8"/>
      <c r="AB480" s="80"/>
      <c r="AC480" s="80"/>
      <c r="AD480" s="80"/>
      <c r="AF480" s="80"/>
      <c r="AG480" s="80"/>
      <c r="AH480" s="80"/>
      <c r="AI480" s="8"/>
      <c r="AJ480" s="80"/>
      <c r="AK480" s="80"/>
      <c r="AL480" s="80"/>
      <c r="AN480" s="80"/>
      <c r="AO480" s="80"/>
      <c r="AP480" s="80"/>
      <c r="AR480" s="80"/>
      <c r="AS480" s="80"/>
      <c r="AT480" s="80"/>
      <c r="AV480" s="80"/>
      <c r="AW480" s="80"/>
      <c r="AX480" s="80"/>
    </row>
    <row r="481" spans="4:50" s="6" customFormat="1" x14ac:dyDescent="0.2">
      <c r="D481" s="8"/>
      <c r="E481" s="8"/>
      <c r="F481" s="8"/>
      <c r="G481" s="8"/>
      <c r="H481" s="8"/>
      <c r="I481" s="8"/>
      <c r="J481" s="8"/>
      <c r="K481" s="8"/>
      <c r="L481" s="80"/>
      <c r="M481" s="80"/>
      <c r="N481" s="80"/>
      <c r="O481" s="8"/>
      <c r="P481" s="80"/>
      <c r="Q481" s="80"/>
      <c r="R481" s="80"/>
      <c r="S481" s="8"/>
      <c r="T481" s="100"/>
      <c r="U481" s="100"/>
      <c r="V481" s="100"/>
      <c r="X481" s="80"/>
      <c r="Y481" s="80"/>
      <c r="Z481" s="80"/>
      <c r="AA481" s="8"/>
      <c r="AB481" s="80"/>
      <c r="AC481" s="80"/>
      <c r="AD481" s="80"/>
      <c r="AF481" s="80"/>
      <c r="AG481" s="80"/>
      <c r="AH481" s="80"/>
      <c r="AI481" s="8"/>
      <c r="AJ481" s="80"/>
      <c r="AK481" s="80"/>
      <c r="AL481" s="80"/>
      <c r="AN481" s="80"/>
      <c r="AO481" s="80"/>
      <c r="AP481" s="80"/>
      <c r="AR481" s="80"/>
      <c r="AS481" s="80"/>
      <c r="AT481" s="80"/>
      <c r="AV481" s="80"/>
      <c r="AW481" s="80"/>
      <c r="AX481" s="80"/>
    </row>
    <row r="482" spans="4:50" s="6" customFormat="1" x14ac:dyDescent="0.2">
      <c r="D482" s="8"/>
      <c r="E482" s="8"/>
      <c r="F482" s="8"/>
      <c r="G482" s="8"/>
      <c r="H482" s="8"/>
      <c r="I482" s="8"/>
      <c r="J482" s="8"/>
      <c r="K482" s="8"/>
      <c r="L482" s="80"/>
      <c r="M482" s="80"/>
      <c r="N482" s="80"/>
      <c r="O482" s="8"/>
      <c r="P482" s="80"/>
      <c r="Q482" s="80"/>
      <c r="R482" s="80"/>
      <c r="S482" s="8"/>
      <c r="T482" s="100"/>
      <c r="U482" s="100"/>
      <c r="V482" s="100"/>
      <c r="X482" s="80"/>
      <c r="Y482" s="80"/>
      <c r="Z482" s="80"/>
      <c r="AA482" s="8"/>
      <c r="AB482" s="80"/>
      <c r="AC482" s="80"/>
      <c r="AD482" s="80"/>
      <c r="AF482" s="80"/>
      <c r="AG482" s="80"/>
      <c r="AH482" s="80"/>
      <c r="AI482" s="8"/>
      <c r="AJ482" s="80"/>
      <c r="AK482" s="80"/>
      <c r="AL482" s="80"/>
      <c r="AN482" s="80"/>
      <c r="AO482" s="80"/>
      <c r="AP482" s="80"/>
      <c r="AR482" s="80"/>
      <c r="AS482" s="80"/>
      <c r="AT482" s="80"/>
      <c r="AV482" s="80"/>
      <c r="AW482" s="80"/>
      <c r="AX482" s="80"/>
    </row>
    <row r="483" spans="4:50" s="6" customFormat="1" x14ac:dyDescent="0.2">
      <c r="D483" s="8"/>
      <c r="E483" s="8"/>
      <c r="F483" s="8"/>
      <c r="G483" s="8"/>
      <c r="H483" s="8"/>
      <c r="I483" s="8"/>
      <c r="J483" s="8"/>
      <c r="K483" s="8"/>
      <c r="L483" s="80"/>
      <c r="M483" s="80"/>
      <c r="N483" s="80"/>
      <c r="O483" s="8"/>
      <c r="P483" s="80"/>
      <c r="Q483" s="80"/>
      <c r="R483" s="80"/>
      <c r="S483" s="8"/>
      <c r="T483" s="100"/>
      <c r="U483" s="100"/>
      <c r="V483" s="100"/>
      <c r="X483" s="80"/>
      <c r="Y483" s="80"/>
      <c r="Z483" s="80"/>
      <c r="AA483" s="8"/>
      <c r="AB483" s="80"/>
      <c r="AC483" s="80"/>
      <c r="AD483" s="80"/>
      <c r="AF483" s="80"/>
      <c r="AG483" s="80"/>
      <c r="AH483" s="80"/>
      <c r="AI483" s="8"/>
      <c r="AJ483" s="80"/>
      <c r="AK483" s="80"/>
      <c r="AL483" s="80"/>
      <c r="AN483" s="80"/>
      <c r="AO483" s="80"/>
      <c r="AP483" s="80"/>
      <c r="AR483" s="80"/>
      <c r="AS483" s="80"/>
      <c r="AT483" s="80"/>
      <c r="AV483" s="80"/>
      <c r="AW483" s="80"/>
      <c r="AX483" s="80"/>
    </row>
    <row r="484" spans="4:50" s="6" customFormat="1" x14ac:dyDescent="0.2">
      <c r="D484" s="8"/>
      <c r="E484" s="8"/>
      <c r="F484" s="8"/>
      <c r="G484" s="8"/>
      <c r="H484" s="8"/>
      <c r="I484" s="8"/>
      <c r="J484" s="8"/>
      <c r="K484" s="8"/>
      <c r="L484" s="80"/>
      <c r="M484" s="80"/>
      <c r="N484" s="80"/>
      <c r="O484" s="8"/>
      <c r="P484" s="80"/>
      <c r="Q484" s="80"/>
      <c r="R484" s="80"/>
      <c r="S484" s="8"/>
      <c r="T484" s="100"/>
      <c r="U484" s="100"/>
      <c r="V484" s="100"/>
      <c r="X484" s="80"/>
      <c r="Y484" s="80"/>
      <c r="Z484" s="80"/>
      <c r="AA484" s="8"/>
      <c r="AB484" s="80"/>
      <c r="AC484" s="80"/>
      <c r="AD484" s="80"/>
      <c r="AF484" s="80"/>
      <c r="AG484" s="80"/>
      <c r="AH484" s="80"/>
      <c r="AI484" s="8"/>
      <c r="AJ484" s="80"/>
      <c r="AK484" s="80"/>
      <c r="AL484" s="80"/>
      <c r="AN484" s="80"/>
      <c r="AO484" s="80"/>
      <c r="AP484" s="80"/>
      <c r="AR484" s="80"/>
      <c r="AS484" s="80"/>
      <c r="AT484" s="80"/>
      <c r="AV484" s="80"/>
      <c r="AW484" s="80"/>
      <c r="AX484" s="80"/>
    </row>
    <row r="485" spans="4:50" s="6" customFormat="1" x14ac:dyDescent="0.2">
      <c r="D485" s="8"/>
      <c r="E485" s="8"/>
      <c r="F485" s="8"/>
      <c r="G485" s="8"/>
      <c r="H485" s="8"/>
      <c r="I485" s="8"/>
      <c r="J485" s="8"/>
      <c r="K485" s="8"/>
      <c r="L485" s="80"/>
      <c r="M485" s="80"/>
      <c r="N485" s="80"/>
      <c r="O485" s="8"/>
      <c r="P485" s="80"/>
      <c r="Q485" s="80"/>
      <c r="R485" s="80"/>
      <c r="S485" s="8"/>
      <c r="T485" s="100"/>
      <c r="U485" s="100"/>
      <c r="V485" s="100"/>
      <c r="X485" s="80"/>
      <c r="Y485" s="80"/>
      <c r="Z485" s="80"/>
      <c r="AA485" s="8"/>
      <c r="AB485" s="80"/>
      <c r="AC485" s="80"/>
      <c r="AD485" s="80"/>
      <c r="AF485" s="80"/>
      <c r="AG485" s="80"/>
      <c r="AH485" s="80"/>
      <c r="AI485" s="8"/>
      <c r="AJ485" s="80"/>
      <c r="AK485" s="80"/>
      <c r="AL485" s="80"/>
      <c r="AN485" s="80"/>
      <c r="AO485" s="80"/>
      <c r="AP485" s="80"/>
      <c r="AR485" s="80"/>
      <c r="AS485" s="80"/>
      <c r="AT485" s="80"/>
      <c r="AV485" s="80"/>
      <c r="AW485" s="80"/>
      <c r="AX485" s="80"/>
    </row>
    <row r="486" spans="4:50" s="6" customFormat="1" x14ac:dyDescent="0.2">
      <c r="D486" s="8"/>
      <c r="E486" s="8"/>
      <c r="F486" s="8"/>
      <c r="G486" s="8"/>
      <c r="H486" s="8"/>
      <c r="I486" s="8"/>
      <c r="J486" s="8"/>
      <c r="K486" s="8"/>
      <c r="L486" s="80"/>
      <c r="M486" s="80"/>
      <c r="N486" s="80"/>
      <c r="O486" s="8"/>
      <c r="P486" s="80"/>
      <c r="Q486" s="80"/>
      <c r="R486" s="80"/>
      <c r="S486" s="8"/>
      <c r="T486" s="100"/>
      <c r="U486" s="100"/>
      <c r="V486" s="100"/>
      <c r="X486" s="80"/>
      <c r="Y486" s="80"/>
      <c r="Z486" s="80"/>
      <c r="AA486" s="8"/>
      <c r="AB486" s="80"/>
      <c r="AC486" s="80"/>
      <c r="AD486" s="80"/>
      <c r="AF486" s="80"/>
      <c r="AG486" s="80"/>
      <c r="AH486" s="80"/>
      <c r="AI486" s="8"/>
      <c r="AJ486" s="80"/>
      <c r="AK486" s="80"/>
      <c r="AL486" s="80"/>
      <c r="AN486" s="80"/>
      <c r="AO486" s="80"/>
      <c r="AP486" s="80"/>
      <c r="AR486" s="80"/>
      <c r="AS486" s="80"/>
      <c r="AT486" s="80"/>
      <c r="AV486" s="80"/>
      <c r="AW486" s="80"/>
      <c r="AX486" s="80"/>
    </row>
    <row r="487" spans="4:50" s="6" customFormat="1" x14ac:dyDescent="0.2">
      <c r="D487" s="8"/>
      <c r="E487" s="8"/>
      <c r="F487" s="8"/>
      <c r="G487" s="8"/>
      <c r="H487" s="8"/>
      <c r="I487" s="8"/>
      <c r="J487" s="8"/>
      <c r="K487" s="8"/>
      <c r="L487" s="80"/>
      <c r="M487" s="80"/>
      <c r="N487" s="80"/>
      <c r="O487" s="8"/>
      <c r="P487" s="80"/>
      <c r="Q487" s="80"/>
      <c r="R487" s="80"/>
      <c r="S487" s="8"/>
      <c r="T487" s="100"/>
      <c r="U487" s="100"/>
      <c r="V487" s="100"/>
      <c r="X487" s="80"/>
      <c r="Y487" s="80"/>
      <c r="Z487" s="80"/>
      <c r="AA487" s="8"/>
      <c r="AB487" s="80"/>
      <c r="AC487" s="80"/>
      <c r="AD487" s="80"/>
      <c r="AF487" s="80"/>
      <c r="AG487" s="80"/>
      <c r="AH487" s="80"/>
      <c r="AI487" s="8"/>
      <c r="AJ487" s="80"/>
      <c r="AK487" s="80"/>
      <c r="AL487" s="80"/>
      <c r="AN487" s="80"/>
      <c r="AO487" s="80"/>
      <c r="AP487" s="80"/>
      <c r="AR487" s="80"/>
      <c r="AS487" s="80"/>
      <c r="AT487" s="80"/>
      <c r="AV487" s="80"/>
      <c r="AW487" s="80"/>
      <c r="AX487" s="80"/>
    </row>
    <row r="488" spans="4:50" s="6" customFormat="1" x14ac:dyDescent="0.2">
      <c r="D488" s="8"/>
      <c r="E488" s="8"/>
      <c r="F488" s="8"/>
      <c r="G488" s="8"/>
      <c r="H488" s="8"/>
      <c r="I488" s="8"/>
      <c r="J488" s="8"/>
      <c r="K488" s="8"/>
      <c r="L488" s="80"/>
      <c r="M488" s="80"/>
      <c r="N488" s="80"/>
      <c r="O488" s="8"/>
      <c r="P488" s="80"/>
      <c r="Q488" s="80"/>
      <c r="R488" s="80"/>
      <c r="S488" s="8"/>
      <c r="T488" s="100"/>
      <c r="U488" s="100"/>
      <c r="V488" s="100"/>
      <c r="X488" s="80"/>
      <c r="Y488" s="80"/>
      <c r="Z488" s="80"/>
      <c r="AA488" s="8"/>
      <c r="AB488" s="80"/>
      <c r="AC488" s="80"/>
      <c r="AD488" s="80"/>
      <c r="AF488" s="80"/>
      <c r="AG488" s="80"/>
      <c r="AH488" s="80"/>
      <c r="AI488" s="8"/>
      <c r="AJ488" s="80"/>
      <c r="AK488" s="80"/>
      <c r="AL488" s="80"/>
      <c r="AN488" s="80"/>
      <c r="AO488" s="80"/>
      <c r="AP488" s="80"/>
      <c r="AR488" s="80"/>
      <c r="AS488" s="80"/>
      <c r="AT488" s="80"/>
      <c r="AV488" s="80"/>
      <c r="AW488" s="80"/>
      <c r="AX488" s="80"/>
    </row>
    <row r="489" spans="4:50" s="6" customFormat="1" x14ac:dyDescent="0.2">
      <c r="D489" s="8"/>
      <c r="E489" s="8"/>
      <c r="F489" s="8"/>
      <c r="G489" s="8"/>
      <c r="H489" s="8"/>
      <c r="I489" s="8"/>
      <c r="J489" s="8"/>
      <c r="K489" s="8"/>
      <c r="L489" s="80"/>
      <c r="M489" s="80"/>
      <c r="N489" s="80"/>
      <c r="O489" s="8"/>
      <c r="P489" s="80"/>
      <c r="Q489" s="80"/>
      <c r="R489" s="80"/>
      <c r="S489" s="8"/>
      <c r="T489" s="100"/>
      <c r="U489" s="100"/>
      <c r="V489" s="100"/>
      <c r="X489" s="80"/>
      <c r="Y489" s="80"/>
      <c r="Z489" s="80"/>
      <c r="AA489" s="8"/>
      <c r="AB489" s="80"/>
      <c r="AC489" s="80"/>
      <c r="AD489" s="80"/>
      <c r="AF489" s="80"/>
      <c r="AG489" s="80"/>
      <c r="AH489" s="80"/>
      <c r="AI489" s="8"/>
      <c r="AJ489" s="80"/>
      <c r="AK489" s="80"/>
      <c r="AL489" s="80"/>
      <c r="AN489" s="80"/>
      <c r="AO489" s="80"/>
      <c r="AP489" s="80"/>
      <c r="AR489" s="80"/>
      <c r="AS489" s="80"/>
      <c r="AT489" s="80"/>
      <c r="AV489" s="80"/>
      <c r="AW489" s="80"/>
      <c r="AX489" s="80"/>
    </row>
    <row r="490" spans="4:50" s="6" customFormat="1" x14ac:dyDescent="0.2">
      <c r="D490" s="8"/>
      <c r="E490" s="8"/>
      <c r="F490" s="8"/>
      <c r="G490" s="8"/>
      <c r="H490" s="8"/>
      <c r="I490" s="8"/>
      <c r="J490" s="8"/>
      <c r="K490" s="8"/>
      <c r="L490" s="80"/>
      <c r="M490" s="80"/>
      <c r="N490" s="80"/>
      <c r="O490" s="8"/>
      <c r="P490" s="80"/>
      <c r="Q490" s="80"/>
      <c r="R490" s="80"/>
      <c r="S490" s="8"/>
      <c r="T490" s="100"/>
      <c r="U490" s="100"/>
      <c r="V490" s="100"/>
      <c r="X490" s="80"/>
      <c r="Y490" s="80"/>
      <c r="Z490" s="80"/>
      <c r="AA490" s="8"/>
      <c r="AB490" s="80"/>
      <c r="AC490" s="80"/>
      <c r="AD490" s="80"/>
      <c r="AF490" s="80"/>
      <c r="AG490" s="80"/>
      <c r="AH490" s="80"/>
      <c r="AI490" s="8"/>
      <c r="AJ490" s="80"/>
      <c r="AK490" s="80"/>
      <c r="AL490" s="80"/>
      <c r="AN490" s="80"/>
      <c r="AO490" s="80"/>
      <c r="AP490" s="80"/>
      <c r="AR490" s="80"/>
      <c r="AS490" s="80"/>
      <c r="AT490" s="80"/>
      <c r="AV490" s="80"/>
      <c r="AW490" s="80"/>
      <c r="AX490" s="80"/>
    </row>
  </sheetData>
  <customSheetViews>
    <customSheetView guid="{BC95F714-AAAD-4F20-9850-2AF8F0EB4707}" scale="84" hiddenColumns="1">
      <pane xSplit="3" ySplit="8" topLeftCell="D9" activePane="bottomRight" state="frozen"/>
      <selection pane="bottomRight" activeCell="X37" sqref="X37:Z37"/>
      <pageMargins left="0.7" right="0.7" top="0.75" bottom="0.75" header="0.3" footer="0.3"/>
      <pageSetup orientation="portrait" r:id="rId1"/>
    </customSheetView>
    <customSheetView guid="{CA58EE6B-7804-441E-9D4A-714E97F91D05}" scale="84" hiddenColumns="1">
      <pane xSplit="3" ySplit="8" topLeftCell="D9" activePane="bottomRight" state="frozen"/>
      <selection pane="bottomRight" activeCell="L224" sqref="L224"/>
      <pageMargins left="0.7" right="0.7" top="0.75" bottom="0.75" header="0.3" footer="0.3"/>
      <pageSetup orientation="portrait" r:id="rId2"/>
    </customSheetView>
  </customSheetViews>
  <mergeCells count="63">
    <mergeCell ref="A113:A162"/>
    <mergeCell ref="B113:B120"/>
    <mergeCell ref="A66:A112"/>
    <mergeCell ref="B66:B88"/>
    <mergeCell ref="B89:B95"/>
    <mergeCell ref="B96:B99"/>
    <mergeCell ref="B100:B112"/>
    <mergeCell ref="B121:B139"/>
    <mergeCell ref="B140:B155"/>
    <mergeCell ref="B156:B162"/>
    <mergeCell ref="A234:C234"/>
    <mergeCell ref="A237:A246"/>
    <mergeCell ref="A163:A211"/>
    <mergeCell ref="B163:B166"/>
    <mergeCell ref="B167:B175"/>
    <mergeCell ref="B176:B211"/>
    <mergeCell ref="A212:A233"/>
    <mergeCell ref="B212:B233"/>
    <mergeCell ref="BH6:BJ7"/>
    <mergeCell ref="T6:V7"/>
    <mergeCell ref="X6:Z7"/>
    <mergeCell ref="AB6:AD7"/>
    <mergeCell ref="AF6:AH7"/>
    <mergeCell ref="AZ6:BB7"/>
    <mergeCell ref="BD6:BF7"/>
    <mergeCell ref="A9:A65"/>
    <mergeCell ref="B9:B22"/>
    <mergeCell ref="B23:B30"/>
    <mergeCell ref="B31:B40"/>
    <mergeCell ref="B41:B65"/>
    <mergeCell ref="AW5:AX5"/>
    <mergeCell ref="A6:A8"/>
    <mergeCell ref="B6:B8"/>
    <mergeCell ref="C6:C8"/>
    <mergeCell ref="D6:F7"/>
    <mergeCell ref="H6:J7"/>
    <mergeCell ref="AJ6:AL7"/>
    <mergeCell ref="AN6:AP7"/>
    <mergeCell ref="AR6:AT7"/>
    <mergeCell ref="AV6:AX7"/>
    <mergeCell ref="L6:N7"/>
    <mergeCell ref="P6:R7"/>
    <mergeCell ref="AF4:AH4"/>
    <mergeCell ref="A5:F5"/>
    <mergeCell ref="AK5:AL5"/>
    <mergeCell ref="AO5:AP5"/>
    <mergeCell ref="AS5:AT5"/>
    <mergeCell ref="A1:N2"/>
    <mergeCell ref="A3:R3"/>
    <mergeCell ref="L4:N4"/>
    <mergeCell ref="P4:R4"/>
    <mergeCell ref="AB4:AD4"/>
    <mergeCell ref="AZ5:BB5"/>
    <mergeCell ref="BD5:BF5"/>
    <mergeCell ref="BH5:BJ5"/>
    <mergeCell ref="BX5:BZ5"/>
    <mergeCell ref="BT5:BV5"/>
    <mergeCell ref="BX6:BZ7"/>
    <mergeCell ref="BL6:BN7"/>
    <mergeCell ref="BP6:BR7"/>
    <mergeCell ref="BT6:BV7"/>
    <mergeCell ref="BL5:BN5"/>
    <mergeCell ref="BP5:BR5"/>
  </mergeCells>
  <pageMargins left="0.7" right="0.7" top="0.75" bottom="0.75" header="0.3" footer="0.3"/>
  <pageSetup orientation="portrait" r:id="rId3"/>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Z490"/>
  <sheetViews>
    <sheetView zoomScale="84" zoomScaleNormal="84" workbookViewId="0">
      <pane xSplit="3" ySplit="8" topLeftCell="BV9" activePane="bottomRight" state="frozen"/>
      <selection activeCell="X37" sqref="X37:Z37"/>
      <selection pane="topRight" activeCell="X37" sqref="X37:Z37"/>
      <selection pane="bottomLeft" activeCell="X37" sqref="X37:Z37"/>
      <selection pane="bottomRight" activeCell="X37" sqref="X37:Z37"/>
    </sheetView>
  </sheetViews>
  <sheetFormatPr defaultColWidth="9.28515625" defaultRowHeight="12" x14ac:dyDescent="0.2"/>
  <cols>
    <col min="1" max="2" width="9.28515625" style="3"/>
    <col min="3" max="3" width="28" style="3" customWidth="1"/>
    <col min="4" max="4" width="12.7109375" style="74" customWidth="1"/>
    <col min="5" max="5" width="16" style="74" customWidth="1"/>
    <col min="6" max="6" width="15" style="74" customWidth="1"/>
    <col min="7" max="7" width="1.28515625" style="74" customWidth="1"/>
    <col min="8" max="8" width="15" style="74" customWidth="1"/>
    <col min="9" max="9" width="14.28515625" style="74" customWidth="1"/>
    <col min="10" max="10" width="13.7109375" style="74" customWidth="1"/>
    <col min="11" max="11" width="1.7109375" style="8" customWidth="1"/>
    <col min="12" max="12" width="16.28515625" style="1" bestFit="1" customWidth="1"/>
    <col min="13" max="13" width="15.5703125" style="1" bestFit="1" customWidth="1"/>
    <col min="14" max="14" width="16" style="1" bestFit="1" customWidth="1"/>
    <col min="15" max="15" width="1.7109375" style="8" customWidth="1"/>
    <col min="16" max="17" width="15" style="1" customWidth="1"/>
    <col min="18" max="18" width="15.28515625" style="1" customWidth="1"/>
    <col min="19" max="19" width="1.7109375" style="8" customWidth="1"/>
    <col min="20" max="22" width="15" style="2" customWidth="1"/>
    <col min="23" max="23" width="1.5703125" style="3" customWidth="1"/>
    <col min="24" max="26" width="15" style="1" customWidth="1"/>
    <col min="27" max="27" width="2" style="8" customWidth="1"/>
    <col min="28" max="30" width="15" style="1" customWidth="1"/>
    <col min="31" max="31" width="1.5703125" style="3" customWidth="1"/>
    <col min="32" max="34" width="15" style="1" customWidth="1"/>
    <col min="35" max="35" width="2" style="8" customWidth="1"/>
    <col min="36" max="37" width="15" style="1" customWidth="1"/>
    <col min="38" max="38" width="16" style="1" bestFit="1" customWidth="1"/>
    <col min="39" max="39" width="2.28515625" style="3" customWidth="1"/>
    <col min="40" max="42" width="15" style="1" customWidth="1"/>
    <col min="43" max="43" width="2.28515625" style="3" customWidth="1"/>
    <col min="44" max="46" width="15" style="1" customWidth="1"/>
    <col min="47" max="47" width="2.28515625" style="3" customWidth="1"/>
    <col min="48" max="50" width="15" style="1" customWidth="1"/>
    <col min="51" max="51" width="2" style="3" customWidth="1"/>
    <col min="52" max="54" width="15.7109375" style="3" customWidth="1"/>
    <col min="55" max="55" width="2.5703125" style="3" customWidth="1"/>
    <col min="56" max="57" width="15.7109375" style="3" customWidth="1"/>
    <col min="58" max="58" width="17.42578125" style="3" customWidth="1"/>
    <col min="59" max="59" width="2.28515625" style="6" customWidth="1"/>
    <col min="60" max="62" width="15.7109375" style="3" hidden="1" customWidth="1"/>
    <col min="63" max="63" width="2.28515625" style="3" hidden="1" customWidth="1"/>
    <col min="64" max="66" width="15.7109375" style="3" hidden="1" customWidth="1"/>
    <col min="67" max="67" width="2.5703125" style="3" customWidth="1"/>
    <col min="68" max="70" width="15.7109375" style="3" customWidth="1"/>
    <col min="71" max="71" width="1.7109375" style="3" customWidth="1"/>
    <col min="72" max="74" width="15.7109375" style="3" customWidth="1"/>
    <col min="75" max="16384" width="9.28515625" style="3"/>
  </cols>
  <sheetData>
    <row r="1" spans="1:78" x14ac:dyDescent="0.2">
      <c r="A1" s="178" t="s">
        <v>0</v>
      </c>
      <c r="B1" s="178"/>
      <c r="C1" s="178"/>
      <c r="D1" s="178"/>
      <c r="E1" s="178"/>
      <c r="F1" s="178"/>
      <c r="G1" s="178"/>
      <c r="H1" s="178"/>
      <c r="I1" s="178"/>
      <c r="J1" s="178"/>
      <c r="K1" s="178"/>
      <c r="L1" s="178"/>
      <c r="M1" s="178"/>
      <c r="N1" s="178"/>
      <c r="O1" s="1"/>
      <c r="S1" s="1"/>
      <c r="X1" s="4"/>
      <c r="Y1" s="4"/>
      <c r="Z1" s="4"/>
      <c r="AA1" s="5"/>
      <c r="AB1" s="3"/>
      <c r="AC1" s="3"/>
      <c r="AD1" s="3"/>
      <c r="AF1" s="4"/>
      <c r="AG1" s="4"/>
      <c r="AH1" s="4"/>
      <c r="AI1" s="5"/>
      <c r="AJ1" s="3"/>
      <c r="AK1" s="3"/>
      <c r="AL1" s="3"/>
      <c r="AN1" s="3"/>
      <c r="AO1" s="3"/>
      <c r="AP1" s="3"/>
      <c r="AR1" s="3"/>
      <c r="AS1" s="3"/>
      <c r="AT1" s="3"/>
      <c r="AV1" s="3"/>
      <c r="AW1" s="3"/>
      <c r="AX1" s="3"/>
    </row>
    <row r="2" spans="1:78" ht="12" customHeight="1" x14ac:dyDescent="0.2">
      <c r="A2" s="178"/>
      <c r="B2" s="178"/>
      <c r="C2" s="178"/>
      <c r="D2" s="178"/>
      <c r="E2" s="178"/>
      <c r="F2" s="178"/>
      <c r="G2" s="178"/>
      <c r="H2" s="178"/>
      <c r="I2" s="178"/>
      <c r="J2" s="178"/>
      <c r="K2" s="178"/>
      <c r="L2" s="178"/>
      <c r="M2" s="178"/>
      <c r="N2" s="178"/>
      <c r="O2" s="1"/>
      <c r="S2" s="1"/>
      <c r="X2" s="4"/>
      <c r="Y2" s="4"/>
      <c r="Z2" s="4"/>
      <c r="AA2" s="5"/>
      <c r="AB2" s="3"/>
      <c r="AC2" s="3"/>
      <c r="AD2" s="3"/>
      <c r="AF2" s="4"/>
      <c r="AG2" s="4"/>
      <c r="AH2" s="4"/>
      <c r="AI2" s="5"/>
      <c r="AJ2" s="3"/>
      <c r="AK2" s="3"/>
      <c r="AL2" s="3"/>
      <c r="AN2" s="3"/>
      <c r="AO2" s="3"/>
      <c r="AP2" s="3"/>
      <c r="AR2" s="3"/>
      <c r="AS2" s="3"/>
      <c r="AT2" s="3"/>
      <c r="AV2" s="3"/>
      <c r="AW2" s="3"/>
      <c r="AX2" s="3"/>
    </row>
    <row r="3" spans="1:78" x14ac:dyDescent="0.2">
      <c r="A3" s="214" t="s">
        <v>1</v>
      </c>
      <c r="B3" s="214"/>
      <c r="C3" s="214"/>
      <c r="D3" s="214"/>
      <c r="E3" s="214"/>
      <c r="F3" s="214"/>
      <c r="G3" s="214"/>
      <c r="H3" s="214"/>
      <c r="I3" s="214"/>
      <c r="J3" s="214"/>
      <c r="K3" s="214"/>
      <c r="L3" s="214"/>
      <c r="M3" s="214"/>
      <c r="N3" s="214"/>
      <c r="O3" s="214"/>
      <c r="P3" s="214"/>
      <c r="Q3" s="214"/>
      <c r="R3" s="214"/>
      <c r="S3" s="1"/>
      <c r="X3" s="4"/>
      <c r="Y3" s="4"/>
      <c r="Z3" s="4"/>
      <c r="AA3" s="5"/>
      <c r="AB3" s="3"/>
      <c r="AC3" s="3"/>
      <c r="AD3" s="3"/>
      <c r="AF3" s="4"/>
      <c r="AG3" s="4"/>
      <c r="AH3" s="4"/>
      <c r="AI3" s="5"/>
      <c r="AJ3" s="3"/>
      <c r="AK3" s="3"/>
      <c r="AL3" s="3"/>
      <c r="AN3" s="3"/>
      <c r="AO3" s="3"/>
      <c r="AP3" s="3"/>
      <c r="AR3" s="3"/>
      <c r="AS3" s="3"/>
      <c r="AT3" s="3"/>
      <c r="AV3" s="3"/>
      <c r="AW3" s="3"/>
      <c r="AX3" s="3"/>
    </row>
    <row r="4" spans="1:78" ht="12" customHeight="1" x14ac:dyDescent="0.2">
      <c r="A4" s="7" t="s">
        <v>2</v>
      </c>
      <c r="B4" s="7"/>
      <c r="C4" s="7"/>
      <c r="D4" s="8"/>
      <c r="E4" s="8"/>
      <c r="F4" s="9"/>
      <c r="G4" s="9"/>
      <c r="H4" s="9"/>
      <c r="I4" s="9"/>
      <c r="J4" s="9"/>
      <c r="L4" s="182" t="s">
        <v>3</v>
      </c>
      <c r="M4" s="182"/>
      <c r="N4" s="182"/>
      <c r="P4" s="183" t="s">
        <v>3</v>
      </c>
      <c r="Q4" s="183"/>
      <c r="R4" s="183"/>
      <c r="S4" s="10"/>
      <c r="AB4" s="182" t="s">
        <v>3</v>
      </c>
      <c r="AC4" s="182"/>
      <c r="AD4" s="182"/>
      <c r="AE4" s="8"/>
      <c r="AF4" s="183" t="s">
        <v>3</v>
      </c>
      <c r="AG4" s="183"/>
      <c r="AH4" s="183"/>
      <c r="AN4" s="1" t="s">
        <v>305</v>
      </c>
      <c r="BX4" s="3" t="s">
        <v>304</v>
      </c>
    </row>
    <row r="5" spans="1:78" ht="13.5" customHeight="1" x14ac:dyDescent="0.2">
      <c r="A5" s="184" t="s">
        <v>4</v>
      </c>
      <c r="B5" s="184"/>
      <c r="C5" s="184"/>
      <c r="D5" s="184"/>
      <c r="E5" s="184"/>
      <c r="F5" s="184"/>
      <c r="G5" s="9"/>
      <c r="H5" s="9"/>
      <c r="I5" s="9"/>
      <c r="J5" s="9"/>
      <c r="L5" s="147">
        <v>7.2530999999999999</v>
      </c>
      <c r="M5" s="147">
        <v>8.2098999999999993</v>
      </c>
      <c r="N5" s="147">
        <v>9.6501999999999999</v>
      </c>
      <c r="P5" s="146">
        <v>7.2530999999999999</v>
      </c>
      <c r="Q5" s="146">
        <v>8.2098999999999993</v>
      </c>
      <c r="R5" s="146">
        <v>9.6501999999999999</v>
      </c>
      <c r="AB5" s="147">
        <v>7.2530999999999999</v>
      </c>
      <c r="AC5" s="147">
        <v>8.2098999999999993</v>
      </c>
      <c r="AD5" s="147">
        <v>9.6501999999999999</v>
      </c>
      <c r="AE5" s="8"/>
      <c r="AF5" s="146">
        <v>7.2530999999999999</v>
      </c>
      <c r="AG5" s="146">
        <v>8.2098999999999993</v>
      </c>
      <c r="AH5" s="146">
        <v>9.6501999999999999</v>
      </c>
      <c r="AJ5" s="144" t="s">
        <v>5</v>
      </c>
      <c r="AK5" s="185">
        <v>1.05</v>
      </c>
      <c r="AL5" s="185"/>
      <c r="AN5" s="144" t="s">
        <v>5</v>
      </c>
      <c r="AO5" s="185">
        <v>1</v>
      </c>
      <c r="AP5" s="185"/>
      <c r="AR5" s="145" t="s">
        <v>5</v>
      </c>
      <c r="AS5" s="249">
        <v>1.016667</v>
      </c>
      <c r="AT5" s="249"/>
      <c r="AV5" s="145" t="s">
        <v>5</v>
      </c>
      <c r="AW5" s="249">
        <v>1.016667</v>
      </c>
      <c r="AX5" s="249"/>
      <c r="AZ5" s="199" t="s">
        <v>6</v>
      </c>
      <c r="BA5" s="200"/>
      <c r="BB5" s="201"/>
      <c r="BD5" s="199" t="s">
        <v>6</v>
      </c>
      <c r="BE5" s="200"/>
      <c r="BF5" s="201"/>
      <c r="BG5" s="15"/>
      <c r="BH5" s="199" t="s">
        <v>7</v>
      </c>
      <c r="BI5" s="200"/>
      <c r="BJ5" s="201"/>
      <c r="BL5" s="186" t="s">
        <v>8</v>
      </c>
      <c r="BM5" s="187"/>
      <c r="BN5" s="188"/>
      <c r="BP5" s="186" t="s">
        <v>8</v>
      </c>
      <c r="BQ5" s="187"/>
      <c r="BR5" s="188"/>
      <c r="BT5" s="186" t="s">
        <v>9</v>
      </c>
      <c r="BU5" s="187"/>
      <c r="BV5" s="188"/>
      <c r="BX5" s="169" t="s">
        <v>302</v>
      </c>
      <c r="BY5" s="170"/>
      <c r="BZ5" s="171"/>
    </row>
    <row r="6" spans="1:78" ht="15" customHeight="1" x14ac:dyDescent="0.2">
      <c r="A6" s="189" t="s">
        <v>10</v>
      </c>
      <c r="B6" s="189" t="s">
        <v>11</v>
      </c>
      <c r="C6" s="250" t="s">
        <v>12</v>
      </c>
      <c r="D6" s="193" t="s">
        <v>13</v>
      </c>
      <c r="E6" s="193"/>
      <c r="F6" s="193"/>
      <c r="G6" s="16"/>
      <c r="H6" s="194" t="s">
        <v>14</v>
      </c>
      <c r="I6" s="194"/>
      <c r="J6" s="194"/>
      <c r="K6" s="16"/>
      <c r="L6" s="195" t="s">
        <v>15</v>
      </c>
      <c r="M6" s="195"/>
      <c r="N6" s="195"/>
      <c r="O6" s="16"/>
      <c r="P6" s="196" t="s">
        <v>16</v>
      </c>
      <c r="Q6" s="196"/>
      <c r="R6" s="196"/>
      <c r="S6" s="16"/>
      <c r="T6" s="197" t="s">
        <v>17</v>
      </c>
      <c r="U6" s="197"/>
      <c r="V6" s="197"/>
      <c r="X6" s="198" t="s">
        <v>18</v>
      </c>
      <c r="Y6" s="198"/>
      <c r="Z6" s="198"/>
      <c r="AA6" s="16"/>
      <c r="AB6" s="202" t="s">
        <v>19</v>
      </c>
      <c r="AC6" s="202"/>
      <c r="AD6" s="202"/>
      <c r="AF6" s="198" t="s">
        <v>20</v>
      </c>
      <c r="AG6" s="198"/>
      <c r="AH6" s="198"/>
      <c r="AI6" s="16"/>
      <c r="AJ6" s="203" t="s">
        <v>21</v>
      </c>
      <c r="AK6" s="203"/>
      <c r="AL6" s="203"/>
      <c r="AN6" s="203" t="s">
        <v>22</v>
      </c>
      <c r="AO6" s="203"/>
      <c r="AP6" s="203"/>
      <c r="AR6" s="251" t="s">
        <v>23</v>
      </c>
      <c r="AS6" s="251"/>
      <c r="AT6" s="251"/>
      <c r="AV6" s="251" t="s">
        <v>24</v>
      </c>
      <c r="AW6" s="251"/>
      <c r="AX6" s="251"/>
      <c r="AZ6" s="204" t="s">
        <v>25</v>
      </c>
      <c r="BA6" s="204"/>
      <c r="BB6" s="204"/>
      <c r="BD6" s="204" t="s">
        <v>26</v>
      </c>
      <c r="BE6" s="204"/>
      <c r="BF6" s="204"/>
      <c r="BG6" s="16"/>
      <c r="BH6" s="204" t="s">
        <v>27</v>
      </c>
      <c r="BI6" s="204"/>
      <c r="BJ6" s="204"/>
      <c r="BL6" s="205" t="s">
        <v>28</v>
      </c>
      <c r="BM6" s="205"/>
      <c r="BN6" s="205"/>
      <c r="BP6" s="205" t="s">
        <v>29</v>
      </c>
      <c r="BQ6" s="205"/>
      <c r="BR6" s="205"/>
      <c r="BT6" s="205" t="s">
        <v>30</v>
      </c>
      <c r="BU6" s="205"/>
      <c r="BV6" s="205"/>
      <c r="BX6" s="172" t="s">
        <v>303</v>
      </c>
      <c r="BY6" s="173"/>
      <c r="BZ6" s="174"/>
    </row>
    <row r="7" spans="1:78" x14ac:dyDescent="0.2">
      <c r="A7" s="189"/>
      <c r="B7" s="189"/>
      <c r="C7" s="250"/>
      <c r="D7" s="193"/>
      <c r="E7" s="193"/>
      <c r="F7" s="193"/>
      <c r="G7" s="16"/>
      <c r="H7" s="194"/>
      <c r="I7" s="194"/>
      <c r="J7" s="194"/>
      <c r="K7" s="16"/>
      <c r="L7" s="195"/>
      <c r="M7" s="195"/>
      <c r="N7" s="195"/>
      <c r="O7" s="16"/>
      <c r="P7" s="196"/>
      <c r="Q7" s="196"/>
      <c r="R7" s="196"/>
      <c r="S7" s="16"/>
      <c r="T7" s="197"/>
      <c r="U7" s="197"/>
      <c r="V7" s="197"/>
      <c r="X7" s="198"/>
      <c r="Y7" s="198"/>
      <c r="Z7" s="198"/>
      <c r="AA7" s="16"/>
      <c r="AB7" s="202"/>
      <c r="AC7" s="202"/>
      <c r="AD7" s="202"/>
      <c r="AF7" s="198"/>
      <c r="AG7" s="198"/>
      <c r="AH7" s="198"/>
      <c r="AI7" s="16"/>
      <c r="AJ7" s="203"/>
      <c r="AK7" s="203"/>
      <c r="AL7" s="203"/>
      <c r="AN7" s="203"/>
      <c r="AO7" s="203"/>
      <c r="AP7" s="203"/>
      <c r="AR7" s="251"/>
      <c r="AS7" s="251"/>
      <c r="AT7" s="251"/>
      <c r="AV7" s="251"/>
      <c r="AW7" s="251"/>
      <c r="AX7" s="251"/>
      <c r="AZ7" s="204"/>
      <c r="BA7" s="204"/>
      <c r="BB7" s="204"/>
      <c r="BD7" s="204"/>
      <c r="BE7" s="204"/>
      <c r="BF7" s="204"/>
      <c r="BG7" s="16"/>
      <c r="BH7" s="204"/>
      <c r="BI7" s="204"/>
      <c r="BJ7" s="204"/>
      <c r="BL7" s="205"/>
      <c r="BM7" s="205"/>
      <c r="BN7" s="205"/>
      <c r="BP7" s="205"/>
      <c r="BQ7" s="205"/>
      <c r="BR7" s="205"/>
      <c r="BT7" s="205"/>
      <c r="BU7" s="205"/>
      <c r="BV7" s="205"/>
      <c r="BX7" s="175"/>
      <c r="BY7" s="176"/>
      <c r="BZ7" s="177"/>
    </row>
    <row r="8" spans="1:78" x14ac:dyDescent="0.2">
      <c r="A8" s="189"/>
      <c r="B8" s="189"/>
      <c r="C8" s="250"/>
      <c r="D8" s="17">
        <v>2011</v>
      </c>
      <c r="E8" s="17">
        <v>2012</v>
      </c>
      <c r="F8" s="17">
        <v>2013</v>
      </c>
      <c r="G8" s="15"/>
      <c r="H8" s="18">
        <v>2011</v>
      </c>
      <c r="I8" s="18">
        <v>2012</v>
      </c>
      <c r="J8" s="18">
        <v>2013</v>
      </c>
      <c r="K8" s="15"/>
      <c r="L8" s="147">
        <v>2011</v>
      </c>
      <c r="M8" s="147">
        <v>2012</v>
      </c>
      <c r="N8" s="147">
        <v>2013</v>
      </c>
      <c r="O8" s="15"/>
      <c r="P8" s="146">
        <v>2011</v>
      </c>
      <c r="Q8" s="146">
        <v>2012</v>
      </c>
      <c r="R8" s="146">
        <v>2013</v>
      </c>
      <c r="S8" s="15"/>
      <c r="T8" s="19">
        <v>2011</v>
      </c>
      <c r="U8" s="19">
        <v>2012</v>
      </c>
      <c r="V8" s="19">
        <v>2013</v>
      </c>
      <c r="X8" s="20">
        <v>2011</v>
      </c>
      <c r="Y8" s="20">
        <v>2012</v>
      </c>
      <c r="Z8" s="20">
        <v>2013</v>
      </c>
      <c r="AA8" s="15"/>
      <c r="AB8" s="21">
        <v>2011</v>
      </c>
      <c r="AC8" s="21">
        <v>2012</v>
      </c>
      <c r="AD8" s="21">
        <v>2013</v>
      </c>
      <c r="AF8" s="20">
        <v>2011</v>
      </c>
      <c r="AG8" s="20">
        <v>2012</v>
      </c>
      <c r="AH8" s="20">
        <v>2013</v>
      </c>
      <c r="AI8" s="15"/>
      <c r="AJ8" s="144">
        <v>2011</v>
      </c>
      <c r="AK8" s="144">
        <v>2012</v>
      </c>
      <c r="AL8" s="144">
        <v>2013</v>
      </c>
      <c r="AN8" s="144">
        <v>2011</v>
      </c>
      <c r="AO8" s="144">
        <v>2012</v>
      </c>
      <c r="AP8" s="144">
        <v>2013</v>
      </c>
      <c r="AR8" s="145">
        <v>2011</v>
      </c>
      <c r="AS8" s="145">
        <v>2012</v>
      </c>
      <c r="AT8" s="145">
        <v>2013</v>
      </c>
      <c r="AV8" s="145">
        <v>2011</v>
      </c>
      <c r="AW8" s="145">
        <v>2012</v>
      </c>
      <c r="AX8" s="145">
        <v>2013</v>
      </c>
      <c r="AZ8" s="22">
        <v>2011</v>
      </c>
      <c r="BA8" s="22">
        <v>2012</v>
      </c>
      <c r="BB8" s="22">
        <v>2013</v>
      </c>
      <c r="BD8" s="22">
        <v>2011</v>
      </c>
      <c r="BE8" s="22">
        <v>2012</v>
      </c>
      <c r="BF8" s="22">
        <v>2013</v>
      </c>
      <c r="BG8" s="15"/>
      <c r="BH8" s="22">
        <v>2011</v>
      </c>
      <c r="BI8" s="22">
        <v>2012</v>
      </c>
      <c r="BJ8" s="22">
        <v>2013</v>
      </c>
      <c r="BL8" s="23">
        <v>2011</v>
      </c>
      <c r="BM8" s="23">
        <v>2012</v>
      </c>
      <c r="BN8" s="23">
        <v>2013</v>
      </c>
      <c r="BP8" s="23">
        <v>2011</v>
      </c>
      <c r="BQ8" s="23">
        <v>2012</v>
      </c>
      <c r="BR8" s="23">
        <v>2013</v>
      </c>
      <c r="BT8" s="23">
        <v>2011</v>
      </c>
      <c r="BU8" s="23">
        <v>2012</v>
      </c>
      <c r="BV8" s="23">
        <v>2013</v>
      </c>
      <c r="BX8" s="132">
        <v>2011</v>
      </c>
      <c r="BY8" s="132">
        <v>2012</v>
      </c>
      <c r="BZ8" s="132">
        <v>2013</v>
      </c>
    </row>
    <row r="9" spans="1:78" x14ac:dyDescent="0.2">
      <c r="A9" s="206" t="s">
        <v>31</v>
      </c>
      <c r="B9" s="206" t="s">
        <v>32</v>
      </c>
      <c r="C9" s="24" t="s">
        <v>33</v>
      </c>
      <c r="D9" s="25">
        <v>19783</v>
      </c>
      <c r="E9" s="25">
        <v>32421</v>
      </c>
      <c r="F9" s="25">
        <v>20627</v>
      </c>
      <c r="G9" s="26"/>
      <c r="H9" s="27">
        <v>280</v>
      </c>
      <c r="I9" s="27">
        <v>211</v>
      </c>
      <c r="J9" s="27">
        <v>135</v>
      </c>
      <c r="K9" s="26"/>
      <c r="L9" s="28">
        <f>+D9*L$5</f>
        <v>143488.0773</v>
      </c>
      <c r="M9" s="28">
        <f>+E9*M$5</f>
        <v>266173.1679</v>
      </c>
      <c r="N9" s="28">
        <f>+F9*N$5</f>
        <v>199054.67540000001</v>
      </c>
      <c r="P9" s="28">
        <f>+H9*P$5</f>
        <v>2030.8679999999999</v>
      </c>
      <c r="Q9" s="28">
        <f>+I9*Q$5</f>
        <v>1732.2888999999998</v>
      </c>
      <c r="R9" s="28">
        <f>+J9*R$5</f>
        <v>1302.777</v>
      </c>
      <c r="T9" s="29">
        <v>5915</v>
      </c>
      <c r="U9" s="29">
        <v>8368</v>
      </c>
      <c r="V9" s="29">
        <v>5120</v>
      </c>
      <c r="X9" s="30">
        <v>355</v>
      </c>
      <c r="Y9" s="30">
        <v>490</v>
      </c>
      <c r="Z9" s="30">
        <v>270</v>
      </c>
      <c r="AB9" s="28">
        <f>+T9*AB$5</f>
        <v>42902.086499999998</v>
      </c>
      <c r="AC9" s="28">
        <f t="shared" ref="AC9:AD24" si="0">+U9*AC$5</f>
        <v>68700.443199999994</v>
      </c>
      <c r="AD9" s="28">
        <f t="shared" si="0"/>
        <v>49409.023999999998</v>
      </c>
      <c r="AF9" s="28">
        <f>+X9*AF$5</f>
        <v>2574.8505</v>
      </c>
      <c r="AG9" s="28">
        <f t="shared" ref="AG9:AH24" si="1">+Y9*AG$5</f>
        <v>4022.8509999999997</v>
      </c>
      <c r="AH9" s="28">
        <f t="shared" si="1"/>
        <v>2605.5540000000001</v>
      </c>
      <c r="AJ9" s="28">
        <f>IF(BX9=0,+L9/$AK$5,L9)</f>
        <v>136655.31171428572</v>
      </c>
      <c r="AK9" s="28">
        <f>IF(BY9=0,+M9/$AK$5,M9)</f>
        <v>253498.25514285715</v>
      </c>
      <c r="AL9" s="28">
        <f>IF(BZ9=0,+N9/$AK$5,N9)</f>
        <v>189575.88133333332</v>
      </c>
      <c r="AN9" s="28">
        <f>+AF9/$AO$5</f>
        <v>2574.8505</v>
      </c>
      <c r="AO9" s="28">
        <f t="shared" ref="AO9:AP24" si="2">+AG9/$AO$5</f>
        <v>4022.8509999999997</v>
      </c>
      <c r="AP9" s="28">
        <f t="shared" si="2"/>
        <v>2605.5540000000001</v>
      </c>
      <c r="AR9" s="31"/>
      <c r="AS9" s="31"/>
      <c r="AT9" s="31"/>
      <c r="AV9" s="31"/>
      <c r="AW9" s="31"/>
      <c r="AX9" s="31"/>
      <c r="AZ9" s="32">
        <f t="shared" ref="AZ9:BB25" si="3">IF(BL9=0,0,AB9-AJ9)</f>
        <v>-93753.225214285718</v>
      </c>
      <c r="BA9" s="32">
        <f t="shared" si="3"/>
        <v>-184797.81194285717</v>
      </c>
      <c r="BB9" s="32">
        <f t="shared" si="3"/>
        <v>-140166.85733333332</v>
      </c>
      <c r="BD9" s="32">
        <f t="shared" ref="BD9:BF27" si="4">IF(BP9=0,0,AN9-P9)</f>
        <v>543.98250000000007</v>
      </c>
      <c r="BE9" s="32">
        <f t="shared" si="4"/>
        <v>2290.5621000000001</v>
      </c>
      <c r="BF9" s="32">
        <f t="shared" si="4"/>
        <v>1302.777</v>
      </c>
      <c r="BG9" s="33"/>
      <c r="BH9" s="32">
        <f>+AZ9+BD9</f>
        <v>-93209.24271428572</v>
      </c>
      <c r="BI9" s="32">
        <f t="shared" ref="BI9:BJ24" si="5">+BA9+BE9</f>
        <v>-182507.24984285716</v>
      </c>
      <c r="BJ9" s="32">
        <f t="shared" si="5"/>
        <v>-138864.08033333332</v>
      </c>
      <c r="BL9" s="32">
        <f>+AB9-L9</f>
        <v>-100585.9908</v>
      </c>
      <c r="BM9" s="32">
        <f t="shared" ref="BM9:BN24" si="6">+AC9-M9</f>
        <v>-197472.72470000002</v>
      </c>
      <c r="BN9" s="32">
        <f t="shared" si="6"/>
        <v>-149645.6514</v>
      </c>
      <c r="BP9" s="32">
        <f>+AF9-P9</f>
        <v>543.98250000000007</v>
      </c>
      <c r="BQ9" s="32">
        <f t="shared" ref="BQ9:BR24" si="7">+AG9-Q9</f>
        <v>2290.5621000000001</v>
      </c>
      <c r="BR9" s="32">
        <f t="shared" si="7"/>
        <v>1302.777</v>
      </c>
      <c r="BT9" s="32">
        <f>+BL9+BP9</f>
        <v>-100042.0083</v>
      </c>
      <c r="BU9" s="32">
        <f t="shared" ref="BU9:BV24" si="8">+BM9+BQ9</f>
        <v>-195182.16260000001</v>
      </c>
      <c r="BV9" s="32">
        <f t="shared" si="8"/>
        <v>-148342.8744</v>
      </c>
      <c r="BX9" s="3">
        <v>0</v>
      </c>
      <c r="BY9" s="3">
        <v>0</v>
      </c>
      <c r="BZ9" s="3">
        <v>0</v>
      </c>
    </row>
    <row r="10" spans="1:78" x14ac:dyDescent="0.2">
      <c r="A10" s="207"/>
      <c r="B10" s="207"/>
      <c r="C10" s="34" t="s">
        <v>34</v>
      </c>
      <c r="D10" s="35">
        <v>-9999999</v>
      </c>
      <c r="E10" s="35">
        <v>-9999999</v>
      </c>
      <c r="F10" s="35">
        <v>-9999999</v>
      </c>
      <c r="G10" s="26"/>
      <c r="H10" s="35">
        <v>-9999999</v>
      </c>
      <c r="I10" s="35">
        <v>-9999999</v>
      </c>
      <c r="J10" s="35">
        <v>-9999999</v>
      </c>
      <c r="K10" s="26"/>
      <c r="L10" s="28">
        <f>+AB10</f>
        <v>54042.848099999996</v>
      </c>
      <c r="M10" s="28">
        <f t="shared" ref="M10:N12" si="9">+AC10</f>
        <v>46566.552799999998</v>
      </c>
      <c r="N10" s="28">
        <f t="shared" si="9"/>
        <v>60120.745999999999</v>
      </c>
      <c r="P10" s="28">
        <f t="shared" ref="P10:R12" si="10">+AF10</f>
        <v>6034.5792000000001</v>
      </c>
      <c r="Q10" s="28">
        <f t="shared" si="10"/>
        <v>2257.7224999999999</v>
      </c>
      <c r="R10" s="28">
        <f t="shared" si="10"/>
        <v>6697.2388000000001</v>
      </c>
      <c r="T10" s="29">
        <v>7451</v>
      </c>
      <c r="U10" s="29">
        <v>5672</v>
      </c>
      <c r="V10" s="29">
        <v>6230</v>
      </c>
      <c r="X10" s="30">
        <v>832</v>
      </c>
      <c r="Y10" s="30">
        <v>275</v>
      </c>
      <c r="Z10" s="30">
        <v>694</v>
      </c>
      <c r="AB10" s="28">
        <f t="shared" ref="AB10:AD73" si="11">+T10*AB$5</f>
        <v>54042.848099999996</v>
      </c>
      <c r="AC10" s="28">
        <f t="shared" si="0"/>
        <v>46566.552799999998</v>
      </c>
      <c r="AD10" s="28">
        <f t="shared" si="0"/>
        <v>60120.745999999999</v>
      </c>
      <c r="AF10" s="28">
        <f t="shared" ref="AF10:AF23" si="12">+X10*AF$5</f>
        <v>6034.5792000000001</v>
      </c>
      <c r="AG10" s="28">
        <f t="shared" si="1"/>
        <v>2257.7224999999999</v>
      </c>
      <c r="AH10" s="28">
        <f t="shared" si="1"/>
        <v>6697.2388000000001</v>
      </c>
      <c r="AJ10" s="28">
        <f t="shared" ref="AJ10:AL35" si="13">IF(BX10=0,+L10/$AK$5,L10)</f>
        <v>51469.379142857135</v>
      </c>
      <c r="AK10" s="28">
        <f t="shared" si="13"/>
        <v>44349.097904761904</v>
      </c>
      <c r="AL10" s="28">
        <f t="shared" si="13"/>
        <v>57257.853333333333</v>
      </c>
      <c r="AN10" s="28">
        <f t="shared" ref="AN10:AP73" si="14">+AF10/$AO$5</f>
        <v>6034.5792000000001</v>
      </c>
      <c r="AO10" s="28">
        <f t="shared" si="2"/>
        <v>2257.7224999999999</v>
      </c>
      <c r="AP10" s="28">
        <f t="shared" si="2"/>
        <v>6697.2388000000001</v>
      </c>
      <c r="AR10" s="31"/>
      <c r="AS10" s="31"/>
      <c r="AT10" s="31"/>
      <c r="AV10" s="31"/>
      <c r="AW10" s="31"/>
      <c r="AX10" s="31"/>
      <c r="AZ10" s="32">
        <f t="shared" si="3"/>
        <v>0</v>
      </c>
      <c r="BA10" s="32">
        <f t="shared" si="3"/>
        <v>0</v>
      </c>
      <c r="BB10" s="32">
        <f t="shared" si="3"/>
        <v>0</v>
      </c>
      <c r="BD10" s="32">
        <f t="shared" si="4"/>
        <v>0</v>
      </c>
      <c r="BE10" s="32">
        <f t="shared" si="4"/>
        <v>0</v>
      </c>
      <c r="BF10" s="32">
        <f t="shared" si="4"/>
        <v>0</v>
      </c>
      <c r="BG10" s="33"/>
      <c r="BH10" s="32">
        <f t="shared" ref="BH10:BJ73" si="15">+AZ10+BD10</f>
        <v>0</v>
      </c>
      <c r="BI10" s="32">
        <f t="shared" si="5"/>
        <v>0</v>
      </c>
      <c r="BJ10" s="32">
        <f t="shared" si="5"/>
        <v>0</v>
      </c>
      <c r="BL10" s="32">
        <f t="shared" ref="BL10:BN73" si="16">+AB10-L10</f>
        <v>0</v>
      </c>
      <c r="BM10" s="32">
        <f t="shared" si="6"/>
        <v>0</v>
      </c>
      <c r="BN10" s="32">
        <f t="shared" si="6"/>
        <v>0</v>
      </c>
      <c r="BP10" s="32">
        <f t="shared" ref="BP10:BR73" si="17">+AF10-P10</f>
        <v>0</v>
      </c>
      <c r="BQ10" s="32">
        <f t="shared" si="7"/>
        <v>0</v>
      </c>
      <c r="BR10" s="32">
        <f t="shared" si="7"/>
        <v>0</v>
      </c>
      <c r="BT10" s="32">
        <f>+BL10+BP10</f>
        <v>0</v>
      </c>
      <c r="BU10" s="32">
        <f t="shared" si="8"/>
        <v>0</v>
      </c>
      <c r="BV10" s="32">
        <f t="shared" si="8"/>
        <v>0</v>
      </c>
      <c r="BX10" s="3">
        <v>0</v>
      </c>
      <c r="BY10" s="3">
        <v>0</v>
      </c>
      <c r="BZ10" s="3">
        <v>0</v>
      </c>
    </row>
    <row r="11" spans="1:78" x14ac:dyDescent="0.2">
      <c r="A11" s="207"/>
      <c r="B11" s="207"/>
      <c r="C11" s="34" t="s">
        <v>35</v>
      </c>
      <c r="D11" s="35">
        <v>-9999999</v>
      </c>
      <c r="E11" s="35">
        <v>-9999999</v>
      </c>
      <c r="F11" s="35">
        <v>-9999999</v>
      </c>
      <c r="G11" s="26"/>
      <c r="H11" s="35">
        <v>-9999999</v>
      </c>
      <c r="I11" s="35">
        <v>-9999999</v>
      </c>
      <c r="J11" s="35">
        <v>-9999999</v>
      </c>
      <c r="K11" s="26"/>
      <c r="L11" s="28">
        <f>+AB11</f>
        <v>201121.20989999999</v>
      </c>
      <c r="M11" s="28">
        <f t="shared" si="9"/>
        <v>295778.0673</v>
      </c>
      <c r="N11" s="28">
        <f t="shared" si="9"/>
        <v>294900.46179999999</v>
      </c>
      <c r="P11" s="28">
        <f t="shared" si="10"/>
        <v>870.37199999999996</v>
      </c>
      <c r="Q11" s="28">
        <f t="shared" si="10"/>
        <v>6026.0665999999992</v>
      </c>
      <c r="R11" s="28">
        <f t="shared" si="10"/>
        <v>4053.0839999999998</v>
      </c>
      <c r="T11" s="29">
        <v>27729</v>
      </c>
      <c r="U11" s="29">
        <v>36027</v>
      </c>
      <c r="V11" s="29">
        <v>30559</v>
      </c>
      <c r="X11" s="30">
        <v>120</v>
      </c>
      <c r="Y11" s="30">
        <v>734</v>
      </c>
      <c r="Z11" s="30">
        <v>420</v>
      </c>
      <c r="AB11" s="28">
        <f t="shared" si="11"/>
        <v>201121.20989999999</v>
      </c>
      <c r="AC11" s="28">
        <f t="shared" si="0"/>
        <v>295778.0673</v>
      </c>
      <c r="AD11" s="28">
        <f t="shared" si="0"/>
        <v>294900.46179999999</v>
      </c>
      <c r="AF11" s="28">
        <f t="shared" si="12"/>
        <v>870.37199999999996</v>
      </c>
      <c r="AG11" s="28">
        <f t="shared" si="1"/>
        <v>6026.0665999999992</v>
      </c>
      <c r="AH11" s="28">
        <f t="shared" si="1"/>
        <v>4053.0839999999998</v>
      </c>
      <c r="AJ11" s="28">
        <f t="shared" si="13"/>
        <v>191544.00942857141</v>
      </c>
      <c r="AK11" s="28">
        <f t="shared" si="13"/>
        <v>281693.39742857142</v>
      </c>
      <c r="AL11" s="28">
        <f t="shared" si="13"/>
        <v>280857.58266666665</v>
      </c>
      <c r="AN11" s="28">
        <f t="shared" si="14"/>
        <v>870.37199999999996</v>
      </c>
      <c r="AO11" s="28">
        <f t="shared" si="2"/>
        <v>6026.0665999999992</v>
      </c>
      <c r="AP11" s="28">
        <f t="shared" si="2"/>
        <v>4053.0839999999998</v>
      </c>
      <c r="AR11" s="31"/>
      <c r="AS11" s="31"/>
      <c r="AT11" s="31"/>
      <c r="AV11" s="31"/>
      <c r="AW11" s="31"/>
      <c r="AX11" s="31"/>
      <c r="AZ11" s="32">
        <f t="shared" si="3"/>
        <v>0</v>
      </c>
      <c r="BA11" s="32">
        <f t="shared" si="3"/>
        <v>0</v>
      </c>
      <c r="BB11" s="32">
        <f t="shared" si="3"/>
        <v>0</v>
      </c>
      <c r="BD11" s="32">
        <f t="shared" si="4"/>
        <v>0</v>
      </c>
      <c r="BE11" s="32">
        <f t="shared" si="4"/>
        <v>0</v>
      </c>
      <c r="BF11" s="32">
        <f t="shared" si="4"/>
        <v>0</v>
      </c>
      <c r="BG11" s="33"/>
      <c r="BH11" s="32">
        <f t="shared" si="15"/>
        <v>0</v>
      </c>
      <c r="BI11" s="32">
        <f t="shared" si="5"/>
        <v>0</v>
      </c>
      <c r="BJ11" s="32">
        <f t="shared" si="5"/>
        <v>0</v>
      </c>
      <c r="BL11" s="32">
        <f t="shared" si="16"/>
        <v>0</v>
      </c>
      <c r="BM11" s="32">
        <f t="shared" si="6"/>
        <v>0</v>
      </c>
      <c r="BN11" s="32">
        <f t="shared" si="6"/>
        <v>0</v>
      </c>
      <c r="BP11" s="32">
        <f t="shared" si="17"/>
        <v>0</v>
      </c>
      <c r="BQ11" s="32">
        <f t="shared" si="7"/>
        <v>0</v>
      </c>
      <c r="BR11" s="32">
        <f t="shared" si="7"/>
        <v>0</v>
      </c>
      <c r="BT11" s="32">
        <f t="shared" ref="BT11:BV73" si="18">+BL11+BP11</f>
        <v>0</v>
      </c>
      <c r="BU11" s="32">
        <f t="shared" si="8"/>
        <v>0</v>
      </c>
      <c r="BV11" s="32">
        <f t="shared" si="8"/>
        <v>0</v>
      </c>
      <c r="BX11" s="3">
        <v>0</v>
      </c>
      <c r="BY11" s="3">
        <v>0</v>
      </c>
      <c r="BZ11" s="3">
        <v>0</v>
      </c>
    </row>
    <row r="12" spans="1:78" x14ac:dyDescent="0.2">
      <c r="A12" s="207"/>
      <c r="B12" s="207"/>
      <c r="C12" s="34" t="s">
        <v>36</v>
      </c>
      <c r="D12" s="35">
        <v>-9999999</v>
      </c>
      <c r="E12" s="35">
        <v>-9999999</v>
      </c>
      <c r="F12" s="35">
        <v>-9999999</v>
      </c>
      <c r="G12" s="26"/>
      <c r="H12" s="35">
        <v>-9999999</v>
      </c>
      <c r="I12" s="35">
        <v>-9999999</v>
      </c>
      <c r="J12" s="35">
        <v>-9999999</v>
      </c>
      <c r="K12" s="26"/>
      <c r="L12" s="28">
        <f>+AB12</f>
        <v>93586.749299999996</v>
      </c>
      <c r="M12" s="28">
        <f t="shared" si="9"/>
        <v>213752.9564</v>
      </c>
      <c r="N12" s="28">
        <f t="shared" si="9"/>
        <v>87826.470199999996</v>
      </c>
      <c r="P12" s="28">
        <f t="shared" si="10"/>
        <v>145.06200000000001</v>
      </c>
      <c r="Q12" s="28">
        <f t="shared" si="10"/>
        <v>197.0376</v>
      </c>
      <c r="R12" s="28">
        <f t="shared" si="10"/>
        <v>443.9092</v>
      </c>
      <c r="T12" s="29">
        <v>12903</v>
      </c>
      <c r="U12" s="29">
        <v>26036</v>
      </c>
      <c r="V12" s="29">
        <v>9101</v>
      </c>
      <c r="X12" s="30">
        <v>20</v>
      </c>
      <c r="Y12" s="30">
        <v>24</v>
      </c>
      <c r="Z12" s="30">
        <v>46</v>
      </c>
      <c r="AB12" s="28">
        <f t="shared" si="11"/>
        <v>93586.749299999996</v>
      </c>
      <c r="AC12" s="28">
        <f t="shared" si="0"/>
        <v>213752.9564</v>
      </c>
      <c r="AD12" s="28">
        <f t="shared" si="0"/>
        <v>87826.470199999996</v>
      </c>
      <c r="AF12" s="28">
        <f t="shared" si="12"/>
        <v>145.06200000000001</v>
      </c>
      <c r="AG12" s="28">
        <f t="shared" si="1"/>
        <v>197.0376</v>
      </c>
      <c r="AH12" s="28">
        <f t="shared" si="1"/>
        <v>443.9092</v>
      </c>
      <c r="AJ12" s="28">
        <f t="shared" si="13"/>
        <v>89130.237428571418</v>
      </c>
      <c r="AK12" s="28">
        <f t="shared" si="13"/>
        <v>203574.24419047617</v>
      </c>
      <c r="AL12" s="28">
        <f t="shared" si="13"/>
        <v>83644.257333333328</v>
      </c>
      <c r="AN12" s="28">
        <f t="shared" si="14"/>
        <v>145.06200000000001</v>
      </c>
      <c r="AO12" s="28">
        <f t="shared" si="2"/>
        <v>197.0376</v>
      </c>
      <c r="AP12" s="28">
        <f t="shared" si="2"/>
        <v>443.9092</v>
      </c>
      <c r="AR12" s="31"/>
      <c r="AS12" s="31"/>
      <c r="AT12" s="31"/>
      <c r="AV12" s="31"/>
      <c r="AW12" s="31"/>
      <c r="AX12" s="31"/>
      <c r="AZ12" s="32">
        <f t="shared" si="3"/>
        <v>0</v>
      </c>
      <c r="BA12" s="32">
        <f t="shared" si="3"/>
        <v>0</v>
      </c>
      <c r="BB12" s="32">
        <f t="shared" si="3"/>
        <v>0</v>
      </c>
      <c r="BD12" s="32">
        <f t="shared" si="4"/>
        <v>0</v>
      </c>
      <c r="BE12" s="32">
        <f t="shared" si="4"/>
        <v>0</v>
      </c>
      <c r="BF12" s="32">
        <f t="shared" si="4"/>
        <v>0</v>
      </c>
      <c r="BG12" s="33"/>
      <c r="BH12" s="32">
        <f t="shared" si="15"/>
        <v>0</v>
      </c>
      <c r="BI12" s="32">
        <f t="shared" si="5"/>
        <v>0</v>
      </c>
      <c r="BJ12" s="32">
        <f t="shared" si="5"/>
        <v>0</v>
      </c>
      <c r="BL12" s="32">
        <f t="shared" si="16"/>
        <v>0</v>
      </c>
      <c r="BM12" s="32">
        <f t="shared" si="6"/>
        <v>0</v>
      </c>
      <c r="BN12" s="32">
        <f t="shared" si="6"/>
        <v>0</v>
      </c>
      <c r="BP12" s="32">
        <f t="shared" si="17"/>
        <v>0</v>
      </c>
      <c r="BQ12" s="32">
        <f t="shared" si="7"/>
        <v>0</v>
      </c>
      <c r="BR12" s="32">
        <f t="shared" si="7"/>
        <v>0</v>
      </c>
      <c r="BT12" s="32">
        <f t="shared" si="18"/>
        <v>0</v>
      </c>
      <c r="BU12" s="32">
        <f t="shared" si="8"/>
        <v>0</v>
      </c>
      <c r="BV12" s="32">
        <f t="shared" si="8"/>
        <v>0</v>
      </c>
      <c r="BX12" s="3">
        <v>0</v>
      </c>
      <c r="BY12" s="3">
        <v>0</v>
      </c>
      <c r="BZ12" s="3">
        <v>0</v>
      </c>
    </row>
    <row r="13" spans="1:78" x14ac:dyDescent="0.2">
      <c r="A13" s="207"/>
      <c r="B13" s="207"/>
      <c r="C13" s="34" t="s">
        <v>37</v>
      </c>
      <c r="D13" s="25">
        <v>93145</v>
      </c>
      <c r="E13" s="25">
        <v>123476</v>
      </c>
      <c r="F13" s="25">
        <v>134048</v>
      </c>
      <c r="G13" s="26"/>
      <c r="H13" s="25">
        <v>6509</v>
      </c>
      <c r="I13" s="25">
        <v>13673</v>
      </c>
      <c r="J13" s="25">
        <v>11431</v>
      </c>
      <c r="K13" s="26"/>
      <c r="L13" s="28">
        <f>+D13*L$5</f>
        <v>675589.99950000003</v>
      </c>
      <c r="M13" s="28">
        <f>+E13*M$5</f>
        <v>1013725.6123999999</v>
      </c>
      <c r="N13" s="28">
        <f>+F13*N$5</f>
        <v>1293590.0096</v>
      </c>
      <c r="P13" s="28">
        <f>+H13*P$5</f>
        <v>47210.427900000002</v>
      </c>
      <c r="Q13" s="28">
        <f>+I13*Q$5</f>
        <v>112253.96269999999</v>
      </c>
      <c r="R13" s="28">
        <f>+J13*R$5</f>
        <v>110311.4362</v>
      </c>
      <c r="T13" s="29">
        <v>37922</v>
      </c>
      <c r="U13" s="29">
        <v>70395</v>
      </c>
      <c r="V13" s="29">
        <v>79108</v>
      </c>
      <c r="X13" s="30">
        <v>5783</v>
      </c>
      <c r="Y13" s="30">
        <v>12609</v>
      </c>
      <c r="Z13" s="30">
        <v>9442</v>
      </c>
      <c r="AB13" s="28">
        <f t="shared" si="11"/>
        <v>275052.05819999997</v>
      </c>
      <c r="AC13" s="28">
        <f t="shared" si="0"/>
        <v>577935.9105</v>
      </c>
      <c r="AD13" s="28">
        <f t="shared" si="0"/>
        <v>763408.02159999998</v>
      </c>
      <c r="AF13" s="28">
        <f t="shared" si="12"/>
        <v>41944.677299999996</v>
      </c>
      <c r="AG13" s="28">
        <f t="shared" si="1"/>
        <v>103518.62909999999</v>
      </c>
      <c r="AH13" s="28">
        <f t="shared" si="1"/>
        <v>91117.188399999999</v>
      </c>
      <c r="AJ13" s="28">
        <f t="shared" si="13"/>
        <v>643419.0471428571</v>
      </c>
      <c r="AK13" s="28">
        <f t="shared" si="13"/>
        <v>965452.96419047599</v>
      </c>
      <c r="AL13" s="28">
        <f t="shared" si="13"/>
        <v>1231990.4853333333</v>
      </c>
      <c r="AN13" s="28">
        <f t="shared" si="14"/>
        <v>41944.677299999996</v>
      </c>
      <c r="AO13" s="28">
        <f t="shared" si="2"/>
        <v>103518.62909999999</v>
      </c>
      <c r="AP13" s="28">
        <f t="shared" si="2"/>
        <v>91117.188399999999</v>
      </c>
      <c r="AR13" s="31"/>
      <c r="AS13" s="31"/>
      <c r="AT13" s="31"/>
      <c r="AV13" s="31"/>
      <c r="AW13" s="31"/>
      <c r="AX13" s="31"/>
      <c r="AZ13" s="32">
        <f t="shared" si="3"/>
        <v>-368366.98894285713</v>
      </c>
      <c r="BA13" s="32">
        <f t="shared" si="3"/>
        <v>-387517.05369047599</v>
      </c>
      <c r="BB13" s="32">
        <f t="shared" si="3"/>
        <v>-468582.46373333328</v>
      </c>
      <c r="BD13" s="32">
        <f t="shared" si="4"/>
        <v>-5265.7506000000067</v>
      </c>
      <c r="BE13" s="32">
        <f t="shared" si="4"/>
        <v>-8735.3335999999981</v>
      </c>
      <c r="BF13" s="32">
        <f t="shared" si="4"/>
        <v>-19194.247799999997</v>
      </c>
      <c r="BG13" s="33"/>
      <c r="BH13" s="32">
        <f t="shared" si="15"/>
        <v>-373632.73954285716</v>
      </c>
      <c r="BI13" s="32">
        <f t="shared" si="5"/>
        <v>-396252.38729047601</v>
      </c>
      <c r="BJ13" s="32">
        <f t="shared" si="5"/>
        <v>-487776.71153333329</v>
      </c>
      <c r="BL13" s="32">
        <f t="shared" si="16"/>
        <v>-400537.94130000006</v>
      </c>
      <c r="BM13" s="32">
        <f t="shared" si="6"/>
        <v>-435789.70189999987</v>
      </c>
      <c r="BN13" s="32">
        <f t="shared" si="6"/>
        <v>-530181.98800000001</v>
      </c>
      <c r="BP13" s="32">
        <f t="shared" si="17"/>
        <v>-5265.7506000000067</v>
      </c>
      <c r="BQ13" s="32">
        <f t="shared" si="7"/>
        <v>-8735.3335999999981</v>
      </c>
      <c r="BR13" s="32">
        <f t="shared" si="7"/>
        <v>-19194.247799999997</v>
      </c>
      <c r="BT13" s="32">
        <f t="shared" si="18"/>
        <v>-405803.69190000009</v>
      </c>
      <c r="BU13" s="32">
        <f t="shared" si="8"/>
        <v>-444525.03549999988</v>
      </c>
      <c r="BV13" s="32">
        <f t="shared" si="8"/>
        <v>-549376.23580000002</v>
      </c>
      <c r="BX13" s="3">
        <v>0</v>
      </c>
      <c r="BY13" s="3">
        <v>0</v>
      </c>
      <c r="BZ13" s="3">
        <v>0</v>
      </c>
    </row>
    <row r="14" spans="1:78" x14ac:dyDescent="0.2">
      <c r="A14" s="207"/>
      <c r="B14" s="207"/>
      <c r="C14" s="34" t="s">
        <v>38</v>
      </c>
      <c r="D14" s="25">
        <v>818373</v>
      </c>
      <c r="E14" s="35">
        <v>-9999999</v>
      </c>
      <c r="F14" s="35">
        <v>-9999999</v>
      </c>
      <c r="G14" s="26"/>
      <c r="H14" s="25">
        <v>32426</v>
      </c>
      <c r="I14" s="35">
        <v>-9999999</v>
      </c>
      <c r="J14" s="35">
        <v>-9999999</v>
      </c>
      <c r="K14" s="26"/>
      <c r="L14" s="28">
        <f>+D14*L$5</f>
        <v>5935741.2062999997</v>
      </c>
      <c r="M14" s="28">
        <f>+AC14</f>
        <v>5908312.0042999992</v>
      </c>
      <c r="N14" s="28">
        <f>+AD14</f>
        <v>7763991.2083999999</v>
      </c>
      <c r="P14" s="28">
        <f t="shared" ref="P14:R16" si="19">+H14*P$5</f>
        <v>235189.02059999999</v>
      </c>
      <c r="Q14" s="28">
        <f>+AG14</f>
        <v>240172.41459999999</v>
      </c>
      <c r="R14" s="28">
        <f>+AH14</f>
        <v>243117.48860000001</v>
      </c>
      <c r="T14" s="29">
        <v>849889</v>
      </c>
      <c r="U14" s="29">
        <v>719657</v>
      </c>
      <c r="V14" s="29">
        <v>804542</v>
      </c>
      <c r="X14" s="30">
        <v>24164</v>
      </c>
      <c r="Y14" s="30">
        <v>29254</v>
      </c>
      <c r="Z14" s="30">
        <v>25193</v>
      </c>
      <c r="AB14" s="28">
        <f t="shared" si="11"/>
        <v>6164329.9058999997</v>
      </c>
      <c r="AC14" s="28">
        <f t="shared" si="0"/>
        <v>5908312.0042999992</v>
      </c>
      <c r="AD14" s="28">
        <f t="shared" si="0"/>
        <v>7763991.2083999999</v>
      </c>
      <c r="AF14" s="28">
        <f t="shared" si="12"/>
        <v>175263.90839999999</v>
      </c>
      <c r="AG14" s="28">
        <f t="shared" si="1"/>
        <v>240172.41459999999</v>
      </c>
      <c r="AH14" s="28">
        <f t="shared" si="1"/>
        <v>243117.48860000001</v>
      </c>
      <c r="AJ14" s="28">
        <f t="shared" si="13"/>
        <v>5653086.8631428564</v>
      </c>
      <c r="AK14" s="28">
        <f t="shared" si="13"/>
        <v>5626963.8136190465</v>
      </c>
      <c r="AL14" s="28">
        <f t="shared" si="13"/>
        <v>7394277.3413333325</v>
      </c>
      <c r="AN14" s="28">
        <f t="shared" si="14"/>
        <v>175263.90839999999</v>
      </c>
      <c r="AO14" s="28">
        <f t="shared" si="2"/>
        <v>240172.41459999999</v>
      </c>
      <c r="AP14" s="28">
        <f t="shared" si="2"/>
        <v>243117.48860000001</v>
      </c>
      <c r="AR14" s="31"/>
      <c r="AS14" s="31"/>
      <c r="AT14" s="31"/>
      <c r="AV14" s="31"/>
      <c r="AW14" s="31"/>
      <c r="AX14" s="31"/>
      <c r="AZ14" s="32">
        <f t="shared" si="3"/>
        <v>511243.04275714327</v>
      </c>
      <c r="BA14" s="32">
        <f t="shared" si="3"/>
        <v>0</v>
      </c>
      <c r="BB14" s="32">
        <f t="shared" si="3"/>
        <v>0</v>
      </c>
      <c r="BD14" s="32">
        <f t="shared" si="4"/>
        <v>-59925.112200000003</v>
      </c>
      <c r="BE14" s="32">
        <f t="shared" si="4"/>
        <v>0</v>
      </c>
      <c r="BF14" s="32">
        <f t="shared" si="4"/>
        <v>0</v>
      </c>
      <c r="BG14" s="33"/>
      <c r="BH14" s="32">
        <f t="shared" si="15"/>
        <v>451317.93055714329</v>
      </c>
      <c r="BI14" s="32">
        <f t="shared" si="5"/>
        <v>0</v>
      </c>
      <c r="BJ14" s="32">
        <f t="shared" si="5"/>
        <v>0</v>
      </c>
      <c r="BL14" s="32">
        <f t="shared" si="16"/>
        <v>228588.69959999993</v>
      </c>
      <c r="BM14" s="32">
        <f t="shared" si="6"/>
        <v>0</v>
      </c>
      <c r="BN14" s="32">
        <f t="shared" si="6"/>
        <v>0</v>
      </c>
      <c r="BP14" s="32">
        <f t="shared" si="17"/>
        <v>-59925.112200000003</v>
      </c>
      <c r="BQ14" s="32">
        <f t="shared" si="7"/>
        <v>0</v>
      </c>
      <c r="BR14" s="32">
        <f t="shared" si="7"/>
        <v>0</v>
      </c>
      <c r="BT14" s="32">
        <f t="shared" si="18"/>
        <v>168663.58739999993</v>
      </c>
      <c r="BU14" s="32">
        <f t="shared" si="8"/>
        <v>0</v>
      </c>
      <c r="BV14" s="32">
        <f t="shared" si="8"/>
        <v>0</v>
      </c>
      <c r="BX14" s="3">
        <v>0</v>
      </c>
      <c r="BY14" s="3">
        <v>0</v>
      </c>
      <c r="BZ14" s="3">
        <v>0</v>
      </c>
    </row>
    <row r="15" spans="1:78" x14ac:dyDescent="0.2">
      <c r="A15" s="207"/>
      <c r="B15" s="207"/>
      <c r="C15" s="34" t="s">
        <v>39</v>
      </c>
      <c r="D15" s="25">
        <v>170209</v>
      </c>
      <c r="E15" s="25">
        <v>152234</v>
      </c>
      <c r="F15" s="25">
        <v>162590</v>
      </c>
      <c r="G15" s="26"/>
      <c r="H15" s="25">
        <v>34228</v>
      </c>
      <c r="I15" s="25">
        <v>40022</v>
      </c>
      <c r="J15" s="25">
        <v>78768</v>
      </c>
      <c r="K15" s="26"/>
      <c r="L15" s="28">
        <f>+D15*L$5</f>
        <v>1234542.8979</v>
      </c>
      <c r="M15" s="28">
        <f>+E15*M$5</f>
        <v>1249825.9165999999</v>
      </c>
      <c r="N15" s="28">
        <f>+F15*N$5</f>
        <v>1569026.0179999999</v>
      </c>
      <c r="P15" s="28">
        <f t="shared" si="19"/>
        <v>248259.10680000001</v>
      </c>
      <c r="Q15" s="28">
        <f t="shared" si="19"/>
        <v>328576.61779999995</v>
      </c>
      <c r="R15" s="28">
        <f t="shared" si="19"/>
        <v>760126.95360000001</v>
      </c>
      <c r="T15" s="29">
        <v>162896</v>
      </c>
      <c r="U15" s="29">
        <v>171736</v>
      </c>
      <c r="V15" s="29">
        <v>169893</v>
      </c>
      <c r="X15" s="30">
        <v>44005</v>
      </c>
      <c r="Y15" s="30">
        <v>71692</v>
      </c>
      <c r="Z15" s="30">
        <v>105170</v>
      </c>
      <c r="AB15" s="28">
        <f t="shared" si="11"/>
        <v>1181500.9775999999</v>
      </c>
      <c r="AC15" s="28">
        <f t="shared" si="0"/>
        <v>1409935.3864</v>
      </c>
      <c r="AD15" s="28">
        <f t="shared" si="0"/>
        <v>1639501.4286</v>
      </c>
      <c r="AF15" s="28">
        <f t="shared" si="12"/>
        <v>319172.6655</v>
      </c>
      <c r="AG15" s="28">
        <f t="shared" si="1"/>
        <v>588584.15079999994</v>
      </c>
      <c r="AH15" s="28">
        <f t="shared" si="1"/>
        <v>1014911.534</v>
      </c>
      <c r="AJ15" s="28">
        <f t="shared" si="13"/>
        <v>1175755.1408571429</v>
      </c>
      <c r="AK15" s="28">
        <f t="shared" si="13"/>
        <v>1190310.3967619047</v>
      </c>
      <c r="AL15" s="28">
        <f t="shared" si="13"/>
        <v>1494310.4933333332</v>
      </c>
      <c r="AN15" s="28">
        <f t="shared" si="14"/>
        <v>319172.6655</v>
      </c>
      <c r="AO15" s="28">
        <f t="shared" si="2"/>
        <v>588584.15079999994</v>
      </c>
      <c r="AP15" s="28">
        <f t="shared" si="2"/>
        <v>1014911.534</v>
      </c>
      <c r="AR15" s="31"/>
      <c r="AS15" s="31"/>
      <c r="AT15" s="31"/>
      <c r="AV15" s="31"/>
      <c r="AW15" s="31"/>
      <c r="AX15" s="31"/>
      <c r="AZ15" s="32">
        <f t="shared" si="3"/>
        <v>5745.8367428570054</v>
      </c>
      <c r="BA15" s="32">
        <f t="shared" si="3"/>
        <v>219624.98963809526</v>
      </c>
      <c r="BB15" s="32">
        <f t="shared" si="3"/>
        <v>145190.93526666681</v>
      </c>
      <c r="BD15" s="32">
        <f t="shared" si="4"/>
        <v>70913.558699999994</v>
      </c>
      <c r="BE15" s="32">
        <f t="shared" si="4"/>
        <v>260007.533</v>
      </c>
      <c r="BF15" s="32">
        <f t="shared" si="4"/>
        <v>254784.58039999998</v>
      </c>
      <c r="BG15" s="33"/>
      <c r="BH15" s="32">
        <f t="shared" si="15"/>
        <v>76659.395442857</v>
      </c>
      <c r="BI15" s="32">
        <f t="shared" si="5"/>
        <v>479632.52263809525</v>
      </c>
      <c r="BJ15" s="32">
        <f t="shared" si="5"/>
        <v>399975.51566666679</v>
      </c>
      <c r="BL15" s="32">
        <f t="shared" si="16"/>
        <v>-53041.920300000114</v>
      </c>
      <c r="BM15" s="32">
        <f t="shared" si="6"/>
        <v>160109.46980000008</v>
      </c>
      <c r="BN15" s="32">
        <f t="shared" si="6"/>
        <v>70475.410600000061</v>
      </c>
      <c r="BP15" s="32">
        <f t="shared" si="17"/>
        <v>70913.558699999994</v>
      </c>
      <c r="BQ15" s="32">
        <f t="shared" si="7"/>
        <v>260007.533</v>
      </c>
      <c r="BR15" s="32">
        <f t="shared" si="7"/>
        <v>254784.58039999998</v>
      </c>
      <c r="BT15" s="32">
        <f t="shared" si="18"/>
        <v>17871.63839999988</v>
      </c>
      <c r="BU15" s="32">
        <f t="shared" si="8"/>
        <v>420117.00280000007</v>
      </c>
      <c r="BV15" s="32">
        <f t="shared" si="8"/>
        <v>325259.99100000004</v>
      </c>
      <c r="BX15" s="3">
        <v>0</v>
      </c>
      <c r="BY15" s="3">
        <v>0</v>
      </c>
      <c r="BZ15" s="3">
        <v>0</v>
      </c>
    </row>
    <row r="16" spans="1:78" x14ac:dyDescent="0.2">
      <c r="A16" s="207"/>
      <c r="B16" s="207"/>
      <c r="C16" s="34" t="s">
        <v>40</v>
      </c>
      <c r="D16" s="25">
        <v>365235</v>
      </c>
      <c r="E16" s="25">
        <v>377909</v>
      </c>
      <c r="F16" s="25">
        <v>333325</v>
      </c>
      <c r="G16" s="26"/>
      <c r="H16" s="25">
        <v>174111</v>
      </c>
      <c r="I16" s="25">
        <v>220798</v>
      </c>
      <c r="J16" s="25">
        <v>196735</v>
      </c>
      <c r="K16" s="26"/>
      <c r="L16" s="28">
        <f>+D16*L$5</f>
        <v>2649085.9784999997</v>
      </c>
      <c r="M16" s="28">
        <f>+E16*M$5</f>
        <v>3102595.0990999998</v>
      </c>
      <c r="N16" s="28">
        <f>+F16*N$5</f>
        <v>3216652.915</v>
      </c>
      <c r="P16" s="28">
        <f t="shared" si="19"/>
        <v>1262844.4941</v>
      </c>
      <c r="Q16" s="28">
        <f t="shared" si="19"/>
        <v>1812729.5001999999</v>
      </c>
      <c r="R16" s="28">
        <f t="shared" si="19"/>
        <v>1898532.0970000001</v>
      </c>
      <c r="T16" s="29">
        <v>321147</v>
      </c>
      <c r="U16" s="29">
        <v>318986</v>
      </c>
      <c r="V16" s="29">
        <v>304731</v>
      </c>
      <c r="X16" s="30">
        <v>156239</v>
      </c>
      <c r="Y16" s="30">
        <v>208225</v>
      </c>
      <c r="Z16" s="30">
        <v>215251</v>
      </c>
      <c r="AB16" s="28">
        <f t="shared" si="11"/>
        <v>2329311.3056999999</v>
      </c>
      <c r="AC16" s="28">
        <f t="shared" si="0"/>
        <v>2618843.1613999996</v>
      </c>
      <c r="AD16" s="28">
        <f t="shared" si="0"/>
        <v>2940715.0962</v>
      </c>
      <c r="AF16" s="28">
        <f t="shared" si="12"/>
        <v>1133217.0909</v>
      </c>
      <c r="AG16" s="28">
        <f t="shared" si="1"/>
        <v>1709506.4274999998</v>
      </c>
      <c r="AH16" s="28">
        <f t="shared" si="1"/>
        <v>2077215.2002000001</v>
      </c>
      <c r="AJ16" s="28">
        <f t="shared" si="13"/>
        <v>2522939.0271428567</v>
      </c>
      <c r="AK16" s="28">
        <f t="shared" si="13"/>
        <v>2954852.475333333</v>
      </c>
      <c r="AL16" s="28">
        <f t="shared" si="13"/>
        <v>3063478.9666666668</v>
      </c>
      <c r="AN16" s="28">
        <f t="shared" si="14"/>
        <v>1133217.0909</v>
      </c>
      <c r="AO16" s="28">
        <f t="shared" si="2"/>
        <v>1709506.4274999998</v>
      </c>
      <c r="AP16" s="28">
        <f t="shared" si="2"/>
        <v>2077215.2002000001</v>
      </c>
      <c r="AR16" s="31"/>
      <c r="AS16" s="31"/>
      <c r="AT16" s="31"/>
      <c r="AV16" s="31"/>
      <c r="AW16" s="31"/>
      <c r="AX16" s="31"/>
      <c r="AZ16" s="32">
        <f t="shared" si="3"/>
        <v>-193627.72144285683</v>
      </c>
      <c r="BA16" s="32">
        <f t="shared" si="3"/>
        <v>-336009.31393333338</v>
      </c>
      <c r="BB16" s="32">
        <f t="shared" si="3"/>
        <v>-122763.87046666676</v>
      </c>
      <c r="BD16" s="32">
        <f t="shared" si="4"/>
        <v>-129627.40320000006</v>
      </c>
      <c r="BE16" s="32">
        <f t="shared" si="4"/>
        <v>-103223.07270000014</v>
      </c>
      <c r="BF16" s="32">
        <f t="shared" si="4"/>
        <v>178683.10320000001</v>
      </c>
      <c r="BG16" s="33"/>
      <c r="BH16" s="32">
        <f t="shared" si="15"/>
        <v>-323255.12464285688</v>
      </c>
      <c r="BI16" s="32">
        <f t="shared" si="5"/>
        <v>-439232.38663333352</v>
      </c>
      <c r="BJ16" s="32">
        <f t="shared" si="5"/>
        <v>55919.232733333251</v>
      </c>
      <c r="BL16" s="32">
        <f t="shared" si="16"/>
        <v>-319774.67279999983</v>
      </c>
      <c r="BM16" s="32">
        <f t="shared" si="6"/>
        <v>-483751.93770000013</v>
      </c>
      <c r="BN16" s="32">
        <f t="shared" si="6"/>
        <v>-275937.81880000001</v>
      </c>
      <c r="BP16" s="32">
        <f t="shared" si="17"/>
        <v>-129627.40320000006</v>
      </c>
      <c r="BQ16" s="32">
        <f t="shared" si="7"/>
        <v>-103223.07270000014</v>
      </c>
      <c r="BR16" s="32">
        <f t="shared" si="7"/>
        <v>178683.10320000001</v>
      </c>
      <c r="BT16" s="32">
        <f t="shared" si="18"/>
        <v>-449402.07599999988</v>
      </c>
      <c r="BU16" s="32">
        <f t="shared" si="8"/>
        <v>-586975.01040000026</v>
      </c>
      <c r="BV16" s="32">
        <f t="shared" si="8"/>
        <v>-97254.715599999996</v>
      </c>
      <c r="BX16" s="3">
        <v>0</v>
      </c>
      <c r="BY16" s="3">
        <v>0</v>
      </c>
      <c r="BZ16" s="3">
        <v>0</v>
      </c>
    </row>
    <row r="17" spans="1:78" x14ac:dyDescent="0.2">
      <c r="A17" s="207"/>
      <c r="B17" s="207"/>
      <c r="C17" s="34" t="s">
        <v>41</v>
      </c>
      <c r="D17" s="35">
        <v>-9999999</v>
      </c>
      <c r="E17" s="35">
        <v>-9999999</v>
      </c>
      <c r="F17" s="35">
        <v>-9999999</v>
      </c>
      <c r="G17" s="26"/>
      <c r="H17" s="35">
        <v>-9999999</v>
      </c>
      <c r="I17" s="35">
        <v>-9999999</v>
      </c>
      <c r="J17" s="35">
        <v>-9999999</v>
      </c>
      <c r="K17" s="26"/>
      <c r="L17" s="28">
        <f>+AB17</f>
        <v>35068.738499999999</v>
      </c>
      <c r="M17" s="28">
        <f>+AC17</f>
        <v>47486.061599999994</v>
      </c>
      <c r="N17" s="28">
        <f>+AD17</f>
        <v>48135.1976</v>
      </c>
      <c r="P17" s="28">
        <f>+AF17</f>
        <v>87.037199999999999</v>
      </c>
      <c r="Q17" s="28">
        <f>+AG17</f>
        <v>73.889099999999999</v>
      </c>
      <c r="R17" s="28">
        <f>+AH17</f>
        <v>9.6501999999999999</v>
      </c>
      <c r="T17" s="29">
        <v>4835</v>
      </c>
      <c r="U17" s="29">
        <v>5784</v>
      </c>
      <c r="V17" s="29">
        <v>4988</v>
      </c>
      <c r="X17" s="30">
        <v>12</v>
      </c>
      <c r="Y17" s="30">
        <v>9</v>
      </c>
      <c r="Z17" s="30">
        <v>1</v>
      </c>
      <c r="AA17" s="36"/>
      <c r="AB17" s="28">
        <f t="shared" si="11"/>
        <v>35068.738499999999</v>
      </c>
      <c r="AC17" s="28">
        <f t="shared" si="0"/>
        <v>47486.061599999994</v>
      </c>
      <c r="AD17" s="28">
        <f t="shared" si="0"/>
        <v>48135.1976</v>
      </c>
      <c r="AF17" s="28">
        <f t="shared" si="12"/>
        <v>87.037199999999999</v>
      </c>
      <c r="AG17" s="28">
        <f t="shared" si="1"/>
        <v>73.889099999999999</v>
      </c>
      <c r="AH17" s="28">
        <f t="shared" si="1"/>
        <v>9.6501999999999999</v>
      </c>
      <c r="AJ17" s="28">
        <f t="shared" si="13"/>
        <v>33398.798571428568</v>
      </c>
      <c r="AK17" s="28">
        <f t="shared" si="13"/>
        <v>45224.820571428565</v>
      </c>
      <c r="AL17" s="28">
        <f t="shared" si="13"/>
        <v>45843.045333333328</v>
      </c>
      <c r="AN17" s="28">
        <f t="shared" si="14"/>
        <v>87.037199999999999</v>
      </c>
      <c r="AO17" s="28">
        <f t="shared" si="2"/>
        <v>73.889099999999999</v>
      </c>
      <c r="AP17" s="28">
        <f t="shared" si="2"/>
        <v>9.6501999999999999</v>
      </c>
      <c r="AR17" s="31"/>
      <c r="AS17" s="31"/>
      <c r="AT17" s="31"/>
      <c r="AV17" s="31"/>
      <c r="AW17" s="31"/>
      <c r="AX17" s="31"/>
      <c r="AZ17" s="32">
        <f t="shared" si="3"/>
        <v>0</v>
      </c>
      <c r="BA17" s="32">
        <f t="shared" si="3"/>
        <v>0</v>
      </c>
      <c r="BB17" s="32">
        <f t="shared" si="3"/>
        <v>0</v>
      </c>
      <c r="BD17" s="32">
        <f t="shared" si="4"/>
        <v>0</v>
      </c>
      <c r="BE17" s="32">
        <f t="shared" si="4"/>
        <v>0</v>
      </c>
      <c r="BF17" s="32">
        <f t="shared" si="4"/>
        <v>0</v>
      </c>
      <c r="BG17" s="33"/>
      <c r="BH17" s="32">
        <f t="shared" si="15"/>
        <v>0</v>
      </c>
      <c r="BI17" s="32">
        <f t="shared" si="5"/>
        <v>0</v>
      </c>
      <c r="BJ17" s="32">
        <f t="shared" si="5"/>
        <v>0</v>
      </c>
      <c r="BL17" s="32">
        <f t="shared" si="16"/>
        <v>0</v>
      </c>
      <c r="BM17" s="32">
        <f t="shared" si="6"/>
        <v>0</v>
      </c>
      <c r="BN17" s="32">
        <f t="shared" si="6"/>
        <v>0</v>
      </c>
      <c r="BP17" s="32">
        <f t="shared" si="17"/>
        <v>0</v>
      </c>
      <c r="BQ17" s="32">
        <f t="shared" si="7"/>
        <v>0</v>
      </c>
      <c r="BR17" s="32">
        <f t="shared" si="7"/>
        <v>0</v>
      </c>
      <c r="BT17" s="32">
        <f t="shared" si="18"/>
        <v>0</v>
      </c>
      <c r="BU17" s="32">
        <f t="shared" si="8"/>
        <v>0</v>
      </c>
      <c r="BV17" s="32">
        <f t="shared" si="8"/>
        <v>0</v>
      </c>
      <c r="BX17" s="3">
        <v>0</v>
      </c>
      <c r="BY17" s="3">
        <v>0</v>
      </c>
      <c r="BZ17" s="3">
        <v>0</v>
      </c>
    </row>
    <row r="18" spans="1:78" x14ac:dyDescent="0.2">
      <c r="A18" s="207"/>
      <c r="B18" s="207"/>
      <c r="C18" s="34" t="s">
        <v>42</v>
      </c>
      <c r="D18" s="25">
        <v>48888</v>
      </c>
      <c r="E18" s="25">
        <v>40572</v>
      </c>
      <c r="F18" s="25">
        <v>35093</v>
      </c>
      <c r="G18" s="26"/>
      <c r="H18" s="25">
        <v>1064</v>
      </c>
      <c r="I18" s="27">
        <v>700</v>
      </c>
      <c r="J18" s="27">
        <v>514</v>
      </c>
      <c r="K18" s="26"/>
      <c r="L18" s="28">
        <f>+D18*L$5</f>
        <v>354589.5528</v>
      </c>
      <c r="M18" s="28">
        <f>+E18*M$5</f>
        <v>333092.06279999996</v>
      </c>
      <c r="N18" s="28">
        <f>+F18*N$5</f>
        <v>338654.46860000002</v>
      </c>
      <c r="P18" s="28">
        <f>+H18*P$5</f>
        <v>7717.2983999999997</v>
      </c>
      <c r="Q18" s="28">
        <f>+I18*Q$5</f>
        <v>5746.9299999999994</v>
      </c>
      <c r="R18" s="28">
        <f>+J18*R$5</f>
        <v>4960.2028</v>
      </c>
      <c r="T18" s="29">
        <v>25862</v>
      </c>
      <c r="U18" s="29">
        <v>30621</v>
      </c>
      <c r="V18" s="29">
        <v>31434</v>
      </c>
      <c r="X18" s="30">
        <v>541</v>
      </c>
      <c r="Y18" s="30">
        <v>3859</v>
      </c>
      <c r="Z18" s="30">
        <v>978</v>
      </c>
      <c r="AB18" s="28">
        <f t="shared" si="11"/>
        <v>187579.6722</v>
      </c>
      <c r="AC18" s="28">
        <f t="shared" si="0"/>
        <v>251395.34789999999</v>
      </c>
      <c r="AD18" s="28">
        <f t="shared" si="0"/>
        <v>303344.38679999998</v>
      </c>
      <c r="AF18" s="28">
        <f t="shared" si="12"/>
        <v>3923.9270999999999</v>
      </c>
      <c r="AG18" s="28">
        <f t="shared" si="1"/>
        <v>31682.004099999998</v>
      </c>
      <c r="AH18" s="28">
        <f t="shared" si="1"/>
        <v>9437.8955999999998</v>
      </c>
      <c r="AJ18" s="28">
        <f t="shared" si="13"/>
        <v>337704.33600000001</v>
      </c>
      <c r="AK18" s="28">
        <f t="shared" si="13"/>
        <v>317230.53599999996</v>
      </c>
      <c r="AL18" s="28">
        <f t="shared" si="13"/>
        <v>322528.06533333333</v>
      </c>
      <c r="AN18" s="28">
        <f t="shared" si="14"/>
        <v>3923.9270999999999</v>
      </c>
      <c r="AO18" s="28">
        <f t="shared" si="2"/>
        <v>31682.004099999998</v>
      </c>
      <c r="AP18" s="28">
        <f t="shared" si="2"/>
        <v>9437.8955999999998</v>
      </c>
      <c r="AR18" s="31"/>
      <c r="AS18" s="31"/>
      <c r="AT18" s="31"/>
      <c r="AV18" s="31"/>
      <c r="AW18" s="31"/>
      <c r="AX18" s="31"/>
      <c r="AZ18" s="32">
        <f t="shared" si="3"/>
        <v>-150124.66380000001</v>
      </c>
      <c r="BA18" s="32">
        <f t="shared" si="3"/>
        <v>-65835.18809999997</v>
      </c>
      <c r="BB18" s="32">
        <f t="shared" si="3"/>
        <v>-19183.678533333354</v>
      </c>
      <c r="BD18" s="32">
        <f t="shared" si="4"/>
        <v>-3793.3712999999998</v>
      </c>
      <c r="BE18" s="32">
        <f t="shared" si="4"/>
        <v>25935.074099999998</v>
      </c>
      <c r="BF18" s="32">
        <f t="shared" si="4"/>
        <v>4477.6927999999998</v>
      </c>
      <c r="BG18" s="33"/>
      <c r="BH18" s="32">
        <f t="shared" si="15"/>
        <v>-153918.03510000001</v>
      </c>
      <c r="BI18" s="32">
        <f t="shared" si="5"/>
        <v>-39900.113999999972</v>
      </c>
      <c r="BJ18" s="32">
        <f t="shared" si="5"/>
        <v>-14705.985733333353</v>
      </c>
      <c r="BL18" s="32">
        <f t="shared" si="16"/>
        <v>-167009.8806</v>
      </c>
      <c r="BM18" s="32">
        <f t="shared" si="6"/>
        <v>-81696.714899999963</v>
      </c>
      <c r="BN18" s="32">
        <f t="shared" si="6"/>
        <v>-35310.081800000044</v>
      </c>
      <c r="BP18" s="32">
        <f t="shared" si="17"/>
        <v>-3793.3712999999998</v>
      </c>
      <c r="BQ18" s="32">
        <f t="shared" si="7"/>
        <v>25935.074099999998</v>
      </c>
      <c r="BR18" s="32">
        <f t="shared" si="7"/>
        <v>4477.6927999999998</v>
      </c>
      <c r="BT18" s="32">
        <f t="shared" si="18"/>
        <v>-170803.2519</v>
      </c>
      <c r="BU18" s="32">
        <f t="shared" si="8"/>
        <v>-55761.640799999965</v>
      </c>
      <c r="BV18" s="32">
        <f t="shared" si="8"/>
        <v>-30832.389000000043</v>
      </c>
      <c r="BX18" s="3">
        <v>0</v>
      </c>
      <c r="BY18" s="3">
        <v>0</v>
      </c>
      <c r="BZ18" s="3">
        <v>0</v>
      </c>
    </row>
    <row r="19" spans="1:78" x14ac:dyDescent="0.2">
      <c r="A19" s="207"/>
      <c r="B19" s="207"/>
      <c r="C19" s="34" t="s">
        <v>43</v>
      </c>
      <c r="D19" s="35">
        <v>-9999999</v>
      </c>
      <c r="E19" s="35">
        <v>-9999999</v>
      </c>
      <c r="F19" s="35">
        <v>-9999999</v>
      </c>
      <c r="G19" s="26"/>
      <c r="H19" s="35">
        <v>-9999999</v>
      </c>
      <c r="I19" s="35">
        <v>-9999999</v>
      </c>
      <c r="J19" s="35">
        <v>-9999999</v>
      </c>
      <c r="K19" s="26"/>
      <c r="L19" s="28">
        <f>+AB19</f>
        <v>367289.73089999997</v>
      </c>
      <c r="M19" s="28">
        <f>+AC19</f>
        <v>383312.02109999995</v>
      </c>
      <c r="N19" s="28">
        <f>+AD19</f>
        <v>440811.48580000002</v>
      </c>
      <c r="P19" s="28">
        <f>+AF19</f>
        <v>4932.1080000000002</v>
      </c>
      <c r="Q19" s="28">
        <f>+AG19</f>
        <v>5943.9675999999999</v>
      </c>
      <c r="R19" s="28">
        <f>+AH19</f>
        <v>7546.4564</v>
      </c>
      <c r="T19" s="29">
        <v>50639</v>
      </c>
      <c r="U19" s="29">
        <v>46689</v>
      </c>
      <c r="V19" s="29">
        <v>45679</v>
      </c>
      <c r="X19" s="30">
        <v>680</v>
      </c>
      <c r="Y19" s="30">
        <v>724</v>
      </c>
      <c r="Z19" s="30">
        <v>782</v>
      </c>
      <c r="AB19" s="28">
        <f t="shared" si="11"/>
        <v>367289.73089999997</v>
      </c>
      <c r="AC19" s="28">
        <f t="shared" si="0"/>
        <v>383312.02109999995</v>
      </c>
      <c r="AD19" s="28">
        <f t="shared" si="0"/>
        <v>440811.48580000002</v>
      </c>
      <c r="AF19" s="28">
        <f t="shared" si="12"/>
        <v>4932.1080000000002</v>
      </c>
      <c r="AG19" s="28">
        <f t="shared" si="1"/>
        <v>5943.9675999999999</v>
      </c>
      <c r="AH19" s="28">
        <f t="shared" si="1"/>
        <v>7546.4564</v>
      </c>
      <c r="AJ19" s="28">
        <f t="shared" si="13"/>
        <v>349799.74371428567</v>
      </c>
      <c r="AK19" s="28">
        <f t="shared" si="13"/>
        <v>365059.06771428563</v>
      </c>
      <c r="AL19" s="28">
        <f t="shared" si="13"/>
        <v>419820.46266666666</v>
      </c>
      <c r="AN19" s="28">
        <f t="shared" si="14"/>
        <v>4932.1080000000002</v>
      </c>
      <c r="AO19" s="28">
        <f t="shared" si="2"/>
        <v>5943.9675999999999</v>
      </c>
      <c r="AP19" s="28">
        <f t="shared" si="2"/>
        <v>7546.4564</v>
      </c>
      <c r="AR19" s="31"/>
      <c r="AS19" s="31"/>
      <c r="AT19" s="31"/>
      <c r="AV19" s="31"/>
      <c r="AW19" s="31"/>
      <c r="AX19" s="31"/>
      <c r="AZ19" s="32">
        <f t="shared" si="3"/>
        <v>0</v>
      </c>
      <c r="BA19" s="32">
        <f t="shared" si="3"/>
        <v>0</v>
      </c>
      <c r="BB19" s="32">
        <f t="shared" si="3"/>
        <v>0</v>
      </c>
      <c r="BD19" s="32">
        <f t="shared" si="4"/>
        <v>0</v>
      </c>
      <c r="BE19" s="32">
        <f t="shared" si="4"/>
        <v>0</v>
      </c>
      <c r="BF19" s="32">
        <f t="shared" si="4"/>
        <v>0</v>
      </c>
      <c r="BG19" s="33"/>
      <c r="BH19" s="32">
        <f t="shared" si="15"/>
        <v>0</v>
      </c>
      <c r="BI19" s="32">
        <f t="shared" si="5"/>
        <v>0</v>
      </c>
      <c r="BJ19" s="32">
        <f t="shared" si="5"/>
        <v>0</v>
      </c>
      <c r="BL19" s="32">
        <f t="shared" si="16"/>
        <v>0</v>
      </c>
      <c r="BM19" s="32">
        <f t="shared" si="6"/>
        <v>0</v>
      </c>
      <c r="BN19" s="32">
        <f t="shared" si="6"/>
        <v>0</v>
      </c>
      <c r="BP19" s="32">
        <f t="shared" si="17"/>
        <v>0</v>
      </c>
      <c r="BQ19" s="32">
        <f t="shared" si="7"/>
        <v>0</v>
      </c>
      <c r="BR19" s="32">
        <f t="shared" si="7"/>
        <v>0</v>
      </c>
      <c r="BT19" s="32">
        <f t="shared" si="18"/>
        <v>0</v>
      </c>
      <c r="BU19" s="32">
        <f t="shared" si="8"/>
        <v>0</v>
      </c>
      <c r="BV19" s="32">
        <f t="shared" si="8"/>
        <v>0</v>
      </c>
      <c r="BX19" s="3">
        <v>0</v>
      </c>
      <c r="BY19" s="3">
        <v>0</v>
      </c>
      <c r="BZ19" s="3">
        <v>0</v>
      </c>
    </row>
    <row r="20" spans="1:78" x14ac:dyDescent="0.2">
      <c r="A20" s="207"/>
      <c r="B20" s="207"/>
      <c r="C20" s="34" t="s">
        <v>44</v>
      </c>
      <c r="D20" s="37">
        <v>14442</v>
      </c>
      <c r="E20" s="37">
        <v>3451</v>
      </c>
      <c r="F20" s="37">
        <v>6732</v>
      </c>
      <c r="G20" s="38"/>
      <c r="H20" s="39">
        <v>55</v>
      </c>
      <c r="I20" s="39">
        <v>41</v>
      </c>
      <c r="J20" s="39">
        <v>120</v>
      </c>
      <c r="K20" s="38"/>
      <c r="L20" s="28">
        <f t="shared" ref="L20:N24" si="20">+D20*L$5</f>
        <v>104749.2702</v>
      </c>
      <c r="M20" s="28">
        <f t="shared" si="20"/>
        <v>28332.364899999997</v>
      </c>
      <c r="N20" s="28">
        <f t="shared" si="20"/>
        <v>64965.146399999998</v>
      </c>
      <c r="P20" s="28">
        <f t="shared" ref="P20:R24" si="21">+H20*P$5</f>
        <v>398.9205</v>
      </c>
      <c r="Q20" s="28">
        <f t="shared" si="21"/>
        <v>336.60589999999996</v>
      </c>
      <c r="R20" s="28">
        <f t="shared" si="21"/>
        <v>1158.0239999999999</v>
      </c>
      <c r="T20" s="29">
        <v>14442</v>
      </c>
      <c r="U20" s="29">
        <v>3451</v>
      </c>
      <c r="V20" s="29">
        <v>6732</v>
      </c>
      <c r="X20" s="30">
        <v>55</v>
      </c>
      <c r="Y20" s="30">
        <v>41</v>
      </c>
      <c r="Z20" s="30">
        <v>120</v>
      </c>
      <c r="AB20" s="28">
        <f t="shared" si="11"/>
        <v>104749.2702</v>
      </c>
      <c r="AC20" s="28">
        <f t="shared" si="0"/>
        <v>28332.364899999997</v>
      </c>
      <c r="AD20" s="28">
        <f t="shared" si="0"/>
        <v>64965.146399999998</v>
      </c>
      <c r="AF20" s="28">
        <f t="shared" si="12"/>
        <v>398.9205</v>
      </c>
      <c r="AG20" s="28">
        <f t="shared" si="1"/>
        <v>336.60589999999996</v>
      </c>
      <c r="AH20" s="28">
        <f t="shared" si="1"/>
        <v>1158.0239999999999</v>
      </c>
      <c r="AJ20" s="28">
        <f t="shared" si="13"/>
        <v>99761.209714285709</v>
      </c>
      <c r="AK20" s="28">
        <f t="shared" si="13"/>
        <v>26983.204666666661</v>
      </c>
      <c r="AL20" s="28">
        <f t="shared" si="13"/>
        <v>61871.567999999992</v>
      </c>
      <c r="AN20" s="28">
        <f t="shared" si="14"/>
        <v>398.9205</v>
      </c>
      <c r="AO20" s="28">
        <f t="shared" si="2"/>
        <v>336.60589999999996</v>
      </c>
      <c r="AP20" s="28">
        <f t="shared" si="2"/>
        <v>1158.0239999999999</v>
      </c>
      <c r="AR20" s="31"/>
      <c r="AS20" s="31"/>
      <c r="AT20" s="31"/>
      <c r="AV20" s="31"/>
      <c r="AW20" s="31"/>
      <c r="AX20" s="31"/>
      <c r="AZ20" s="32">
        <f t="shared" si="3"/>
        <v>0</v>
      </c>
      <c r="BA20" s="32">
        <f t="shared" si="3"/>
        <v>0</v>
      </c>
      <c r="BB20" s="32">
        <f t="shared" si="3"/>
        <v>0</v>
      </c>
      <c r="BD20" s="32">
        <f t="shared" si="4"/>
        <v>0</v>
      </c>
      <c r="BE20" s="32">
        <f t="shared" si="4"/>
        <v>0</v>
      </c>
      <c r="BF20" s="32">
        <f t="shared" si="4"/>
        <v>0</v>
      </c>
      <c r="BG20" s="33"/>
      <c r="BH20" s="32">
        <f t="shared" si="15"/>
        <v>0</v>
      </c>
      <c r="BI20" s="32">
        <f t="shared" si="5"/>
        <v>0</v>
      </c>
      <c r="BJ20" s="32">
        <f t="shared" si="5"/>
        <v>0</v>
      </c>
      <c r="BL20" s="32">
        <f t="shared" si="16"/>
        <v>0</v>
      </c>
      <c r="BM20" s="32">
        <f t="shared" si="6"/>
        <v>0</v>
      </c>
      <c r="BN20" s="32">
        <f t="shared" si="6"/>
        <v>0</v>
      </c>
      <c r="BP20" s="32">
        <f t="shared" si="17"/>
        <v>0</v>
      </c>
      <c r="BQ20" s="32">
        <f t="shared" si="7"/>
        <v>0</v>
      </c>
      <c r="BR20" s="32">
        <f t="shared" si="7"/>
        <v>0</v>
      </c>
      <c r="BT20" s="32">
        <f t="shared" si="18"/>
        <v>0</v>
      </c>
      <c r="BU20" s="32">
        <f t="shared" si="8"/>
        <v>0</v>
      </c>
      <c r="BV20" s="32">
        <f t="shared" si="8"/>
        <v>0</v>
      </c>
      <c r="BX20" s="3">
        <v>0</v>
      </c>
      <c r="BY20" s="3">
        <v>0</v>
      </c>
      <c r="BZ20" s="3">
        <v>0</v>
      </c>
    </row>
    <row r="21" spans="1:78" x14ac:dyDescent="0.2">
      <c r="A21" s="207"/>
      <c r="B21" s="207"/>
      <c r="C21" s="34" t="s">
        <v>45</v>
      </c>
      <c r="D21" s="25">
        <v>988151</v>
      </c>
      <c r="E21" s="25">
        <v>934863</v>
      </c>
      <c r="F21" s="25">
        <v>729672</v>
      </c>
      <c r="G21" s="26"/>
      <c r="H21" s="25">
        <v>857601</v>
      </c>
      <c r="I21" s="25">
        <v>982828</v>
      </c>
      <c r="J21" s="25">
        <v>764576</v>
      </c>
      <c r="K21" s="26"/>
      <c r="L21" s="28">
        <f t="shared" si="20"/>
        <v>7167158.0181</v>
      </c>
      <c r="M21" s="28">
        <f t="shared" si="20"/>
        <v>7675131.7436999995</v>
      </c>
      <c r="N21" s="28">
        <f t="shared" si="20"/>
        <v>7041480.7343999995</v>
      </c>
      <c r="P21" s="28">
        <f t="shared" si="21"/>
        <v>6220265.8130999999</v>
      </c>
      <c r="Q21" s="28">
        <f t="shared" si="21"/>
        <v>8068919.5971999997</v>
      </c>
      <c r="R21" s="28">
        <f t="shared" si="21"/>
        <v>7378311.3152000001</v>
      </c>
      <c r="T21" s="29">
        <v>573759</v>
      </c>
      <c r="U21" s="29">
        <v>603760</v>
      </c>
      <c r="V21" s="29">
        <v>512526</v>
      </c>
      <c r="X21" s="30">
        <v>76225</v>
      </c>
      <c r="Y21" s="30">
        <v>58811</v>
      </c>
      <c r="Z21" s="30">
        <v>102732</v>
      </c>
      <c r="AB21" s="28">
        <f t="shared" si="11"/>
        <v>4161531.4029000001</v>
      </c>
      <c r="AC21" s="28">
        <f t="shared" si="0"/>
        <v>4956809.2239999995</v>
      </c>
      <c r="AD21" s="28">
        <f t="shared" si="0"/>
        <v>4945978.4051999999</v>
      </c>
      <c r="AF21" s="28">
        <f t="shared" si="12"/>
        <v>552867.54749999999</v>
      </c>
      <c r="AG21" s="28">
        <f t="shared" si="1"/>
        <v>482832.42889999994</v>
      </c>
      <c r="AH21" s="28">
        <f t="shared" si="1"/>
        <v>991384.34640000004</v>
      </c>
      <c r="AJ21" s="28">
        <f t="shared" si="13"/>
        <v>6825864.7791428566</v>
      </c>
      <c r="AK21" s="28">
        <f t="shared" si="13"/>
        <v>7309649.2797142854</v>
      </c>
      <c r="AL21" s="28">
        <f t="shared" si="13"/>
        <v>6706172.1279999996</v>
      </c>
      <c r="AN21" s="28">
        <f t="shared" si="14"/>
        <v>552867.54749999999</v>
      </c>
      <c r="AO21" s="28">
        <f t="shared" si="2"/>
        <v>482832.42889999994</v>
      </c>
      <c r="AP21" s="28">
        <f t="shared" si="2"/>
        <v>991384.34640000004</v>
      </c>
      <c r="AR21" s="31"/>
      <c r="AS21" s="31"/>
      <c r="AT21" s="31"/>
      <c r="AV21" s="31"/>
      <c r="AW21" s="31"/>
      <c r="AX21" s="31"/>
      <c r="AZ21" s="32">
        <f t="shared" si="3"/>
        <v>-2664333.3762428565</v>
      </c>
      <c r="BA21" s="32">
        <f t="shared" si="3"/>
        <v>-2352840.0557142859</v>
      </c>
      <c r="BB21" s="32">
        <f t="shared" si="3"/>
        <v>-1760193.7227999996</v>
      </c>
      <c r="BD21" s="32">
        <f t="shared" si="4"/>
        <v>-5667398.2655999996</v>
      </c>
      <c r="BE21" s="32">
        <f t="shared" si="4"/>
        <v>-7586087.1683</v>
      </c>
      <c r="BF21" s="32">
        <f t="shared" si="4"/>
        <v>-6386926.9687999999</v>
      </c>
      <c r="BG21" s="33"/>
      <c r="BH21" s="32">
        <f t="shared" si="15"/>
        <v>-8331731.6418428561</v>
      </c>
      <c r="BI21" s="32">
        <f t="shared" si="5"/>
        <v>-9938927.224014286</v>
      </c>
      <c r="BJ21" s="32">
        <f t="shared" si="5"/>
        <v>-8147120.6915999996</v>
      </c>
      <c r="BL21" s="32">
        <f t="shared" si="16"/>
        <v>-3005626.6151999999</v>
      </c>
      <c r="BM21" s="32">
        <f t="shared" si="6"/>
        <v>-2718322.5197000001</v>
      </c>
      <c r="BN21" s="32">
        <f t="shared" si="6"/>
        <v>-2095502.3291999996</v>
      </c>
      <c r="BP21" s="32">
        <f t="shared" si="17"/>
        <v>-5667398.2655999996</v>
      </c>
      <c r="BQ21" s="32">
        <f t="shared" si="7"/>
        <v>-7586087.1683</v>
      </c>
      <c r="BR21" s="32">
        <f t="shared" si="7"/>
        <v>-6386926.9687999999</v>
      </c>
      <c r="BT21" s="32">
        <f t="shared" si="18"/>
        <v>-8673024.8807999995</v>
      </c>
      <c r="BU21" s="32">
        <f t="shared" si="8"/>
        <v>-10304409.688000001</v>
      </c>
      <c r="BV21" s="32">
        <f t="shared" si="8"/>
        <v>-8482429.2980000004</v>
      </c>
      <c r="BX21" s="3">
        <v>0</v>
      </c>
      <c r="BY21" s="3">
        <v>0</v>
      </c>
      <c r="BZ21" s="3">
        <v>0</v>
      </c>
    </row>
    <row r="22" spans="1:78" x14ac:dyDescent="0.2">
      <c r="A22" s="207"/>
      <c r="B22" s="208"/>
      <c r="C22" s="40" t="s">
        <v>46</v>
      </c>
      <c r="D22" s="25">
        <v>264466</v>
      </c>
      <c r="E22" s="25">
        <v>297264</v>
      </c>
      <c r="F22" s="25">
        <v>250566</v>
      </c>
      <c r="G22" s="26"/>
      <c r="H22" s="25">
        <v>8098</v>
      </c>
      <c r="I22" s="25">
        <v>9475</v>
      </c>
      <c r="J22" s="25">
        <v>7429</v>
      </c>
      <c r="K22" s="26"/>
      <c r="L22" s="28">
        <f t="shared" si="20"/>
        <v>1918198.3446</v>
      </c>
      <c r="M22" s="28">
        <f t="shared" si="20"/>
        <v>2440507.7135999999</v>
      </c>
      <c r="N22" s="28">
        <f t="shared" si="20"/>
        <v>2418012.0131999999</v>
      </c>
      <c r="P22" s="28">
        <f t="shared" si="21"/>
        <v>58735.603799999997</v>
      </c>
      <c r="Q22" s="28">
        <f t="shared" si="21"/>
        <v>77788.802499999991</v>
      </c>
      <c r="R22" s="28">
        <f t="shared" si="21"/>
        <v>71691.335800000001</v>
      </c>
      <c r="T22" s="29">
        <v>223339</v>
      </c>
      <c r="U22" s="29">
        <v>177186</v>
      </c>
      <c r="V22" s="29">
        <v>181588</v>
      </c>
      <c r="X22" s="30">
        <v>6917</v>
      </c>
      <c r="Y22" s="30">
        <v>9649</v>
      </c>
      <c r="Z22" s="30">
        <v>5307</v>
      </c>
      <c r="AB22" s="28">
        <f t="shared" si="11"/>
        <v>1619900.1009</v>
      </c>
      <c r="AC22" s="28">
        <f t="shared" si="0"/>
        <v>1454679.3413999998</v>
      </c>
      <c r="AD22" s="28">
        <f t="shared" si="0"/>
        <v>1752360.5175999999</v>
      </c>
      <c r="AF22" s="28">
        <f t="shared" si="12"/>
        <v>50169.6927</v>
      </c>
      <c r="AG22" s="28">
        <f t="shared" si="1"/>
        <v>79217.325099999987</v>
      </c>
      <c r="AH22" s="28">
        <f t="shared" si="1"/>
        <v>51213.611400000002</v>
      </c>
      <c r="AJ22" s="28">
        <f t="shared" si="13"/>
        <v>1826855.5662857143</v>
      </c>
      <c r="AK22" s="28">
        <f t="shared" si="13"/>
        <v>2324293.0605714284</v>
      </c>
      <c r="AL22" s="28">
        <f t="shared" si="13"/>
        <v>2302868.5839999998</v>
      </c>
      <c r="AN22" s="28">
        <f t="shared" si="14"/>
        <v>50169.6927</v>
      </c>
      <c r="AO22" s="28">
        <f t="shared" si="2"/>
        <v>79217.325099999987</v>
      </c>
      <c r="AP22" s="28">
        <f t="shared" si="2"/>
        <v>51213.611400000002</v>
      </c>
      <c r="AR22" s="31"/>
      <c r="AS22" s="31"/>
      <c r="AT22" s="31"/>
      <c r="AV22" s="31"/>
      <c r="AW22" s="31"/>
      <c r="AX22" s="31"/>
      <c r="AZ22" s="32">
        <f t="shared" si="3"/>
        <v>-206955.46538571431</v>
      </c>
      <c r="BA22" s="32">
        <f t="shared" si="3"/>
        <v>-869613.71917142859</v>
      </c>
      <c r="BB22" s="32">
        <f t="shared" si="3"/>
        <v>-550508.06639999989</v>
      </c>
      <c r="BD22" s="32">
        <f t="shared" si="4"/>
        <v>-8565.9110999999975</v>
      </c>
      <c r="BE22" s="32">
        <f t="shared" si="4"/>
        <v>1428.5225999999966</v>
      </c>
      <c r="BF22" s="32">
        <f t="shared" si="4"/>
        <v>-20477.724399999999</v>
      </c>
      <c r="BG22" s="33"/>
      <c r="BH22" s="32">
        <f t="shared" si="15"/>
        <v>-215521.37648571431</v>
      </c>
      <c r="BI22" s="32">
        <f t="shared" si="5"/>
        <v>-868185.19657142856</v>
      </c>
      <c r="BJ22" s="32">
        <f t="shared" si="5"/>
        <v>-570985.79079999984</v>
      </c>
      <c r="BL22" s="32">
        <f t="shared" si="16"/>
        <v>-298298.24369999999</v>
      </c>
      <c r="BM22" s="32">
        <f t="shared" si="6"/>
        <v>-985828.3722000001</v>
      </c>
      <c r="BN22" s="32">
        <f t="shared" si="6"/>
        <v>-665651.49560000002</v>
      </c>
      <c r="BP22" s="32">
        <f t="shared" si="17"/>
        <v>-8565.9110999999975</v>
      </c>
      <c r="BQ22" s="32">
        <f t="shared" si="7"/>
        <v>1428.5225999999966</v>
      </c>
      <c r="BR22" s="32">
        <f t="shared" si="7"/>
        <v>-20477.724399999999</v>
      </c>
      <c r="BT22" s="32">
        <f t="shared" si="18"/>
        <v>-306864.15480000002</v>
      </c>
      <c r="BU22" s="32">
        <f t="shared" si="8"/>
        <v>-984399.84960000007</v>
      </c>
      <c r="BV22" s="32">
        <f t="shared" si="8"/>
        <v>-686129.22</v>
      </c>
      <c r="BX22" s="3">
        <v>0</v>
      </c>
      <c r="BY22" s="3">
        <v>0</v>
      </c>
      <c r="BZ22" s="3">
        <v>0</v>
      </c>
    </row>
    <row r="23" spans="1:78" x14ac:dyDescent="0.2">
      <c r="A23" s="207"/>
      <c r="B23" s="206" t="s">
        <v>47</v>
      </c>
      <c r="C23" s="24" t="s">
        <v>48</v>
      </c>
      <c r="D23" s="25">
        <v>376073</v>
      </c>
      <c r="E23" s="25">
        <v>459115</v>
      </c>
      <c r="F23" s="25">
        <v>384044</v>
      </c>
      <c r="G23" s="26"/>
      <c r="H23" s="25">
        <v>1970</v>
      </c>
      <c r="I23" s="25">
        <v>2049</v>
      </c>
      <c r="J23" s="25">
        <v>1413</v>
      </c>
      <c r="K23" s="26"/>
      <c r="L23" s="28">
        <f t="shared" si="20"/>
        <v>2727695.0762999998</v>
      </c>
      <c r="M23" s="28">
        <f t="shared" si="20"/>
        <v>3769288.2384999995</v>
      </c>
      <c r="N23" s="28">
        <f t="shared" si="20"/>
        <v>3706101.4087999999</v>
      </c>
      <c r="P23" s="28">
        <f t="shared" si="21"/>
        <v>14288.607</v>
      </c>
      <c r="Q23" s="28">
        <f t="shared" si="21"/>
        <v>16822.0851</v>
      </c>
      <c r="R23" s="28">
        <f t="shared" si="21"/>
        <v>13635.732599999999</v>
      </c>
      <c r="T23" s="29">
        <v>379484</v>
      </c>
      <c r="U23" s="29">
        <v>386184</v>
      </c>
      <c r="V23" s="29">
        <v>370929</v>
      </c>
      <c r="X23" s="30">
        <v>33828</v>
      </c>
      <c r="Y23" s="30">
        <v>2832</v>
      </c>
      <c r="Z23" s="30">
        <v>4329</v>
      </c>
      <c r="AB23" s="28">
        <f t="shared" si="11"/>
        <v>2752435.4004000002</v>
      </c>
      <c r="AC23" s="28">
        <f t="shared" si="0"/>
        <v>3170532.0215999996</v>
      </c>
      <c r="AD23" s="28">
        <f t="shared" si="0"/>
        <v>3579539.0358000002</v>
      </c>
      <c r="AF23" s="28">
        <f t="shared" si="12"/>
        <v>245357.86679999999</v>
      </c>
      <c r="AG23" s="28">
        <f t="shared" si="1"/>
        <v>23250.436799999999</v>
      </c>
      <c r="AH23" s="28">
        <f t="shared" si="1"/>
        <v>41775.715799999998</v>
      </c>
      <c r="AJ23" s="28">
        <f t="shared" si="13"/>
        <v>2597804.8345714281</v>
      </c>
      <c r="AK23" s="28">
        <f t="shared" si="13"/>
        <v>3589798.3223809516</v>
      </c>
      <c r="AL23" s="28">
        <f t="shared" si="13"/>
        <v>3529620.3893333329</v>
      </c>
      <c r="AN23" s="28">
        <f t="shared" si="14"/>
        <v>245357.86679999999</v>
      </c>
      <c r="AO23" s="28">
        <f t="shared" si="2"/>
        <v>23250.436799999999</v>
      </c>
      <c r="AP23" s="28">
        <f t="shared" si="2"/>
        <v>41775.715799999998</v>
      </c>
      <c r="AR23" s="31"/>
      <c r="AS23" s="31"/>
      <c r="AT23" s="31"/>
      <c r="AV23" s="31"/>
      <c r="AW23" s="31"/>
      <c r="AX23" s="31"/>
      <c r="AZ23" s="32">
        <f t="shared" si="3"/>
        <v>154630.56582857203</v>
      </c>
      <c r="BA23" s="32">
        <f t="shared" si="3"/>
        <v>-419266.30078095198</v>
      </c>
      <c r="BB23" s="32">
        <f t="shared" si="3"/>
        <v>49918.646466667298</v>
      </c>
      <c r="BD23" s="32">
        <f t="shared" si="4"/>
        <v>231069.2598</v>
      </c>
      <c r="BE23" s="32">
        <f t="shared" si="4"/>
        <v>6428.3516999999993</v>
      </c>
      <c r="BF23" s="32">
        <f t="shared" si="4"/>
        <v>28139.983199999999</v>
      </c>
      <c r="BG23" s="33"/>
      <c r="BH23" s="32">
        <f t="shared" si="15"/>
        <v>385699.82562857203</v>
      </c>
      <c r="BI23" s="32">
        <f t="shared" si="5"/>
        <v>-412837.94908095198</v>
      </c>
      <c r="BJ23" s="32">
        <f t="shared" si="5"/>
        <v>78058.629666667301</v>
      </c>
      <c r="BL23" s="32">
        <f t="shared" si="16"/>
        <v>24740.324100000318</v>
      </c>
      <c r="BM23" s="32">
        <f t="shared" si="6"/>
        <v>-598756.21689999988</v>
      </c>
      <c r="BN23" s="32">
        <f t="shared" si="6"/>
        <v>-126562.37299999967</v>
      </c>
      <c r="BP23" s="32">
        <f t="shared" si="17"/>
        <v>231069.2598</v>
      </c>
      <c r="BQ23" s="32">
        <f t="shared" si="7"/>
        <v>6428.3516999999993</v>
      </c>
      <c r="BR23" s="32">
        <f t="shared" si="7"/>
        <v>28139.983199999999</v>
      </c>
      <c r="BT23" s="32">
        <f t="shared" si="18"/>
        <v>255809.58390000032</v>
      </c>
      <c r="BU23" s="32">
        <f t="shared" si="8"/>
        <v>-592327.86519999988</v>
      </c>
      <c r="BV23" s="32">
        <f t="shared" si="8"/>
        <v>-98422.38979999967</v>
      </c>
      <c r="BX23" s="3">
        <v>0</v>
      </c>
      <c r="BY23" s="3">
        <v>0</v>
      </c>
      <c r="BZ23" s="3">
        <v>0</v>
      </c>
    </row>
    <row r="24" spans="1:78" x14ac:dyDescent="0.2">
      <c r="A24" s="207"/>
      <c r="B24" s="207"/>
      <c r="C24" s="34" t="s">
        <v>49</v>
      </c>
      <c r="D24" s="25">
        <v>76870</v>
      </c>
      <c r="E24" s="25">
        <v>100979</v>
      </c>
      <c r="F24" s="25">
        <v>78123</v>
      </c>
      <c r="G24" s="26"/>
      <c r="H24" s="25">
        <v>1008471</v>
      </c>
      <c r="I24" s="25">
        <v>526310</v>
      </c>
      <c r="J24" s="25">
        <v>314629</v>
      </c>
      <c r="K24" s="26"/>
      <c r="L24" s="28">
        <f t="shared" si="20"/>
        <v>557545.79700000002</v>
      </c>
      <c r="M24" s="28">
        <f t="shared" si="20"/>
        <v>829027.49209999992</v>
      </c>
      <c r="N24" s="28">
        <f t="shared" si="20"/>
        <v>753902.57459999993</v>
      </c>
      <c r="P24" s="28">
        <f t="shared" si="21"/>
        <v>7314541.0100999996</v>
      </c>
      <c r="Q24" s="28">
        <f t="shared" si="21"/>
        <v>4320952.4689999996</v>
      </c>
      <c r="R24" s="28">
        <f t="shared" si="21"/>
        <v>3036232.7757999999</v>
      </c>
      <c r="T24" s="29">
        <v>80448</v>
      </c>
      <c r="U24" s="29">
        <v>87902</v>
      </c>
      <c r="V24" s="29">
        <v>79168</v>
      </c>
      <c r="X24" s="30">
        <v>52570</v>
      </c>
      <c r="Y24" s="30">
        <v>72369</v>
      </c>
      <c r="Z24" s="30">
        <v>53080</v>
      </c>
      <c r="AB24" s="28">
        <f t="shared" si="11"/>
        <v>583497.38879999996</v>
      </c>
      <c r="AC24" s="28">
        <f t="shared" si="0"/>
        <v>721666.6298</v>
      </c>
      <c r="AD24" s="28">
        <f t="shared" si="0"/>
        <v>763987.03359999997</v>
      </c>
      <c r="AF24" s="28">
        <f>+X24*AF$5</f>
        <v>381295.467</v>
      </c>
      <c r="AG24" s="28">
        <f t="shared" si="1"/>
        <v>594142.25309999997</v>
      </c>
      <c r="AH24" s="28">
        <f t="shared" si="1"/>
        <v>512232.61599999998</v>
      </c>
      <c r="AJ24" s="28">
        <f t="shared" si="13"/>
        <v>530995.99714285717</v>
      </c>
      <c r="AK24" s="28">
        <f t="shared" si="13"/>
        <v>789549.99247619032</v>
      </c>
      <c r="AL24" s="28">
        <f t="shared" si="13"/>
        <v>718002.45199999993</v>
      </c>
      <c r="AN24" s="28">
        <f t="shared" si="14"/>
        <v>381295.467</v>
      </c>
      <c r="AO24" s="28">
        <f t="shared" si="2"/>
        <v>594142.25309999997</v>
      </c>
      <c r="AP24" s="28">
        <f t="shared" si="2"/>
        <v>512232.61599999998</v>
      </c>
      <c r="AR24" s="31"/>
      <c r="AS24" s="31"/>
      <c r="AT24" s="31"/>
      <c r="AV24" s="31"/>
      <c r="AW24" s="31"/>
      <c r="AX24" s="31"/>
      <c r="AZ24" s="32">
        <f t="shared" si="3"/>
        <v>52501.391657142784</v>
      </c>
      <c r="BA24" s="32">
        <f t="shared" si="3"/>
        <v>-67883.362676190329</v>
      </c>
      <c r="BB24" s="32">
        <f t="shared" si="3"/>
        <v>45984.581600000034</v>
      </c>
      <c r="BD24" s="32">
        <f t="shared" si="4"/>
        <v>-6933245.5430999994</v>
      </c>
      <c r="BE24" s="32">
        <f t="shared" si="4"/>
        <v>-3726810.2158999997</v>
      </c>
      <c r="BF24" s="32">
        <f t="shared" si="4"/>
        <v>-2524000.1598</v>
      </c>
      <c r="BG24" s="33"/>
      <c r="BH24" s="32">
        <f t="shared" si="15"/>
        <v>-6880744.1514428565</v>
      </c>
      <c r="BI24" s="32">
        <f t="shared" si="5"/>
        <v>-3794693.5785761899</v>
      </c>
      <c r="BJ24" s="32">
        <f t="shared" si="5"/>
        <v>-2478015.5781999999</v>
      </c>
      <c r="BL24" s="32">
        <f t="shared" si="16"/>
        <v>25951.591799999936</v>
      </c>
      <c r="BM24" s="32">
        <f t="shared" si="6"/>
        <v>-107360.86229999992</v>
      </c>
      <c r="BN24" s="32">
        <f t="shared" si="6"/>
        <v>10084.459000000032</v>
      </c>
      <c r="BP24" s="32">
        <f t="shared" si="17"/>
        <v>-6933245.5430999994</v>
      </c>
      <c r="BQ24" s="32">
        <f t="shared" si="7"/>
        <v>-3726810.2158999997</v>
      </c>
      <c r="BR24" s="32">
        <f t="shared" si="7"/>
        <v>-2524000.1598</v>
      </c>
      <c r="BT24" s="32">
        <f t="shared" si="18"/>
        <v>-6907293.9512999998</v>
      </c>
      <c r="BU24" s="32">
        <f t="shared" si="8"/>
        <v>-3834171.0781999994</v>
      </c>
      <c r="BV24" s="32">
        <f t="shared" si="8"/>
        <v>-2513915.7007999998</v>
      </c>
      <c r="BX24" s="3">
        <v>0</v>
      </c>
      <c r="BY24" s="3">
        <v>0</v>
      </c>
      <c r="BZ24" s="3">
        <v>0</v>
      </c>
    </row>
    <row r="25" spans="1:78" x14ac:dyDescent="0.2">
      <c r="A25" s="207"/>
      <c r="B25" s="207"/>
      <c r="C25" s="34" t="s">
        <v>50</v>
      </c>
      <c r="D25" s="35">
        <v>-9999999</v>
      </c>
      <c r="E25" s="35">
        <v>-9999999</v>
      </c>
      <c r="F25" s="35">
        <v>-9999999</v>
      </c>
      <c r="G25" s="26"/>
      <c r="H25" s="35">
        <v>-9999999</v>
      </c>
      <c r="I25" s="35">
        <v>-9999999</v>
      </c>
      <c r="J25" s="35">
        <v>-9999999</v>
      </c>
      <c r="K25" s="26"/>
      <c r="L25" s="28">
        <f>+AB25</f>
        <v>91273.010399999999</v>
      </c>
      <c r="M25" s="28">
        <f>+AC25</f>
        <v>55638.492299999998</v>
      </c>
      <c r="N25" s="28">
        <f>+AD25</f>
        <v>208897.87940000001</v>
      </c>
      <c r="P25" s="28">
        <f>+AF25</f>
        <v>21.7593</v>
      </c>
      <c r="Q25" s="28">
        <f>+AG25</f>
        <v>1042.6572999999999</v>
      </c>
      <c r="R25" s="28">
        <f>+AH25</f>
        <v>598.31240000000003</v>
      </c>
      <c r="T25" s="29">
        <v>12584</v>
      </c>
      <c r="U25" s="29">
        <v>6777</v>
      </c>
      <c r="V25" s="29">
        <v>21647</v>
      </c>
      <c r="X25" s="30">
        <v>3</v>
      </c>
      <c r="Y25" s="30">
        <v>127</v>
      </c>
      <c r="Z25" s="30">
        <v>62</v>
      </c>
      <c r="AB25" s="28">
        <f t="shared" si="11"/>
        <v>91273.010399999999</v>
      </c>
      <c r="AC25" s="28">
        <f t="shared" si="11"/>
        <v>55638.492299999998</v>
      </c>
      <c r="AD25" s="28">
        <f t="shared" si="11"/>
        <v>208897.87940000001</v>
      </c>
      <c r="AF25" s="28">
        <f t="shared" ref="AF25:AH88" si="22">+X25*AF$5</f>
        <v>21.7593</v>
      </c>
      <c r="AG25" s="28">
        <f t="shared" si="22"/>
        <v>1042.6572999999999</v>
      </c>
      <c r="AH25" s="28">
        <f t="shared" si="22"/>
        <v>598.31240000000003</v>
      </c>
      <c r="AJ25" s="28">
        <f t="shared" si="13"/>
        <v>86926.676571428572</v>
      </c>
      <c r="AK25" s="28">
        <f t="shared" si="13"/>
        <v>52989.040285714284</v>
      </c>
      <c r="AL25" s="28">
        <f t="shared" si="13"/>
        <v>198950.36133333333</v>
      </c>
      <c r="AN25" s="28">
        <f t="shared" si="14"/>
        <v>21.7593</v>
      </c>
      <c r="AO25" s="28">
        <f t="shared" si="14"/>
        <v>1042.6572999999999</v>
      </c>
      <c r="AP25" s="28">
        <f t="shared" si="14"/>
        <v>598.31240000000003</v>
      </c>
      <c r="AR25" s="31"/>
      <c r="AS25" s="31"/>
      <c r="AT25" s="31"/>
      <c r="AV25" s="31"/>
      <c r="AW25" s="31"/>
      <c r="AX25" s="31"/>
      <c r="AZ25" s="32">
        <f t="shared" si="3"/>
        <v>0</v>
      </c>
      <c r="BA25" s="32">
        <f>IF(BM25=0,0,AC25-AK25)</f>
        <v>0</v>
      </c>
      <c r="BB25" s="32">
        <f>IF(BN25=0,0,AD25-AL25)</f>
        <v>0</v>
      </c>
      <c r="BD25" s="32">
        <f t="shared" si="4"/>
        <v>0</v>
      </c>
      <c r="BE25" s="32">
        <f t="shared" si="4"/>
        <v>0</v>
      </c>
      <c r="BF25" s="32">
        <f t="shared" si="4"/>
        <v>0</v>
      </c>
      <c r="BG25" s="33"/>
      <c r="BH25" s="32">
        <f t="shared" si="15"/>
        <v>0</v>
      </c>
      <c r="BI25" s="32">
        <f t="shared" si="15"/>
        <v>0</v>
      </c>
      <c r="BJ25" s="32">
        <f t="shared" si="15"/>
        <v>0</v>
      </c>
      <c r="BL25" s="32">
        <f t="shared" si="16"/>
        <v>0</v>
      </c>
      <c r="BM25" s="32">
        <f t="shared" si="16"/>
        <v>0</v>
      </c>
      <c r="BN25" s="32">
        <f t="shared" si="16"/>
        <v>0</v>
      </c>
      <c r="BP25" s="32">
        <f t="shared" si="17"/>
        <v>0</v>
      </c>
      <c r="BQ25" s="32">
        <f t="shared" si="17"/>
        <v>0</v>
      </c>
      <c r="BR25" s="32">
        <f t="shared" si="17"/>
        <v>0</v>
      </c>
      <c r="BT25" s="32">
        <f t="shared" si="18"/>
        <v>0</v>
      </c>
      <c r="BU25" s="32">
        <f t="shared" si="18"/>
        <v>0</v>
      </c>
      <c r="BV25" s="32">
        <f t="shared" si="18"/>
        <v>0</v>
      </c>
      <c r="BX25" s="3">
        <v>0</v>
      </c>
      <c r="BY25" s="3">
        <v>0</v>
      </c>
      <c r="BZ25" s="3">
        <v>0</v>
      </c>
    </row>
    <row r="26" spans="1:78" x14ac:dyDescent="0.2">
      <c r="A26" s="207"/>
      <c r="B26" s="207"/>
      <c r="C26" s="34" t="s">
        <v>51</v>
      </c>
      <c r="D26" s="25">
        <v>46257</v>
      </c>
      <c r="E26" s="25">
        <v>48840</v>
      </c>
      <c r="F26" s="25">
        <v>79298</v>
      </c>
      <c r="G26" s="26"/>
      <c r="H26" s="25">
        <v>10526</v>
      </c>
      <c r="I26" s="25">
        <v>30388</v>
      </c>
      <c r="J26" s="25">
        <v>17567</v>
      </c>
      <c r="K26" s="26"/>
      <c r="L26" s="28">
        <f>+D26*L$5</f>
        <v>335506.64669999998</v>
      </c>
      <c r="M26" s="28">
        <f>+E26*M$5</f>
        <v>400971.51599999995</v>
      </c>
      <c r="N26" s="28">
        <f>+F26*N$5</f>
        <v>765241.55960000004</v>
      </c>
      <c r="P26" s="28">
        <f>+H26*P$5</f>
        <v>76346.130600000004</v>
      </c>
      <c r="Q26" s="28">
        <f>+I26*Q$5</f>
        <v>249482.44119999997</v>
      </c>
      <c r="R26" s="28">
        <f>+J26*R$5</f>
        <v>169525.06339999998</v>
      </c>
      <c r="T26" s="29">
        <v>47628</v>
      </c>
      <c r="U26" s="29">
        <v>59217</v>
      </c>
      <c r="V26" s="29">
        <v>45291</v>
      </c>
      <c r="X26" s="30">
        <v>15541</v>
      </c>
      <c r="Y26" s="30">
        <v>36341</v>
      </c>
      <c r="Z26" s="30">
        <v>24846</v>
      </c>
      <c r="AB26" s="28">
        <f t="shared" si="11"/>
        <v>345450.64679999999</v>
      </c>
      <c r="AC26" s="28">
        <f t="shared" si="11"/>
        <v>486165.64829999994</v>
      </c>
      <c r="AD26" s="28">
        <f t="shared" si="11"/>
        <v>437067.20819999999</v>
      </c>
      <c r="AF26" s="28">
        <f t="shared" si="22"/>
        <v>112720.4271</v>
      </c>
      <c r="AG26" s="28">
        <f t="shared" si="22"/>
        <v>298355.97589999996</v>
      </c>
      <c r="AH26" s="28">
        <f t="shared" si="22"/>
        <v>239768.86919999999</v>
      </c>
      <c r="AJ26" s="28">
        <f t="shared" si="13"/>
        <v>319530.13971428567</v>
      </c>
      <c r="AK26" s="28">
        <f t="shared" si="13"/>
        <v>381877.63428571424</v>
      </c>
      <c r="AL26" s="28">
        <f t="shared" si="13"/>
        <v>728801.48533333337</v>
      </c>
      <c r="AN26" s="28">
        <f t="shared" si="14"/>
        <v>112720.4271</v>
      </c>
      <c r="AO26" s="28">
        <f t="shared" si="14"/>
        <v>298355.97589999996</v>
      </c>
      <c r="AP26" s="28">
        <f t="shared" si="14"/>
        <v>239768.86919999999</v>
      </c>
      <c r="AR26" s="31"/>
      <c r="AS26" s="31"/>
      <c r="AT26" s="31"/>
      <c r="AV26" s="31"/>
      <c r="AW26" s="31"/>
      <c r="AX26" s="31"/>
      <c r="AZ26" s="32">
        <f t="shared" ref="AZ26:BB89" si="23">IF(BL26=0,0,AB26-AJ26)</f>
        <v>25920.507085714315</v>
      </c>
      <c r="BA26" s="32">
        <f t="shared" si="23"/>
        <v>104288.0140142857</v>
      </c>
      <c r="BB26" s="32">
        <f t="shared" si="23"/>
        <v>-291734.27713333338</v>
      </c>
      <c r="BD26" s="32">
        <f t="shared" si="4"/>
        <v>36374.296499999997</v>
      </c>
      <c r="BE26" s="32">
        <f t="shared" si="4"/>
        <v>48873.534699999989</v>
      </c>
      <c r="BF26" s="32">
        <f t="shared" si="4"/>
        <v>70243.805800000002</v>
      </c>
      <c r="BG26" s="33"/>
      <c r="BH26" s="32">
        <f t="shared" si="15"/>
        <v>62294.803585714311</v>
      </c>
      <c r="BI26" s="32">
        <f t="shared" si="15"/>
        <v>153161.54871428569</v>
      </c>
      <c r="BJ26" s="32">
        <f t="shared" si="15"/>
        <v>-221490.47133333338</v>
      </c>
      <c r="BL26" s="32">
        <f t="shared" si="16"/>
        <v>9944.0001000000047</v>
      </c>
      <c r="BM26" s="32">
        <f t="shared" si="16"/>
        <v>85194.132299999997</v>
      </c>
      <c r="BN26" s="32">
        <f t="shared" si="16"/>
        <v>-328174.35140000004</v>
      </c>
      <c r="BP26" s="32">
        <f t="shared" si="17"/>
        <v>36374.296499999997</v>
      </c>
      <c r="BQ26" s="32">
        <f t="shared" si="17"/>
        <v>48873.534699999989</v>
      </c>
      <c r="BR26" s="32">
        <f t="shared" si="17"/>
        <v>70243.805800000002</v>
      </c>
      <c r="BT26" s="32">
        <f t="shared" si="18"/>
        <v>46318.296600000001</v>
      </c>
      <c r="BU26" s="32">
        <f t="shared" si="18"/>
        <v>134067.66699999999</v>
      </c>
      <c r="BV26" s="32">
        <f t="shared" si="18"/>
        <v>-257930.54560000004</v>
      </c>
      <c r="BX26" s="3">
        <v>0</v>
      </c>
      <c r="BY26" s="3">
        <v>0</v>
      </c>
      <c r="BZ26" s="3">
        <v>0</v>
      </c>
    </row>
    <row r="27" spans="1:78" x14ac:dyDescent="0.2">
      <c r="A27" s="207"/>
      <c r="B27" s="207"/>
      <c r="C27" s="34" t="s">
        <v>52</v>
      </c>
      <c r="D27" s="25">
        <v>60790</v>
      </c>
      <c r="E27" s="35">
        <v>-9999999</v>
      </c>
      <c r="F27" s="35">
        <v>-9999999</v>
      </c>
      <c r="G27" s="26"/>
      <c r="H27" s="27">
        <v>97</v>
      </c>
      <c r="I27" s="35">
        <v>-9999999</v>
      </c>
      <c r="J27" s="35">
        <v>-9999999</v>
      </c>
      <c r="K27" s="26"/>
      <c r="L27" s="28">
        <f>+D27*L$5</f>
        <v>440915.94899999996</v>
      </c>
      <c r="M27" s="28">
        <f>+AC27</f>
        <v>289793.0502</v>
      </c>
      <c r="N27" s="28">
        <f>+AD27</f>
        <v>291522.89179999998</v>
      </c>
      <c r="P27" s="28">
        <f>+H27*P$5</f>
        <v>703.55070000000001</v>
      </c>
      <c r="Q27" s="28">
        <f>+AG27</f>
        <v>2339.8215</v>
      </c>
      <c r="R27" s="28">
        <f>+AH27</f>
        <v>3338.9692</v>
      </c>
      <c r="T27" s="29">
        <v>74656</v>
      </c>
      <c r="U27" s="29">
        <v>35298</v>
      </c>
      <c r="V27" s="29">
        <v>30209</v>
      </c>
      <c r="X27" s="30">
        <v>203</v>
      </c>
      <c r="Y27" s="30">
        <v>285</v>
      </c>
      <c r="Z27" s="30">
        <v>346</v>
      </c>
      <c r="AB27" s="28">
        <f t="shared" si="11"/>
        <v>541487.43359999999</v>
      </c>
      <c r="AC27" s="28">
        <f t="shared" si="11"/>
        <v>289793.0502</v>
      </c>
      <c r="AD27" s="28">
        <f t="shared" si="11"/>
        <v>291522.89179999998</v>
      </c>
      <c r="AF27" s="28">
        <f t="shared" si="22"/>
        <v>1472.3793000000001</v>
      </c>
      <c r="AG27" s="28">
        <f t="shared" si="22"/>
        <v>2339.8215</v>
      </c>
      <c r="AH27" s="28">
        <f t="shared" si="22"/>
        <v>3338.9692</v>
      </c>
      <c r="AJ27" s="28">
        <f t="shared" si="13"/>
        <v>419919.95142857137</v>
      </c>
      <c r="AK27" s="28">
        <f t="shared" si="13"/>
        <v>275993.38114285714</v>
      </c>
      <c r="AL27" s="28">
        <f t="shared" si="13"/>
        <v>277640.84933333332</v>
      </c>
      <c r="AN27" s="28">
        <f t="shared" si="14"/>
        <v>1472.3793000000001</v>
      </c>
      <c r="AO27" s="28">
        <f t="shared" si="14"/>
        <v>2339.8215</v>
      </c>
      <c r="AP27" s="28">
        <f t="shared" si="14"/>
        <v>3338.9692</v>
      </c>
      <c r="AR27" s="31"/>
      <c r="AS27" s="31"/>
      <c r="AT27" s="31"/>
      <c r="AV27" s="31"/>
      <c r="AW27" s="31"/>
      <c r="AX27" s="31"/>
      <c r="AZ27" s="32">
        <f t="shared" si="23"/>
        <v>121567.48217142862</v>
      </c>
      <c r="BA27" s="32">
        <f t="shared" si="23"/>
        <v>0</v>
      </c>
      <c r="BB27" s="32">
        <f t="shared" si="23"/>
        <v>0</v>
      </c>
      <c r="BD27" s="32">
        <f t="shared" si="4"/>
        <v>768.82860000000005</v>
      </c>
      <c r="BE27" s="32">
        <f t="shared" si="4"/>
        <v>0</v>
      </c>
      <c r="BF27" s="32">
        <f t="shared" si="4"/>
        <v>0</v>
      </c>
      <c r="BG27" s="33"/>
      <c r="BH27" s="32">
        <f t="shared" si="15"/>
        <v>122336.31077142862</v>
      </c>
      <c r="BI27" s="32">
        <f t="shared" si="15"/>
        <v>0</v>
      </c>
      <c r="BJ27" s="32">
        <f t="shared" si="15"/>
        <v>0</v>
      </c>
      <c r="BL27" s="32">
        <f t="shared" si="16"/>
        <v>100571.48460000003</v>
      </c>
      <c r="BM27" s="32">
        <f t="shared" si="16"/>
        <v>0</v>
      </c>
      <c r="BN27" s="32">
        <f t="shared" si="16"/>
        <v>0</v>
      </c>
      <c r="BP27" s="32">
        <f t="shared" si="17"/>
        <v>768.82860000000005</v>
      </c>
      <c r="BQ27" s="32">
        <f t="shared" si="17"/>
        <v>0</v>
      </c>
      <c r="BR27" s="32">
        <f t="shared" si="17"/>
        <v>0</v>
      </c>
      <c r="BT27" s="32">
        <f t="shared" si="18"/>
        <v>101340.31320000002</v>
      </c>
      <c r="BU27" s="32">
        <f t="shared" si="18"/>
        <v>0</v>
      </c>
      <c r="BV27" s="32">
        <f t="shared" si="18"/>
        <v>0</v>
      </c>
      <c r="BX27" s="3">
        <v>0</v>
      </c>
      <c r="BY27" s="3">
        <v>0</v>
      </c>
      <c r="BZ27" s="3">
        <v>0</v>
      </c>
    </row>
    <row r="28" spans="1:78" x14ac:dyDescent="0.2">
      <c r="A28" s="207"/>
      <c r="B28" s="207"/>
      <c r="C28" s="34" t="s">
        <v>53</v>
      </c>
      <c r="D28" s="25">
        <v>10632</v>
      </c>
      <c r="E28" s="25">
        <v>24420</v>
      </c>
      <c r="F28" s="25">
        <v>11942</v>
      </c>
      <c r="G28" s="26"/>
      <c r="H28" s="25">
        <v>10468</v>
      </c>
      <c r="I28" s="25">
        <v>8970</v>
      </c>
      <c r="J28" s="25">
        <v>9729</v>
      </c>
      <c r="K28" s="26"/>
      <c r="L28" s="28">
        <f>+D28*L$5</f>
        <v>77114.959199999998</v>
      </c>
      <c r="M28" s="28">
        <f>+E28*M$5</f>
        <v>200485.75799999997</v>
      </c>
      <c r="N28" s="28">
        <f>+F28*N$5</f>
        <v>115242.6884</v>
      </c>
      <c r="P28" s="28">
        <f>+H28*P$5</f>
        <v>75925.450800000006</v>
      </c>
      <c r="Q28" s="28">
        <f>+I28*Q$5</f>
        <v>73642.803</v>
      </c>
      <c r="R28" s="28">
        <f>+J28*R$5</f>
        <v>93886.795799999993</v>
      </c>
      <c r="T28" s="29">
        <v>7364</v>
      </c>
      <c r="U28" s="29">
        <v>18214</v>
      </c>
      <c r="V28" s="29">
        <v>18266</v>
      </c>
      <c r="X28" s="30">
        <v>10888</v>
      </c>
      <c r="Y28" s="30">
        <v>9622</v>
      </c>
      <c r="Z28" s="30">
        <v>26405</v>
      </c>
      <c r="AB28" s="28">
        <f t="shared" si="11"/>
        <v>53411.828399999999</v>
      </c>
      <c r="AC28" s="28">
        <f t="shared" si="11"/>
        <v>149535.11859999999</v>
      </c>
      <c r="AD28" s="28">
        <f t="shared" si="11"/>
        <v>176270.55319999999</v>
      </c>
      <c r="AF28" s="28">
        <f t="shared" si="22"/>
        <v>78971.752800000002</v>
      </c>
      <c r="AG28" s="28">
        <f t="shared" si="22"/>
        <v>78995.657799999986</v>
      </c>
      <c r="AH28" s="28">
        <f t="shared" si="22"/>
        <v>254813.53099999999</v>
      </c>
      <c r="AJ28" s="28">
        <f t="shared" si="13"/>
        <v>73442.818285714282</v>
      </c>
      <c r="AK28" s="28">
        <f t="shared" si="13"/>
        <v>190938.81714285712</v>
      </c>
      <c r="AL28" s="28">
        <f t="shared" si="13"/>
        <v>109754.94133333332</v>
      </c>
      <c r="AN28" s="28">
        <f t="shared" si="14"/>
        <v>78971.752800000002</v>
      </c>
      <c r="AO28" s="28">
        <f t="shared" si="14"/>
        <v>78995.657799999986</v>
      </c>
      <c r="AP28" s="28">
        <f t="shared" si="14"/>
        <v>254813.53099999999</v>
      </c>
      <c r="AR28" s="31"/>
      <c r="AS28" s="31"/>
      <c r="AT28" s="31"/>
      <c r="AV28" s="31"/>
      <c r="AW28" s="31"/>
      <c r="AX28" s="31"/>
      <c r="AZ28" s="32">
        <f t="shared" si="23"/>
        <v>-20030.989885714283</v>
      </c>
      <c r="BA28" s="32">
        <f t="shared" si="23"/>
        <v>-41403.698542857135</v>
      </c>
      <c r="BB28" s="32">
        <f t="shared" si="23"/>
        <v>66515.611866666673</v>
      </c>
      <c r="BD28" s="32">
        <f t="shared" ref="BD28:BF91" si="24">IF(BP28=0,0,AN28-P28)</f>
        <v>3046.301999999996</v>
      </c>
      <c r="BE28" s="32">
        <f t="shared" si="24"/>
        <v>5352.8547999999864</v>
      </c>
      <c r="BF28" s="32">
        <f t="shared" si="24"/>
        <v>160926.7352</v>
      </c>
      <c r="BG28" s="33"/>
      <c r="BH28" s="32">
        <f t="shared" si="15"/>
        <v>-16984.687885714287</v>
      </c>
      <c r="BI28" s="32">
        <f t="shared" si="15"/>
        <v>-36050.843742857149</v>
      </c>
      <c r="BJ28" s="32">
        <f t="shared" si="15"/>
        <v>227442.34706666667</v>
      </c>
      <c r="BL28" s="32">
        <f t="shared" si="16"/>
        <v>-23703.130799999999</v>
      </c>
      <c r="BM28" s="32">
        <f t="shared" si="16"/>
        <v>-50950.639399999985</v>
      </c>
      <c r="BN28" s="32">
        <f t="shared" si="16"/>
        <v>61027.864799999996</v>
      </c>
      <c r="BP28" s="32">
        <f t="shared" si="17"/>
        <v>3046.301999999996</v>
      </c>
      <c r="BQ28" s="32">
        <f t="shared" si="17"/>
        <v>5352.8547999999864</v>
      </c>
      <c r="BR28" s="32">
        <f t="shared" si="17"/>
        <v>160926.7352</v>
      </c>
      <c r="BT28" s="32">
        <f t="shared" si="18"/>
        <v>-20656.828800000003</v>
      </c>
      <c r="BU28" s="32">
        <f t="shared" si="18"/>
        <v>-45597.784599999999</v>
      </c>
      <c r="BV28" s="32">
        <f t="shared" si="18"/>
        <v>221954.59999999998</v>
      </c>
      <c r="BX28" s="3">
        <v>0</v>
      </c>
      <c r="BY28" s="3">
        <v>0</v>
      </c>
      <c r="BZ28" s="3">
        <v>0</v>
      </c>
    </row>
    <row r="29" spans="1:78" x14ac:dyDescent="0.2">
      <c r="A29" s="207"/>
      <c r="B29" s="207"/>
      <c r="C29" s="41" t="s">
        <v>54</v>
      </c>
      <c r="D29" s="35"/>
      <c r="E29" s="35"/>
      <c r="F29" s="35"/>
      <c r="G29" s="26"/>
      <c r="H29" s="35"/>
      <c r="I29" s="35"/>
      <c r="J29" s="35"/>
      <c r="K29" s="26"/>
      <c r="L29" s="28"/>
      <c r="M29" s="28"/>
      <c r="N29" s="28"/>
      <c r="P29" s="28"/>
      <c r="Q29" s="28"/>
      <c r="R29" s="28"/>
      <c r="T29" s="42"/>
      <c r="U29" s="42"/>
      <c r="V29" s="42"/>
      <c r="X29" s="43"/>
      <c r="Y29" s="43"/>
      <c r="Z29" s="43"/>
      <c r="AB29" s="28">
        <f t="shared" si="11"/>
        <v>0</v>
      </c>
      <c r="AC29" s="28">
        <f t="shared" si="11"/>
        <v>0</v>
      </c>
      <c r="AD29" s="28">
        <f t="shared" si="11"/>
        <v>0</v>
      </c>
      <c r="AF29" s="28">
        <f t="shared" si="22"/>
        <v>0</v>
      </c>
      <c r="AG29" s="28">
        <f t="shared" si="22"/>
        <v>0</v>
      </c>
      <c r="AH29" s="28">
        <f t="shared" si="22"/>
        <v>0</v>
      </c>
      <c r="AJ29" s="28">
        <f t="shared" si="13"/>
        <v>0</v>
      </c>
      <c r="AK29" s="28">
        <f t="shared" si="13"/>
        <v>0</v>
      </c>
      <c r="AL29" s="28">
        <f t="shared" si="13"/>
        <v>0</v>
      </c>
      <c r="AN29" s="28">
        <f t="shared" si="14"/>
        <v>0</v>
      </c>
      <c r="AO29" s="28">
        <f t="shared" si="14"/>
        <v>0</v>
      </c>
      <c r="AP29" s="28">
        <f t="shared" si="14"/>
        <v>0</v>
      </c>
      <c r="AR29" s="31"/>
      <c r="AS29" s="31"/>
      <c r="AT29" s="31"/>
      <c r="AV29" s="31"/>
      <c r="AW29" s="31"/>
      <c r="AX29" s="31"/>
      <c r="AZ29" s="32">
        <f t="shared" si="23"/>
        <v>0</v>
      </c>
      <c r="BA29" s="32">
        <f t="shared" si="23"/>
        <v>0</v>
      </c>
      <c r="BB29" s="32">
        <f t="shared" si="23"/>
        <v>0</v>
      </c>
      <c r="BD29" s="32">
        <f t="shared" si="24"/>
        <v>0</v>
      </c>
      <c r="BE29" s="32">
        <f t="shared" si="24"/>
        <v>0</v>
      </c>
      <c r="BF29" s="32">
        <f t="shared" si="24"/>
        <v>0</v>
      </c>
      <c r="BG29" s="33"/>
      <c r="BH29" s="32">
        <f t="shared" si="15"/>
        <v>0</v>
      </c>
      <c r="BI29" s="32">
        <f t="shared" si="15"/>
        <v>0</v>
      </c>
      <c r="BJ29" s="32">
        <f t="shared" si="15"/>
        <v>0</v>
      </c>
      <c r="BL29" s="32">
        <f t="shared" si="16"/>
        <v>0</v>
      </c>
      <c r="BM29" s="32">
        <f t="shared" si="16"/>
        <v>0</v>
      </c>
      <c r="BN29" s="32">
        <f t="shared" si="16"/>
        <v>0</v>
      </c>
      <c r="BP29" s="32">
        <f t="shared" si="17"/>
        <v>0</v>
      </c>
      <c r="BQ29" s="32">
        <f t="shared" si="17"/>
        <v>0</v>
      </c>
      <c r="BR29" s="32">
        <f t="shared" si="17"/>
        <v>0</v>
      </c>
      <c r="BT29" s="32">
        <f t="shared" si="18"/>
        <v>0</v>
      </c>
      <c r="BU29" s="32">
        <f t="shared" si="18"/>
        <v>0</v>
      </c>
      <c r="BV29" s="32">
        <f t="shared" si="18"/>
        <v>0</v>
      </c>
      <c r="BX29" s="3">
        <v>0</v>
      </c>
      <c r="BY29" s="3">
        <v>0</v>
      </c>
      <c r="BZ29" s="3">
        <v>0</v>
      </c>
    </row>
    <row r="30" spans="1:78" x14ac:dyDescent="0.2">
      <c r="A30" s="207"/>
      <c r="B30" s="208"/>
      <c r="C30" s="40" t="s">
        <v>55</v>
      </c>
      <c r="D30" s="39">
        <v>35</v>
      </c>
      <c r="E30" s="39">
        <v>0</v>
      </c>
      <c r="F30" s="39">
        <v>0</v>
      </c>
      <c r="G30" s="26"/>
      <c r="H30" s="39">
        <v>0</v>
      </c>
      <c r="I30" s="39">
        <v>0</v>
      </c>
      <c r="J30" s="39">
        <v>0</v>
      </c>
      <c r="K30" s="26"/>
      <c r="L30" s="28">
        <f t="shared" ref="L30:N37" si="25">+D30*L$5</f>
        <v>253.85849999999999</v>
      </c>
      <c r="M30" s="28">
        <f t="shared" si="25"/>
        <v>0</v>
      </c>
      <c r="N30" s="28">
        <f t="shared" si="25"/>
        <v>0</v>
      </c>
      <c r="P30" s="28">
        <f t="shared" ref="P30:R37" si="26">+H30*P$5</f>
        <v>0</v>
      </c>
      <c r="Q30" s="28">
        <f t="shared" si="26"/>
        <v>0</v>
      </c>
      <c r="R30" s="28">
        <f t="shared" si="26"/>
        <v>0</v>
      </c>
      <c r="T30" s="42">
        <v>35</v>
      </c>
      <c r="U30" s="42">
        <v>0</v>
      </c>
      <c r="V30" s="42">
        <v>0</v>
      </c>
      <c r="X30" s="43">
        <v>0</v>
      </c>
      <c r="Y30" s="43">
        <v>0</v>
      </c>
      <c r="Z30" s="43">
        <v>0</v>
      </c>
      <c r="AB30" s="28">
        <f t="shared" si="11"/>
        <v>253.85849999999999</v>
      </c>
      <c r="AC30" s="28">
        <f t="shared" si="11"/>
        <v>0</v>
      </c>
      <c r="AD30" s="28">
        <f t="shared" si="11"/>
        <v>0</v>
      </c>
      <c r="AF30" s="28">
        <f t="shared" si="22"/>
        <v>0</v>
      </c>
      <c r="AG30" s="28">
        <f t="shared" si="22"/>
        <v>0</v>
      </c>
      <c r="AH30" s="28">
        <f t="shared" si="22"/>
        <v>0</v>
      </c>
      <c r="AJ30" s="28">
        <f t="shared" si="13"/>
        <v>241.76999999999998</v>
      </c>
      <c r="AK30" s="28">
        <f t="shared" si="13"/>
        <v>0</v>
      </c>
      <c r="AL30" s="28">
        <f t="shared" si="13"/>
        <v>0</v>
      </c>
      <c r="AN30" s="28">
        <f t="shared" si="14"/>
        <v>0</v>
      </c>
      <c r="AO30" s="28">
        <f t="shared" si="14"/>
        <v>0</v>
      </c>
      <c r="AP30" s="28">
        <f t="shared" si="14"/>
        <v>0</v>
      </c>
      <c r="AR30" s="31"/>
      <c r="AS30" s="31"/>
      <c r="AT30" s="31"/>
      <c r="AV30" s="31"/>
      <c r="AW30" s="31"/>
      <c r="AX30" s="31"/>
      <c r="AZ30" s="32">
        <f t="shared" si="23"/>
        <v>0</v>
      </c>
      <c r="BA30" s="32">
        <f t="shared" si="23"/>
        <v>0</v>
      </c>
      <c r="BB30" s="32">
        <f t="shared" si="23"/>
        <v>0</v>
      </c>
      <c r="BD30" s="32">
        <f t="shared" si="24"/>
        <v>0</v>
      </c>
      <c r="BE30" s="32">
        <f t="shared" si="24"/>
        <v>0</v>
      </c>
      <c r="BF30" s="32">
        <f t="shared" si="24"/>
        <v>0</v>
      </c>
      <c r="BG30" s="33"/>
      <c r="BH30" s="32">
        <f t="shared" si="15"/>
        <v>0</v>
      </c>
      <c r="BI30" s="32">
        <f t="shared" si="15"/>
        <v>0</v>
      </c>
      <c r="BJ30" s="32">
        <f t="shared" si="15"/>
        <v>0</v>
      </c>
      <c r="BL30" s="32">
        <f t="shared" si="16"/>
        <v>0</v>
      </c>
      <c r="BM30" s="32">
        <f t="shared" si="16"/>
        <v>0</v>
      </c>
      <c r="BN30" s="32">
        <f t="shared" si="16"/>
        <v>0</v>
      </c>
      <c r="BP30" s="32">
        <f t="shared" si="17"/>
        <v>0</v>
      </c>
      <c r="BQ30" s="32">
        <f t="shared" si="17"/>
        <v>0</v>
      </c>
      <c r="BR30" s="32">
        <f t="shared" si="17"/>
        <v>0</v>
      </c>
      <c r="BT30" s="32">
        <f t="shared" si="18"/>
        <v>0</v>
      </c>
      <c r="BU30" s="32">
        <f t="shared" si="18"/>
        <v>0</v>
      </c>
      <c r="BV30" s="32">
        <f t="shared" si="18"/>
        <v>0</v>
      </c>
      <c r="BX30" s="3">
        <v>0</v>
      </c>
      <c r="BY30" s="3">
        <v>0</v>
      </c>
      <c r="BZ30" s="3">
        <v>0</v>
      </c>
    </row>
    <row r="31" spans="1:78" x14ac:dyDescent="0.2">
      <c r="A31" s="207"/>
      <c r="B31" s="206" t="s">
        <v>56</v>
      </c>
      <c r="C31" s="24" t="s">
        <v>289</v>
      </c>
      <c r="D31" s="37">
        <v>889772</v>
      </c>
      <c r="E31" s="37">
        <v>1001680</v>
      </c>
      <c r="F31" s="37">
        <v>1004189</v>
      </c>
      <c r="G31" s="26"/>
      <c r="H31" s="37">
        <v>1584722</v>
      </c>
      <c r="I31" s="37">
        <v>2801792</v>
      </c>
      <c r="J31" s="37">
        <v>1960887</v>
      </c>
      <c r="K31" s="26"/>
      <c r="L31" s="28">
        <f t="shared" si="25"/>
        <v>6453605.2932000002</v>
      </c>
      <c r="M31" s="28">
        <f t="shared" si="25"/>
        <v>8223692.6319999993</v>
      </c>
      <c r="N31" s="28">
        <f t="shared" si="25"/>
        <v>9690624.6877999995</v>
      </c>
      <c r="P31" s="28">
        <f t="shared" si="26"/>
        <v>11494147.1382</v>
      </c>
      <c r="Q31" s="28">
        <f t="shared" si="26"/>
        <v>23002432.140799999</v>
      </c>
      <c r="R31" s="28">
        <f t="shared" si="26"/>
        <v>18922951.727400001</v>
      </c>
      <c r="T31" s="29">
        <v>889772</v>
      </c>
      <c r="U31" s="29">
        <v>1001680</v>
      </c>
      <c r="V31" s="29">
        <v>1004189</v>
      </c>
      <c r="X31" s="30">
        <v>1584722</v>
      </c>
      <c r="Y31" s="30">
        <v>2801792</v>
      </c>
      <c r="Z31" s="30">
        <v>1960887</v>
      </c>
      <c r="AB31" s="28">
        <f t="shared" si="11"/>
        <v>6453605.2932000002</v>
      </c>
      <c r="AC31" s="28">
        <f t="shared" si="11"/>
        <v>8223692.6319999993</v>
      </c>
      <c r="AD31" s="28">
        <f t="shared" si="11"/>
        <v>9690624.6877999995</v>
      </c>
      <c r="AF31" s="28">
        <f t="shared" si="22"/>
        <v>11494147.1382</v>
      </c>
      <c r="AG31" s="28">
        <f t="shared" si="22"/>
        <v>23002432.140799999</v>
      </c>
      <c r="AH31" s="28">
        <f t="shared" si="22"/>
        <v>18922951.727400001</v>
      </c>
      <c r="AJ31" s="28">
        <f t="shared" si="13"/>
        <v>6146290.7554285713</v>
      </c>
      <c r="AK31" s="28">
        <f t="shared" si="13"/>
        <v>7832088.2209523795</v>
      </c>
      <c r="AL31" s="28">
        <f t="shared" si="13"/>
        <v>9229166.3693333324</v>
      </c>
      <c r="AN31" s="28">
        <f t="shared" si="14"/>
        <v>11494147.1382</v>
      </c>
      <c r="AO31" s="28">
        <f t="shared" si="14"/>
        <v>23002432.140799999</v>
      </c>
      <c r="AP31" s="28">
        <f t="shared" si="14"/>
        <v>18922951.727400001</v>
      </c>
      <c r="AR31" s="31"/>
      <c r="AS31" s="31"/>
      <c r="AT31" s="31"/>
      <c r="AV31" s="31"/>
      <c r="AW31" s="31"/>
      <c r="AX31" s="31"/>
      <c r="AZ31" s="32">
        <f t="shared" si="23"/>
        <v>0</v>
      </c>
      <c r="BA31" s="32">
        <f t="shared" si="23"/>
        <v>0</v>
      </c>
      <c r="BB31" s="32">
        <f t="shared" si="23"/>
        <v>0</v>
      </c>
      <c r="BD31" s="32">
        <f t="shared" si="24"/>
        <v>0</v>
      </c>
      <c r="BE31" s="32">
        <f t="shared" si="24"/>
        <v>0</v>
      </c>
      <c r="BF31" s="32">
        <f t="shared" si="24"/>
        <v>0</v>
      </c>
      <c r="BG31" s="33"/>
      <c r="BH31" s="32">
        <f t="shared" si="15"/>
        <v>0</v>
      </c>
      <c r="BI31" s="32">
        <f t="shared" si="15"/>
        <v>0</v>
      </c>
      <c r="BJ31" s="32">
        <f t="shared" si="15"/>
        <v>0</v>
      </c>
      <c r="BL31" s="32">
        <f t="shared" si="16"/>
        <v>0</v>
      </c>
      <c r="BM31" s="32">
        <f t="shared" si="16"/>
        <v>0</v>
      </c>
      <c r="BN31" s="32">
        <f t="shared" si="16"/>
        <v>0</v>
      </c>
      <c r="BP31" s="32">
        <f t="shared" si="17"/>
        <v>0</v>
      </c>
      <c r="BQ31" s="32">
        <f t="shared" si="17"/>
        <v>0</v>
      </c>
      <c r="BR31" s="32">
        <f t="shared" si="17"/>
        <v>0</v>
      </c>
      <c r="BT31" s="32">
        <f t="shared" si="18"/>
        <v>0</v>
      </c>
      <c r="BU31" s="32">
        <f t="shared" si="18"/>
        <v>0</v>
      </c>
      <c r="BV31" s="32">
        <f t="shared" si="18"/>
        <v>0</v>
      </c>
      <c r="BX31" s="3">
        <v>0</v>
      </c>
      <c r="BY31" s="3">
        <v>0</v>
      </c>
      <c r="BZ31" s="3">
        <v>0</v>
      </c>
    </row>
    <row r="32" spans="1:78" x14ac:dyDescent="0.2">
      <c r="A32" s="207"/>
      <c r="B32" s="207"/>
      <c r="C32" s="34" t="s">
        <v>57</v>
      </c>
      <c r="D32" s="25">
        <v>4778689</v>
      </c>
      <c r="E32" s="25">
        <v>5039108</v>
      </c>
      <c r="F32" s="25">
        <v>4955067</v>
      </c>
      <c r="G32" s="26"/>
      <c r="H32" s="25">
        <v>794033</v>
      </c>
      <c r="I32" s="25">
        <v>781968</v>
      </c>
      <c r="J32" s="25">
        <v>820278</v>
      </c>
      <c r="K32" s="26"/>
      <c r="L32" s="28">
        <f t="shared" si="25"/>
        <v>34660309.185900003</v>
      </c>
      <c r="M32" s="28">
        <f t="shared" si="25"/>
        <v>41370572.769199997</v>
      </c>
      <c r="N32" s="28">
        <f t="shared" si="25"/>
        <v>47817387.5634</v>
      </c>
      <c r="P32" s="28">
        <f t="shared" si="26"/>
        <v>5759200.7522999998</v>
      </c>
      <c r="Q32" s="28">
        <f t="shared" si="26"/>
        <v>6419879.0831999993</v>
      </c>
      <c r="R32" s="28">
        <f t="shared" si="26"/>
        <v>7915846.7555999998</v>
      </c>
      <c r="T32" s="29">
        <v>4569652</v>
      </c>
      <c r="U32" s="29">
        <v>5074288</v>
      </c>
      <c r="V32" s="29">
        <v>4602432</v>
      </c>
      <c r="X32" s="30">
        <v>337302</v>
      </c>
      <c r="Y32" s="30">
        <v>402893</v>
      </c>
      <c r="Z32" s="30">
        <v>525396</v>
      </c>
      <c r="AB32" s="28">
        <f t="shared" si="11"/>
        <v>33144142.9212</v>
      </c>
      <c r="AC32" s="28">
        <f t="shared" si="11"/>
        <v>41659397.051199995</v>
      </c>
      <c r="AD32" s="28">
        <f t="shared" si="11"/>
        <v>44414389.286399998</v>
      </c>
      <c r="AF32" s="28">
        <f t="shared" si="22"/>
        <v>2446485.1362000001</v>
      </c>
      <c r="AG32" s="28">
        <f t="shared" si="22"/>
        <v>3307711.2406999995</v>
      </c>
      <c r="AH32" s="28">
        <f t="shared" si="22"/>
        <v>5070176.4791999999</v>
      </c>
      <c r="AJ32" s="28">
        <f t="shared" si="13"/>
        <v>33009818.272285715</v>
      </c>
      <c r="AK32" s="28">
        <f t="shared" si="13"/>
        <v>39400545.494476184</v>
      </c>
      <c r="AL32" s="28">
        <f t="shared" si="13"/>
        <v>45540369.107999995</v>
      </c>
      <c r="AN32" s="28">
        <f t="shared" si="14"/>
        <v>2446485.1362000001</v>
      </c>
      <c r="AO32" s="28">
        <f t="shared" si="14"/>
        <v>3307711.2406999995</v>
      </c>
      <c r="AP32" s="28">
        <f t="shared" si="14"/>
        <v>5070176.4791999999</v>
      </c>
      <c r="AR32" s="31"/>
      <c r="AS32" s="31"/>
      <c r="AT32" s="31"/>
      <c r="AV32" s="31"/>
      <c r="AW32" s="31"/>
      <c r="AX32" s="31"/>
      <c r="AZ32" s="32">
        <f t="shared" si="23"/>
        <v>134324.648914285</v>
      </c>
      <c r="BA32" s="32">
        <f t="shared" si="23"/>
        <v>2258851.5567238107</v>
      </c>
      <c r="BB32" s="32">
        <f t="shared" si="23"/>
        <v>-1125979.8215999976</v>
      </c>
      <c r="BD32" s="32">
        <f t="shared" si="24"/>
        <v>-3312715.6160999998</v>
      </c>
      <c r="BE32" s="32">
        <f t="shared" si="24"/>
        <v>-3112167.8424999998</v>
      </c>
      <c r="BF32" s="32">
        <f t="shared" si="24"/>
        <v>-2845670.2763999999</v>
      </c>
      <c r="BG32" s="33"/>
      <c r="BH32" s="32">
        <f t="shared" si="15"/>
        <v>-3178390.9671857147</v>
      </c>
      <c r="BI32" s="32">
        <f t="shared" si="15"/>
        <v>-853316.28577618906</v>
      </c>
      <c r="BJ32" s="32">
        <f t="shared" si="15"/>
        <v>-3971650.0979999974</v>
      </c>
      <c r="BL32" s="32">
        <f t="shared" si="16"/>
        <v>-1516166.264700003</v>
      </c>
      <c r="BM32" s="32">
        <f t="shared" si="16"/>
        <v>288824.28199999779</v>
      </c>
      <c r="BN32" s="32">
        <f t="shared" si="16"/>
        <v>-3402998.2770000026</v>
      </c>
      <c r="BP32" s="32">
        <f t="shared" si="17"/>
        <v>-3312715.6160999998</v>
      </c>
      <c r="BQ32" s="32">
        <f t="shared" si="17"/>
        <v>-3112167.8424999998</v>
      </c>
      <c r="BR32" s="32">
        <f t="shared" si="17"/>
        <v>-2845670.2763999999</v>
      </c>
      <c r="BT32" s="32">
        <f t="shared" si="18"/>
        <v>-4828881.8808000032</v>
      </c>
      <c r="BU32" s="32">
        <f t="shared" si="18"/>
        <v>-2823343.560500002</v>
      </c>
      <c r="BV32" s="32">
        <f t="shared" si="18"/>
        <v>-6248668.5534000024</v>
      </c>
      <c r="BX32" s="3">
        <v>0</v>
      </c>
      <c r="BY32" s="3">
        <v>0</v>
      </c>
      <c r="BZ32" s="3">
        <v>0</v>
      </c>
    </row>
    <row r="33" spans="1:78" x14ac:dyDescent="0.2">
      <c r="A33" s="207"/>
      <c r="B33" s="207"/>
      <c r="C33" s="34" t="s">
        <v>58</v>
      </c>
      <c r="D33" s="25">
        <v>1426940</v>
      </c>
      <c r="E33" s="25">
        <v>1444018</v>
      </c>
      <c r="F33" s="35">
        <v>-9999999</v>
      </c>
      <c r="G33" s="26"/>
      <c r="H33" s="25">
        <v>353432</v>
      </c>
      <c r="I33" s="25">
        <v>325157</v>
      </c>
      <c r="J33" s="35">
        <v>-9999999</v>
      </c>
      <c r="K33" s="26"/>
      <c r="L33" s="28">
        <f t="shared" si="25"/>
        <v>10349738.514</v>
      </c>
      <c r="M33" s="28">
        <f t="shared" si="25"/>
        <v>11855243.378199998</v>
      </c>
      <c r="N33" s="28">
        <f>+AD33</f>
        <v>13684524.0112</v>
      </c>
      <c r="O33" s="28">
        <f>+G33*O$5</f>
        <v>0</v>
      </c>
      <c r="P33" s="28">
        <f t="shared" si="26"/>
        <v>2563477.6392000001</v>
      </c>
      <c r="Q33" s="28">
        <f t="shared" si="26"/>
        <v>2669506.4542999999</v>
      </c>
      <c r="R33" s="28">
        <f>+AH33</f>
        <v>2283990.0356000001</v>
      </c>
      <c r="T33" s="29">
        <v>1585639</v>
      </c>
      <c r="U33" s="29">
        <v>1605547</v>
      </c>
      <c r="V33" s="29">
        <v>1418056</v>
      </c>
      <c r="X33" s="30">
        <v>269372</v>
      </c>
      <c r="Y33" s="30">
        <v>260598</v>
      </c>
      <c r="Z33" s="30">
        <v>236678</v>
      </c>
      <c r="AB33" s="28">
        <f t="shared" si="11"/>
        <v>11500798.230899999</v>
      </c>
      <c r="AC33" s="28">
        <f t="shared" si="11"/>
        <v>13181380.315299999</v>
      </c>
      <c r="AD33" s="28">
        <f t="shared" si="11"/>
        <v>13684524.0112</v>
      </c>
      <c r="AF33" s="28">
        <f t="shared" si="22"/>
        <v>1953782.0532</v>
      </c>
      <c r="AG33" s="28">
        <f t="shared" si="22"/>
        <v>2139483.5201999997</v>
      </c>
      <c r="AH33" s="28">
        <f t="shared" si="22"/>
        <v>2283990.0356000001</v>
      </c>
      <c r="AJ33" s="28">
        <f t="shared" si="13"/>
        <v>9856893.8228571434</v>
      </c>
      <c r="AK33" s="28">
        <f t="shared" si="13"/>
        <v>11290707.979238093</v>
      </c>
      <c r="AL33" s="28">
        <f t="shared" si="13"/>
        <v>13032880.010666667</v>
      </c>
      <c r="AN33" s="28">
        <f t="shared" si="14"/>
        <v>1953782.0532</v>
      </c>
      <c r="AO33" s="28">
        <f t="shared" si="14"/>
        <v>2139483.5201999997</v>
      </c>
      <c r="AP33" s="28">
        <f t="shared" si="14"/>
        <v>2283990.0356000001</v>
      </c>
      <c r="AR33" s="31"/>
      <c r="AS33" s="31"/>
      <c r="AT33" s="31"/>
      <c r="AV33" s="31"/>
      <c r="AW33" s="31"/>
      <c r="AX33" s="31"/>
      <c r="AZ33" s="32">
        <f t="shared" si="23"/>
        <v>1643904.4080428556</v>
      </c>
      <c r="BA33" s="32">
        <f t="shared" si="23"/>
        <v>1890672.3360619061</v>
      </c>
      <c r="BB33" s="32">
        <f t="shared" si="23"/>
        <v>0</v>
      </c>
      <c r="BD33" s="32">
        <f t="shared" si="24"/>
        <v>-609695.58600000013</v>
      </c>
      <c r="BE33" s="32">
        <f t="shared" si="24"/>
        <v>-530022.93410000019</v>
      </c>
      <c r="BF33" s="32">
        <f t="shared" si="24"/>
        <v>0</v>
      </c>
      <c r="BG33" s="33"/>
      <c r="BH33" s="32">
        <f t="shared" si="15"/>
        <v>1034208.8220428554</v>
      </c>
      <c r="BI33" s="32">
        <f t="shared" si="15"/>
        <v>1360649.4019619059</v>
      </c>
      <c r="BJ33" s="32">
        <f t="shared" si="15"/>
        <v>0</v>
      </c>
      <c r="BL33" s="32">
        <f t="shared" si="16"/>
        <v>1151059.7168999985</v>
      </c>
      <c r="BM33" s="32">
        <f t="shared" si="16"/>
        <v>1326136.9371000007</v>
      </c>
      <c r="BN33" s="32">
        <f t="shared" si="16"/>
        <v>0</v>
      </c>
      <c r="BP33" s="32">
        <f t="shared" si="17"/>
        <v>-609695.58600000013</v>
      </c>
      <c r="BQ33" s="32">
        <f t="shared" si="17"/>
        <v>-530022.93410000019</v>
      </c>
      <c r="BR33" s="32">
        <f t="shared" si="17"/>
        <v>0</v>
      </c>
      <c r="BT33" s="32">
        <f t="shared" si="18"/>
        <v>541364.13089999836</v>
      </c>
      <c r="BU33" s="32">
        <f t="shared" si="18"/>
        <v>796114.00300000049</v>
      </c>
      <c r="BV33" s="32">
        <f t="shared" si="18"/>
        <v>0</v>
      </c>
      <c r="BX33" s="3">
        <v>0</v>
      </c>
      <c r="BY33" s="3">
        <v>0</v>
      </c>
      <c r="BZ33" s="3">
        <v>0</v>
      </c>
    </row>
    <row r="34" spans="1:78" x14ac:dyDescent="0.2">
      <c r="A34" s="207"/>
      <c r="B34" s="207"/>
      <c r="C34" s="34" t="s">
        <v>59</v>
      </c>
      <c r="D34" s="25">
        <v>606049</v>
      </c>
      <c r="E34" s="25">
        <v>590013</v>
      </c>
      <c r="F34" s="25">
        <v>618341</v>
      </c>
      <c r="G34" s="26"/>
      <c r="H34" s="25">
        <v>117453</v>
      </c>
      <c r="I34" s="25">
        <v>86676</v>
      </c>
      <c r="J34" s="25">
        <v>91857</v>
      </c>
      <c r="K34" s="26"/>
      <c r="L34" s="28">
        <f t="shared" si="25"/>
        <v>4395734.0018999996</v>
      </c>
      <c r="M34" s="28">
        <f t="shared" si="25"/>
        <v>4843947.7286999999</v>
      </c>
      <c r="N34" s="28">
        <f>+F34*N$5</f>
        <v>5967114.3181999996</v>
      </c>
      <c r="P34" s="28">
        <f t="shared" si="26"/>
        <v>851898.35430000001</v>
      </c>
      <c r="Q34" s="28">
        <f t="shared" si="26"/>
        <v>711601.29239999992</v>
      </c>
      <c r="R34" s="28">
        <f>+J34*R$5</f>
        <v>886438.42139999999</v>
      </c>
      <c r="T34" s="29">
        <v>399650</v>
      </c>
      <c r="U34" s="29">
        <v>439302</v>
      </c>
      <c r="V34" s="29">
        <v>513459</v>
      </c>
      <c r="X34" s="30">
        <v>65990</v>
      </c>
      <c r="Y34" s="30">
        <v>68035</v>
      </c>
      <c r="Z34" s="30">
        <v>68325</v>
      </c>
      <c r="AB34" s="28">
        <f t="shared" si="11"/>
        <v>2898701.415</v>
      </c>
      <c r="AC34" s="28">
        <f t="shared" si="11"/>
        <v>3606625.4897999996</v>
      </c>
      <c r="AD34" s="28">
        <f t="shared" si="11"/>
        <v>4954982.0417999998</v>
      </c>
      <c r="AF34" s="28">
        <f t="shared" si="22"/>
        <v>478632.06900000002</v>
      </c>
      <c r="AG34" s="28">
        <f t="shared" si="22"/>
        <v>558560.54649999994</v>
      </c>
      <c r="AH34" s="28">
        <f t="shared" si="22"/>
        <v>659349.91500000004</v>
      </c>
      <c r="AJ34" s="28">
        <f t="shared" si="13"/>
        <v>4186413.3351428565</v>
      </c>
      <c r="AK34" s="28">
        <f t="shared" si="13"/>
        <v>4613283.5511428565</v>
      </c>
      <c r="AL34" s="28">
        <f t="shared" si="13"/>
        <v>5682966.0173333324</v>
      </c>
      <c r="AN34" s="28">
        <f t="shared" si="14"/>
        <v>478632.06900000002</v>
      </c>
      <c r="AO34" s="28">
        <f t="shared" si="14"/>
        <v>558560.54649999994</v>
      </c>
      <c r="AP34" s="28">
        <f t="shared" si="14"/>
        <v>659349.91500000004</v>
      </c>
      <c r="AR34" s="31"/>
      <c r="AS34" s="31"/>
      <c r="AT34" s="31"/>
      <c r="AV34" s="31"/>
      <c r="AW34" s="31"/>
      <c r="AX34" s="31"/>
      <c r="AZ34" s="32">
        <f t="shared" si="23"/>
        <v>-1287711.9201428564</v>
      </c>
      <c r="BA34" s="32">
        <f t="shared" si="23"/>
        <v>-1006658.0613428568</v>
      </c>
      <c r="BB34" s="32">
        <f t="shared" si="23"/>
        <v>-727983.97553333268</v>
      </c>
      <c r="BD34" s="32">
        <f t="shared" si="24"/>
        <v>-373266.28529999999</v>
      </c>
      <c r="BE34" s="32">
        <f t="shared" si="24"/>
        <v>-153040.74589999998</v>
      </c>
      <c r="BF34" s="32">
        <f t="shared" si="24"/>
        <v>-227088.50639999995</v>
      </c>
      <c r="BG34" s="33"/>
      <c r="BH34" s="32">
        <f t="shared" si="15"/>
        <v>-1660978.2054428565</v>
      </c>
      <c r="BI34" s="32">
        <f t="shared" si="15"/>
        <v>-1159698.8072428568</v>
      </c>
      <c r="BJ34" s="32">
        <f t="shared" si="15"/>
        <v>-955072.48193333263</v>
      </c>
      <c r="BL34" s="32">
        <f t="shared" si="16"/>
        <v>-1497032.5868999995</v>
      </c>
      <c r="BM34" s="32">
        <f t="shared" si="16"/>
        <v>-1237322.2389000002</v>
      </c>
      <c r="BN34" s="32">
        <f t="shared" si="16"/>
        <v>-1012132.2763999999</v>
      </c>
      <c r="BP34" s="32">
        <f t="shared" si="17"/>
        <v>-373266.28529999999</v>
      </c>
      <c r="BQ34" s="32">
        <f t="shared" si="17"/>
        <v>-153040.74589999998</v>
      </c>
      <c r="BR34" s="32">
        <f t="shared" si="17"/>
        <v>-227088.50639999995</v>
      </c>
      <c r="BT34" s="32">
        <f t="shared" si="18"/>
        <v>-1870298.8721999996</v>
      </c>
      <c r="BU34" s="32">
        <f t="shared" si="18"/>
        <v>-1390362.9848000002</v>
      </c>
      <c r="BV34" s="32">
        <f t="shared" si="18"/>
        <v>-1239220.7827999997</v>
      </c>
      <c r="BX34" s="3">
        <v>0</v>
      </c>
      <c r="BY34" s="3">
        <v>0</v>
      </c>
      <c r="BZ34" s="3">
        <v>0</v>
      </c>
    </row>
    <row r="35" spans="1:78" x14ac:dyDescent="0.2">
      <c r="A35" s="207"/>
      <c r="B35" s="207"/>
      <c r="C35" s="34" t="s">
        <v>60</v>
      </c>
      <c r="D35" s="25">
        <v>2121380</v>
      </c>
      <c r="E35" s="25">
        <v>1940502</v>
      </c>
      <c r="F35" s="25">
        <v>3298885</v>
      </c>
      <c r="G35" s="26"/>
      <c r="H35" s="25">
        <v>583952</v>
      </c>
      <c r="I35" s="25">
        <v>666800</v>
      </c>
      <c r="J35" s="25">
        <v>901548</v>
      </c>
      <c r="K35" s="26"/>
      <c r="L35" s="28">
        <f t="shared" si="25"/>
        <v>15386581.277999999</v>
      </c>
      <c r="M35" s="28">
        <f t="shared" si="25"/>
        <v>15931327.3698</v>
      </c>
      <c r="N35" s="28">
        <f>+F35*N$5</f>
        <v>31834900.026999999</v>
      </c>
      <c r="P35" s="28">
        <f t="shared" si="26"/>
        <v>4235462.2511999998</v>
      </c>
      <c r="Q35" s="28">
        <f t="shared" si="26"/>
        <v>5474361.3199999994</v>
      </c>
      <c r="R35" s="28">
        <f>+J35*R$5</f>
        <v>8700118.5096000005</v>
      </c>
      <c r="T35" s="29">
        <v>2408375</v>
      </c>
      <c r="U35" s="29">
        <v>2353603</v>
      </c>
      <c r="V35" s="29">
        <v>2830787</v>
      </c>
      <c r="X35" s="30">
        <v>1051754</v>
      </c>
      <c r="Y35" s="30">
        <v>1269764</v>
      </c>
      <c r="Z35" s="30">
        <v>1270420</v>
      </c>
      <c r="AB35" s="28">
        <f t="shared" si="11"/>
        <v>17468184.712499999</v>
      </c>
      <c r="AC35" s="28">
        <f t="shared" si="11"/>
        <v>19322845.269699998</v>
      </c>
      <c r="AD35" s="28">
        <f t="shared" si="11"/>
        <v>27317660.707399998</v>
      </c>
      <c r="AF35" s="28">
        <f t="shared" si="22"/>
        <v>7628476.9374000002</v>
      </c>
      <c r="AG35" s="28">
        <f t="shared" si="22"/>
        <v>10424635.463599999</v>
      </c>
      <c r="AH35" s="28">
        <f t="shared" si="22"/>
        <v>12259807.084000001</v>
      </c>
      <c r="AJ35" s="28">
        <f t="shared" si="13"/>
        <v>14653886.93142857</v>
      </c>
      <c r="AK35" s="28">
        <f t="shared" si="13"/>
        <v>15172692.733142857</v>
      </c>
      <c r="AL35" s="28">
        <f t="shared" si="13"/>
        <v>30318952.406666663</v>
      </c>
      <c r="AN35" s="28">
        <f t="shared" si="14"/>
        <v>7628476.9374000002</v>
      </c>
      <c r="AO35" s="28">
        <f t="shared" si="14"/>
        <v>10424635.463599999</v>
      </c>
      <c r="AP35" s="28">
        <f t="shared" si="14"/>
        <v>12259807.084000001</v>
      </c>
      <c r="AR35" s="31"/>
      <c r="AS35" s="31"/>
      <c r="AT35" s="31"/>
      <c r="AV35" s="31"/>
      <c r="AW35" s="31"/>
      <c r="AX35" s="31"/>
      <c r="AZ35" s="32">
        <f t="shared" si="23"/>
        <v>2814297.7810714282</v>
      </c>
      <c r="BA35" s="32">
        <f t="shared" si="23"/>
        <v>4150152.5365571417</v>
      </c>
      <c r="BB35" s="32">
        <f t="shared" si="23"/>
        <v>-3001291.6992666647</v>
      </c>
      <c r="BD35" s="32">
        <f t="shared" si="24"/>
        <v>3393014.6862000003</v>
      </c>
      <c r="BE35" s="32">
        <f t="shared" si="24"/>
        <v>4950274.1435999991</v>
      </c>
      <c r="BF35" s="32">
        <f t="shared" si="24"/>
        <v>3559688.5744000003</v>
      </c>
      <c r="BG35" s="33"/>
      <c r="BH35" s="32">
        <f t="shared" si="15"/>
        <v>6207312.4672714286</v>
      </c>
      <c r="BI35" s="32">
        <f t="shared" si="15"/>
        <v>9100426.6801571399</v>
      </c>
      <c r="BJ35" s="32">
        <f t="shared" si="15"/>
        <v>558396.87513333559</v>
      </c>
      <c r="BL35" s="32">
        <f t="shared" si="16"/>
        <v>2081603.4344999995</v>
      </c>
      <c r="BM35" s="32">
        <f t="shared" si="16"/>
        <v>3391517.8998999987</v>
      </c>
      <c r="BN35" s="32">
        <f t="shared" si="16"/>
        <v>-4517239.319600001</v>
      </c>
      <c r="BP35" s="32">
        <f t="shared" si="17"/>
        <v>3393014.6862000003</v>
      </c>
      <c r="BQ35" s="32">
        <f t="shared" si="17"/>
        <v>4950274.1435999991</v>
      </c>
      <c r="BR35" s="32">
        <f t="shared" si="17"/>
        <v>3559688.5744000003</v>
      </c>
      <c r="BT35" s="32">
        <f t="shared" si="18"/>
        <v>5474618.1206999999</v>
      </c>
      <c r="BU35" s="32">
        <f t="shared" si="18"/>
        <v>8341792.0434999978</v>
      </c>
      <c r="BV35" s="32">
        <f t="shared" si="18"/>
        <v>-957550.7452000007</v>
      </c>
      <c r="BX35" s="3">
        <v>0</v>
      </c>
      <c r="BY35" s="3">
        <v>0</v>
      </c>
      <c r="BZ35" s="3">
        <v>0</v>
      </c>
    </row>
    <row r="36" spans="1:78" x14ac:dyDescent="0.2">
      <c r="A36" s="207"/>
      <c r="B36" s="207"/>
      <c r="C36" s="34" t="s">
        <v>61</v>
      </c>
      <c r="D36" s="25">
        <v>4892555</v>
      </c>
      <c r="E36" s="25">
        <v>4968607</v>
      </c>
      <c r="F36" s="25">
        <v>4677870</v>
      </c>
      <c r="G36" s="26"/>
      <c r="H36" s="25">
        <v>1717817</v>
      </c>
      <c r="I36" s="25">
        <v>933392</v>
      </c>
      <c r="J36" s="25">
        <v>1690942</v>
      </c>
      <c r="K36" s="26"/>
      <c r="L36" s="28">
        <f t="shared" si="25"/>
        <v>35486190.670500003</v>
      </c>
      <c r="M36" s="28">
        <f t="shared" si="25"/>
        <v>40791766.609299995</v>
      </c>
      <c r="N36" s="28">
        <f>+F36*N$5</f>
        <v>45142381.074000001</v>
      </c>
      <c r="P36" s="28">
        <f t="shared" si="26"/>
        <v>12459498.4827</v>
      </c>
      <c r="Q36" s="28">
        <f t="shared" si="26"/>
        <v>7663054.9807999991</v>
      </c>
      <c r="R36" s="28">
        <f>+J36*R$5</f>
        <v>16317928.488399999</v>
      </c>
      <c r="T36" s="29">
        <v>4290117</v>
      </c>
      <c r="U36" s="29">
        <v>4082485</v>
      </c>
      <c r="V36" s="29">
        <v>4237707</v>
      </c>
      <c r="X36" s="30">
        <v>732782</v>
      </c>
      <c r="Y36" s="30">
        <v>650167</v>
      </c>
      <c r="Z36" s="30">
        <v>689092</v>
      </c>
      <c r="AB36" s="28">
        <f t="shared" si="11"/>
        <v>31116647.6127</v>
      </c>
      <c r="AC36" s="28">
        <f t="shared" si="11"/>
        <v>33516793.601499997</v>
      </c>
      <c r="AD36" s="28">
        <f t="shared" si="11"/>
        <v>40894720.091399997</v>
      </c>
      <c r="AF36" s="28">
        <f t="shared" si="22"/>
        <v>5314941.1241999995</v>
      </c>
      <c r="AG36" s="28">
        <f t="shared" si="22"/>
        <v>5337806.0532999998</v>
      </c>
      <c r="AH36" s="28">
        <f t="shared" si="22"/>
        <v>6649875.6184</v>
      </c>
      <c r="AJ36" s="28">
        <f>IF(BX36=0,+L36/$AK$5,L36)</f>
        <v>33796372.067142859</v>
      </c>
      <c r="AK36" s="28">
        <f t="shared" ref="AK36:AL63" si="27">IF(BY36=0,+M36/$AK$5,M36)</f>
        <v>38849301.532666661</v>
      </c>
      <c r="AL36" s="28">
        <f t="shared" si="27"/>
        <v>42992743.880000003</v>
      </c>
      <c r="AN36" s="28">
        <f t="shared" si="14"/>
        <v>5314941.1241999995</v>
      </c>
      <c r="AO36" s="28">
        <f t="shared" si="14"/>
        <v>5337806.0532999998</v>
      </c>
      <c r="AP36" s="28">
        <f t="shared" si="14"/>
        <v>6649875.6184</v>
      </c>
      <c r="AR36" s="31"/>
      <c r="AS36" s="31"/>
      <c r="AT36" s="31"/>
      <c r="AV36" s="31"/>
      <c r="AW36" s="31"/>
      <c r="AX36" s="31"/>
      <c r="AZ36" s="32">
        <f t="shared" si="23"/>
        <v>-2679724.4544428587</v>
      </c>
      <c r="BA36" s="32">
        <f t="shared" si="23"/>
        <v>-5332507.9311666638</v>
      </c>
      <c r="BB36" s="32">
        <f t="shared" si="23"/>
        <v>-2098023.7886000052</v>
      </c>
      <c r="BD36" s="32">
        <f t="shared" si="24"/>
        <v>-7144557.3585000001</v>
      </c>
      <c r="BE36" s="32">
        <f t="shared" si="24"/>
        <v>-2325248.9274999993</v>
      </c>
      <c r="BF36" s="32">
        <f t="shared" si="24"/>
        <v>-9668052.8699999992</v>
      </c>
      <c r="BG36" s="33"/>
      <c r="BH36" s="32">
        <f t="shared" si="15"/>
        <v>-9824281.8129428588</v>
      </c>
      <c r="BI36" s="32">
        <f t="shared" si="15"/>
        <v>-7657756.8586666631</v>
      </c>
      <c r="BJ36" s="32">
        <f t="shared" si="15"/>
        <v>-11766076.658600004</v>
      </c>
      <c r="BL36" s="32">
        <f t="shared" si="16"/>
        <v>-4369543.0578000024</v>
      </c>
      <c r="BM36" s="32">
        <f t="shared" si="16"/>
        <v>-7274973.0077999979</v>
      </c>
      <c r="BN36" s="32">
        <f t="shared" si="16"/>
        <v>-4247660.9826000035</v>
      </c>
      <c r="BP36" s="32">
        <f t="shared" si="17"/>
        <v>-7144557.3585000001</v>
      </c>
      <c r="BQ36" s="32">
        <f t="shared" si="17"/>
        <v>-2325248.9274999993</v>
      </c>
      <c r="BR36" s="32">
        <f t="shared" si="17"/>
        <v>-9668052.8699999992</v>
      </c>
      <c r="BT36" s="32">
        <f t="shared" si="18"/>
        <v>-11514100.416300002</v>
      </c>
      <c r="BU36" s="32">
        <f t="shared" si="18"/>
        <v>-9600221.9352999963</v>
      </c>
      <c r="BV36" s="32">
        <f t="shared" si="18"/>
        <v>-13915713.852600003</v>
      </c>
      <c r="BX36" s="3">
        <v>0</v>
      </c>
      <c r="BY36" s="3">
        <v>0</v>
      </c>
      <c r="BZ36" s="3">
        <v>0</v>
      </c>
    </row>
    <row r="37" spans="1:78" x14ac:dyDescent="0.2">
      <c r="A37" s="207"/>
      <c r="B37" s="207"/>
      <c r="C37" s="34" t="s">
        <v>62</v>
      </c>
      <c r="D37" s="25">
        <v>443556</v>
      </c>
      <c r="E37" s="25">
        <v>397312</v>
      </c>
      <c r="F37" s="25">
        <v>324314</v>
      </c>
      <c r="G37" s="26"/>
      <c r="H37" s="27">
        <v>0</v>
      </c>
      <c r="I37" s="27">
        <v>0</v>
      </c>
      <c r="J37" s="27">
        <v>0</v>
      </c>
      <c r="K37" s="26"/>
      <c r="L37" s="28">
        <f t="shared" si="25"/>
        <v>3217156.0236</v>
      </c>
      <c r="M37" s="28">
        <f t="shared" si="25"/>
        <v>3261891.7887999997</v>
      </c>
      <c r="N37" s="28">
        <f>+F37*N$5</f>
        <v>3129694.9627999999</v>
      </c>
      <c r="P37" s="28">
        <f t="shared" si="26"/>
        <v>0</v>
      </c>
      <c r="Q37" s="28">
        <f t="shared" si="26"/>
        <v>0</v>
      </c>
      <c r="R37" s="28">
        <f>+J37*R$5</f>
        <v>0</v>
      </c>
      <c r="T37" s="42">
        <v>0</v>
      </c>
      <c r="U37" s="42">
        <v>0</v>
      </c>
      <c r="V37" s="42">
        <v>0</v>
      </c>
      <c r="X37" s="30">
        <v>443556</v>
      </c>
      <c r="Y37" s="30">
        <v>397312</v>
      </c>
      <c r="Z37" s="30">
        <v>324314</v>
      </c>
      <c r="AB37" s="28">
        <f t="shared" si="11"/>
        <v>0</v>
      </c>
      <c r="AC37" s="28">
        <f t="shared" si="11"/>
        <v>0</v>
      </c>
      <c r="AD37" s="28">
        <f t="shared" si="11"/>
        <v>0</v>
      </c>
      <c r="AF37" s="28">
        <f t="shared" si="22"/>
        <v>3217156.0236</v>
      </c>
      <c r="AG37" s="28">
        <f t="shared" si="22"/>
        <v>3261891.7887999997</v>
      </c>
      <c r="AH37" s="28">
        <f t="shared" si="22"/>
        <v>3129694.9627999999</v>
      </c>
      <c r="AJ37" s="28">
        <f>IF(BX37=0,+L37/$AK$5,L37)</f>
        <v>3217156.0236</v>
      </c>
      <c r="AK37" s="28">
        <f t="shared" si="27"/>
        <v>3261891.7887999997</v>
      </c>
      <c r="AL37" s="28">
        <f t="shared" si="27"/>
        <v>3129694.9627999999</v>
      </c>
      <c r="AN37" s="28">
        <f t="shared" si="14"/>
        <v>3217156.0236</v>
      </c>
      <c r="AO37" s="28">
        <f t="shared" si="14"/>
        <v>3261891.7887999997</v>
      </c>
      <c r="AP37" s="28">
        <f t="shared" si="14"/>
        <v>3129694.9627999999</v>
      </c>
      <c r="AR37" s="31"/>
      <c r="AS37" s="31"/>
      <c r="AT37" s="31"/>
      <c r="AV37" s="31"/>
      <c r="AW37" s="31"/>
      <c r="AX37" s="31"/>
      <c r="AZ37" s="32">
        <f t="shared" si="23"/>
        <v>-3217156.0236</v>
      </c>
      <c r="BA37" s="32">
        <f t="shared" si="23"/>
        <v>-3261891.7887999997</v>
      </c>
      <c r="BB37" s="32">
        <f t="shared" si="23"/>
        <v>-3129694.9627999999</v>
      </c>
      <c r="BD37" s="32">
        <f t="shared" si="24"/>
        <v>3217156.0236</v>
      </c>
      <c r="BE37" s="32">
        <f t="shared" si="24"/>
        <v>3261891.7887999997</v>
      </c>
      <c r="BF37" s="32">
        <f t="shared" si="24"/>
        <v>3129694.9627999999</v>
      </c>
      <c r="BG37" s="33"/>
      <c r="BH37" s="32">
        <f t="shared" si="15"/>
        <v>0</v>
      </c>
      <c r="BI37" s="32">
        <f t="shared" si="15"/>
        <v>0</v>
      </c>
      <c r="BJ37" s="32">
        <f t="shared" si="15"/>
        <v>0</v>
      </c>
      <c r="BL37" s="32">
        <f t="shared" si="16"/>
        <v>-3217156.0236</v>
      </c>
      <c r="BM37" s="32">
        <f t="shared" si="16"/>
        <v>-3261891.7887999997</v>
      </c>
      <c r="BN37" s="32">
        <f t="shared" si="16"/>
        <v>-3129694.9627999999</v>
      </c>
      <c r="BP37" s="32">
        <f t="shared" si="17"/>
        <v>3217156.0236</v>
      </c>
      <c r="BQ37" s="32">
        <f t="shared" si="17"/>
        <v>3261891.7887999997</v>
      </c>
      <c r="BR37" s="32">
        <f t="shared" si="17"/>
        <v>3129694.9627999999</v>
      </c>
      <c r="BT37" s="32">
        <f t="shared" si="18"/>
        <v>0</v>
      </c>
      <c r="BU37" s="32">
        <f t="shared" si="18"/>
        <v>0</v>
      </c>
      <c r="BV37" s="32">
        <f t="shared" si="18"/>
        <v>0</v>
      </c>
      <c r="BX37" s="3">
        <v>1</v>
      </c>
      <c r="BY37" s="3">
        <v>1</v>
      </c>
      <c r="BZ37" s="3">
        <v>1</v>
      </c>
    </row>
    <row r="38" spans="1:78" x14ac:dyDescent="0.2">
      <c r="A38" s="207"/>
      <c r="B38" s="207"/>
      <c r="C38" s="34" t="s">
        <v>63</v>
      </c>
      <c r="D38" s="35">
        <v>-9999999</v>
      </c>
      <c r="E38" s="35">
        <v>-9999999</v>
      </c>
      <c r="F38" s="35">
        <v>-9999999</v>
      </c>
      <c r="G38" s="26"/>
      <c r="H38" s="35">
        <v>-9999999</v>
      </c>
      <c r="I38" s="35">
        <v>-9999999</v>
      </c>
      <c r="J38" s="35">
        <v>-9999999</v>
      </c>
      <c r="K38" s="26"/>
      <c r="L38" s="28">
        <f>+AB38</f>
        <v>11450795.3595</v>
      </c>
      <c r="M38" s="28">
        <f>+AC38</f>
        <v>15255061.486999998</v>
      </c>
      <c r="N38" s="28">
        <f>+AD38</f>
        <v>14629577.747400001</v>
      </c>
      <c r="P38" s="28">
        <f>+AF38</f>
        <v>6777992.9375999998</v>
      </c>
      <c r="Q38" s="28">
        <f>+AG38</f>
        <v>9482705.4266999997</v>
      </c>
      <c r="R38" s="28">
        <f>+AH38</f>
        <v>11250830.423</v>
      </c>
      <c r="T38" s="29">
        <v>1578745</v>
      </c>
      <c r="U38" s="29">
        <v>1858130</v>
      </c>
      <c r="V38" s="29">
        <v>1515987</v>
      </c>
      <c r="X38" s="30">
        <v>934496</v>
      </c>
      <c r="Y38" s="30">
        <v>1155033</v>
      </c>
      <c r="Z38" s="30">
        <v>1165865</v>
      </c>
      <c r="AB38" s="28">
        <f t="shared" si="11"/>
        <v>11450795.3595</v>
      </c>
      <c r="AC38" s="28">
        <f t="shared" si="11"/>
        <v>15255061.486999998</v>
      </c>
      <c r="AD38" s="28">
        <f t="shared" si="11"/>
        <v>14629577.747400001</v>
      </c>
      <c r="AF38" s="28">
        <f t="shared" si="22"/>
        <v>6777992.9375999998</v>
      </c>
      <c r="AG38" s="28">
        <f t="shared" si="22"/>
        <v>9482705.4266999997</v>
      </c>
      <c r="AH38" s="28">
        <f t="shared" si="22"/>
        <v>11250830.423</v>
      </c>
      <c r="AJ38" s="28">
        <f t="shared" ref="AJ38:AL101" si="28">IF(BX38=0,+L38/$AK$5,L38)</f>
        <v>10905519.390000001</v>
      </c>
      <c r="AK38" s="28">
        <f t="shared" si="27"/>
        <v>14528629.987619044</v>
      </c>
      <c r="AL38" s="28">
        <f t="shared" si="27"/>
        <v>13932931.187999999</v>
      </c>
      <c r="AN38" s="28">
        <f t="shared" si="14"/>
        <v>6777992.9375999998</v>
      </c>
      <c r="AO38" s="28">
        <f t="shared" si="14"/>
        <v>9482705.4266999997</v>
      </c>
      <c r="AP38" s="28">
        <f t="shared" si="14"/>
        <v>11250830.423</v>
      </c>
      <c r="AR38" s="31"/>
      <c r="AS38" s="31"/>
      <c r="AT38" s="31"/>
      <c r="AV38" s="31"/>
      <c r="AW38" s="31"/>
      <c r="AX38" s="31"/>
      <c r="AZ38" s="32">
        <f t="shared" si="23"/>
        <v>0</v>
      </c>
      <c r="BA38" s="32">
        <f t="shared" si="23"/>
        <v>0</v>
      </c>
      <c r="BB38" s="32">
        <f t="shared" si="23"/>
        <v>0</v>
      </c>
      <c r="BD38" s="32">
        <f t="shared" si="24"/>
        <v>0</v>
      </c>
      <c r="BE38" s="32">
        <f t="shared" si="24"/>
        <v>0</v>
      </c>
      <c r="BF38" s="32">
        <f t="shared" si="24"/>
        <v>0</v>
      </c>
      <c r="BG38" s="33"/>
      <c r="BH38" s="32">
        <f t="shared" si="15"/>
        <v>0</v>
      </c>
      <c r="BI38" s="32">
        <f t="shared" si="15"/>
        <v>0</v>
      </c>
      <c r="BJ38" s="32">
        <f t="shared" si="15"/>
        <v>0</v>
      </c>
      <c r="BL38" s="32">
        <f t="shared" si="16"/>
        <v>0</v>
      </c>
      <c r="BM38" s="32">
        <f t="shared" si="16"/>
        <v>0</v>
      </c>
      <c r="BN38" s="32">
        <f t="shared" si="16"/>
        <v>0</v>
      </c>
      <c r="BP38" s="32">
        <f t="shared" si="17"/>
        <v>0</v>
      </c>
      <c r="BQ38" s="32">
        <f t="shared" si="17"/>
        <v>0</v>
      </c>
      <c r="BR38" s="32">
        <f t="shared" si="17"/>
        <v>0</v>
      </c>
      <c r="BT38" s="32">
        <f t="shared" si="18"/>
        <v>0</v>
      </c>
      <c r="BU38" s="32">
        <f t="shared" si="18"/>
        <v>0</v>
      </c>
      <c r="BV38" s="32">
        <f t="shared" si="18"/>
        <v>0</v>
      </c>
      <c r="BX38" s="3">
        <v>0</v>
      </c>
      <c r="BY38" s="3">
        <v>0</v>
      </c>
      <c r="BZ38" s="3">
        <v>0</v>
      </c>
    </row>
    <row r="39" spans="1:78" x14ac:dyDescent="0.2">
      <c r="A39" s="207"/>
      <c r="B39" s="207"/>
      <c r="C39" s="34" t="s">
        <v>64</v>
      </c>
      <c r="D39" s="25">
        <v>2562711</v>
      </c>
      <c r="E39" s="25">
        <v>2970248</v>
      </c>
      <c r="F39" s="25">
        <v>3082135</v>
      </c>
      <c r="G39" s="26"/>
      <c r="H39" s="25">
        <v>838359</v>
      </c>
      <c r="I39" s="25">
        <v>847331</v>
      </c>
      <c r="J39" s="25">
        <v>1138188</v>
      </c>
      <c r="K39" s="26"/>
      <c r="L39" s="28">
        <f t="shared" ref="L39:N50" si="29">+D39*L$5</f>
        <v>18587599.154100001</v>
      </c>
      <c r="M39" s="28">
        <f t="shared" si="29"/>
        <v>24385439.055199999</v>
      </c>
      <c r="N39" s="28">
        <f t="shared" si="29"/>
        <v>29743219.177000001</v>
      </c>
      <c r="P39" s="28">
        <f t="shared" ref="P39:R50" si="30">+H39*P$5</f>
        <v>6080701.6628999999</v>
      </c>
      <c r="Q39" s="28">
        <f t="shared" si="30"/>
        <v>6956502.776899999</v>
      </c>
      <c r="R39" s="28">
        <f t="shared" si="30"/>
        <v>10983741.8376</v>
      </c>
      <c r="T39" s="29">
        <v>2372368</v>
      </c>
      <c r="U39" s="29">
        <v>2654023</v>
      </c>
      <c r="V39" s="29">
        <v>2711156</v>
      </c>
      <c r="W39" s="44"/>
      <c r="X39" s="30">
        <v>370047</v>
      </c>
      <c r="Y39" s="30">
        <v>406805</v>
      </c>
      <c r="Z39" s="30">
        <v>371453</v>
      </c>
      <c r="AB39" s="28">
        <f t="shared" si="11"/>
        <v>17207022.340799998</v>
      </c>
      <c r="AC39" s="28">
        <f t="shared" si="11"/>
        <v>21789263.427699998</v>
      </c>
      <c r="AD39" s="28">
        <f t="shared" si="11"/>
        <v>26163197.631200001</v>
      </c>
      <c r="AF39" s="28">
        <f t="shared" si="22"/>
        <v>2683987.8956999998</v>
      </c>
      <c r="AG39" s="28">
        <f t="shared" si="22"/>
        <v>3339828.3694999996</v>
      </c>
      <c r="AH39" s="28">
        <f t="shared" si="22"/>
        <v>3584595.7406000001</v>
      </c>
      <c r="AJ39" s="28">
        <f t="shared" si="28"/>
        <v>17702475.384857144</v>
      </c>
      <c r="AK39" s="28">
        <f t="shared" si="27"/>
        <v>23224227.671619046</v>
      </c>
      <c r="AL39" s="28">
        <f t="shared" si="27"/>
        <v>28326875.406666666</v>
      </c>
      <c r="AN39" s="28">
        <f t="shared" si="14"/>
        <v>2683987.8956999998</v>
      </c>
      <c r="AO39" s="28">
        <f t="shared" si="14"/>
        <v>3339828.3694999996</v>
      </c>
      <c r="AP39" s="28">
        <f t="shared" si="14"/>
        <v>3584595.7406000001</v>
      </c>
      <c r="AR39" s="31"/>
      <c r="AS39" s="31"/>
      <c r="AT39" s="31"/>
      <c r="AV39" s="31"/>
      <c r="AW39" s="31"/>
      <c r="AX39" s="31"/>
      <c r="AZ39" s="32">
        <f t="shared" si="23"/>
        <v>-495453.04405714571</v>
      </c>
      <c r="BA39" s="32">
        <f t="shared" si="23"/>
        <v>-1434964.2439190485</v>
      </c>
      <c r="BB39" s="32">
        <f t="shared" si="23"/>
        <v>-2163677.7754666656</v>
      </c>
      <c r="BD39" s="32">
        <f t="shared" si="24"/>
        <v>-3396713.7672000001</v>
      </c>
      <c r="BE39" s="32">
        <f t="shared" si="24"/>
        <v>-3616674.4073999994</v>
      </c>
      <c r="BF39" s="32">
        <f t="shared" si="24"/>
        <v>-7399146.0970000001</v>
      </c>
      <c r="BG39" s="33"/>
      <c r="BH39" s="32">
        <f t="shared" si="15"/>
        <v>-3892166.8112571458</v>
      </c>
      <c r="BI39" s="32">
        <f t="shared" si="15"/>
        <v>-5051638.6513190474</v>
      </c>
      <c r="BJ39" s="32">
        <f t="shared" si="15"/>
        <v>-9562823.8724666648</v>
      </c>
      <c r="BL39" s="32">
        <f t="shared" si="16"/>
        <v>-1380576.8133000024</v>
      </c>
      <c r="BM39" s="32">
        <f t="shared" si="16"/>
        <v>-2596175.6275000013</v>
      </c>
      <c r="BN39" s="32">
        <f t="shared" si="16"/>
        <v>-3580021.5458000004</v>
      </c>
      <c r="BP39" s="32">
        <f t="shared" si="17"/>
        <v>-3396713.7672000001</v>
      </c>
      <c r="BQ39" s="32">
        <f t="shared" si="17"/>
        <v>-3616674.4073999994</v>
      </c>
      <c r="BR39" s="32">
        <f t="shared" si="17"/>
        <v>-7399146.0970000001</v>
      </c>
      <c r="BT39" s="32">
        <f t="shared" si="18"/>
        <v>-4777290.580500003</v>
      </c>
      <c r="BU39" s="32">
        <f t="shared" si="18"/>
        <v>-6212850.0349000003</v>
      </c>
      <c r="BV39" s="32">
        <f t="shared" si="18"/>
        <v>-10979167.6428</v>
      </c>
      <c r="BX39" s="3">
        <v>0</v>
      </c>
      <c r="BY39" s="3">
        <v>0</v>
      </c>
      <c r="BZ39" s="3">
        <v>0</v>
      </c>
    </row>
    <row r="40" spans="1:78" x14ac:dyDescent="0.2">
      <c r="A40" s="207"/>
      <c r="B40" s="208"/>
      <c r="C40" s="40" t="s">
        <v>65</v>
      </c>
      <c r="D40" s="25">
        <v>4833536</v>
      </c>
      <c r="E40" s="25">
        <v>3106801</v>
      </c>
      <c r="F40" s="25">
        <v>3658631</v>
      </c>
      <c r="G40" s="26"/>
      <c r="H40" s="25">
        <v>2359528</v>
      </c>
      <c r="I40" s="25">
        <v>2674010</v>
      </c>
      <c r="J40" s="25">
        <v>2613858</v>
      </c>
      <c r="K40" s="26"/>
      <c r="L40" s="28">
        <f t="shared" si="29"/>
        <v>35058119.961599998</v>
      </c>
      <c r="M40" s="28">
        <f t="shared" si="29"/>
        <v>25506525.529899999</v>
      </c>
      <c r="N40" s="28">
        <f t="shared" si="29"/>
        <v>35306520.876199998</v>
      </c>
      <c r="P40" s="28">
        <f t="shared" si="30"/>
        <v>17113892.536800001</v>
      </c>
      <c r="Q40" s="28">
        <f t="shared" si="30"/>
        <v>21953354.698999997</v>
      </c>
      <c r="R40" s="28">
        <f t="shared" si="30"/>
        <v>25224252.4716</v>
      </c>
      <c r="T40" s="29">
        <v>2429130</v>
      </c>
      <c r="U40" s="29">
        <v>2418685</v>
      </c>
      <c r="V40" s="29">
        <v>2399408</v>
      </c>
      <c r="X40" s="30">
        <v>432383</v>
      </c>
      <c r="Y40" s="30">
        <v>379255</v>
      </c>
      <c r="Z40" s="30">
        <v>342667</v>
      </c>
      <c r="AB40" s="28">
        <f t="shared" si="11"/>
        <v>17618722.802999999</v>
      </c>
      <c r="AC40" s="28">
        <f t="shared" si="11"/>
        <v>19857161.9815</v>
      </c>
      <c r="AD40" s="28">
        <f t="shared" si="11"/>
        <v>23154767.081599999</v>
      </c>
      <c r="AF40" s="28">
        <f t="shared" si="22"/>
        <v>3136117.1373000001</v>
      </c>
      <c r="AG40" s="28">
        <f t="shared" si="22"/>
        <v>3113645.6244999999</v>
      </c>
      <c r="AH40" s="28">
        <f t="shared" si="22"/>
        <v>3306805.0833999999</v>
      </c>
      <c r="AJ40" s="28">
        <f t="shared" si="28"/>
        <v>33388685.677714281</v>
      </c>
      <c r="AK40" s="28">
        <f t="shared" si="27"/>
        <v>24291929.076095238</v>
      </c>
      <c r="AL40" s="28">
        <f t="shared" si="27"/>
        <v>33625257.97733333</v>
      </c>
      <c r="AN40" s="28">
        <f t="shared" si="14"/>
        <v>3136117.1373000001</v>
      </c>
      <c r="AO40" s="28">
        <f t="shared" si="14"/>
        <v>3113645.6244999999</v>
      </c>
      <c r="AP40" s="28">
        <f t="shared" si="14"/>
        <v>3306805.0833999999</v>
      </c>
      <c r="AR40" s="31"/>
      <c r="AS40" s="31"/>
      <c r="AT40" s="31"/>
      <c r="AV40" s="31"/>
      <c r="AW40" s="31"/>
      <c r="AX40" s="31"/>
      <c r="AZ40" s="32">
        <f t="shared" si="23"/>
        <v>-15769962.874714281</v>
      </c>
      <c r="BA40" s="32">
        <f t="shared" si="23"/>
        <v>-4434767.0945952386</v>
      </c>
      <c r="BB40" s="32">
        <f t="shared" si="23"/>
        <v>-10470490.89573333</v>
      </c>
      <c r="BD40" s="32">
        <f t="shared" si="24"/>
        <v>-13977775.399500001</v>
      </c>
      <c r="BE40" s="32">
        <f t="shared" si="24"/>
        <v>-18839709.074499998</v>
      </c>
      <c r="BF40" s="32">
        <f t="shared" si="24"/>
        <v>-21917447.3882</v>
      </c>
      <c r="BG40" s="33"/>
      <c r="BH40" s="32">
        <f t="shared" si="15"/>
        <v>-29747738.274214283</v>
      </c>
      <c r="BI40" s="32">
        <f t="shared" si="15"/>
        <v>-23274476.169095237</v>
      </c>
      <c r="BJ40" s="32">
        <f t="shared" si="15"/>
        <v>-32387938.28393333</v>
      </c>
      <c r="BL40" s="32">
        <f t="shared" si="16"/>
        <v>-17439397.158599999</v>
      </c>
      <c r="BM40" s="32">
        <f t="shared" si="16"/>
        <v>-5649363.5483999997</v>
      </c>
      <c r="BN40" s="32">
        <f t="shared" si="16"/>
        <v>-12151753.794599999</v>
      </c>
      <c r="BP40" s="32">
        <f t="shared" si="17"/>
        <v>-13977775.399500001</v>
      </c>
      <c r="BQ40" s="32">
        <f t="shared" si="17"/>
        <v>-18839709.074499998</v>
      </c>
      <c r="BR40" s="32">
        <f t="shared" si="17"/>
        <v>-21917447.3882</v>
      </c>
      <c r="BT40" s="32">
        <f t="shared" si="18"/>
        <v>-31417172.5581</v>
      </c>
      <c r="BU40" s="32">
        <f t="shared" si="18"/>
        <v>-24489072.622899998</v>
      </c>
      <c r="BV40" s="32">
        <f t="shared" si="18"/>
        <v>-34069201.182799995</v>
      </c>
      <c r="BX40" s="3">
        <v>0</v>
      </c>
      <c r="BY40" s="3">
        <v>0</v>
      </c>
      <c r="BZ40" s="3">
        <v>0</v>
      </c>
    </row>
    <row r="41" spans="1:78" x14ac:dyDescent="0.2">
      <c r="A41" s="207"/>
      <c r="B41" s="252" t="s">
        <v>66</v>
      </c>
      <c r="C41" s="24" t="s">
        <v>67</v>
      </c>
      <c r="D41" s="25">
        <v>23741</v>
      </c>
      <c r="E41" s="25">
        <v>26336</v>
      </c>
      <c r="F41" s="25">
        <v>28151</v>
      </c>
      <c r="G41" s="26"/>
      <c r="H41" s="25">
        <v>10807</v>
      </c>
      <c r="I41" s="25">
        <v>5469</v>
      </c>
      <c r="J41" s="25">
        <v>3325</v>
      </c>
      <c r="K41" s="26"/>
      <c r="L41" s="28">
        <f t="shared" si="29"/>
        <v>172195.84709999998</v>
      </c>
      <c r="M41" s="28">
        <f t="shared" si="29"/>
        <v>216215.92639999997</v>
      </c>
      <c r="N41" s="28">
        <f t="shared" si="29"/>
        <v>271662.78019999998</v>
      </c>
      <c r="P41" s="28">
        <f t="shared" si="30"/>
        <v>78384.251699999993</v>
      </c>
      <c r="Q41" s="28">
        <f t="shared" si="30"/>
        <v>44899.943099999997</v>
      </c>
      <c r="R41" s="28">
        <f t="shared" si="30"/>
        <v>32086.915000000001</v>
      </c>
      <c r="T41" s="29">
        <v>40845</v>
      </c>
      <c r="U41" s="29">
        <v>48893</v>
      </c>
      <c r="V41" s="29">
        <v>33943</v>
      </c>
      <c r="X41" s="30">
        <v>1373</v>
      </c>
      <c r="Y41" s="30">
        <v>1401</v>
      </c>
      <c r="Z41" s="30">
        <v>4284</v>
      </c>
      <c r="AB41" s="28">
        <f t="shared" si="11"/>
        <v>296252.86949999997</v>
      </c>
      <c r="AC41" s="28">
        <f t="shared" si="11"/>
        <v>401406.64069999999</v>
      </c>
      <c r="AD41" s="28">
        <f t="shared" si="11"/>
        <v>327556.73859999998</v>
      </c>
      <c r="AF41" s="28">
        <f t="shared" si="22"/>
        <v>9958.5062999999991</v>
      </c>
      <c r="AG41" s="28">
        <f t="shared" si="22"/>
        <v>11502.069899999999</v>
      </c>
      <c r="AH41" s="28">
        <f t="shared" si="22"/>
        <v>41341.4568</v>
      </c>
      <c r="AJ41" s="28">
        <f t="shared" si="28"/>
        <v>163996.04485714284</v>
      </c>
      <c r="AK41" s="28">
        <f t="shared" si="27"/>
        <v>205919.92990476187</v>
      </c>
      <c r="AL41" s="28">
        <f t="shared" si="27"/>
        <v>258726.4573333333</v>
      </c>
      <c r="AN41" s="28">
        <f t="shared" si="14"/>
        <v>9958.5062999999991</v>
      </c>
      <c r="AO41" s="28">
        <f t="shared" si="14"/>
        <v>11502.069899999999</v>
      </c>
      <c r="AP41" s="28">
        <f t="shared" si="14"/>
        <v>41341.4568</v>
      </c>
      <c r="AR41" s="31"/>
      <c r="AS41" s="31"/>
      <c r="AT41" s="31"/>
      <c r="AV41" s="31"/>
      <c r="AW41" s="31"/>
      <c r="AX41" s="31"/>
      <c r="AZ41" s="32">
        <f t="shared" si="23"/>
        <v>132256.82464285713</v>
      </c>
      <c r="BA41" s="32">
        <f t="shared" si="23"/>
        <v>195486.71079523812</v>
      </c>
      <c r="BB41" s="32">
        <f t="shared" si="23"/>
        <v>68830.281266666687</v>
      </c>
      <c r="BD41" s="32">
        <f t="shared" si="24"/>
        <v>-68425.7454</v>
      </c>
      <c r="BE41" s="32">
        <f t="shared" si="24"/>
        <v>-33397.873200000002</v>
      </c>
      <c r="BF41" s="32">
        <f t="shared" si="24"/>
        <v>9254.5417999999991</v>
      </c>
      <c r="BG41" s="33"/>
      <c r="BH41" s="32">
        <f t="shared" si="15"/>
        <v>63831.079242857129</v>
      </c>
      <c r="BI41" s="32">
        <f t="shared" si="15"/>
        <v>162088.83759523812</v>
      </c>
      <c r="BJ41" s="32">
        <f t="shared" si="15"/>
        <v>78084.823066666693</v>
      </c>
      <c r="BL41" s="32">
        <f t="shared" si="16"/>
        <v>124057.02239999999</v>
      </c>
      <c r="BM41" s="32">
        <f t="shared" si="16"/>
        <v>185190.71430000002</v>
      </c>
      <c r="BN41" s="32">
        <f t="shared" si="16"/>
        <v>55893.958400000003</v>
      </c>
      <c r="BP41" s="32">
        <f t="shared" si="17"/>
        <v>-68425.7454</v>
      </c>
      <c r="BQ41" s="32">
        <f t="shared" si="17"/>
        <v>-33397.873200000002</v>
      </c>
      <c r="BR41" s="32">
        <f t="shared" si="17"/>
        <v>9254.5417999999991</v>
      </c>
      <c r="BT41" s="32">
        <f t="shared" si="18"/>
        <v>55631.276999999987</v>
      </c>
      <c r="BU41" s="32">
        <f t="shared" si="18"/>
        <v>151792.84110000002</v>
      </c>
      <c r="BV41" s="32">
        <f t="shared" si="18"/>
        <v>65148.500200000002</v>
      </c>
      <c r="BX41" s="3">
        <v>0</v>
      </c>
      <c r="BY41" s="3">
        <v>0</v>
      </c>
      <c r="BZ41" s="3">
        <v>0</v>
      </c>
    </row>
    <row r="42" spans="1:78" x14ac:dyDescent="0.2">
      <c r="A42" s="207"/>
      <c r="B42" s="253"/>
      <c r="C42" s="34" t="s">
        <v>68</v>
      </c>
      <c r="D42" s="25">
        <v>36960</v>
      </c>
      <c r="E42" s="25">
        <v>80588</v>
      </c>
      <c r="F42" s="25">
        <v>98541</v>
      </c>
      <c r="G42" s="26"/>
      <c r="H42" s="25">
        <v>237366</v>
      </c>
      <c r="I42" s="25">
        <v>222754</v>
      </c>
      <c r="J42" s="25">
        <v>144394</v>
      </c>
      <c r="K42" s="26"/>
      <c r="L42" s="28">
        <f t="shared" si="29"/>
        <v>268074.576</v>
      </c>
      <c r="M42" s="28">
        <f t="shared" si="29"/>
        <v>661619.42119999998</v>
      </c>
      <c r="N42" s="28">
        <f t="shared" si="29"/>
        <v>950940.35820000002</v>
      </c>
      <c r="P42" s="28">
        <f t="shared" si="30"/>
        <v>1721639.3345999999</v>
      </c>
      <c r="Q42" s="28">
        <f t="shared" si="30"/>
        <v>1828788.0645999999</v>
      </c>
      <c r="R42" s="28">
        <f t="shared" si="30"/>
        <v>1393430.9787999999</v>
      </c>
      <c r="T42" s="29">
        <v>29054</v>
      </c>
      <c r="U42" s="29">
        <v>55728</v>
      </c>
      <c r="V42" s="29">
        <v>33784</v>
      </c>
      <c r="X42" s="30">
        <v>251</v>
      </c>
      <c r="Y42" s="30">
        <v>130</v>
      </c>
      <c r="Z42" s="30">
        <v>265</v>
      </c>
      <c r="AB42" s="28">
        <f t="shared" si="11"/>
        <v>210731.5674</v>
      </c>
      <c r="AC42" s="28">
        <f t="shared" si="11"/>
        <v>457521.30719999998</v>
      </c>
      <c r="AD42" s="28">
        <f t="shared" si="11"/>
        <v>326022.35680000001</v>
      </c>
      <c r="AF42" s="28">
        <f t="shared" si="22"/>
        <v>1820.5281</v>
      </c>
      <c r="AG42" s="28">
        <f t="shared" si="22"/>
        <v>1067.2869999999998</v>
      </c>
      <c r="AH42" s="28">
        <f t="shared" si="22"/>
        <v>2557.3029999999999</v>
      </c>
      <c r="AJ42" s="28">
        <f t="shared" si="28"/>
        <v>255309.12</v>
      </c>
      <c r="AK42" s="28">
        <f t="shared" si="27"/>
        <v>630113.73447619041</v>
      </c>
      <c r="AL42" s="28">
        <f t="shared" si="27"/>
        <v>905657.48399999994</v>
      </c>
      <c r="AN42" s="28">
        <f t="shared" si="14"/>
        <v>1820.5281</v>
      </c>
      <c r="AO42" s="28">
        <f t="shared" si="14"/>
        <v>1067.2869999999998</v>
      </c>
      <c r="AP42" s="28">
        <f t="shared" si="14"/>
        <v>2557.3029999999999</v>
      </c>
      <c r="AR42" s="31"/>
      <c r="AS42" s="31"/>
      <c r="AT42" s="31"/>
      <c r="AV42" s="31"/>
      <c r="AW42" s="31"/>
      <c r="AX42" s="31"/>
      <c r="AZ42" s="32">
        <f t="shared" si="23"/>
        <v>-44577.552599999995</v>
      </c>
      <c r="BA42" s="32">
        <f t="shared" si="23"/>
        <v>-172592.42727619043</v>
      </c>
      <c r="BB42" s="32">
        <f t="shared" si="23"/>
        <v>-579635.12719999999</v>
      </c>
      <c r="BD42" s="32">
        <f t="shared" si="24"/>
        <v>-1719818.8064999999</v>
      </c>
      <c r="BE42" s="32">
        <f t="shared" si="24"/>
        <v>-1827720.7775999999</v>
      </c>
      <c r="BF42" s="32">
        <f t="shared" si="24"/>
        <v>-1390873.6757999999</v>
      </c>
      <c r="BG42" s="33"/>
      <c r="BH42" s="32">
        <f t="shared" si="15"/>
        <v>-1764396.3591</v>
      </c>
      <c r="BI42" s="32">
        <f t="shared" si="15"/>
        <v>-2000313.2048761903</v>
      </c>
      <c r="BJ42" s="32">
        <f t="shared" si="15"/>
        <v>-1970508.8029999998</v>
      </c>
      <c r="BL42" s="32">
        <f t="shared" si="16"/>
        <v>-57343.008600000001</v>
      </c>
      <c r="BM42" s="32">
        <f t="shared" si="16"/>
        <v>-204098.114</v>
      </c>
      <c r="BN42" s="32">
        <f t="shared" si="16"/>
        <v>-624918.00139999995</v>
      </c>
      <c r="BP42" s="32">
        <f t="shared" si="17"/>
        <v>-1719818.8064999999</v>
      </c>
      <c r="BQ42" s="32">
        <f t="shared" si="17"/>
        <v>-1827720.7775999999</v>
      </c>
      <c r="BR42" s="32">
        <f t="shared" si="17"/>
        <v>-1390873.6757999999</v>
      </c>
      <c r="BT42" s="32">
        <f t="shared" si="18"/>
        <v>-1777161.8151</v>
      </c>
      <c r="BU42" s="32">
        <f t="shared" si="18"/>
        <v>-2031818.8916</v>
      </c>
      <c r="BV42" s="32">
        <f t="shared" si="18"/>
        <v>-2015791.6771999998</v>
      </c>
      <c r="BX42" s="3">
        <v>0</v>
      </c>
      <c r="BY42" s="3">
        <v>0</v>
      </c>
      <c r="BZ42" s="3">
        <v>0</v>
      </c>
    </row>
    <row r="43" spans="1:78" x14ac:dyDescent="0.2">
      <c r="A43" s="207"/>
      <c r="B43" s="253"/>
      <c r="C43" s="34" t="s">
        <v>69</v>
      </c>
      <c r="D43" s="25">
        <v>132188</v>
      </c>
      <c r="E43" s="25">
        <v>103819</v>
      </c>
      <c r="F43" s="35">
        <v>-9999999</v>
      </c>
      <c r="G43" s="26"/>
      <c r="H43" s="25">
        <v>1665</v>
      </c>
      <c r="I43" s="25">
        <v>1849</v>
      </c>
      <c r="J43" s="45">
        <v>-9999999</v>
      </c>
      <c r="K43" s="26"/>
      <c r="L43" s="28">
        <f t="shared" si="29"/>
        <v>958772.78279999993</v>
      </c>
      <c r="M43" s="28">
        <f t="shared" si="29"/>
        <v>852343.60809999995</v>
      </c>
      <c r="N43" s="28">
        <f>+AD43</f>
        <v>650018.1716</v>
      </c>
      <c r="P43" s="28">
        <f t="shared" si="30"/>
        <v>12076.4115</v>
      </c>
      <c r="Q43" s="28">
        <f t="shared" si="30"/>
        <v>15180.105099999999</v>
      </c>
      <c r="R43" s="28">
        <f>+AH43</f>
        <v>19715.3586</v>
      </c>
      <c r="T43" s="29">
        <v>78283</v>
      </c>
      <c r="U43" s="29">
        <v>76942</v>
      </c>
      <c r="V43" s="29">
        <v>67358</v>
      </c>
      <c r="X43" s="30">
        <v>2052</v>
      </c>
      <c r="Y43" s="30">
        <v>2465</v>
      </c>
      <c r="Z43" s="30">
        <v>2043</v>
      </c>
      <c r="AB43" s="28">
        <f t="shared" si="11"/>
        <v>567794.42729999998</v>
      </c>
      <c r="AC43" s="28">
        <f t="shared" si="11"/>
        <v>631686.12579999992</v>
      </c>
      <c r="AD43" s="28">
        <f t="shared" si="11"/>
        <v>650018.1716</v>
      </c>
      <c r="AF43" s="28">
        <f t="shared" si="22"/>
        <v>14883.361199999999</v>
      </c>
      <c r="AG43" s="28">
        <f t="shared" si="22"/>
        <v>20237.403499999997</v>
      </c>
      <c r="AH43" s="28">
        <f t="shared" si="22"/>
        <v>19715.3586</v>
      </c>
      <c r="AJ43" s="28">
        <f t="shared" si="28"/>
        <v>913116.93599999987</v>
      </c>
      <c r="AK43" s="28">
        <f t="shared" si="27"/>
        <v>811755.81723809522</v>
      </c>
      <c r="AL43" s="28">
        <f t="shared" si="27"/>
        <v>619064.92533333332</v>
      </c>
      <c r="AN43" s="28">
        <f t="shared" si="14"/>
        <v>14883.361199999999</v>
      </c>
      <c r="AO43" s="28">
        <f t="shared" si="14"/>
        <v>20237.403499999997</v>
      </c>
      <c r="AP43" s="28">
        <f t="shared" si="14"/>
        <v>19715.3586</v>
      </c>
      <c r="AR43" s="31"/>
      <c r="AS43" s="31"/>
      <c r="AT43" s="31"/>
      <c r="AV43" s="31"/>
      <c r="AW43" s="31"/>
      <c r="AX43" s="31"/>
      <c r="AZ43" s="32">
        <f t="shared" si="23"/>
        <v>-345322.50869999989</v>
      </c>
      <c r="BA43" s="32">
        <f t="shared" si="23"/>
        <v>-180069.69143809529</v>
      </c>
      <c r="BB43" s="32">
        <f t="shared" si="23"/>
        <v>0</v>
      </c>
      <c r="BD43" s="32">
        <f t="shared" si="24"/>
        <v>2806.9496999999992</v>
      </c>
      <c r="BE43" s="32">
        <f t="shared" si="24"/>
        <v>5057.2983999999979</v>
      </c>
      <c r="BF43" s="32">
        <f t="shared" si="24"/>
        <v>0</v>
      </c>
      <c r="BG43" s="33"/>
      <c r="BH43" s="32">
        <f t="shared" si="15"/>
        <v>-342515.55899999989</v>
      </c>
      <c r="BI43" s="32">
        <f t="shared" si="15"/>
        <v>-175012.3930380953</v>
      </c>
      <c r="BJ43" s="32">
        <f t="shared" si="15"/>
        <v>0</v>
      </c>
      <c r="BL43" s="32">
        <f t="shared" si="16"/>
        <v>-390978.35549999995</v>
      </c>
      <c r="BM43" s="32">
        <f t="shared" si="16"/>
        <v>-220657.48230000003</v>
      </c>
      <c r="BN43" s="32">
        <f t="shared" si="16"/>
        <v>0</v>
      </c>
      <c r="BP43" s="32">
        <f t="shared" si="17"/>
        <v>2806.9496999999992</v>
      </c>
      <c r="BQ43" s="32">
        <f t="shared" si="17"/>
        <v>5057.2983999999979</v>
      </c>
      <c r="BR43" s="32">
        <f t="shared" si="17"/>
        <v>0</v>
      </c>
      <c r="BT43" s="32">
        <f t="shared" si="18"/>
        <v>-388171.40579999995</v>
      </c>
      <c r="BU43" s="32">
        <f t="shared" si="18"/>
        <v>-215600.18390000003</v>
      </c>
      <c r="BV43" s="32">
        <f t="shared" si="18"/>
        <v>0</v>
      </c>
      <c r="BX43" s="3">
        <v>0</v>
      </c>
      <c r="BY43" s="3">
        <v>0</v>
      </c>
      <c r="BZ43" s="3">
        <v>0</v>
      </c>
    </row>
    <row r="44" spans="1:78" x14ac:dyDescent="0.2">
      <c r="A44" s="207"/>
      <c r="B44" s="253"/>
      <c r="C44" s="34" t="s">
        <v>70</v>
      </c>
      <c r="D44" s="25">
        <v>852</v>
      </c>
      <c r="E44" s="25">
        <v>1485</v>
      </c>
      <c r="F44" s="27">
        <v>1257</v>
      </c>
      <c r="G44" s="26"/>
      <c r="H44" s="27">
        <v>0</v>
      </c>
      <c r="I44" s="27">
        <v>0</v>
      </c>
      <c r="J44" s="27">
        <v>0</v>
      </c>
      <c r="K44" s="26"/>
      <c r="L44" s="28">
        <f t="shared" si="29"/>
        <v>6179.6412</v>
      </c>
      <c r="M44" s="28">
        <f t="shared" si="29"/>
        <v>12191.701499999999</v>
      </c>
      <c r="N44" s="28">
        <f t="shared" si="29"/>
        <v>12130.3014</v>
      </c>
      <c r="P44" s="28">
        <f t="shared" si="30"/>
        <v>0</v>
      </c>
      <c r="Q44" s="28">
        <f t="shared" si="30"/>
        <v>0</v>
      </c>
      <c r="R44" s="28">
        <f t="shared" si="30"/>
        <v>0</v>
      </c>
      <c r="T44" s="29">
        <v>1158</v>
      </c>
      <c r="U44" s="29">
        <v>735</v>
      </c>
      <c r="V44" s="29">
        <v>762</v>
      </c>
      <c r="X44" s="30">
        <v>69</v>
      </c>
      <c r="Y44" s="30">
        <v>163</v>
      </c>
      <c r="Z44" s="30">
        <v>49</v>
      </c>
      <c r="AB44" s="28">
        <f t="shared" si="11"/>
        <v>8399.0897999999997</v>
      </c>
      <c r="AC44" s="28">
        <f t="shared" si="11"/>
        <v>6034.2764999999999</v>
      </c>
      <c r="AD44" s="28">
        <f t="shared" si="11"/>
        <v>7353.4524000000001</v>
      </c>
      <c r="AF44" s="28">
        <f t="shared" si="22"/>
        <v>500.46389999999997</v>
      </c>
      <c r="AG44" s="28">
        <f t="shared" si="22"/>
        <v>1338.2136999999998</v>
      </c>
      <c r="AH44" s="28">
        <f t="shared" si="22"/>
        <v>472.85980000000001</v>
      </c>
      <c r="AJ44" s="28">
        <f t="shared" si="28"/>
        <v>5885.3725714285711</v>
      </c>
      <c r="AK44" s="28">
        <f t="shared" si="27"/>
        <v>11611.144285714285</v>
      </c>
      <c r="AL44" s="28">
        <f t="shared" si="27"/>
        <v>11552.668</v>
      </c>
      <c r="AN44" s="28">
        <f t="shared" si="14"/>
        <v>500.46389999999997</v>
      </c>
      <c r="AO44" s="28">
        <f t="shared" si="14"/>
        <v>1338.2136999999998</v>
      </c>
      <c r="AP44" s="28">
        <f t="shared" si="14"/>
        <v>472.85980000000001</v>
      </c>
      <c r="AR44" s="31"/>
      <c r="AS44" s="31"/>
      <c r="AT44" s="31"/>
      <c r="AV44" s="31"/>
      <c r="AW44" s="31"/>
      <c r="AX44" s="31"/>
      <c r="AZ44" s="32">
        <f t="shared" si="23"/>
        <v>2513.7172285714287</v>
      </c>
      <c r="BA44" s="32">
        <f t="shared" si="23"/>
        <v>-5576.8677857142848</v>
      </c>
      <c r="BB44" s="32">
        <f t="shared" si="23"/>
        <v>-4199.2155999999995</v>
      </c>
      <c r="BD44" s="32">
        <f t="shared" si="24"/>
        <v>500.46389999999997</v>
      </c>
      <c r="BE44" s="32">
        <f t="shared" si="24"/>
        <v>1338.2136999999998</v>
      </c>
      <c r="BF44" s="32">
        <f t="shared" si="24"/>
        <v>472.85980000000001</v>
      </c>
      <c r="BG44" s="33"/>
      <c r="BH44" s="32">
        <f t="shared" si="15"/>
        <v>3014.1811285714284</v>
      </c>
      <c r="BI44" s="32">
        <f t="shared" si="15"/>
        <v>-4238.6540857142845</v>
      </c>
      <c r="BJ44" s="32">
        <f t="shared" si="15"/>
        <v>-3726.3557999999994</v>
      </c>
      <c r="BL44" s="32">
        <f t="shared" si="16"/>
        <v>2219.4485999999997</v>
      </c>
      <c r="BM44" s="32">
        <f t="shared" si="16"/>
        <v>-6157.4249999999993</v>
      </c>
      <c r="BN44" s="32">
        <f t="shared" si="16"/>
        <v>-4776.8490000000002</v>
      </c>
      <c r="BP44" s="32">
        <f t="shared" si="17"/>
        <v>500.46389999999997</v>
      </c>
      <c r="BQ44" s="32">
        <f t="shared" si="17"/>
        <v>1338.2136999999998</v>
      </c>
      <c r="BR44" s="32">
        <f t="shared" si="17"/>
        <v>472.85980000000001</v>
      </c>
      <c r="BT44" s="32">
        <f t="shared" si="18"/>
        <v>2719.9124999999995</v>
      </c>
      <c r="BU44" s="32">
        <f t="shared" si="18"/>
        <v>-4819.211299999999</v>
      </c>
      <c r="BV44" s="32">
        <f t="shared" si="18"/>
        <v>-4303.9892</v>
      </c>
      <c r="BX44" s="3">
        <v>0</v>
      </c>
      <c r="BY44" s="3">
        <v>0</v>
      </c>
      <c r="BZ44" s="3">
        <v>0</v>
      </c>
    </row>
    <row r="45" spans="1:78" x14ac:dyDescent="0.2">
      <c r="A45" s="207"/>
      <c r="B45" s="253"/>
      <c r="C45" s="34" t="s">
        <v>71</v>
      </c>
      <c r="D45" s="25">
        <v>2792</v>
      </c>
      <c r="E45" s="25">
        <v>4637</v>
      </c>
      <c r="F45" s="25">
        <v>1280</v>
      </c>
      <c r="G45" s="26"/>
      <c r="H45" s="25">
        <v>4313</v>
      </c>
      <c r="I45" s="27">
        <v>19</v>
      </c>
      <c r="J45" s="27">
        <v>0</v>
      </c>
      <c r="K45" s="26"/>
      <c r="L45" s="28">
        <f t="shared" si="29"/>
        <v>20250.655200000001</v>
      </c>
      <c r="M45" s="28">
        <f t="shared" si="29"/>
        <v>38069.306299999997</v>
      </c>
      <c r="N45" s="28">
        <f t="shared" si="29"/>
        <v>12352.255999999999</v>
      </c>
      <c r="P45" s="28">
        <f t="shared" si="30"/>
        <v>31282.620299999999</v>
      </c>
      <c r="Q45" s="28">
        <f t="shared" si="30"/>
        <v>155.98809999999997</v>
      </c>
      <c r="R45" s="28">
        <f t="shared" si="30"/>
        <v>0</v>
      </c>
      <c r="T45" s="29">
        <v>2125</v>
      </c>
      <c r="U45" s="29">
        <v>5698</v>
      </c>
      <c r="V45" s="29">
        <v>3436</v>
      </c>
      <c r="X45" s="30">
        <v>48</v>
      </c>
      <c r="Y45" s="30">
        <v>59</v>
      </c>
      <c r="Z45" s="30">
        <v>31</v>
      </c>
      <c r="AB45" s="28">
        <f t="shared" si="11"/>
        <v>15412.8375</v>
      </c>
      <c r="AC45" s="28">
        <f t="shared" si="11"/>
        <v>46780.010199999997</v>
      </c>
      <c r="AD45" s="28">
        <f t="shared" si="11"/>
        <v>33158.087200000002</v>
      </c>
      <c r="AF45" s="28">
        <f t="shared" si="22"/>
        <v>348.14879999999999</v>
      </c>
      <c r="AG45" s="28">
        <f t="shared" si="22"/>
        <v>484.38409999999993</v>
      </c>
      <c r="AH45" s="28">
        <f t="shared" si="22"/>
        <v>299.15620000000001</v>
      </c>
      <c r="AJ45" s="28">
        <f t="shared" si="28"/>
        <v>19286.338285714286</v>
      </c>
      <c r="AK45" s="28">
        <f t="shared" si="27"/>
        <v>36256.482190476185</v>
      </c>
      <c r="AL45" s="28">
        <f t="shared" si="27"/>
        <v>11764.053333333331</v>
      </c>
      <c r="AN45" s="28">
        <f t="shared" si="14"/>
        <v>348.14879999999999</v>
      </c>
      <c r="AO45" s="28">
        <f t="shared" si="14"/>
        <v>484.38409999999993</v>
      </c>
      <c r="AP45" s="28">
        <f t="shared" si="14"/>
        <v>299.15620000000001</v>
      </c>
      <c r="AR45" s="31"/>
      <c r="AS45" s="31"/>
      <c r="AT45" s="31"/>
      <c r="AV45" s="31"/>
      <c r="AW45" s="31"/>
      <c r="AX45" s="31"/>
      <c r="AZ45" s="32">
        <f t="shared" si="23"/>
        <v>-3873.5007857142864</v>
      </c>
      <c r="BA45" s="32">
        <f t="shared" si="23"/>
        <v>10523.528009523812</v>
      </c>
      <c r="BB45" s="32">
        <f t="shared" si="23"/>
        <v>21394.033866666672</v>
      </c>
      <c r="BD45" s="32">
        <f t="shared" si="24"/>
        <v>-30934.4715</v>
      </c>
      <c r="BE45" s="32">
        <f t="shared" si="24"/>
        <v>328.39599999999996</v>
      </c>
      <c r="BF45" s="32">
        <f t="shared" si="24"/>
        <v>299.15620000000001</v>
      </c>
      <c r="BG45" s="33"/>
      <c r="BH45" s="32">
        <f t="shared" si="15"/>
        <v>-34807.972285714284</v>
      </c>
      <c r="BI45" s="32">
        <f t="shared" si="15"/>
        <v>10851.924009523813</v>
      </c>
      <c r="BJ45" s="32">
        <f t="shared" si="15"/>
        <v>21693.190066666673</v>
      </c>
      <c r="BL45" s="32">
        <f t="shared" si="16"/>
        <v>-4837.8177000000014</v>
      </c>
      <c r="BM45" s="32">
        <f t="shared" si="16"/>
        <v>8710.7039000000004</v>
      </c>
      <c r="BN45" s="32">
        <f t="shared" si="16"/>
        <v>20805.831200000001</v>
      </c>
      <c r="BP45" s="32">
        <f t="shared" si="17"/>
        <v>-30934.4715</v>
      </c>
      <c r="BQ45" s="32">
        <f t="shared" si="17"/>
        <v>328.39599999999996</v>
      </c>
      <c r="BR45" s="32">
        <f t="shared" si="17"/>
        <v>299.15620000000001</v>
      </c>
      <c r="BT45" s="32">
        <f t="shared" si="18"/>
        <v>-35772.289199999999</v>
      </c>
      <c r="BU45" s="32">
        <f t="shared" si="18"/>
        <v>9039.0999000000011</v>
      </c>
      <c r="BV45" s="32">
        <f t="shared" si="18"/>
        <v>21104.987400000002</v>
      </c>
      <c r="BX45" s="3">
        <v>0</v>
      </c>
      <c r="BY45" s="3">
        <v>0</v>
      </c>
      <c r="BZ45" s="3">
        <v>0</v>
      </c>
    </row>
    <row r="46" spans="1:78" x14ac:dyDescent="0.2">
      <c r="A46" s="207"/>
      <c r="B46" s="253"/>
      <c r="C46" s="34" t="s">
        <v>72</v>
      </c>
      <c r="D46" s="37">
        <v>2567</v>
      </c>
      <c r="E46" s="37">
        <v>1966</v>
      </c>
      <c r="F46" s="37">
        <v>2924</v>
      </c>
      <c r="G46" s="38"/>
      <c r="H46" s="39">
        <v>28</v>
      </c>
      <c r="I46" s="39">
        <v>31</v>
      </c>
      <c r="J46" s="39">
        <v>67</v>
      </c>
      <c r="K46" s="38"/>
      <c r="L46" s="28">
        <f t="shared" si="29"/>
        <v>18618.707699999999</v>
      </c>
      <c r="M46" s="28">
        <f t="shared" si="29"/>
        <v>16140.663399999999</v>
      </c>
      <c r="N46" s="28">
        <f t="shared" si="29"/>
        <v>28217.184799999999</v>
      </c>
      <c r="P46" s="28">
        <f t="shared" si="30"/>
        <v>203.08679999999998</v>
      </c>
      <c r="Q46" s="28">
        <f t="shared" si="30"/>
        <v>254.50689999999997</v>
      </c>
      <c r="R46" s="28">
        <f t="shared" si="30"/>
        <v>646.5634</v>
      </c>
      <c r="T46" s="29">
        <v>2567</v>
      </c>
      <c r="U46" s="29">
        <v>1966</v>
      </c>
      <c r="V46" s="29">
        <v>2924</v>
      </c>
      <c r="X46" s="30">
        <v>28</v>
      </c>
      <c r="Y46" s="30">
        <v>31</v>
      </c>
      <c r="Z46" s="30">
        <v>67</v>
      </c>
      <c r="AB46" s="28">
        <f t="shared" si="11"/>
        <v>18618.707699999999</v>
      </c>
      <c r="AC46" s="28">
        <f t="shared" si="11"/>
        <v>16140.663399999999</v>
      </c>
      <c r="AD46" s="28">
        <f t="shared" si="11"/>
        <v>28217.184799999999</v>
      </c>
      <c r="AF46" s="28">
        <f t="shared" si="22"/>
        <v>203.08679999999998</v>
      </c>
      <c r="AG46" s="28">
        <f t="shared" si="22"/>
        <v>254.50689999999997</v>
      </c>
      <c r="AH46" s="28">
        <f t="shared" si="22"/>
        <v>646.5634</v>
      </c>
      <c r="AJ46" s="28">
        <f t="shared" si="28"/>
        <v>17732.102571428572</v>
      </c>
      <c r="AK46" s="28">
        <f t="shared" si="27"/>
        <v>15372.06038095238</v>
      </c>
      <c r="AL46" s="28">
        <f t="shared" si="27"/>
        <v>26873.509333333332</v>
      </c>
      <c r="AN46" s="28">
        <f t="shared" si="14"/>
        <v>203.08679999999998</v>
      </c>
      <c r="AO46" s="28">
        <f t="shared" si="14"/>
        <v>254.50689999999997</v>
      </c>
      <c r="AP46" s="28">
        <f t="shared" si="14"/>
        <v>646.5634</v>
      </c>
      <c r="AR46" s="31"/>
      <c r="AS46" s="31"/>
      <c r="AT46" s="31"/>
      <c r="AV46" s="31"/>
      <c r="AW46" s="31"/>
      <c r="AX46" s="31"/>
      <c r="AZ46" s="32">
        <f t="shared" si="23"/>
        <v>0</v>
      </c>
      <c r="BA46" s="32">
        <f t="shared" si="23"/>
        <v>0</v>
      </c>
      <c r="BB46" s="32">
        <f t="shared" si="23"/>
        <v>0</v>
      </c>
      <c r="BD46" s="32">
        <f t="shared" si="24"/>
        <v>0</v>
      </c>
      <c r="BE46" s="32">
        <f t="shared" si="24"/>
        <v>0</v>
      </c>
      <c r="BF46" s="32">
        <f t="shared" si="24"/>
        <v>0</v>
      </c>
      <c r="BG46" s="33"/>
      <c r="BH46" s="32">
        <f t="shared" si="15"/>
        <v>0</v>
      </c>
      <c r="BI46" s="32">
        <f t="shared" si="15"/>
        <v>0</v>
      </c>
      <c r="BJ46" s="32">
        <f t="shared" si="15"/>
        <v>0</v>
      </c>
      <c r="BL46" s="32">
        <f t="shared" si="16"/>
        <v>0</v>
      </c>
      <c r="BM46" s="32">
        <f t="shared" si="16"/>
        <v>0</v>
      </c>
      <c r="BN46" s="32">
        <f t="shared" si="16"/>
        <v>0</v>
      </c>
      <c r="BP46" s="32">
        <f t="shared" si="17"/>
        <v>0</v>
      </c>
      <c r="BQ46" s="32">
        <f t="shared" si="17"/>
        <v>0</v>
      </c>
      <c r="BR46" s="32">
        <f t="shared" si="17"/>
        <v>0</v>
      </c>
      <c r="BT46" s="32">
        <f t="shared" si="18"/>
        <v>0</v>
      </c>
      <c r="BU46" s="32">
        <f t="shared" si="18"/>
        <v>0</v>
      </c>
      <c r="BV46" s="32">
        <f t="shared" si="18"/>
        <v>0</v>
      </c>
      <c r="BX46" s="3">
        <v>0</v>
      </c>
      <c r="BY46" s="3">
        <v>0</v>
      </c>
      <c r="BZ46" s="3">
        <v>0</v>
      </c>
    </row>
    <row r="47" spans="1:78" x14ac:dyDescent="0.2">
      <c r="A47" s="207"/>
      <c r="B47" s="253"/>
      <c r="C47" s="34" t="s">
        <v>73</v>
      </c>
      <c r="D47" s="37">
        <v>1095092</v>
      </c>
      <c r="E47" s="37">
        <v>1480236</v>
      </c>
      <c r="F47" s="37">
        <v>1364518</v>
      </c>
      <c r="G47" s="38"/>
      <c r="H47" s="37">
        <v>14815</v>
      </c>
      <c r="I47" s="37">
        <v>9230</v>
      </c>
      <c r="J47" s="37">
        <v>12437</v>
      </c>
      <c r="K47" s="38"/>
      <c r="L47" s="28">
        <f t="shared" si="29"/>
        <v>7942811.7851999998</v>
      </c>
      <c r="M47" s="28">
        <f t="shared" si="29"/>
        <v>12152589.5364</v>
      </c>
      <c r="N47" s="28">
        <f t="shared" si="29"/>
        <v>13167871.603599999</v>
      </c>
      <c r="P47" s="28">
        <f t="shared" si="30"/>
        <v>107454.6765</v>
      </c>
      <c r="Q47" s="28">
        <f t="shared" si="30"/>
        <v>75777.376999999993</v>
      </c>
      <c r="R47" s="28">
        <f t="shared" si="30"/>
        <v>120019.5374</v>
      </c>
      <c r="T47" s="29">
        <v>1095092</v>
      </c>
      <c r="U47" s="29">
        <v>1480236</v>
      </c>
      <c r="V47" s="29">
        <v>1364518</v>
      </c>
      <c r="X47" s="30">
        <v>14815</v>
      </c>
      <c r="Y47" s="30">
        <v>9230</v>
      </c>
      <c r="Z47" s="30">
        <v>12437</v>
      </c>
      <c r="AB47" s="28">
        <f t="shared" si="11"/>
        <v>7942811.7851999998</v>
      </c>
      <c r="AC47" s="28">
        <f t="shared" si="11"/>
        <v>12152589.5364</v>
      </c>
      <c r="AD47" s="28">
        <f t="shared" si="11"/>
        <v>13167871.603599999</v>
      </c>
      <c r="AF47" s="28">
        <f t="shared" si="22"/>
        <v>107454.6765</v>
      </c>
      <c r="AG47" s="28">
        <f t="shared" si="22"/>
        <v>75777.376999999993</v>
      </c>
      <c r="AH47" s="28">
        <f t="shared" si="22"/>
        <v>120019.5374</v>
      </c>
      <c r="AJ47" s="28">
        <f t="shared" si="28"/>
        <v>7564582.6525714276</v>
      </c>
      <c r="AK47" s="28">
        <f t="shared" si="27"/>
        <v>11573894.796571428</v>
      </c>
      <c r="AL47" s="28">
        <f t="shared" si="27"/>
        <v>12540830.098666666</v>
      </c>
      <c r="AN47" s="28">
        <f t="shared" si="14"/>
        <v>107454.6765</v>
      </c>
      <c r="AO47" s="28">
        <f t="shared" si="14"/>
        <v>75777.376999999993</v>
      </c>
      <c r="AP47" s="28">
        <f t="shared" si="14"/>
        <v>120019.5374</v>
      </c>
      <c r="AR47" s="31"/>
      <c r="AS47" s="31"/>
      <c r="AT47" s="31"/>
      <c r="AV47" s="31"/>
      <c r="AW47" s="31"/>
      <c r="AX47" s="31"/>
      <c r="AZ47" s="32">
        <f t="shared" si="23"/>
        <v>0</v>
      </c>
      <c r="BA47" s="32">
        <f t="shared" si="23"/>
        <v>0</v>
      </c>
      <c r="BB47" s="32">
        <f t="shared" si="23"/>
        <v>0</v>
      </c>
      <c r="BD47" s="32">
        <f t="shared" si="24"/>
        <v>0</v>
      </c>
      <c r="BE47" s="32">
        <f t="shared" si="24"/>
        <v>0</v>
      </c>
      <c r="BF47" s="32">
        <f t="shared" si="24"/>
        <v>0</v>
      </c>
      <c r="BG47" s="33"/>
      <c r="BH47" s="32">
        <f t="shared" si="15"/>
        <v>0</v>
      </c>
      <c r="BI47" s="32">
        <f t="shared" si="15"/>
        <v>0</v>
      </c>
      <c r="BJ47" s="32">
        <f t="shared" si="15"/>
        <v>0</v>
      </c>
      <c r="BL47" s="32">
        <f t="shared" si="16"/>
        <v>0</v>
      </c>
      <c r="BM47" s="32">
        <f t="shared" si="16"/>
        <v>0</v>
      </c>
      <c r="BN47" s="32">
        <f t="shared" si="16"/>
        <v>0</v>
      </c>
      <c r="BP47" s="32">
        <f t="shared" si="17"/>
        <v>0</v>
      </c>
      <c r="BQ47" s="32">
        <f t="shared" si="17"/>
        <v>0</v>
      </c>
      <c r="BR47" s="32">
        <f t="shared" si="17"/>
        <v>0</v>
      </c>
      <c r="BT47" s="32">
        <f t="shared" si="18"/>
        <v>0</v>
      </c>
      <c r="BU47" s="32">
        <f t="shared" si="18"/>
        <v>0</v>
      </c>
      <c r="BV47" s="32">
        <f t="shared" si="18"/>
        <v>0</v>
      </c>
      <c r="BX47" s="3">
        <v>0</v>
      </c>
      <c r="BY47" s="3">
        <v>0</v>
      </c>
      <c r="BZ47" s="3">
        <v>0</v>
      </c>
    </row>
    <row r="48" spans="1:78" x14ac:dyDescent="0.2">
      <c r="A48" s="207"/>
      <c r="B48" s="253"/>
      <c r="C48" s="34" t="s">
        <v>74</v>
      </c>
      <c r="D48" s="25">
        <v>444977</v>
      </c>
      <c r="E48" s="25">
        <v>182619</v>
      </c>
      <c r="F48" s="25">
        <v>62218</v>
      </c>
      <c r="G48" s="26"/>
      <c r="H48" s="25">
        <v>3714</v>
      </c>
      <c r="I48" s="25">
        <v>25836</v>
      </c>
      <c r="J48" s="25">
        <v>46831</v>
      </c>
      <c r="K48" s="26"/>
      <c r="L48" s="28">
        <f t="shared" si="29"/>
        <v>3227462.6787</v>
      </c>
      <c r="M48" s="28">
        <f t="shared" si="29"/>
        <v>1499283.7280999999</v>
      </c>
      <c r="N48" s="28">
        <f t="shared" si="29"/>
        <v>600416.14359999995</v>
      </c>
      <c r="P48" s="28">
        <f t="shared" si="30"/>
        <v>26938.0134</v>
      </c>
      <c r="Q48" s="28">
        <f t="shared" si="30"/>
        <v>212110.97639999999</v>
      </c>
      <c r="R48" s="28">
        <f t="shared" si="30"/>
        <v>451928.51620000001</v>
      </c>
      <c r="T48" s="29">
        <v>62720</v>
      </c>
      <c r="U48" s="29">
        <v>83389</v>
      </c>
      <c r="V48" s="29">
        <v>98994</v>
      </c>
      <c r="X48" s="30">
        <v>530</v>
      </c>
      <c r="Y48" s="30">
        <v>6123</v>
      </c>
      <c r="Z48" s="30">
        <v>1132</v>
      </c>
      <c r="AB48" s="28">
        <f t="shared" si="11"/>
        <v>454914.43199999997</v>
      </c>
      <c r="AC48" s="28">
        <f t="shared" si="11"/>
        <v>684615.35109999997</v>
      </c>
      <c r="AD48" s="28">
        <f t="shared" si="11"/>
        <v>955311.89879999997</v>
      </c>
      <c r="AF48" s="28">
        <f t="shared" si="22"/>
        <v>3844.143</v>
      </c>
      <c r="AG48" s="28">
        <f t="shared" si="22"/>
        <v>50269.217699999994</v>
      </c>
      <c r="AH48" s="28">
        <f t="shared" si="22"/>
        <v>10924.026400000001</v>
      </c>
      <c r="AJ48" s="28">
        <f t="shared" si="28"/>
        <v>3073773.9797142856</v>
      </c>
      <c r="AK48" s="28">
        <f t="shared" si="27"/>
        <v>1427889.2648571427</v>
      </c>
      <c r="AL48" s="28">
        <f t="shared" si="27"/>
        <v>571824.89866666659</v>
      </c>
      <c r="AN48" s="28">
        <f t="shared" si="14"/>
        <v>3844.143</v>
      </c>
      <c r="AO48" s="28">
        <f t="shared" si="14"/>
        <v>50269.217699999994</v>
      </c>
      <c r="AP48" s="28">
        <f t="shared" si="14"/>
        <v>10924.026400000001</v>
      </c>
      <c r="AR48" s="31"/>
      <c r="AS48" s="31"/>
      <c r="AT48" s="31"/>
      <c r="AV48" s="31"/>
      <c r="AW48" s="31"/>
      <c r="AX48" s="31"/>
      <c r="AZ48" s="32">
        <f t="shared" si="23"/>
        <v>-2618859.5477142856</v>
      </c>
      <c r="BA48" s="32">
        <f t="shared" si="23"/>
        <v>-743273.91375714273</v>
      </c>
      <c r="BB48" s="32">
        <f t="shared" si="23"/>
        <v>383487.00013333338</v>
      </c>
      <c r="BD48" s="32">
        <f t="shared" si="24"/>
        <v>-23093.8704</v>
      </c>
      <c r="BE48" s="32">
        <f t="shared" si="24"/>
        <v>-161841.75870000001</v>
      </c>
      <c r="BF48" s="32">
        <f t="shared" si="24"/>
        <v>-441004.48980000004</v>
      </c>
      <c r="BG48" s="33"/>
      <c r="BH48" s="32">
        <f t="shared" si="15"/>
        <v>-2641953.4181142855</v>
      </c>
      <c r="BI48" s="32">
        <f t="shared" si="15"/>
        <v>-905115.67245714273</v>
      </c>
      <c r="BJ48" s="32">
        <f t="shared" si="15"/>
        <v>-57517.489666666661</v>
      </c>
      <c r="BL48" s="32">
        <f t="shared" si="16"/>
        <v>-2772548.2467</v>
      </c>
      <c r="BM48" s="32">
        <f t="shared" si="16"/>
        <v>-814668.37699999998</v>
      </c>
      <c r="BN48" s="32">
        <f t="shared" si="16"/>
        <v>354895.75520000001</v>
      </c>
      <c r="BP48" s="32">
        <f t="shared" si="17"/>
        <v>-23093.8704</v>
      </c>
      <c r="BQ48" s="32">
        <f t="shared" si="17"/>
        <v>-161841.75870000001</v>
      </c>
      <c r="BR48" s="32">
        <f t="shared" si="17"/>
        <v>-441004.48980000004</v>
      </c>
      <c r="BT48" s="32">
        <f t="shared" si="18"/>
        <v>-2795642.1170999999</v>
      </c>
      <c r="BU48" s="32">
        <f t="shared" si="18"/>
        <v>-976510.13569999998</v>
      </c>
      <c r="BV48" s="32">
        <f t="shared" si="18"/>
        <v>-86108.734600000025</v>
      </c>
      <c r="BX48" s="3">
        <v>0</v>
      </c>
      <c r="BY48" s="3">
        <v>0</v>
      </c>
      <c r="BZ48" s="3">
        <v>0</v>
      </c>
    </row>
    <row r="49" spans="1:78" x14ac:dyDescent="0.2">
      <c r="A49" s="207"/>
      <c r="B49" s="253"/>
      <c r="C49" s="34" t="s">
        <v>75</v>
      </c>
      <c r="D49" s="25">
        <v>84233</v>
      </c>
      <c r="E49" s="25">
        <v>123508</v>
      </c>
      <c r="F49" s="25">
        <v>110770</v>
      </c>
      <c r="G49" s="26"/>
      <c r="H49" s="25">
        <v>605438</v>
      </c>
      <c r="I49" s="25">
        <v>396255</v>
      </c>
      <c r="J49" s="25">
        <v>355096</v>
      </c>
      <c r="K49" s="26"/>
      <c r="L49" s="28">
        <f t="shared" si="29"/>
        <v>610950.37230000005</v>
      </c>
      <c r="M49" s="28">
        <f t="shared" si="29"/>
        <v>1013988.3291999999</v>
      </c>
      <c r="N49" s="28">
        <f t="shared" si="29"/>
        <v>1068952.6540000001</v>
      </c>
      <c r="P49" s="28">
        <f t="shared" si="30"/>
        <v>4391302.3578000003</v>
      </c>
      <c r="Q49" s="28">
        <f t="shared" si="30"/>
        <v>3253213.9244999997</v>
      </c>
      <c r="R49" s="28">
        <f t="shared" si="30"/>
        <v>3426747.4191999999</v>
      </c>
      <c r="T49" s="29">
        <v>89520</v>
      </c>
      <c r="U49" s="29">
        <v>105601</v>
      </c>
      <c r="V49" s="29">
        <v>92434</v>
      </c>
      <c r="X49" s="30">
        <v>16174</v>
      </c>
      <c r="Y49" s="30">
        <v>22109</v>
      </c>
      <c r="Z49" s="30">
        <v>21785</v>
      </c>
      <c r="AB49" s="28">
        <f t="shared" si="11"/>
        <v>649297.51199999999</v>
      </c>
      <c r="AC49" s="28">
        <f t="shared" si="11"/>
        <v>866973.64989999996</v>
      </c>
      <c r="AD49" s="28">
        <f t="shared" si="11"/>
        <v>892006.58679999993</v>
      </c>
      <c r="AF49" s="28">
        <f t="shared" si="22"/>
        <v>117311.6394</v>
      </c>
      <c r="AG49" s="28">
        <f t="shared" si="22"/>
        <v>181512.67909999998</v>
      </c>
      <c r="AH49" s="28">
        <f t="shared" si="22"/>
        <v>210229.60699999999</v>
      </c>
      <c r="AJ49" s="28">
        <f t="shared" si="28"/>
        <v>581857.49742857146</v>
      </c>
      <c r="AK49" s="28">
        <f t="shared" si="27"/>
        <v>965703.17066666659</v>
      </c>
      <c r="AL49" s="28">
        <f t="shared" si="27"/>
        <v>1018050.1466666667</v>
      </c>
      <c r="AN49" s="28">
        <f t="shared" si="14"/>
        <v>117311.6394</v>
      </c>
      <c r="AO49" s="28">
        <f t="shared" si="14"/>
        <v>181512.67909999998</v>
      </c>
      <c r="AP49" s="28">
        <f t="shared" si="14"/>
        <v>210229.60699999999</v>
      </c>
      <c r="AR49" s="31"/>
      <c r="AS49" s="31"/>
      <c r="AT49" s="31"/>
      <c r="AV49" s="31"/>
      <c r="AW49" s="31"/>
      <c r="AX49" s="31"/>
      <c r="AZ49" s="32">
        <f t="shared" si="23"/>
        <v>67440.014571428532</v>
      </c>
      <c r="BA49" s="32">
        <f t="shared" si="23"/>
        <v>-98729.520766666625</v>
      </c>
      <c r="BB49" s="32">
        <f t="shared" si="23"/>
        <v>-126043.55986666679</v>
      </c>
      <c r="BD49" s="32">
        <f t="shared" si="24"/>
        <v>-4273990.7184000006</v>
      </c>
      <c r="BE49" s="32">
        <f t="shared" si="24"/>
        <v>-3071701.2453999999</v>
      </c>
      <c r="BF49" s="32">
        <f t="shared" si="24"/>
        <v>-3216517.8122</v>
      </c>
      <c r="BG49" s="33"/>
      <c r="BH49" s="32">
        <f t="shared" si="15"/>
        <v>-4206550.7038285723</v>
      </c>
      <c r="BI49" s="32">
        <f t="shared" si="15"/>
        <v>-3170430.7661666665</v>
      </c>
      <c r="BJ49" s="32">
        <f t="shared" si="15"/>
        <v>-3342561.3720666668</v>
      </c>
      <c r="BL49" s="32">
        <f t="shared" si="16"/>
        <v>38347.139699999942</v>
      </c>
      <c r="BM49" s="32">
        <f t="shared" si="16"/>
        <v>-147014.67929999996</v>
      </c>
      <c r="BN49" s="32">
        <f t="shared" si="16"/>
        <v>-176946.06720000017</v>
      </c>
      <c r="BP49" s="32">
        <f t="shared" si="17"/>
        <v>-4273990.7184000006</v>
      </c>
      <c r="BQ49" s="32">
        <f t="shared" si="17"/>
        <v>-3071701.2453999999</v>
      </c>
      <c r="BR49" s="32">
        <f t="shared" si="17"/>
        <v>-3216517.8122</v>
      </c>
      <c r="BT49" s="32">
        <f t="shared" si="18"/>
        <v>-4235643.5787000004</v>
      </c>
      <c r="BU49" s="32">
        <f t="shared" si="18"/>
        <v>-3218715.9246999999</v>
      </c>
      <c r="BV49" s="32">
        <f t="shared" si="18"/>
        <v>-3393463.8794</v>
      </c>
      <c r="BX49" s="3">
        <v>0</v>
      </c>
      <c r="BY49" s="3">
        <v>0</v>
      </c>
      <c r="BZ49" s="3">
        <v>0</v>
      </c>
    </row>
    <row r="50" spans="1:78" x14ac:dyDescent="0.2">
      <c r="A50" s="207"/>
      <c r="B50" s="253"/>
      <c r="C50" s="34" t="s">
        <v>76</v>
      </c>
      <c r="D50" s="37">
        <v>14139</v>
      </c>
      <c r="E50" s="37">
        <v>7569</v>
      </c>
      <c r="F50" s="37">
        <v>14838</v>
      </c>
      <c r="G50" s="38"/>
      <c r="H50" s="39">
        <v>10</v>
      </c>
      <c r="I50" s="37">
        <v>74112</v>
      </c>
      <c r="J50" s="37">
        <v>278203</v>
      </c>
      <c r="K50" s="38"/>
      <c r="L50" s="28">
        <f t="shared" si="29"/>
        <v>102551.5809</v>
      </c>
      <c r="M50" s="28">
        <f t="shared" si="29"/>
        <v>62140.733099999998</v>
      </c>
      <c r="N50" s="28">
        <f t="shared" si="29"/>
        <v>143189.66759999999</v>
      </c>
      <c r="P50" s="28">
        <f t="shared" si="30"/>
        <v>72.531000000000006</v>
      </c>
      <c r="Q50" s="28">
        <f t="shared" si="30"/>
        <v>608452.10879999993</v>
      </c>
      <c r="R50" s="28">
        <f t="shared" si="30"/>
        <v>2684714.5905999998</v>
      </c>
      <c r="T50" s="29">
        <v>14139</v>
      </c>
      <c r="U50" s="29">
        <v>7569</v>
      </c>
      <c r="V50" s="29">
        <v>14838</v>
      </c>
      <c r="X50" s="30">
        <v>10</v>
      </c>
      <c r="Y50" s="30">
        <v>74112</v>
      </c>
      <c r="Z50" s="30">
        <v>278203</v>
      </c>
      <c r="AB50" s="28">
        <f t="shared" si="11"/>
        <v>102551.5809</v>
      </c>
      <c r="AC50" s="28">
        <f t="shared" si="11"/>
        <v>62140.733099999998</v>
      </c>
      <c r="AD50" s="28">
        <f t="shared" si="11"/>
        <v>143189.66759999999</v>
      </c>
      <c r="AF50" s="28">
        <f t="shared" si="22"/>
        <v>72.531000000000006</v>
      </c>
      <c r="AG50" s="28">
        <f t="shared" si="22"/>
        <v>608452.10879999993</v>
      </c>
      <c r="AH50" s="28">
        <f t="shared" si="22"/>
        <v>2684714.5905999998</v>
      </c>
      <c r="AJ50" s="28">
        <f t="shared" si="28"/>
        <v>97668.172285714289</v>
      </c>
      <c r="AK50" s="28">
        <f t="shared" si="27"/>
        <v>59181.650571428567</v>
      </c>
      <c r="AL50" s="28">
        <f t="shared" si="27"/>
        <v>136371.11199999999</v>
      </c>
      <c r="AN50" s="28">
        <f t="shared" si="14"/>
        <v>72.531000000000006</v>
      </c>
      <c r="AO50" s="28">
        <f t="shared" si="14"/>
        <v>608452.10879999993</v>
      </c>
      <c r="AP50" s="28">
        <f t="shared" si="14"/>
        <v>2684714.5905999998</v>
      </c>
      <c r="AR50" s="31"/>
      <c r="AS50" s="31"/>
      <c r="AT50" s="31"/>
      <c r="AV50" s="31"/>
      <c r="AW50" s="31"/>
      <c r="AX50" s="31"/>
      <c r="AZ50" s="32">
        <f t="shared" si="23"/>
        <v>0</v>
      </c>
      <c r="BA50" s="32">
        <f t="shared" si="23"/>
        <v>0</v>
      </c>
      <c r="BB50" s="32">
        <f t="shared" si="23"/>
        <v>0</v>
      </c>
      <c r="BD50" s="32">
        <f t="shared" si="24"/>
        <v>0</v>
      </c>
      <c r="BE50" s="32">
        <f t="shared" si="24"/>
        <v>0</v>
      </c>
      <c r="BF50" s="32">
        <f t="shared" si="24"/>
        <v>0</v>
      </c>
      <c r="BG50" s="33"/>
      <c r="BH50" s="32">
        <f t="shared" si="15"/>
        <v>0</v>
      </c>
      <c r="BI50" s="32">
        <f t="shared" si="15"/>
        <v>0</v>
      </c>
      <c r="BJ50" s="32">
        <f t="shared" si="15"/>
        <v>0</v>
      </c>
      <c r="BL50" s="32">
        <f t="shared" si="16"/>
        <v>0</v>
      </c>
      <c r="BM50" s="32">
        <f t="shared" si="16"/>
        <v>0</v>
      </c>
      <c r="BN50" s="32">
        <f t="shared" si="16"/>
        <v>0</v>
      </c>
      <c r="BP50" s="32">
        <f t="shared" si="17"/>
        <v>0</v>
      </c>
      <c r="BQ50" s="32">
        <f t="shared" si="17"/>
        <v>0</v>
      </c>
      <c r="BR50" s="32">
        <f t="shared" si="17"/>
        <v>0</v>
      </c>
      <c r="BT50" s="32">
        <f t="shared" si="18"/>
        <v>0</v>
      </c>
      <c r="BU50" s="32">
        <f t="shared" si="18"/>
        <v>0</v>
      </c>
      <c r="BV50" s="32">
        <f t="shared" si="18"/>
        <v>0</v>
      </c>
      <c r="BX50" s="3">
        <v>0</v>
      </c>
      <c r="BY50" s="3">
        <v>0</v>
      </c>
      <c r="BZ50" s="3">
        <v>0</v>
      </c>
    </row>
    <row r="51" spans="1:78" x14ac:dyDescent="0.2">
      <c r="A51" s="207"/>
      <c r="B51" s="253"/>
      <c r="C51" s="34" t="s">
        <v>77</v>
      </c>
      <c r="D51" s="35">
        <v>-9999999</v>
      </c>
      <c r="E51" s="35">
        <v>-9999999</v>
      </c>
      <c r="F51" s="35">
        <v>-9999999</v>
      </c>
      <c r="G51" s="26"/>
      <c r="H51" s="35">
        <v>-9999999</v>
      </c>
      <c r="I51" s="35">
        <v>-9999999</v>
      </c>
      <c r="J51" s="35">
        <v>-9999999</v>
      </c>
      <c r="K51" s="26"/>
      <c r="L51" s="28">
        <f>+AB51</f>
        <v>409285.17989999999</v>
      </c>
      <c r="M51" s="28">
        <f>+AC51</f>
        <v>523184.08739999996</v>
      </c>
      <c r="N51" s="28">
        <f>+AD51</f>
        <v>611166.46640000003</v>
      </c>
      <c r="P51" s="28">
        <f>+AF51</f>
        <v>150748.43040000001</v>
      </c>
      <c r="Q51" s="28">
        <f>+AG51</f>
        <v>181972.43349999998</v>
      </c>
      <c r="R51" s="28">
        <f>+AH51</f>
        <v>1286207.6066000001</v>
      </c>
      <c r="T51" s="29">
        <v>56429</v>
      </c>
      <c r="U51" s="29">
        <v>63726</v>
      </c>
      <c r="V51" s="29">
        <v>63332</v>
      </c>
      <c r="X51" s="30">
        <v>20784</v>
      </c>
      <c r="Y51" s="30">
        <v>22165</v>
      </c>
      <c r="Z51" s="30">
        <v>133283</v>
      </c>
      <c r="AB51" s="28">
        <f t="shared" si="11"/>
        <v>409285.17989999999</v>
      </c>
      <c r="AC51" s="28">
        <f t="shared" si="11"/>
        <v>523184.08739999996</v>
      </c>
      <c r="AD51" s="28">
        <f t="shared" si="11"/>
        <v>611166.46640000003</v>
      </c>
      <c r="AF51" s="28">
        <f t="shared" si="22"/>
        <v>150748.43040000001</v>
      </c>
      <c r="AG51" s="28">
        <f t="shared" si="22"/>
        <v>181972.43349999998</v>
      </c>
      <c r="AH51" s="28">
        <f t="shared" si="22"/>
        <v>1286207.6066000001</v>
      </c>
      <c r="AJ51" s="28">
        <f t="shared" si="28"/>
        <v>389795.40942857141</v>
      </c>
      <c r="AK51" s="28">
        <f t="shared" si="27"/>
        <v>498270.55942857137</v>
      </c>
      <c r="AL51" s="28">
        <f t="shared" si="27"/>
        <v>582063.30133333337</v>
      </c>
      <c r="AN51" s="28">
        <f t="shared" si="14"/>
        <v>150748.43040000001</v>
      </c>
      <c r="AO51" s="28">
        <f t="shared" si="14"/>
        <v>181972.43349999998</v>
      </c>
      <c r="AP51" s="28">
        <f t="shared" si="14"/>
        <v>1286207.6066000001</v>
      </c>
      <c r="AR51" s="31"/>
      <c r="AS51" s="31"/>
      <c r="AT51" s="31"/>
      <c r="AV51" s="31"/>
      <c r="AW51" s="31"/>
      <c r="AX51" s="31"/>
      <c r="AZ51" s="32">
        <f t="shared" si="23"/>
        <v>0</v>
      </c>
      <c r="BA51" s="32">
        <f t="shared" si="23"/>
        <v>0</v>
      </c>
      <c r="BB51" s="32">
        <f t="shared" si="23"/>
        <v>0</v>
      </c>
      <c r="BD51" s="32">
        <f t="shared" si="24"/>
        <v>0</v>
      </c>
      <c r="BE51" s="32">
        <f t="shared" si="24"/>
        <v>0</v>
      </c>
      <c r="BF51" s="32">
        <f t="shared" si="24"/>
        <v>0</v>
      </c>
      <c r="BG51" s="33"/>
      <c r="BH51" s="32">
        <f t="shared" si="15"/>
        <v>0</v>
      </c>
      <c r="BI51" s="32">
        <f t="shared" si="15"/>
        <v>0</v>
      </c>
      <c r="BJ51" s="32">
        <f t="shared" si="15"/>
        <v>0</v>
      </c>
      <c r="BL51" s="32">
        <f t="shared" si="16"/>
        <v>0</v>
      </c>
      <c r="BM51" s="32">
        <f t="shared" si="16"/>
        <v>0</v>
      </c>
      <c r="BN51" s="32">
        <f t="shared" si="16"/>
        <v>0</v>
      </c>
      <c r="BP51" s="32">
        <f t="shared" si="17"/>
        <v>0</v>
      </c>
      <c r="BQ51" s="32">
        <f t="shared" si="17"/>
        <v>0</v>
      </c>
      <c r="BR51" s="32">
        <f t="shared" si="17"/>
        <v>0</v>
      </c>
      <c r="BT51" s="32">
        <f t="shared" si="18"/>
        <v>0</v>
      </c>
      <c r="BU51" s="32">
        <f t="shared" si="18"/>
        <v>0</v>
      </c>
      <c r="BV51" s="32">
        <f t="shared" si="18"/>
        <v>0</v>
      </c>
      <c r="BX51" s="3">
        <v>0</v>
      </c>
      <c r="BY51" s="3">
        <v>0</v>
      </c>
      <c r="BZ51" s="3">
        <v>0</v>
      </c>
    </row>
    <row r="52" spans="1:78" x14ac:dyDescent="0.2">
      <c r="A52" s="207"/>
      <c r="B52" s="253"/>
      <c r="C52" s="34" t="s">
        <v>78</v>
      </c>
      <c r="D52" s="25">
        <v>4246</v>
      </c>
      <c r="E52" s="25">
        <v>4184</v>
      </c>
      <c r="F52" s="25">
        <v>1834</v>
      </c>
      <c r="G52" s="26"/>
      <c r="H52" s="27">
        <v>11</v>
      </c>
      <c r="I52" s="27">
        <v>136</v>
      </c>
      <c r="J52" s="27">
        <v>304</v>
      </c>
      <c r="K52" s="26"/>
      <c r="L52" s="28">
        <f t="shared" ref="L52:N54" si="31">+D52*L$5</f>
        <v>30796.6626</v>
      </c>
      <c r="M52" s="28">
        <f t="shared" si="31"/>
        <v>34350.221599999997</v>
      </c>
      <c r="N52" s="28">
        <f t="shared" si="31"/>
        <v>17698.466799999998</v>
      </c>
      <c r="P52" s="28">
        <f t="shared" ref="P52:R54" si="32">+H52*P$5</f>
        <v>79.784099999999995</v>
      </c>
      <c r="Q52" s="28">
        <f t="shared" si="32"/>
        <v>1116.5463999999999</v>
      </c>
      <c r="R52" s="28">
        <f t="shared" si="32"/>
        <v>2933.6608000000001</v>
      </c>
      <c r="T52" s="29">
        <v>7898</v>
      </c>
      <c r="U52" s="29">
        <v>5648</v>
      </c>
      <c r="V52" s="29">
        <v>4273</v>
      </c>
      <c r="X52" s="30">
        <v>146</v>
      </c>
      <c r="Y52" s="30">
        <v>583</v>
      </c>
      <c r="Z52" s="30">
        <v>626</v>
      </c>
      <c r="AB52" s="28">
        <f t="shared" si="11"/>
        <v>57284.983800000002</v>
      </c>
      <c r="AC52" s="28">
        <f t="shared" si="11"/>
        <v>46369.515199999994</v>
      </c>
      <c r="AD52" s="28">
        <f t="shared" si="11"/>
        <v>41235.304600000003</v>
      </c>
      <c r="AF52" s="28">
        <f t="shared" si="22"/>
        <v>1058.9526000000001</v>
      </c>
      <c r="AG52" s="28">
        <f t="shared" si="22"/>
        <v>4786.3716999999997</v>
      </c>
      <c r="AH52" s="28">
        <f t="shared" si="22"/>
        <v>6041.0252</v>
      </c>
      <c r="AJ52" s="28">
        <f t="shared" si="28"/>
        <v>29330.154857142854</v>
      </c>
      <c r="AK52" s="28">
        <f t="shared" si="27"/>
        <v>32714.496761904757</v>
      </c>
      <c r="AL52" s="28">
        <f t="shared" si="27"/>
        <v>16855.682666666664</v>
      </c>
      <c r="AN52" s="28">
        <f t="shared" si="14"/>
        <v>1058.9526000000001</v>
      </c>
      <c r="AO52" s="28">
        <f t="shared" si="14"/>
        <v>4786.3716999999997</v>
      </c>
      <c r="AP52" s="28">
        <f t="shared" si="14"/>
        <v>6041.0252</v>
      </c>
      <c r="AR52" s="31"/>
      <c r="AS52" s="31"/>
      <c r="AT52" s="31"/>
      <c r="AV52" s="31"/>
      <c r="AW52" s="31"/>
      <c r="AX52" s="31"/>
      <c r="AZ52" s="32">
        <f t="shared" si="23"/>
        <v>27954.828942857148</v>
      </c>
      <c r="BA52" s="32">
        <f t="shared" si="23"/>
        <v>13655.018438095238</v>
      </c>
      <c r="BB52" s="32">
        <f t="shared" si="23"/>
        <v>24379.621933333339</v>
      </c>
      <c r="BD52" s="32">
        <f t="shared" si="24"/>
        <v>979.16850000000011</v>
      </c>
      <c r="BE52" s="32">
        <f t="shared" si="24"/>
        <v>3669.8252999999995</v>
      </c>
      <c r="BF52" s="32">
        <f t="shared" si="24"/>
        <v>3107.3643999999999</v>
      </c>
      <c r="BG52" s="33"/>
      <c r="BH52" s="32">
        <f t="shared" si="15"/>
        <v>28933.997442857148</v>
      </c>
      <c r="BI52" s="32">
        <f t="shared" si="15"/>
        <v>17324.843738095238</v>
      </c>
      <c r="BJ52" s="32">
        <f t="shared" si="15"/>
        <v>27486.986333333338</v>
      </c>
      <c r="BL52" s="32">
        <f t="shared" si="16"/>
        <v>26488.321200000002</v>
      </c>
      <c r="BM52" s="32">
        <f t="shared" si="16"/>
        <v>12019.293599999997</v>
      </c>
      <c r="BN52" s="32">
        <f t="shared" si="16"/>
        <v>23536.837800000005</v>
      </c>
      <c r="BP52" s="32">
        <f t="shared" si="17"/>
        <v>979.16850000000011</v>
      </c>
      <c r="BQ52" s="32">
        <f t="shared" si="17"/>
        <v>3669.8252999999995</v>
      </c>
      <c r="BR52" s="32">
        <f t="shared" si="17"/>
        <v>3107.3643999999999</v>
      </c>
      <c r="BT52" s="32">
        <f t="shared" si="18"/>
        <v>27467.489700000002</v>
      </c>
      <c r="BU52" s="32">
        <f t="shared" si="18"/>
        <v>15689.118899999998</v>
      </c>
      <c r="BV52" s="32">
        <f t="shared" si="18"/>
        <v>26644.202200000003</v>
      </c>
      <c r="BX52" s="3">
        <v>0</v>
      </c>
      <c r="BY52" s="3">
        <v>0</v>
      </c>
      <c r="BZ52" s="3">
        <v>0</v>
      </c>
    </row>
    <row r="53" spans="1:78" x14ac:dyDescent="0.2">
      <c r="A53" s="207"/>
      <c r="B53" s="253"/>
      <c r="C53" s="34" t="s">
        <v>79</v>
      </c>
      <c r="D53" s="25">
        <v>398125</v>
      </c>
      <c r="E53" s="25">
        <v>485839</v>
      </c>
      <c r="F53" s="25">
        <v>415303</v>
      </c>
      <c r="G53" s="26"/>
      <c r="H53" s="25">
        <v>3146838</v>
      </c>
      <c r="I53" s="25">
        <v>4544180</v>
      </c>
      <c r="J53" s="25">
        <v>2833217</v>
      </c>
      <c r="K53" s="26"/>
      <c r="L53" s="28">
        <f t="shared" si="31"/>
        <v>2887640.4375</v>
      </c>
      <c r="M53" s="28">
        <f t="shared" si="31"/>
        <v>3988689.6060999995</v>
      </c>
      <c r="N53" s="28">
        <f t="shared" si="31"/>
        <v>4007757.0106000002</v>
      </c>
      <c r="P53" s="28">
        <f t="shared" si="32"/>
        <v>22824330.697799999</v>
      </c>
      <c r="Q53" s="28">
        <f t="shared" si="32"/>
        <v>37307263.381999999</v>
      </c>
      <c r="R53" s="28">
        <f t="shared" si="32"/>
        <v>27341110.693399999</v>
      </c>
      <c r="T53" s="29">
        <v>416894</v>
      </c>
      <c r="U53" s="29">
        <v>516097</v>
      </c>
      <c r="V53" s="29">
        <v>398297</v>
      </c>
      <c r="X53" s="30">
        <v>13850</v>
      </c>
      <c r="Y53" s="30">
        <v>233345</v>
      </c>
      <c r="Z53" s="30">
        <v>628765</v>
      </c>
      <c r="AB53" s="28">
        <f t="shared" si="11"/>
        <v>3023773.8714000001</v>
      </c>
      <c r="AC53" s="28">
        <f t="shared" si="11"/>
        <v>4237104.7602999993</v>
      </c>
      <c r="AD53" s="28">
        <f t="shared" si="11"/>
        <v>3843645.7094000001</v>
      </c>
      <c r="AF53" s="28">
        <f t="shared" si="22"/>
        <v>100455.435</v>
      </c>
      <c r="AG53" s="28">
        <f t="shared" si="22"/>
        <v>1915739.1154999998</v>
      </c>
      <c r="AH53" s="28">
        <f t="shared" si="22"/>
        <v>6067708.0029999996</v>
      </c>
      <c r="AJ53" s="28">
        <f t="shared" si="28"/>
        <v>2750133.75</v>
      </c>
      <c r="AK53" s="28">
        <f t="shared" si="27"/>
        <v>3798752.0058095232</v>
      </c>
      <c r="AL53" s="28">
        <f t="shared" si="27"/>
        <v>3816911.4386666669</v>
      </c>
      <c r="AN53" s="28">
        <f t="shared" si="14"/>
        <v>100455.435</v>
      </c>
      <c r="AO53" s="28">
        <f t="shared" si="14"/>
        <v>1915739.1154999998</v>
      </c>
      <c r="AP53" s="28">
        <f t="shared" si="14"/>
        <v>6067708.0029999996</v>
      </c>
      <c r="AR53" s="31"/>
      <c r="AS53" s="31"/>
      <c r="AT53" s="31"/>
      <c r="AV53" s="31"/>
      <c r="AW53" s="31"/>
      <c r="AX53" s="31"/>
      <c r="AZ53" s="32">
        <f t="shared" si="23"/>
        <v>273640.12140000006</v>
      </c>
      <c r="BA53" s="32">
        <f t="shared" si="23"/>
        <v>438352.7544904761</v>
      </c>
      <c r="BB53" s="32">
        <f t="shared" si="23"/>
        <v>26734.270733333193</v>
      </c>
      <c r="BD53" s="32">
        <f t="shared" si="24"/>
        <v>-22723875.262800001</v>
      </c>
      <c r="BE53" s="32">
        <f t="shared" si="24"/>
        <v>-35391524.266499996</v>
      </c>
      <c r="BF53" s="32">
        <f t="shared" si="24"/>
        <v>-21273402.690400001</v>
      </c>
      <c r="BG53" s="33"/>
      <c r="BH53" s="32">
        <f t="shared" si="15"/>
        <v>-22450235.141400002</v>
      </c>
      <c r="BI53" s="32">
        <f t="shared" si="15"/>
        <v>-34953171.512009516</v>
      </c>
      <c r="BJ53" s="32">
        <f t="shared" si="15"/>
        <v>-21246668.419666667</v>
      </c>
      <c r="BL53" s="32">
        <f t="shared" si="16"/>
        <v>136133.43390000006</v>
      </c>
      <c r="BM53" s="32">
        <f t="shared" si="16"/>
        <v>248415.15419999976</v>
      </c>
      <c r="BN53" s="32">
        <f t="shared" si="16"/>
        <v>-164111.3012000001</v>
      </c>
      <c r="BP53" s="32">
        <f t="shared" si="17"/>
        <v>-22723875.262800001</v>
      </c>
      <c r="BQ53" s="32">
        <f t="shared" si="17"/>
        <v>-35391524.266499996</v>
      </c>
      <c r="BR53" s="32">
        <f t="shared" si="17"/>
        <v>-21273402.690400001</v>
      </c>
      <c r="BT53" s="32">
        <f t="shared" si="18"/>
        <v>-22587741.828900002</v>
      </c>
      <c r="BU53" s="32">
        <f t="shared" si="18"/>
        <v>-35143109.112299994</v>
      </c>
      <c r="BV53" s="32">
        <f t="shared" si="18"/>
        <v>-21437513.991599999</v>
      </c>
      <c r="BX53" s="3">
        <v>0</v>
      </c>
      <c r="BY53" s="3">
        <v>0</v>
      </c>
      <c r="BZ53" s="3">
        <v>0</v>
      </c>
    </row>
    <row r="54" spans="1:78" x14ac:dyDescent="0.2">
      <c r="A54" s="207"/>
      <c r="B54" s="253"/>
      <c r="C54" s="34" t="s">
        <v>80</v>
      </c>
      <c r="D54" s="25">
        <v>38656</v>
      </c>
      <c r="E54" s="25">
        <v>59651</v>
      </c>
      <c r="F54" s="25">
        <v>39100</v>
      </c>
      <c r="G54" s="26"/>
      <c r="H54" s="27">
        <v>427</v>
      </c>
      <c r="I54" s="27">
        <v>870</v>
      </c>
      <c r="J54" s="25">
        <v>3905</v>
      </c>
      <c r="K54" s="26"/>
      <c r="L54" s="28">
        <f t="shared" si="31"/>
        <v>280375.83360000001</v>
      </c>
      <c r="M54" s="28">
        <f t="shared" si="31"/>
        <v>489728.74489999993</v>
      </c>
      <c r="N54" s="28">
        <f t="shared" si="31"/>
        <v>377322.82</v>
      </c>
      <c r="P54" s="28">
        <f t="shared" si="32"/>
        <v>3097.0736999999999</v>
      </c>
      <c r="Q54" s="28">
        <f t="shared" si="32"/>
        <v>7142.6129999999994</v>
      </c>
      <c r="R54" s="28">
        <f t="shared" si="32"/>
        <v>37684.031000000003</v>
      </c>
      <c r="T54" s="29">
        <v>45658</v>
      </c>
      <c r="U54" s="29">
        <v>46769</v>
      </c>
      <c r="V54" s="29">
        <v>27065</v>
      </c>
      <c r="X54" s="30">
        <v>41340</v>
      </c>
      <c r="Y54" s="30">
        <v>4305</v>
      </c>
      <c r="Z54" s="30">
        <v>338</v>
      </c>
      <c r="AB54" s="28">
        <f t="shared" si="11"/>
        <v>331162.03979999997</v>
      </c>
      <c r="AC54" s="28">
        <f t="shared" si="11"/>
        <v>383968.81309999997</v>
      </c>
      <c r="AD54" s="28">
        <f t="shared" si="11"/>
        <v>261182.663</v>
      </c>
      <c r="AF54" s="28">
        <f t="shared" si="22"/>
        <v>299843.15399999998</v>
      </c>
      <c r="AG54" s="28">
        <f t="shared" si="22"/>
        <v>35343.619499999993</v>
      </c>
      <c r="AH54" s="28">
        <f t="shared" si="22"/>
        <v>3261.7676000000001</v>
      </c>
      <c r="AJ54" s="28">
        <f t="shared" si="28"/>
        <v>267024.60342857143</v>
      </c>
      <c r="AK54" s="28">
        <f t="shared" si="27"/>
        <v>466408.32847619039</v>
      </c>
      <c r="AL54" s="28">
        <f t="shared" si="27"/>
        <v>359355.06666666665</v>
      </c>
      <c r="AN54" s="28">
        <f t="shared" si="14"/>
        <v>299843.15399999998</v>
      </c>
      <c r="AO54" s="28">
        <f t="shared" si="14"/>
        <v>35343.619499999993</v>
      </c>
      <c r="AP54" s="28">
        <f t="shared" si="14"/>
        <v>3261.7676000000001</v>
      </c>
      <c r="AR54" s="31"/>
      <c r="AS54" s="31"/>
      <c r="AT54" s="31"/>
      <c r="AV54" s="31"/>
      <c r="AW54" s="31"/>
      <c r="AX54" s="31"/>
      <c r="AZ54" s="32">
        <f t="shared" si="23"/>
        <v>64137.436371428543</v>
      </c>
      <c r="BA54" s="32">
        <f t="shared" si="23"/>
        <v>-82439.515376190422</v>
      </c>
      <c r="BB54" s="32">
        <f t="shared" si="23"/>
        <v>-98172.403666666651</v>
      </c>
      <c r="BD54" s="32">
        <f t="shared" si="24"/>
        <v>296746.08029999997</v>
      </c>
      <c r="BE54" s="32">
        <f t="shared" si="24"/>
        <v>28201.006499999996</v>
      </c>
      <c r="BF54" s="32">
        <f t="shared" si="24"/>
        <v>-34422.263400000003</v>
      </c>
      <c r="BG54" s="33"/>
      <c r="BH54" s="32">
        <f t="shared" si="15"/>
        <v>360883.51667142852</v>
      </c>
      <c r="BI54" s="32">
        <f t="shared" si="15"/>
        <v>-54238.508876190426</v>
      </c>
      <c r="BJ54" s="32">
        <f t="shared" si="15"/>
        <v>-132594.66706666665</v>
      </c>
      <c r="BL54" s="32">
        <f t="shared" si="16"/>
        <v>50786.206199999957</v>
      </c>
      <c r="BM54" s="32">
        <f t="shared" si="16"/>
        <v>-105759.93179999996</v>
      </c>
      <c r="BN54" s="32">
        <f t="shared" si="16"/>
        <v>-116140.15700000001</v>
      </c>
      <c r="BP54" s="32">
        <f t="shared" si="17"/>
        <v>296746.08029999997</v>
      </c>
      <c r="BQ54" s="32">
        <f t="shared" si="17"/>
        <v>28201.006499999996</v>
      </c>
      <c r="BR54" s="32">
        <f t="shared" si="17"/>
        <v>-34422.263400000003</v>
      </c>
      <c r="BT54" s="32">
        <f t="shared" si="18"/>
        <v>347532.28649999993</v>
      </c>
      <c r="BU54" s="32">
        <f t="shared" si="18"/>
        <v>-77558.925299999974</v>
      </c>
      <c r="BV54" s="32">
        <f t="shared" si="18"/>
        <v>-150562.4204</v>
      </c>
      <c r="BX54" s="3">
        <v>0</v>
      </c>
      <c r="BY54" s="3">
        <v>0</v>
      </c>
      <c r="BZ54" s="3">
        <v>0</v>
      </c>
    </row>
    <row r="55" spans="1:78" x14ac:dyDescent="0.2">
      <c r="A55" s="207"/>
      <c r="B55" s="253"/>
      <c r="C55" s="34" t="s">
        <v>81</v>
      </c>
      <c r="D55" s="35">
        <v>-9999999</v>
      </c>
      <c r="E55" s="35">
        <v>-9999999</v>
      </c>
      <c r="F55" s="35">
        <v>-9999999</v>
      </c>
      <c r="G55" s="26"/>
      <c r="H55" s="35">
        <v>-9999999</v>
      </c>
      <c r="I55" s="35">
        <v>-9999999</v>
      </c>
      <c r="J55" s="35">
        <v>-9999999</v>
      </c>
      <c r="K55" s="26"/>
      <c r="L55" s="28">
        <f t="shared" ref="L55:N57" si="33">+AB55</f>
        <v>12620.394</v>
      </c>
      <c r="M55" s="28">
        <f t="shared" si="33"/>
        <v>6691.0684999999994</v>
      </c>
      <c r="N55" s="28">
        <f t="shared" si="33"/>
        <v>6465.634</v>
      </c>
      <c r="P55" s="28">
        <f>+AF55</f>
        <v>0</v>
      </c>
      <c r="Q55" s="28">
        <f>+AG55</f>
        <v>131.35839999999999</v>
      </c>
      <c r="R55" s="28">
        <f>+AH55</f>
        <v>685.16419999999994</v>
      </c>
      <c r="T55" s="29">
        <v>1740</v>
      </c>
      <c r="U55" s="29">
        <v>815</v>
      </c>
      <c r="V55" s="29">
        <v>670</v>
      </c>
      <c r="X55" s="43">
        <v>0</v>
      </c>
      <c r="Y55" s="43">
        <v>16</v>
      </c>
      <c r="Z55" s="43">
        <v>71</v>
      </c>
      <c r="AB55" s="28">
        <f t="shared" si="11"/>
        <v>12620.394</v>
      </c>
      <c r="AC55" s="28">
        <f t="shared" si="11"/>
        <v>6691.0684999999994</v>
      </c>
      <c r="AD55" s="28">
        <f t="shared" si="11"/>
        <v>6465.634</v>
      </c>
      <c r="AF55" s="28">
        <f t="shared" si="22"/>
        <v>0</v>
      </c>
      <c r="AG55" s="28">
        <f t="shared" si="22"/>
        <v>131.35839999999999</v>
      </c>
      <c r="AH55" s="28">
        <f t="shared" si="22"/>
        <v>685.16419999999994</v>
      </c>
      <c r="AJ55" s="28">
        <f t="shared" si="28"/>
        <v>12019.422857142858</v>
      </c>
      <c r="AK55" s="28">
        <f t="shared" si="27"/>
        <v>6372.4461904761893</v>
      </c>
      <c r="AL55" s="28">
        <f t="shared" si="27"/>
        <v>6157.746666666666</v>
      </c>
      <c r="AN55" s="28">
        <f t="shared" si="14"/>
        <v>0</v>
      </c>
      <c r="AO55" s="28">
        <f t="shared" si="14"/>
        <v>131.35839999999999</v>
      </c>
      <c r="AP55" s="28">
        <f t="shared" si="14"/>
        <v>685.16419999999994</v>
      </c>
      <c r="AR55" s="31"/>
      <c r="AS55" s="31"/>
      <c r="AT55" s="31"/>
      <c r="AV55" s="31"/>
      <c r="AW55" s="31"/>
      <c r="AX55" s="31"/>
      <c r="AZ55" s="32">
        <f t="shared" si="23"/>
        <v>0</v>
      </c>
      <c r="BA55" s="32">
        <f t="shared" si="23"/>
        <v>0</v>
      </c>
      <c r="BB55" s="32">
        <f t="shared" si="23"/>
        <v>0</v>
      </c>
      <c r="BD55" s="32">
        <f t="shared" si="24"/>
        <v>0</v>
      </c>
      <c r="BE55" s="32">
        <f t="shared" si="24"/>
        <v>0</v>
      </c>
      <c r="BF55" s="32">
        <f t="shared" si="24"/>
        <v>0</v>
      </c>
      <c r="BG55" s="33"/>
      <c r="BH55" s="32">
        <f t="shared" si="15"/>
        <v>0</v>
      </c>
      <c r="BI55" s="32">
        <f t="shared" si="15"/>
        <v>0</v>
      </c>
      <c r="BJ55" s="32">
        <f t="shared" si="15"/>
        <v>0</v>
      </c>
      <c r="BL55" s="32">
        <f t="shared" si="16"/>
        <v>0</v>
      </c>
      <c r="BM55" s="32">
        <f t="shared" si="16"/>
        <v>0</v>
      </c>
      <c r="BN55" s="32">
        <f t="shared" si="16"/>
        <v>0</v>
      </c>
      <c r="BP55" s="32">
        <f t="shared" si="17"/>
        <v>0</v>
      </c>
      <c r="BQ55" s="32">
        <f t="shared" si="17"/>
        <v>0</v>
      </c>
      <c r="BR55" s="32">
        <f t="shared" si="17"/>
        <v>0</v>
      </c>
      <c r="BT55" s="32">
        <f t="shared" si="18"/>
        <v>0</v>
      </c>
      <c r="BU55" s="32">
        <f t="shared" si="18"/>
        <v>0</v>
      </c>
      <c r="BV55" s="32">
        <f t="shared" si="18"/>
        <v>0</v>
      </c>
      <c r="BX55" s="3">
        <v>0</v>
      </c>
      <c r="BY55" s="3">
        <v>0</v>
      </c>
      <c r="BZ55" s="3">
        <v>0</v>
      </c>
    </row>
    <row r="56" spans="1:78" x14ac:dyDescent="0.2">
      <c r="A56" s="207"/>
      <c r="B56" s="253"/>
      <c r="C56" s="34" t="s">
        <v>82</v>
      </c>
      <c r="D56" s="37">
        <v>18503</v>
      </c>
      <c r="E56" s="37">
        <v>19834</v>
      </c>
      <c r="F56" s="37">
        <v>15672</v>
      </c>
      <c r="G56" s="38"/>
      <c r="H56" s="37">
        <v>1481</v>
      </c>
      <c r="I56" s="37">
        <v>2231</v>
      </c>
      <c r="J56" s="37">
        <v>1070</v>
      </c>
      <c r="K56" s="38"/>
      <c r="L56" s="28">
        <f>+D56*L$5</f>
        <v>134204.10930000001</v>
      </c>
      <c r="M56" s="28">
        <f>+E56*M$5</f>
        <v>162835.15659999999</v>
      </c>
      <c r="N56" s="28">
        <f>+F56*N$5</f>
        <v>151237.9344</v>
      </c>
      <c r="P56" s="28">
        <f>+H56*P$5</f>
        <v>10741.8411</v>
      </c>
      <c r="Q56" s="28">
        <f>+I56*Q$5</f>
        <v>18316.286899999999</v>
      </c>
      <c r="R56" s="28">
        <f>+J56*R$5</f>
        <v>10325.714</v>
      </c>
      <c r="T56" s="29">
        <v>18503</v>
      </c>
      <c r="U56" s="29">
        <v>19834</v>
      </c>
      <c r="V56" s="29">
        <v>15672</v>
      </c>
      <c r="X56" s="30">
        <v>1481</v>
      </c>
      <c r="Y56" s="30">
        <v>2231</v>
      </c>
      <c r="Z56" s="30">
        <v>1070</v>
      </c>
      <c r="AB56" s="28">
        <f t="shared" si="11"/>
        <v>134204.10930000001</v>
      </c>
      <c r="AC56" s="28">
        <f t="shared" si="11"/>
        <v>162835.15659999999</v>
      </c>
      <c r="AD56" s="28">
        <f t="shared" si="11"/>
        <v>151237.9344</v>
      </c>
      <c r="AF56" s="28">
        <f t="shared" si="22"/>
        <v>10741.8411</v>
      </c>
      <c r="AG56" s="28">
        <f t="shared" si="22"/>
        <v>18316.286899999999</v>
      </c>
      <c r="AH56" s="28">
        <f t="shared" si="22"/>
        <v>10325.714</v>
      </c>
      <c r="AJ56" s="28">
        <f t="shared" si="28"/>
        <v>127813.43742857143</v>
      </c>
      <c r="AK56" s="28">
        <f t="shared" si="27"/>
        <v>155081.10152380951</v>
      </c>
      <c r="AL56" s="28">
        <f t="shared" si="27"/>
        <v>144036.128</v>
      </c>
      <c r="AN56" s="28">
        <f t="shared" si="14"/>
        <v>10741.8411</v>
      </c>
      <c r="AO56" s="28">
        <f t="shared" si="14"/>
        <v>18316.286899999999</v>
      </c>
      <c r="AP56" s="28">
        <f t="shared" si="14"/>
        <v>10325.714</v>
      </c>
      <c r="AR56" s="31"/>
      <c r="AS56" s="31"/>
      <c r="AT56" s="31"/>
      <c r="AV56" s="31"/>
      <c r="AW56" s="31"/>
      <c r="AX56" s="31"/>
      <c r="AZ56" s="32">
        <f t="shared" si="23"/>
        <v>0</v>
      </c>
      <c r="BA56" s="32">
        <f t="shared" si="23"/>
        <v>0</v>
      </c>
      <c r="BB56" s="32">
        <f t="shared" si="23"/>
        <v>0</v>
      </c>
      <c r="BD56" s="32">
        <f t="shared" si="24"/>
        <v>0</v>
      </c>
      <c r="BE56" s="32">
        <f t="shared" si="24"/>
        <v>0</v>
      </c>
      <c r="BF56" s="32">
        <f t="shared" si="24"/>
        <v>0</v>
      </c>
      <c r="BG56" s="33"/>
      <c r="BH56" s="32">
        <f t="shared" si="15"/>
        <v>0</v>
      </c>
      <c r="BI56" s="32">
        <f t="shared" si="15"/>
        <v>0</v>
      </c>
      <c r="BJ56" s="32">
        <f t="shared" si="15"/>
        <v>0</v>
      </c>
      <c r="BL56" s="32">
        <f t="shared" si="16"/>
        <v>0</v>
      </c>
      <c r="BM56" s="32">
        <f t="shared" si="16"/>
        <v>0</v>
      </c>
      <c r="BN56" s="32">
        <f t="shared" si="16"/>
        <v>0</v>
      </c>
      <c r="BP56" s="32">
        <f t="shared" si="17"/>
        <v>0</v>
      </c>
      <c r="BQ56" s="32">
        <f t="shared" si="17"/>
        <v>0</v>
      </c>
      <c r="BR56" s="32">
        <f t="shared" si="17"/>
        <v>0</v>
      </c>
      <c r="BT56" s="32">
        <f t="shared" si="18"/>
        <v>0</v>
      </c>
      <c r="BU56" s="32">
        <f t="shared" si="18"/>
        <v>0</v>
      </c>
      <c r="BV56" s="32">
        <f t="shared" si="18"/>
        <v>0</v>
      </c>
      <c r="BX56" s="3">
        <v>0</v>
      </c>
      <c r="BY56" s="3">
        <v>0</v>
      </c>
      <c r="BZ56" s="3">
        <v>0</v>
      </c>
    </row>
    <row r="57" spans="1:78" x14ac:dyDescent="0.2">
      <c r="A57" s="207"/>
      <c r="B57" s="253"/>
      <c r="C57" s="34" t="s">
        <v>83</v>
      </c>
      <c r="D57" s="25">
        <v>156002</v>
      </c>
      <c r="E57" s="25">
        <v>106332</v>
      </c>
      <c r="F57" s="35">
        <v>-9999999</v>
      </c>
      <c r="G57" s="26"/>
      <c r="H57" s="25">
        <v>1349260</v>
      </c>
      <c r="I57" s="25">
        <v>1351834</v>
      </c>
      <c r="J57" s="35">
        <v>-9999999</v>
      </c>
      <c r="K57" s="26"/>
      <c r="L57" s="28">
        <f t="shared" ref="L57:M63" si="34">+D57*L$5</f>
        <v>1131498.1062</v>
      </c>
      <c r="M57" s="28">
        <f t="shared" si="34"/>
        <v>872975.08679999993</v>
      </c>
      <c r="N57" s="28">
        <f t="shared" si="33"/>
        <v>918515.6862</v>
      </c>
      <c r="P57" s="28">
        <f t="shared" ref="P57:Q63" si="35">+H57*P$5</f>
        <v>9786317.7060000002</v>
      </c>
      <c r="Q57" s="28">
        <f t="shared" si="35"/>
        <v>11098421.956599999</v>
      </c>
      <c r="R57" s="28">
        <f>+AH57</f>
        <v>5056.7047999999995</v>
      </c>
      <c r="T57" s="29">
        <v>113047</v>
      </c>
      <c r="U57" s="29">
        <v>84758</v>
      </c>
      <c r="V57" s="29">
        <v>95181</v>
      </c>
      <c r="X57" s="30">
        <v>568</v>
      </c>
      <c r="Y57" s="30">
        <v>1490</v>
      </c>
      <c r="Z57" s="30">
        <v>524</v>
      </c>
      <c r="AB57" s="28">
        <f t="shared" si="11"/>
        <v>819941.19570000004</v>
      </c>
      <c r="AC57" s="28">
        <f t="shared" si="11"/>
        <v>695854.70419999992</v>
      </c>
      <c r="AD57" s="28">
        <f t="shared" si="11"/>
        <v>918515.6862</v>
      </c>
      <c r="AF57" s="28">
        <f t="shared" si="22"/>
        <v>4119.7608</v>
      </c>
      <c r="AG57" s="28">
        <f t="shared" si="22"/>
        <v>12232.750999999998</v>
      </c>
      <c r="AH57" s="28">
        <f t="shared" si="22"/>
        <v>5056.7047999999995</v>
      </c>
      <c r="AJ57" s="28">
        <f t="shared" si="28"/>
        <v>1077617.2439999999</v>
      </c>
      <c r="AK57" s="28">
        <f t="shared" si="27"/>
        <v>831404.84457142849</v>
      </c>
      <c r="AL57" s="28">
        <f t="shared" si="27"/>
        <v>874776.84399999992</v>
      </c>
      <c r="AN57" s="28">
        <f t="shared" si="14"/>
        <v>4119.7608</v>
      </c>
      <c r="AO57" s="28">
        <f t="shared" si="14"/>
        <v>12232.750999999998</v>
      </c>
      <c r="AP57" s="28">
        <f t="shared" si="14"/>
        <v>5056.7047999999995</v>
      </c>
      <c r="AR57" s="31"/>
      <c r="AS57" s="31"/>
      <c r="AT57" s="31"/>
      <c r="AV57" s="31"/>
      <c r="AW57" s="31"/>
      <c r="AX57" s="31"/>
      <c r="AZ57" s="32">
        <f t="shared" si="23"/>
        <v>-257676.04829999991</v>
      </c>
      <c r="BA57" s="32">
        <f t="shared" si="23"/>
        <v>-135550.14037142857</v>
      </c>
      <c r="BB57" s="32">
        <f t="shared" si="23"/>
        <v>0</v>
      </c>
      <c r="BD57" s="32">
        <f t="shared" si="24"/>
        <v>-9782197.9452</v>
      </c>
      <c r="BE57" s="32">
        <f t="shared" si="24"/>
        <v>-11086189.205599999</v>
      </c>
      <c r="BF57" s="32">
        <f t="shared" si="24"/>
        <v>0</v>
      </c>
      <c r="BG57" s="33"/>
      <c r="BH57" s="32">
        <f t="shared" si="15"/>
        <v>-10039873.9935</v>
      </c>
      <c r="BI57" s="32">
        <f t="shared" si="15"/>
        <v>-11221739.345971428</v>
      </c>
      <c r="BJ57" s="32">
        <f t="shared" si="15"/>
        <v>0</v>
      </c>
      <c r="BL57" s="32">
        <f t="shared" si="16"/>
        <v>-311556.9105</v>
      </c>
      <c r="BM57" s="32">
        <f t="shared" si="16"/>
        <v>-177120.38260000001</v>
      </c>
      <c r="BN57" s="32">
        <f t="shared" si="16"/>
        <v>0</v>
      </c>
      <c r="BP57" s="32">
        <f t="shared" si="17"/>
        <v>-9782197.9452</v>
      </c>
      <c r="BQ57" s="32">
        <f t="shared" si="17"/>
        <v>-11086189.205599999</v>
      </c>
      <c r="BR57" s="32">
        <f t="shared" si="17"/>
        <v>0</v>
      </c>
      <c r="BT57" s="32">
        <f t="shared" si="18"/>
        <v>-10093754.855699999</v>
      </c>
      <c r="BU57" s="32">
        <f t="shared" si="18"/>
        <v>-11263309.588199999</v>
      </c>
      <c r="BV57" s="32">
        <f t="shared" si="18"/>
        <v>0</v>
      </c>
      <c r="BX57" s="3">
        <v>0</v>
      </c>
      <c r="BY57" s="3">
        <v>0</v>
      </c>
      <c r="BZ57" s="3">
        <v>0</v>
      </c>
    </row>
    <row r="58" spans="1:78" x14ac:dyDescent="0.2">
      <c r="A58" s="207"/>
      <c r="B58" s="253"/>
      <c r="C58" s="34" t="s">
        <v>84</v>
      </c>
      <c r="D58" s="25">
        <v>24896</v>
      </c>
      <c r="E58" s="25">
        <v>28258</v>
      </c>
      <c r="F58" s="25">
        <v>26225</v>
      </c>
      <c r="G58" s="26"/>
      <c r="H58" s="25">
        <v>25419</v>
      </c>
      <c r="I58" s="25">
        <v>11763</v>
      </c>
      <c r="J58" s="27">
        <v>0</v>
      </c>
      <c r="K58" s="26"/>
      <c r="L58" s="28">
        <f t="shared" si="34"/>
        <v>180573.1776</v>
      </c>
      <c r="M58" s="28">
        <f t="shared" si="34"/>
        <v>231995.35419999997</v>
      </c>
      <c r="N58" s="28">
        <f>+F58*N$5</f>
        <v>253076.495</v>
      </c>
      <c r="P58" s="28">
        <f t="shared" si="35"/>
        <v>184366.54889999999</v>
      </c>
      <c r="Q58" s="28">
        <f t="shared" si="35"/>
        <v>96573.053699999989</v>
      </c>
      <c r="R58" s="28">
        <f>+J58*R$5</f>
        <v>0</v>
      </c>
      <c r="T58" s="29">
        <v>60735</v>
      </c>
      <c r="U58" s="29">
        <v>39637</v>
      </c>
      <c r="V58" s="29">
        <v>29491</v>
      </c>
      <c r="X58" s="30">
        <v>12</v>
      </c>
      <c r="Y58" s="30">
        <v>103</v>
      </c>
      <c r="Z58" s="30">
        <v>153</v>
      </c>
      <c r="AB58" s="28">
        <f t="shared" si="11"/>
        <v>440517.02850000001</v>
      </c>
      <c r="AC58" s="28">
        <f t="shared" si="11"/>
        <v>325415.8063</v>
      </c>
      <c r="AD58" s="28">
        <f t="shared" si="11"/>
        <v>284594.04820000002</v>
      </c>
      <c r="AF58" s="28">
        <f t="shared" si="22"/>
        <v>87.037199999999999</v>
      </c>
      <c r="AG58" s="28">
        <f t="shared" si="22"/>
        <v>845.61969999999997</v>
      </c>
      <c r="AH58" s="28">
        <f t="shared" si="22"/>
        <v>1476.4806000000001</v>
      </c>
      <c r="AJ58" s="28">
        <f t="shared" si="28"/>
        <v>171974.45485714285</v>
      </c>
      <c r="AK58" s="28">
        <f t="shared" si="27"/>
        <v>220947.95638095235</v>
      </c>
      <c r="AL58" s="28">
        <f t="shared" si="27"/>
        <v>241025.23333333331</v>
      </c>
      <c r="AN58" s="28">
        <f t="shared" si="14"/>
        <v>87.037199999999999</v>
      </c>
      <c r="AO58" s="28">
        <f t="shared" si="14"/>
        <v>845.61969999999997</v>
      </c>
      <c r="AP58" s="28">
        <f t="shared" si="14"/>
        <v>1476.4806000000001</v>
      </c>
      <c r="AR58" s="31"/>
      <c r="AS58" s="31"/>
      <c r="AT58" s="31"/>
      <c r="AV58" s="31"/>
      <c r="AW58" s="31"/>
      <c r="AX58" s="31"/>
      <c r="AZ58" s="32">
        <f t="shared" si="23"/>
        <v>268542.57364285714</v>
      </c>
      <c r="BA58" s="32">
        <f t="shared" si="23"/>
        <v>104467.84991904764</v>
      </c>
      <c r="BB58" s="32">
        <f t="shared" si="23"/>
        <v>43568.814866666711</v>
      </c>
      <c r="BD58" s="32">
        <f t="shared" si="24"/>
        <v>-184279.5117</v>
      </c>
      <c r="BE58" s="32">
        <f t="shared" si="24"/>
        <v>-95727.433999999994</v>
      </c>
      <c r="BF58" s="32">
        <f t="shared" si="24"/>
        <v>1476.4806000000001</v>
      </c>
      <c r="BG58" s="33"/>
      <c r="BH58" s="32">
        <f t="shared" si="15"/>
        <v>84263.061942857137</v>
      </c>
      <c r="BI58" s="32">
        <f t="shared" si="15"/>
        <v>8740.4159190476494</v>
      </c>
      <c r="BJ58" s="32">
        <f t="shared" si="15"/>
        <v>45045.295466666714</v>
      </c>
      <c r="BL58" s="32">
        <f t="shared" si="16"/>
        <v>259943.85090000002</v>
      </c>
      <c r="BM58" s="32">
        <f t="shared" si="16"/>
        <v>93420.452100000024</v>
      </c>
      <c r="BN58" s="32">
        <f t="shared" si="16"/>
        <v>31517.553200000024</v>
      </c>
      <c r="BP58" s="32">
        <f t="shared" si="17"/>
        <v>-184279.5117</v>
      </c>
      <c r="BQ58" s="32">
        <f t="shared" si="17"/>
        <v>-95727.433999999994</v>
      </c>
      <c r="BR58" s="32">
        <f t="shared" si="17"/>
        <v>1476.4806000000001</v>
      </c>
      <c r="BT58" s="32">
        <f t="shared" si="18"/>
        <v>75664.339200000017</v>
      </c>
      <c r="BU58" s="32">
        <f t="shared" si="18"/>
        <v>-2306.9818999999698</v>
      </c>
      <c r="BV58" s="32">
        <f t="shared" si="18"/>
        <v>32994.033800000027</v>
      </c>
      <c r="BX58" s="3">
        <v>0</v>
      </c>
      <c r="BY58" s="3">
        <v>0</v>
      </c>
      <c r="BZ58" s="3">
        <v>0</v>
      </c>
    </row>
    <row r="59" spans="1:78" x14ac:dyDescent="0.2">
      <c r="A59" s="207"/>
      <c r="B59" s="253"/>
      <c r="C59" s="34" t="s">
        <v>85</v>
      </c>
      <c r="D59" s="25">
        <v>9009</v>
      </c>
      <c r="E59" s="25">
        <v>11209</v>
      </c>
      <c r="F59" s="25">
        <v>11371</v>
      </c>
      <c r="G59" s="26"/>
      <c r="H59" s="25">
        <v>1414</v>
      </c>
      <c r="I59" s="27">
        <v>754</v>
      </c>
      <c r="J59" s="27">
        <v>90</v>
      </c>
      <c r="K59" s="26"/>
      <c r="L59" s="28">
        <f t="shared" si="34"/>
        <v>65343.177900000002</v>
      </c>
      <c r="M59" s="28">
        <f t="shared" si="34"/>
        <v>92024.76909999999</v>
      </c>
      <c r="N59" s="28">
        <f>+F59*N$5</f>
        <v>109732.42419999999</v>
      </c>
      <c r="P59" s="28">
        <f t="shared" si="35"/>
        <v>10255.883400000001</v>
      </c>
      <c r="Q59" s="28">
        <f t="shared" si="35"/>
        <v>6190.2645999999995</v>
      </c>
      <c r="R59" s="28">
        <f>+J59*R$5</f>
        <v>868.51800000000003</v>
      </c>
      <c r="T59" s="29">
        <v>7621</v>
      </c>
      <c r="U59" s="29">
        <v>8389</v>
      </c>
      <c r="V59" s="29">
        <v>7776</v>
      </c>
      <c r="X59" s="30">
        <v>185</v>
      </c>
      <c r="Y59" s="30">
        <v>234</v>
      </c>
      <c r="Z59" s="30">
        <v>2138</v>
      </c>
      <c r="AB59" s="28">
        <f t="shared" si="11"/>
        <v>55275.875099999997</v>
      </c>
      <c r="AC59" s="28">
        <f t="shared" si="11"/>
        <v>68872.8511</v>
      </c>
      <c r="AD59" s="28">
        <f t="shared" si="11"/>
        <v>75039.955199999997</v>
      </c>
      <c r="AF59" s="28">
        <f t="shared" si="22"/>
        <v>1341.8235</v>
      </c>
      <c r="AG59" s="28">
        <f t="shared" si="22"/>
        <v>1921.1165999999998</v>
      </c>
      <c r="AH59" s="28">
        <f t="shared" si="22"/>
        <v>20632.1276</v>
      </c>
      <c r="AJ59" s="28">
        <f t="shared" si="28"/>
        <v>62231.597999999998</v>
      </c>
      <c r="AK59" s="28">
        <f t="shared" si="27"/>
        <v>87642.637238095223</v>
      </c>
      <c r="AL59" s="28">
        <f t="shared" si="27"/>
        <v>104507.07066666665</v>
      </c>
      <c r="AN59" s="28">
        <f t="shared" si="14"/>
        <v>1341.8235</v>
      </c>
      <c r="AO59" s="28">
        <f t="shared" si="14"/>
        <v>1921.1165999999998</v>
      </c>
      <c r="AP59" s="28">
        <f t="shared" si="14"/>
        <v>20632.1276</v>
      </c>
      <c r="AR59" s="31"/>
      <c r="AS59" s="31"/>
      <c r="AT59" s="31"/>
      <c r="AV59" s="31"/>
      <c r="AW59" s="31"/>
      <c r="AX59" s="31"/>
      <c r="AZ59" s="32">
        <f t="shared" si="23"/>
        <v>-6955.7229000000007</v>
      </c>
      <c r="BA59" s="32">
        <f t="shared" si="23"/>
        <v>-18769.786138095224</v>
      </c>
      <c r="BB59" s="32">
        <f t="shared" si="23"/>
        <v>-29467.115466666655</v>
      </c>
      <c r="BD59" s="32">
        <f t="shared" si="24"/>
        <v>-8914.0599000000002</v>
      </c>
      <c r="BE59" s="32">
        <f t="shared" si="24"/>
        <v>-4269.1479999999992</v>
      </c>
      <c r="BF59" s="32">
        <f t="shared" si="24"/>
        <v>19763.6096</v>
      </c>
      <c r="BG59" s="33"/>
      <c r="BH59" s="32">
        <f t="shared" si="15"/>
        <v>-15869.782800000001</v>
      </c>
      <c r="BI59" s="32">
        <f t="shared" si="15"/>
        <v>-23038.934138095225</v>
      </c>
      <c r="BJ59" s="32">
        <f t="shared" si="15"/>
        <v>-9703.5058666666555</v>
      </c>
      <c r="BL59" s="32">
        <f t="shared" si="16"/>
        <v>-10067.302800000005</v>
      </c>
      <c r="BM59" s="32">
        <f t="shared" si="16"/>
        <v>-23151.917999999991</v>
      </c>
      <c r="BN59" s="32">
        <f t="shared" si="16"/>
        <v>-34692.468999999997</v>
      </c>
      <c r="BP59" s="32">
        <f t="shared" si="17"/>
        <v>-8914.0599000000002</v>
      </c>
      <c r="BQ59" s="32">
        <f t="shared" si="17"/>
        <v>-4269.1479999999992</v>
      </c>
      <c r="BR59" s="32">
        <f t="shared" si="17"/>
        <v>19763.6096</v>
      </c>
      <c r="BT59" s="32">
        <f t="shared" si="18"/>
        <v>-18981.362700000005</v>
      </c>
      <c r="BU59" s="32">
        <f t="shared" si="18"/>
        <v>-27421.065999999992</v>
      </c>
      <c r="BV59" s="32">
        <f t="shared" si="18"/>
        <v>-14928.859399999998</v>
      </c>
      <c r="BX59" s="3">
        <v>0</v>
      </c>
      <c r="BY59" s="3">
        <v>0</v>
      </c>
      <c r="BZ59" s="3">
        <v>0</v>
      </c>
    </row>
    <row r="60" spans="1:78" x14ac:dyDescent="0.2">
      <c r="A60" s="207"/>
      <c r="B60" s="253"/>
      <c r="C60" s="34" t="s">
        <v>86</v>
      </c>
      <c r="D60" s="25">
        <v>1035720</v>
      </c>
      <c r="E60" s="25">
        <v>715459</v>
      </c>
      <c r="F60" s="35">
        <v>-9999999</v>
      </c>
      <c r="G60" s="26"/>
      <c r="H60" s="25">
        <v>3239291</v>
      </c>
      <c r="I60" s="25">
        <v>4730798</v>
      </c>
      <c r="J60" s="35">
        <v>-9999999</v>
      </c>
      <c r="K60" s="26"/>
      <c r="L60" s="28">
        <f t="shared" si="34"/>
        <v>7512180.7319999998</v>
      </c>
      <c r="M60" s="28">
        <f t="shared" si="34"/>
        <v>5873846.8440999994</v>
      </c>
      <c r="N60" s="28">
        <f>+AD60</f>
        <v>7795605.2636000002</v>
      </c>
      <c r="P60" s="28">
        <f t="shared" si="35"/>
        <v>23494901.552099999</v>
      </c>
      <c r="Q60" s="28">
        <f t="shared" si="35"/>
        <v>38839378.500199996</v>
      </c>
      <c r="R60" s="28">
        <f>+AH60</f>
        <v>34902669.656400003</v>
      </c>
      <c r="T60" s="29">
        <v>791446</v>
      </c>
      <c r="U60" s="29">
        <v>783537</v>
      </c>
      <c r="V60" s="29">
        <v>807818</v>
      </c>
      <c r="X60" s="30">
        <v>3118515</v>
      </c>
      <c r="Y60" s="30">
        <v>3721336</v>
      </c>
      <c r="Z60" s="30">
        <v>3616782</v>
      </c>
      <c r="AB60" s="28">
        <f t="shared" si="11"/>
        <v>5740436.9825999998</v>
      </c>
      <c r="AC60" s="28">
        <f t="shared" si="11"/>
        <v>6432760.4162999997</v>
      </c>
      <c r="AD60" s="28">
        <f t="shared" si="11"/>
        <v>7795605.2636000002</v>
      </c>
      <c r="AF60" s="28">
        <f t="shared" si="22"/>
        <v>22618901.146499999</v>
      </c>
      <c r="AG60" s="28">
        <f t="shared" si="22"/>
        <v>30551796.426399998</v>
      </c>
      <c r="AH60" s="28">
        <f t="shared" si="22"/>
        <v>34902669.656400003</v>
      </c>
      <c r="AJ60" s="28">
        <f t="shared" si="28"/>
        <v>7154457.8399999999</v>
      </c>
      <c r="AK60" s="28">
        <f t="shared" si="27"/>
        <v>5594139.8515238091</v>
      </c>
      <c r="AL60" s="28">
        <f t="shared" si="27"/>
        <v>7424385.9653333332</v>
      </c>
      <c r="AN60" s="28">
        <f t="shared" si="14"/>
        <v>22618901.146499999</v>
      </c>
      <c r="AO60" s="28">
        <f t="shared" si="14"/>
        <v>30551796.426399998</v>
      </c>
      <c r="AP60" s="28">
        <f t="shared" si="14"/>
        <v>34902669.656400003</v>
      </c>
      <c r="AR60" s="31"/>
      <c r="AS60" s="31"/>
      <c r="AT60" s="31"/>
      <c r="AV60" s="31"/>
      <c r="AW60" s="31"/>
      <c r="AX60" s="31"/>
      <c r="AZ60" s="32">
        <f t="shared" si="23"/>
        <v>-1414020.8574000001</v>
      </c>
      <c r="BA60" s="32">
        <f t="shared" si="23"/>
        <v>838620.56477619056</v>
      </c>
      <c r="BB60" s="32">
        <f t="shared" si="23"/>
        <v>0</v>
      </c>
      <c r="BD60" s="32">
        <f t="shared" si="24"/>
        <v>-876000.40560000017</v>
      </c>
      <c r="BE60" s="32">
        <f t="shared" si="24"/>
        <v>-8287582.0737999976</v>
      </c>
      <c r="BF60" s="32">
        <f t="shared" si="24"/>
        <v>0</v>
      </c>
      <c r="BG60" s="33"/>
      <c r="BH60" s="32">
        <f t="shared" si="15"/>
        <v>-2290021.2630000003</v>
      </c>
      <c r="BI60" s="32">
        <f t="shared" si="15"/>
        <v>-7448961.509023807</v>
      </c>
      <c r="BJ60" s="32">
        <f t="shared" si="15"/>
        <v>0</v>
      </c>
      <c r="BL60" s="32">
        <f t="shared" si="16"/>
        <v>-1771743.7494000001</v>
      </c>
      <c r="BM60" s="32">
        <f t="shared" si="16"/>
        <v>558913.57220000029</v>
      </c>
      <c r="BN60" s="32">
        <f t="shared" si="16"/>
        <v>0</v>
      </c>
      <c r="BP60" s="32">
        <f t="shared" si="17"/>
        <v>-876000.40560000017</v>
      </c>
      <c r="BQ60" s="32">
        <f t="shared" si="17"/>
        <v>-8287582.0737999976</v>
      </c>
      <c r="BR60" s="32">
        <f t="shared" si="17"/>
        <v>0</v>
      </c>
      <c r="BT60" s="32">
        <f t="shared" si="18"/>
        <v>-2647744.1550000003</v>
      </c>
      <c r="BU60" s="32">
        <f t="shared" si="18"/>
        <v>-7728668.5015999973</v>
      </c>
      <c r="BV60" s="32">
        <f t="shared" si="18"/>
        <v>0</v>
      </c>
      <c r="BX60" s="3">
        <v>0</v>
      </c>
      <c r="BY60" s="3">
        <v>0</v>
      </c>
      <c r="BZ60" s="3">
        <v>0</v>
      </c>
    </row>
    <row r="61" spans="1:78" x14ac:dyDescent="0.2">
      <c r="A61" s="207"/>
      <c r="B61" s="253"/>
      <c r="C61" s="34" t="s">
        <v>87</v>
      </c>
      <c r="D61" s="37">
        <v>10127</v>
      </c>
      <c r="E61" s="37">
        <v>28364</v>
      </c>
      <c r="F61" s="37">
        <v>18954</v>
      </c>
      <c r="G61" s="38"/>
      <c r="H61" s="39">
        <v>824</v>
      </c>
      <c r="I61" s="39">
        <v>131</v>
      </c>
      <c r="J61" s="37">
        <v>4804</v>
      </c>
      <c r="K61" s="38"/>
      <c r="L61" s="28">
        <f t="shared" si="34"/>
        <v>73452.143700000001</v>
      </c>
      <c r="M61" s="28">
        <f t="shared" si="34"/>
        <v>232865.60359999997</v>
      </c>
      <c r="N61" s="28">
        <f>+F61*N$5</f>
        <v>182909.89079999999</v>
      </c>
      <c r="P61" s="28">
        <f t="shared" si="35"/>
        <v>5976.5544</v>
      </c>
      <c r="Q61" s="28">
        <f t="shared" si="35"/>
        <v>1075.4968999999999</v>
      </c>
      <c r="R61" s="28">
        <f>+J61*R$5</f>
        <v>46359.560799999999</v>
      </c>
      <c r="T61" s="29">
        <v>10127</v>
      </c>
      <c r="U61" s="29">
        <v>28364</v>
      </c>
      <c r="V61" s="29">
        <v>18954</v>
      </c>
      <c r="X61" s="30">
        <v>824</v>
      </c>
      <c r="Y61" s="30">
        <v>131</v>
      </c>
      <c r="Z61" s="30">
        <v>4804</v>
      </c>
      <c r="AB61" s="28">
        <f t="shared" si="11"/>
        <v>73452.143700000001</v>
      </c>
      <c r="AC61" s="28">
        <f t="shared" si="11"/>
        <v>232865.60359999997</v>
      </c>
      <c r="AD61" s="28">
        <f t="shared" si="11"/>
        <v>182909.89079999999</v>
      </c>
      <c r="AF61" s="28">
        <f t="shared" si="22"/>
        <v>5976.5544</v>
      </c>
      <c r="AG61" s="28">
        <f t="shared" si="22"/>
        <v>1075.4968999999999</v>
      </c>
      <c r="AH61" s="28">
        <f t="shared" si="22"/>
        <v>46359.560799999999</v>
      </c>
      <c r="AJ61" s="28">
        <f t="shared" si="28"/>
        <v>69954.422571428571</v>
      </c>
      <c r="AK61" s="28">
        <f t="shared" si="27"/>
        <v>221776.76533333329</v>
      </c>
      <c r="AL61" s="28">
        <f t="shared" si="27"/>
        <v>174199.89599999998</v>
      </c>
      <c r="AN61" s="28">
        <f t="shared" si="14"/>
        <v>5976.5544</v>
      </c>
      <c r="AO61" s="28">
        <f t="shared" si="14"/>
        <v>1075.4968999999999</v>
      </c>
      <c r="AP61" s="28">
        <f t="shared" si="14"/>
        <v>46359.560799999999</v>
      </c>
      <c r="AR61" s="31"/>
      <c r="AS61" s="31"/>
      <c r="AT61" s="31"/>
      <c r="AV61" s="31"/>
      <c r="AW61" s="31"/>
      <c r="AX61" s="31"/>
      <c r="AZ61" s="32">
        <f t="shared" si="23"/>
        <v>0</v>
      </c>
      <c r="BA61" s="32">
        <f t="shared" si="23"/>
        <v>0</v>
      </c>
      <c r="BB61" s="32">
        <f t="shared" si="23"/>
        <v>0</v>
      </c>
      <c r="BD61" s="32">
        <f t="shared" si="24"/>
        <v>0</v>
      </c>
      <c r="BE61" s="32">
        <f t="shared" si="24"/>
        <v>0</v>
      </c>
      <c r="BF61" s="32">
        <f t="shared" si="24"/>
        <v>0</v>
      </c>
      <c r="BG61" s="33"/>
      <c r="BH61" s="32">
        <f t="shared" si="15"/>
        <v>0</v>
      </c>
      <c r="BI61" s="32">
        <f t="shared" si="15"/>
        <v>0</v>
      </c>
      <c r="BJ61" s="32">
        <f t="shared" si="15"/>
        <v>0</v>
      </c>
      <c r="BL61" s="32">
        <f t="shared" si="16"/>
        <v>0</v>
      </c>
      <c r="BM61" s="32">
        <f t="shared" si="16"/>
        <v>0</v>
      </c>
      <c r="BN61" s="32">
        <f t="shared" si="16"/>
        <v>0</v>
      </c>
      <c r="BP61" s="32">
        <f t="shared" si="17"/>
        <v>0</v>
      </c>
      <c r="BQ61" s="32">
        <f t="shared" si="17"/>
        <v>0</v>
      </c>
      <c r="BR61" s="32">
        <f t="shared" si="17"/>
        <v>0</v>
      </c>
      <c r="BT61" s="32">
        <f t="shared" si="18"/>
        <v>0</v>
      </c>
      <c r="BU61" s="32">
        <f t="shared" si="18"/>
        <v>0</v>
      </c>
      <c r="BV61" s="32">
        <f t="shared" si="18"/>
        <v>0</v>
      </c>
      <c r="BX61" s="3">
        <v>0</v>
      </c>
      <c r="BY61" s="3">
        <v>0</v>
      </c>
      <c r="BZ61" s="3">
        <v>0</v>
      </c>
    </row>
    <row r="62" spans="1:78" x14ac:dyDescent="0.2">
      <c r="A62" s="207"/>
      <c r="B62" s="253"/>
      <c r="C62" s="34" t="s">
        <v>88</v>
      </c>
      <c r="D62" s="27">
        <v>54</v>
      </c>
      <c r="E62" s="27">
        <v>151</v>
      </c>
      <c r="F62" s="27">
        <v>861</v>
      </c>
      <c r="G62" s="26"/>
      <c r="H62" s="27">
        <v>29</v>
      </c>
      <c r="I62" s="27">
        <v>0</v>
      </c>
      <c r="J62" s="27">
        <v>5</v>
      </c>
      <c r="K62" s="46"/>
      <c r="L62" s="28">
        <f t="shared" si="34"/>
        <v>391.66739999999999</v>
      </c>
      <c r="M62" s="28">
        <f t="shared" si="34"/>
        <v>1239.6949</v>
      </c>
      <c r="N62" s="28">
        <f>+F62*N$5</f>
        <v>8308.8222000000005</v>
      </c>
      <c r="P62" s="28">
        <f t="shared" si="35"/>
        <v>210.3399</v>
      </c>
      <c r="Q62" s="28">
        <f t="shared" si="35"/>
        <v>0</v>
      </c>
      <c r="R62" s="28">
        <f>+J62*R$5</f>
        <v>48.250999999999998</v>
      </c>
      <c r="T62" s="29">
        <v>443</v>
      </c>
      <c r="U62" s="29">
        <v>311</v>
      </c>
      <c r="V62" s="29">
        <v>1236</v>
      </c>
      <c r="X62" s="43">
        <v>129</v>
      </c>
      <c r="Y62" s="43">
        <v>19</v>
      </c>
      <c r="Z62" s="43">
        <v>8</v>
      </c>
      <c r="AB62" s="28">
        <f t="shared" si="11"/>
        <v>3213.1232999999997</v>
      </c>
      <c r="AC62" s="28">
        <f t="shared" si="11"/>
        <v>2553.2788999999998</v>
      </c>
      <c r="AD62" s="28">
        <f t="shared" si="11"/>
        <v>11927.647199999999</v>
      </c>
      <c r="AF62" s="28">
        <f t="shared" si="22"/>
        <v>935.6499</v>
      </c>
      <c r="AG62" s="28">
        <f t="shared" si="22"/>
        <v>155.98809999999997</v>
      </c>
      <c r="AH62" s="28">
        <f t="shared" si="22"/>
        <v>77.201599999999999</v>
      </c>
      <c r="AJ62" s="28">
        <f t="shared" si="28"/>
        <v>373.01657142857141</v>
      </c>
      <c r="AK62" s="28">
        <f t="shared" si="27"/>
        <v>1180.6618095238093</v>
      </c>
      <c r="AL62" s="28">
        <f t="shared" si="27"/>
        <v>7913.1639999999998</v>
      </c>
      <c r="AN62" s="28">
        <f t="shared" si="14"/>
        <v>935.6499</v>
      </c>
      <c r="AO62" s="28">
        <f t="shared" si="14"/>
        <v>155.98809999999997</v>
      </c>
      <c r="AP62" s="28">
        <f t="shared" si="14"/>
        <v>77.201599999999999</v>
      </c>
      <c r="AR62" s="31"/>
      <c r="AS62" s="31"/>
      <c r="AT62" s="31"/>
      <c r="AV62" s="31"/>
      <c r="AW62" s="31"/>
      <c r="AX62" s="31"/>
      <c r="AZ62" s="32">
        <f t="shared" si="23"/>
        <v>2840.1067285714284</v>
      </c>
      <c r="BA62" s="32">
        <f t="shared" si="23"/>
        <v>1372.6170904761905</v>
      </c>
      <c r="BB62" s="32">
        <f t="shared" si="23"/>
        <v>4014.4831999999997</v>
      </c>
      <c r="BD62" s="32">
        <f t="shared" si="24"/>
        <v>725.31</v>
      </c>
      <c r="BE62" s="32">
        <f t="shared" si="24"/>
        <v>155.98809999999997</v>
      </c>
      <c r="BF62" s="32">
        <f t="shared" si="24"/>
        <v>28.950600000000001</v>
      </c>
      <c r="BG62" s="33"/>
      <c r="BH62" s="32">
        <f t="shared" si="15"/>
        <v>3565.4167285714284</v>
      </c>
      <c r="BI62" s="32">
        <f t="shared" si="15"/>
        <v>1528.6051904761905</v>
      </c>
      <c r="BJ62" s="32">
        <f t="shared" si="15"/>
        <v>4043.4337999999998</v>
      </c>
      <c r="BL62" s="32">
        <f t="shared" si="16"/>
        <v>2821.4558999999999</v>
      </c>
      <c r="BM62" s="32">
        <f t="shared" si="16"/>
        <v>1313.5839999999998</v>
      </c>
      <c r="BN62" s="32">
        <f t="shared" si="16"/>
        <v>3618.8249999999989</v>
      </c>
      <c r="BP62" s="32">
        <f t="shared" si="17"/>
        <v>725.31</v>
      </c>
      <c r="BQ62" s="32">
        <f t="shared" si="17"/>
        <v>155.98809999999997</v>
      </c>
      <c r="BR62" s="32">
        <f t="shared" si="17"/>
        <v>28.950600000000001</v>
      </c>
      <c r="BT62" s="32">
        <f t="shared" si="18"/>
        <v>3546.7658999999999</v>
      </c>
      <c r="BU62" s="32">
        <f t="shared" si="18"/>
        <v>1469.5720999999999</v>
      </c>
      <c r="BV62" s="32">
        <f t="shared" si="18"/>
        <v>3647.775599999999</v>
      </c>
      <c r="BX62" s="3">
        <v>0</v>
      </c>
      <c r="BY62" s="3">
        <v>0</v>
      </c>
      <c r="BZ62" s="3">
        <v>0</v>
      </c>
    </row>
    <row r="63" spans="1:78" x14ac:dyDescent="0.2">
      <c r="A63" s="207"/>
      <c r="B63" s="253"/>
      <c r="C63" s="34" t="s">
        <v>89</v>
      </c>
      <c r="D63" s="25">
        <v>104649</v>
      </c>
      <c r="E63" s="25">
        <v>103195</v>
      </c>
      <c r="F63" s="25">
        <v>102307</v>
      </c>
      <c r="G63" s="26"/>
      <c r="H63" s="25">
        <v>2227</v>
      </c>
      <c r="I63" s="25">
        <v>2326</v>
      </c>
      <c r="J63" s="25">
        <v>2867</v>
      </c>
      <c r="K63" s="26"/>
      <c r="L63" s="28">
        <f t="shared" si="34"/>
        <v>759029.66189999995</v>
      </c>
      <c r="M63" s="28">
        <f t="shared" si="34"/>
        <v>847220.63049999997</v>
      </c>
      <c r="N63" s="28">
        <f>+F63*N$5</f>
        <v>987283.01139999996</v>
      </c>
      <c r="P63" s="28">
        <f t="shared" si="35"/>
        <v>16152.653699999999</v>
      </c>
      <c r="Q63" s="28">
        <f t="shared" si="35"/>
        <v>19096.2274</v>
      </c>
      <c r="R63" s="28">
        <f>+J63*R$5</f>
        <v>27667.1234</v>
      </c>
      <c r="T63" s="29">
        <v>92227</v>
      </c>
      <c r="U63" s="29">
        <v>101100</v>
      </c>
      <c r="V63" s="29">
        <v>92344</v>
      </c>
      <c r="X63" s="30">
        <v>1236</v>
      </c>
      <c r="Y63" s="30">
        <v>1477</v>
      </c>
      <c r="Z63" s="30">
        <v>2109</v>
      </c>
      <c r="AB63" s="28">
        <f t="shared" si="11"/>
        <v>668931.65370000002</v>
      </c>
      <c r="AC63" s="28">
        <f t="shared" si="11"/>
        <v>830020.8899999999</v>
      </c>
      <c r="AD63" s="28">
        <f t="shared" si="11"/>
        <v>891138.06880000001</v>
      </c>
      <c r="AF63" s="28">
        <f t="shared" si="22"/>
        <v>8964.8315999999995</v>
      </c>
      <c r="AG63" s="28">
        <f t="shared" si="22"/>
        <v>12126.022299999999</v>
      </c>
      <c r="AH63" s="28">
        <f t="shared" si="22"/>
        <v>20352.271799999999</v>
      </c>
      <c r="AJ63" s="28">
        <f t="shared" si="28"/>
        <v>722885.39228571416</v>
      </c>
      <c r="AK63" s="28">
        <f t="shared" si="27"/>
        <v>806876.79095238086</v>
      </c>
      <c r="AL63" s="28">
        <f t="shared" si="27"/>
        <v>940269.53466666664</v>
      </c>
      <c r="AN63" s="28">
        <f t="shared" si="14"/>
        <v>8964.8315999999995</v>
      </c>
      <c r="AO63" s="28">
        <f t="shared" si="14"/>
        <v>12126.022299999999</v>
      </c>
      <c r="AP63" s="28">
        <f t="shared" si="14"/>
        <v>20352.271799999999</v>
      </c>
      <c r="AR63" s="31"/>
      <c r="AS63" s="31"/>
      <c r="AT63" s="31"/>
      <c r="AV63" s="31"/>
      <c r="AW63" s="31"/>
      <c r="AX63" s="31"/>
      <c r="AZ63" s="32">
        <f t="shared" si="23"/>
        <v>-53953.738585714134</v>
      </c>
      <c r="BA63" s="32">
        <f t="shared" si="23"/>
        <v>23144.099047619035</v>
      </c>
      <c r="BB63" s="32">
        <f t="shared" si="23"/>
        <v>-49131.465866666636</v>
      </c>
      <c r="BD63" s="32">
        <f t="shared" si="24"/>
        <v>-7187.8220999999994</v>
      </c>
      <c r="BE63" s="32">
        <f t="shared" si="24"/>
        <v>-6970.205100000001</v>
      </c>
      <c r="BF63" s="32">
        <f t="shared" si="24"/>
        <v>-7314.8516000000018</v>
      </c>
      <c r="BG63" s="33"/>
      <c r="BH63" s="32">
        <f t="shared" si="15"/>
        <v>-61141.560685714132</v>
      </c>
      <c r="BI63" s="32">
        <f t="shared" si="15"/>
        <v>16173.893947619033</v>
      </c>
      <c r="BJ63" s="32">
        <f t="shared" si="15"/>
        <v>-56446.317466666638</v>
      </c>
      <c r="BL63" s="32">
        <f t="shared" si="16"/>
        <v>-90098.008199999924</v>
      </c>
      <c r="BM63" s="32">
        <f t="shared" si="16"/>
        <v>-17199.740500000073</v>
      </c>
      <c r="BN63" s="32">
        <f t="shared" si="16"/>
        <v>-96144.942599999951</v>
      </c>
      <c r="BP63" s="32">
        <f t="shared" si="17"/>
        <v>-7187.8220999999994</v>
      </c>
      <c r="BQ63" s="32">
        <f t="shared" si="17"/>
        <v>-6970.205100000001</v>
      </c>
      <c r="BR63" s="32">
        <f t="shared" si="17"/>
        <v>-7314.8516000000018</v>
      </c>
      <c r="BT63" s="32">
        <f t="shared" si="18"/>
        <v>-97285.830299999929</v>
      </c>
      <c r="BU63" s="32">
        <f t="shared" si="18"/>
        <v>-24169.945600000072</v>
      </c>
      <c r="BV63" s="32">
        <f t="shared" si="18"/>
        <v>-103459.79419999995</v>
      </c>
      <c r="BX63" s="3">
        <v>0</v>
      </c>
      <c r="BY63" s="3">
        <v>0</v>
      </c>
      <c r="BZ63" s="3">
        <v>0</v>
      </c>
    </row>
    <row r="64" spans="1:78" x14ac:dyDescent="0.2">
      <c r="A64" s="207"/>
      <c r="B64" s="253"/>
      <c r="C64" s="34" t="s">
        <v>90</v>
      </c>
      <c r="D64" s="35">
        <v>-9999999</v>
      </c>
      <c r="E64" s="35">
        <v>-9999999</v>
      </c>
      <c r="F64" s="35">
        <v>-9999999</v>
      </c>
      <c r="G64" s="26"/>
      <c r="H64" s="35">
        <v>-9999999</v>
      </c>
      <c r="I64" s="35">
        <v>-9999999</v>
      </c>
      <c r="J64" s="35">
        <v>-9999999</v>
      </c>
      <c r="K64" s="26"/>
      <c r="L64" s="28">
        <f>+AB64</f>
        <v>1122794.3862000001</v>
      </c>
      <c r="M64" s="28">
        <f>+AC64</f>
        <v>1013848.7608999999</v>
      </c>
      <c r="N64" s="28">
        <f>+AD64</f>
        <v>998882.55180000002</v>
      </c>
      <c r="P64" s="28">
        <f>+AF64</f>
        <v>23695.877700000001</v>
      </c>
      <c r="Q64" s="28">
        <f>+AG64</f>
        <v>8891.3216999999986</v>
      </c>
      <c r="R64" s="28">
        <f>+AH64</f>
        <v>99725.166799999992</v>
      </c>
      <c r="T64" s="29">
        <v>154802</v>
      </c>
      <c r="U64" s="29">
        <v>123491</v>
      </c>
      <c r="V64" s="29">
        <v>103509</v>
      </c>
      <c r="X64" s="30">
        <v>3267</v>
      </c>
      <c r="Y64" s="30">
        <v>1083</v>
      </c>
      <c r="Z64" s="30">
        <v>10334</v>
      </c>
      <c r="AB64" s="28">
        <f t="shared" si="11"/>
        <v>1122794.3862000001</v>
      </c>
      <c r="AC64" s="28">
        <f t="shared" si="11"/>
        <v>1013848.7608999999</v>
      </c>
      <c r="AD64" s="28">
        <f t="shared" si="11"/>
        <v>998882.55180000002</v>
      </c>
      <c r="AF64" s="28">
        <f t="shared" si="22"/>
        <v>23695.877700000001</v>
      </c>
      <c r="AG64" s="28">
        <f t="shared" si="22"/>
        <v>8891.3216999999986</v>
      </c>
      <c r="AH64" s="28">
        <f t="shared" si="22"/>
        <v>99725.166799999992</v>
      </c>
      <c r="AJ64" s="28">
        <f t="shared" si="28"/>
        <v>1069327.9868571428</v>
      </c>
      <c r="AK64" s="28">
        <f t="shared" si="28"/>
        <v>965570.24847619038</v>
      </c>
      <c r="AL64" s="28">
        <f t="shared" si="28"/>
        <v>951316.71600000001</v>
      </c>
      <c r="AN64" s="28">
        <f t="shared" si="14"/>
        <v>23695.877700000001</v>
      </c>
      <c r="AO64" s="28">
        <f t="shared" si="14"/>
        <v>8891.3216999999986</v>
      </c>
      <c r="AP64" s="28">
        <f t="shared" si="14"/>
        <v>99725.166799999992</v>
      </c>
      <c r="AR64" s="31"/>
      <c r="AS64" s="31"/>
      <c r="AT64" s="31"/>
      <c r="AV64" s="31"/>
      <c r="AW64" s="31"/>
      <c r="AX64" s="31"/>
      <c r="AZ64" s="32">
        <f t="shared" si="23"/>
        <v>0</v>
      </c>
      <c r="BA64" s="32">
        <f t="shared" si="23"/>
        <v>0</v>
      </c>
      <c r="BB64" s="32">
        <f t="shared" si="23"/>
        <v>0</v>
      </c>
      <c r="BD64" s="32">
        <f t="shared" si="24"/>
        <v>0</v>
      </c>
      <c r="BE64" s="32">
        <f t="shared" si="24"/>
        <v>0</v>
      </c>
      <c r="BF64" s="32">
        <f t="shared" si="24"/>
        <v>0</v>
      </c>
      <c r="BG64" s="33"/>
      <c r="BH64" s="32">
        <f t="shared" si="15"/>
        <v>0</v>
      </c>
      <c r="BI64" s="32">
        <f t="shared" si="15"/>
        <v>0</v>
      </c>
      <c r="BJ64" s="32">
        <f t="shared" si="15"/>
        <v>0</v>
      </c>
      <c r="BL64" s="32">
        <f t="shared" si="16"/>
        <v>0</v>
      </c>
      <c r="BM64" s="32">
        <f t="shared" si="16"/>
        <v>0</v>
      </c>
      <c r="BN64" s="32">
        <f t="shared" si="16"/>
        <v>0</v>
      </c>
      <c r="BP64" s="32">
        <f t="shared" si="17"/>
        <v>0</v>
      </c>
      <c r="BQ64" s="32">
        <f t="shared" si="17"/>
        <v>0</v>
      </c>
      <c r="BR64" s="32">
        <f t="shared" si="17"/>
        <v>0</v>
      </c>
      <c r="BT64" s="32">
        <f t="shared" si="18"/>
        <v>0</v>
      </c>
      <c r="BU64" s="32">
        <f t="shared" si="18"/>
        <v>0</v>
      </c>
      <c r="BV64" s="32">
        <f t="shared" si="18"/>
        <v>0</v>
      </c>
      <c r="BX64" s="3">
        <v>0</v>
      </c>
      <c r="BY64" s="3">
        <v>0</v>
      </c>
      <c r="BZ64" s="3">
        <v>0</v>
      </c>
    </row>
    <row r="65" spans="1:78" x14ac:dyDescent="0.2">
      <c r="A65" s="208"/>
      <c r="B65" s="254"/>
      <c r="C65" s="40" t="s">
        <v>91</v>
      </c>
      <c r="D65" s="25">
        <v>18359</v>
      </c>
      <c r="E65" s="25">
        <v>34874</v>
      </c>
      <c r="F65" s="25">
        <v>19179</v>
      </c>
      <c r="G65" s="26"/>
      <c r="H65" s="27">
        <v>142</v>
      </c>
      <c r="I65" s="27">
        <v>895</v>
      </c>
      <c r="J65" s="27">
        <v>175</v>
      </c>
      <c r="K65" s="26"/>
      <c r="L65" s="28">
        <f t="shared" ref="L65:N73" si="36">+D65*L$5</f>
        <v>133159.6629</v>
      </c>
      <c r="M65" s="28">
        <f t="shared" si="36"/>
        <v>286312.0526</v>
      </c>
      <c r="N65" s="28">
        <f t="shared" si="36"/>
        <v>185081.18580000001</v>
      </c>
      <c r="P65" s="28">
        <f>+H65*P$5</f>
        <v>1029.9402</v>
      </c>
      <c r="Q65" s="28">
        <f>+I65*Q$5</f>
        <v>7347.8604999999998</v>
      </c>
      <c r="R65" s="28">
        <f>+J65*R$5</f>
        <v>1688.7850000000001</v>
      </c>
      <c r="T65" s="29">
        <v>33591</v>
      </c>
      <c r="U65" s="29">
        <v>42153</v>
      </c>
      <c r="V65" s="29">
        <v>29079</v>
      </c>
      <c r="X65" s="30">
        <v>16001</v>
      </c>
      <c r="Y65" s="30">
        <v>224</v>
      </c>
      <c r="Z65" s="30">
        <v>247</v>
      </c>
      <c r="AB65" s="28">
        <f t="shared" si="11"/>
        <v>243638.88209999999</v>
      </c>
      <c r="AC65" s="28">
        <f t="shared" si="11"/>
        <v>346071.91469999996</v>
      </c>
      <c r="AD65" s="28">
        <f t="shared" si="11"/>
        <v>280618.16580000002</v>
      </c>
      <c r="AF65" s="28">
        <f t="shared" si="22"/>
        <v>116056.85309999999</v>
      </c>
      <c r="AG65" s="28">
        <f t="shared" si="22"/>
        <v>1839.0175999999999</v>
      </c>
      <c r="AH65" s="28">
        <f t="shared" si="22"/>
        <v>2383.5994000000001</v>
      </c>
      <c r="AJ65" s="28">
        <f t="shared" si="28"/>
        <v>126818.72657142856</v>
      </c>
      <c r="AK65" s="28">
        <f t="shared" si="28"/>
        <v>272678.14533333329</v>
      </c>
      <c r="AL65" s="28">
        <f t="shared" si="28"/>
        <v>176267.796</v>
      </c>
      <c r="AN65" s="28">
        <f t="shared" si="14"/>
        <v>116056.85309999999</v>
      </c>
      <c r="AO65" s="28">
        <f t="shared" si="14"/>
        <v>1839.0175999999999</v>
      </c>
      <c r="AP65" s="28">
        <f t="shared" si="14"/>
        <v>2383.5994000000001</v>
      </c>
      <c r="AR65" s="31"/>
      <c r="AS65" s="31"/>
      <c r="AT65" s="31"/>
      <c r="AV65" s="31"/>
      <c r="AW65" s="31"/>
      <c r="AX65" s="31"/>
      <c r="AZ65" s="32">
        <f t="shared" si="23"/>
        <v>116820.15552857143</v>
      </c>
      <c r="BA65" s="32">
        <f t="shared" si="23"/>
        <v>73393.769366666675</v>
      </c>
      <c r="BB65" s="32">
        <f t="shared" si="23"/>
        <v>104350.36980000001</v>
      </c>
      <c r="BD65" s="32">
        <f t="shared" si="24"/>
        <v>115026.9129</v>
      </c>
      <c r="BE65" s="32">
        <f t="shared" si="24"/>
        <v>-5508.8428999999996</v>
      </c>
      <c r="BF65" s="32">
        <f t="shared" si="24"/>
        <v>694.81439999999998</v>
      </c>
      <c r="BG65" s="33"/>
      <c r="BH65" s="32">
        <f t="shared" si="15"/>
        <v>231847.06842857142</v>
      </c>
      <c r="BI65" s="32">
        <f t="shared" si="15"/>
        <v>67884.926466666671</v>
      </c>
      <c r="BJ65" s="32">
        <f t="shared" si="15"/>
        <v>105045.18420000002</v>
      </c>
      <c r="BL65" s="32">
        <f t="shared" si="16"/>
        <v>110479.21919999999</v>
      </c>
      <c r="BM65" s="32">
        <f t="shared" si="16"/>
        <v>59759.862099999969</v>
      </c>
      <c r="BN65" s="32">
        <f t="shared" si="16"/>
        <v>95536.98000000001</v>
      </c>
      <c r="BP65" s="32">
        <f t="shared" si="17"/>
        <v>115026.9129</v>
      </c>
      <c r="BQ65" s="32">
        <f t="shared" si="17"/>
        <v>-5508.8428999999996</v>
      </c>
      <c r="BR65" s="32">
        <f t="shared" si="17"/>
        <v>694.81439999999998</v>
      </c>
      <c r="BT65" s="32">
        <f t="shared" si="18"/>
        <v>225506.13209999999</v>
      </c>
      <c r="BU65" s="32">
        <f t="shared" si="18"/>
        <v>54251.019199999966</v>
      </c>
      <c r="BV65" s="32">
        <f t="shared" si="18"/>
        <v>96231.794400000013</v>
      </c>
      <c r="BX65" s="3">
        <v>0</v>
      </c>
      <c r="BY65" s="3">
        <v>0</v>
      </c>
      <c r="BZ65" s="3">
        <v>0</v>
      </c>
    </row>
    <row r="66" spans="1:78" x14ac:dyDescent="0.2">
      <c r="A66" s="206" t="s">
        <v>92</v>
      </c>
      <c r="B66" s="206" t="s">
        <v>93</v>
      </c>
      <c r="C66" s="24" t="s">
        <v>94</v>
      </c>
      <c r="D66" s="35">
        <v>-9999999</v>
      </c>
      <c r="E66" s="35">
        <v>-9999999</v>
      </c>
      <c r="F66" s="35">
        <v>-9999999</v>
      </c>
      <c r="G66" s="26"/>
      <c r="H66" s="35">
        <v>-9999999</v>
      </c>
      <c r="I66" s="35">
        <v>-9999999</v>
      </c>
      <c r="J66" s="35">
        <v>-9999999</v>
      </c>
      <c r="K66" s="26"/>
      <c r="L66" s="28">
        <f>+AB66</f>
        <v>493.21080000000001</v>
      </c>
      <c r="M66" s="28">
        <f>+AC66</f>
        <v>0</v>
      </c>
      <c r="N66" s="28">
        <f>+AD66</f>
        <v>453.55939999999998</v>
      </c>
      <c r="P66" s="28">
        <f>+AF66</f>
        <v>7.2530999999999999</v>
      </c>
      <c r="Q66" s="28">
        <f>+AG66</f>
        <v>16.419799999999999</v>
      </c>
      <c r="R66" s="28">
        <f>+AH66</f>
        <v>0</v>
      </c>
      <c r="T66" s="29">
        <v>68</v>
      </c>
      <c r="U66" s="29">
        <v>0</v>
      </c>
      <c r="V66" s="29">
        <v>47</v>
      </c>
      <c r="X66" s="30">
        <v>1</v>
      </c>
      <c r="Y66" s="30">
        <v>2</v>
      </c>
      <c r="Z66" s="30">
        <v>0</v>
      </c>
      <c r="AB66" s="28">
        <f t="shared" si="11"/>
        <v>493.21080000000001</v>
      </c>
      <c r="AC66" s="28">
        <f t="shared" si="11"/>
        <v>0</v>
      </c>
      <c r="AD66" s="28">
        <f t="shared" si="11"/>
        <v>453.55939999999998</v>
      </c>
      <c r="AF66" s="28">
        <f t="shared" si="22"/>
        <v>7.2530999999999999</v>
      </c>
      <c r="AG66" s="28">
        <f t="shared" si="22"/>
        <v>16.419799999999999</v>
      </c>
      <c r="AH66" s="28">
        <f t="shared" si="22"/>
        <v>0</v>
      </c>
      <c r="AJ66" s="28">
        <f t="shared" si="28"/>
        <v>469.72457142857144</v>
      </c>
      <c r="AK66" s="28">
        <f t="shared" si="28"/>
        <v>0</v>
      </c>
      <c r="AL66" s="28">
        <f t="shared" si="28"/>
        <v>431.9613333333333</v>
      </c>
      <c r="AN66" s="28">
        <f t="shared" si="14"/>
        <v>7.2530999999999999</v>
      </c>
      <c r="AO66" s="28">
        <f t="shared" si="14"/>
        <v>16.419799999999999</v>
      </c>
      <c r="AP66" s="28">
        <f t="shared" si="14"/>
        <v>0</v>
      </c>
      <c r="AR66" s="31"/>
      <c r="AS66" s="31"/>
      <c r="AT66" s="31"/>
      <c r="AV66" s="31"/>
      <c r="AW66" s="31"/>
      <c r="AX66" s="31"/>
      <c r="AZ66" s="32">
        <f t="shared" si="23"/>
        <v>0</v>
      </c>
      <c r="BA66" s="32">
        <f t="shared" si="23"/>
        <v>0</v>
      </c>
      <c r="BB66" s="32">
        <f t="shared" si="23"/>
        <v>0</v>
      </c>
      <c r="BD66" s="32">
        <f t="shared" si="24"/>
        <v>0</v>
      </c>
      <c r="BE66" s="32">
        <f t="shared" si="24"/>
        <v>0</v>
      </c>
      <c r="BF66" s="32">
        <f t="shared" si="24"/>
        <v>0</v>
      </c>
      <c r="BG66" s="33"/>
      <c r="BH66" s="32">
        <f t="shared" si="15"/>
        <v>0</v>
      </c>
      <c r="BI66" s="32">
        <f t="shared" si="15"/>
        <v>0</v>
      </c>
      <c r="BJ66" s="32">
        <f t="shared" si="15"/>
        <v>0</v>
      </c>
      <c r="BL66" s="32">
        <f t="shared" si="16"/>
        <v>0</v>
      </c>
      <c r="BM66" s="32">
        <f t="shared" si="16"/>
        <v>0</v>
      </c>
      <c r="BN66" s="32">
        <f t="shared" si="16"/>
        <v>0</v>
      </c>
      <c r="BP66" s="32">
        <f t="shared" si="17"/>
        <v>0</v>
      </c>
      <c r="BQ66" s="32">
        <f t="shared" si="17"/>
        <v>0</v>
      </c>
      <c r="BR66" s="32">
        <f t="shared" si="17"/>
        <v>0</v>
      </c>
      <c r="BT66" s="32">
        <f t="shared" si="18"/>
        <v>0</v>
      </c>
      <c r="BU66" s="32">
        <f t="shared" si="18"/>
        <v>0</v>
      </c>
      <c r="BV66" s="32">
        <f t="shared" si="18"/>
        <v>0</v>
      </c>
      <c r="BX66" s="3">
        <v>0</v>
      </c>
      <c r="BY66" s="3">
        <v>0</v>
      </c>
      <c r="BZ66" s="3">
        <v>0</v>
      </c>
    </row>
    <row r="67" spans="1:78" x14ac:dyDescent="0.2">
      <c r="A67" s="207"/>
      <c r="B67" s="207"/>
      <c r="C67" s="34" t="s">
        <v>95</v>
      </c>
      <c r="D67" s="27">
        <v>227</v>
      </c>
      <c r="E67" s="27">
        <v>577</v>
      </c>
      <c r="F67" s="27">
        <v>890</v>
      </c>
      <c r="G67" s="26"/>
      <c r="H67" s="27">
        <v>0</v>
      </c>
      <c r="I67" s="27">
        <v>2</v>
      </c>
      <c r="J67" s="27">
        <v>0</v>
      </c>
      <c r="K67" s="26"/>
      <c r="L67" s="28">
        <f t="shared" si="36"/>
        <v>1646.4537</v>
      </c>
      <c r="M67" s="28">
        <f t="shared" si="36"/>
        <v>4737.1122999999998</v>
      </c>
      <c r="N67" s="28">
        <f t="shared" si="36"/>
        <v>8588.6779999999999</v>
      </c>
      <c r="P67" s="28">
        <f t="shared" ref="P67:R73" si="37">+H67*P$5</f>
        <v>0</v>
      </c>
      <c r="Q67" s="28">
        <f t="shared" si="37"/>
        <v>16.419799999999999</v>
      </c>
      <c r="R67" s="28">
        <f t="shared" si="37"/>
        <v>0</v>
      </c>
      <c r="T67" s="29">
        <v>1174</v>
      </c>
      <c r="U67" s="29">
        <v>1978</v>
      </c>
      <c r="V67" s="29">
        <v>2568</v>
      </c>
      <c r="X67" s="30">
        <v>62696</v>
      </c>
      <c r="Y67" s="30">
        <v>794</v>
      </c>
      <c r="Z67" s="30">
        <v>340</v>
      </c>
      <c r="AB67" s="28">
        <f t="shared" si="11"/>
        <v>8515.1394</v>
      </c>
      <c r="AC67" s="28">
        <f t="shared" si="11"/>
        <v>16239.182199999999</v>
      </c>
      <c r="AD67" s="28">
        <f t="shared" si="11"/>
        <v>24781.713599999999</v>
      </c>
      <c r="AF67" s="28">
        <f t="shared" si="22"/>
        <v>454740.35759999999</v>
      </c>
      <c r="AG67" s="28">
        <f t="shared" si="22"/>
        <v>6518.6605999999992</v>
      </c>
      <c r="AH67" s="28">
        <f t="shared" si="22"/>
        <v>3281.0679999999998</v>
      </c>
      <c r="AJ67" s="28">
        <f t="shared" si="28"/>
        <v>1568.0511428571428</v>
      </c>
      <c r="AK67" s="28">
        <f t="shared" si="28"/>
        <v>4511.5355238095235</v>
      </c>
      <c r="AL67" s="28">
        <f t="shared" si="28"/>
        <v>8179.6933333333327</v>
      </c>
      <c r="AN67" s="28">
        <f t="shared" si="14"/>
        <v>454740.35759999999</v>
      </c>
      <c r="AO67" s="28">
        <f t="shared" si="14"/>
        <v>6518.6605999999992</v>
      </c>
      <c r="AP67" s="28">
        <f t="shared" si="14"/>
        <v>3281.0679999999998</v>
      </c>
      <c r="AR67" s="31"/>
      <c r="AS67" s="31"/>
      <c r="AT67" s="31"/>
      <c r="AV67" s="31"/>
      <c r="AW67" s="31"/>
      <c r="AX67" s="31"/>
      <c r="AZ67" s="32">
        <f t="shared" si="23"/>
        <v>6947.0882571428574</v>
      </c>
      <c r="BA67" s="32">
        <f t="shared" si="23"/>
        <v>11727.646676190476</v>
      </c>
      <c r="BB67" s="32">
        <f t="shared" si="23"/>
        <v>16602.020266666666</v>
      </c>
      <c r="BD67" s="32">
        <f t="shared" si="24"/>
        <v>454740.35759999999</v>
      </c>
      <c r="BE67" s="32">
        <f t="shared" si="24"/>
        <v>6502.2407999999996</v>
      </c>
      <c r="BF67" s="32">
        <f t="shared" si="24"/>
        <v>3281.0679999999998</v>
      </c>
      <c r="BG67" s="33"/>
      <c r="BH67" s="32">
        <f t="shared" si="15"/>
        <v>461687.44585714285</v>
      </c>
      <c r="BI67" s="32">
        <f t="shared" si="15"/>
        <v>18229.887476190474</v>
      </c>
      <c r="BJ67" s="32">
        <f t="shared" si="15"/>
        <v>19883.088266666666</v>
      </c>
      <c r="BL67" s="32">
        <f t="shared" si="16"/>
        <v>6868.6857</v>
      </c>
      <c r="BM67" s="32">
        <f t="shared" si="16"/>
        <v>11502.069899999999</v>
      </c>
      <c r="BN67" s="32">
        <f t="shared" si="16"/>
        <v>16193.035599999999</v>
      </c>
      <c r="BP67" s="32">
        <f t="shared" si="17"/>
        <v>454740.35759999999</v>
      </c>
      <c r="BQ67" s="32">
        <f t="shared" si="17"/>
        <v>6502.2407999999996</v>
      </c>
      <c r="BR67" s="32">
        <f t="shared" si="17"/>
        <v>3281.0679999999998</v>
      </c>
      <c r="BT67" s="32">
        <f t="shared" si="18"/>
        <v>461609.04329999996</v>
      </c>
      <c r="BU67" s="32">
        <f t="shared" si="18"/>
        <v>18004.310699999998</v>
      </c>
      <c r="BV67" s="32">
        <f t="shared" si="18"/>
        <v>19474.103599999999</v>
      </c>
      <c r="BX67" s="3">
        <v>0</v>
      </c>
      <c r="BY67" s="3">
        <v>0</v>
      </c>
      <c r="BZ67" s="3">
        <v>0</v>
      </c>
    </row>
    <row r="68" spans="1:78" x14ac:dyDescent="0.2">
      <c r="A68" s="207"/>
      <c r="B68" s="207"/>
      <c r="C68" s="34" t="s">
        <v>96</v>
      </c>
      <c r="D68" s="47">
        <v>0</v>
      </c>
      <c r="E68" s="47">
        <v>0</v>
      </c>
      <c r="F68" s="47">
        <v>0</v>
      </c>
      <c r="G68" s="8"/>
      <c r="H68" s="27">
        <v>0</v>
      </c>
      <c r="I68" s="27">
        <v>0</v>
      </c>
      <c r="J68" s="27">
        <v>0</v>
      </c>
      <c r="L68" s="28">
        <f t="shared" si="36"/>
        <v>0</v>
      </c>
      <c r="M68" s="28">
        <f t="shared" si="36"/>
        <v>0</v>
      </c>
      <c r="N68" s="28">
        <f t="shared" si="36"/>
        <v>0</v>
      </c>
      <c r="P68" s="28">
        <f t="shared" si="37"/>
        <v>0</v>
      </c>
      <c r="Q68" s="28">
        <f t="shared" si="37"/>
        <v>0</v>
      </c>
      <c r="R68" s="28">
        <f t="shared" si="37"/>
        <v>0</v>
      </c>
      <c r="T68" s="29">
        <v>108</v>
      </c>
      <c r="U68" s="29">
        <v>223</v>
      </c>
      <c r="V68" s="29">
        <v>391</v>
      </c>
      <c r="W68" s="44"/>
      <c r="X68" s="30">
        <v>38585</v>
      </c>
      <c r="Y68" s="30">
        <v>0</v>
      </c>
      <c r="Z68" s="30">
        <v>20</v>
      </c>
      <c r="AB68" s="28">
        <f t="shared" si="11"/>
        <v>783.33479999999997</v>
      </c>
      <c r="AC68" s="28">
        <f t="shared" si="11"/>
        <v>1830.8076999999998</v>
      </c>
      <c r="AD68" s="28">
        <f t="shared" si="11"/>
        <v>3773.2282</v>
      </c>
      <c r="AF68" s="28">
        <f t="shared" si="22"/>
        <v>279860.86349999998</v>
      </c>
      <c r="AG68" s="28">
        <f t="shared" si="22"/>
        <v>0</v>
      </c>
      <c r="AH68" s="28">
        <f t="shared" si="22"/>
        <v>193.00399999999999</v>
      </c>
      <c r="AJ68" s="28">
        <f t="shared" si="28"/>
        <v>0</v>
      </c>
      <c r="AK68" s="28">
        <f t="shared" si="28"/>
        <v>0</v>
      </c>
      <c r="AL68" s="28">
        <f t="shared" si="28"/>
        <v>0</v>
      </c>
      <c r="AN68" s="28">
        <f t="shared" si="14"/>
        <v>279860.86349999998</v>
      </c>
      <c r="AO68" s="28">
        <f t="shared" si="14"/>
        <v>0</v>
      </c>
      <c r="AP68" s="28">
        <f t="shared" si="14"/>
        <v>193.00399999999999</v>
      </c>
      <c r="AR68" s="31"/>
      <c r="AS68" s="31"/>
      <c r="AT68" s="31"/>
      <c r="AV68" s="31"/>
      <c r="AW68" s="31"/>
      <c r="AX68" s="31"/>
      <c r="AZ68" s="32">
        <f t="shared" si="23"/>
        <v>783.33479999999997</v>
      </c>
      <c r="BA68" s="32">
        <f t="shared" si="23"/>
        <v>1830.8076999999998</v>
      </c>
      <c r="BB68" s="32">
        <f t="shared" si="23"/>
        <v>3773.2282</v>
      </c>
      <c r="BD68" s="32">
        <f t="shared" si="24"/>
        <v>279860.86349999998</v>
      </c>
      <c r="BE68" s="32">
        <f t="shared" si="24"/>
        <v>0</v>
      </c>
      <c r="BF68" s="32">
        <f t="shared" si="24"/>
        <v>193.00399999999999</v>
      </c>
      <c r="BG68" s="33"/>
      <c r="BH68" s="32">
        <f t="shared" si="15"/>
        <v>280644.19829999999</v>
      </c>
      <c r="BI68" s="32">
        <f t="shared" si="15"/>
        <v>1830.8076999999998</v>
      </c>
      <c r="BJ68" s="32">
        <f t="shared" si="15"/>
        <v>3966.2321999999999</v>
      </c>
      <c r="BL68" s="32">
        <f t="shared" si="16"/>
        <v>783.33479999999997</v>
      </c>
      <c r="BM68" s="32">
        <f t="shared" si="16"/>
        <v>1830.8076999999998</v>
      </c>
      <c r="BN68" s="32">
        <f t="shared" si="16"/>
        <v>3773.2282</v>
      </c>
      <c r="BP68" s="32">
        <f t="shared" si="17"/>
        <v>279860.86349999998</v>
      </c>
      <c r="BQ68" s="32">
        <f t="shared" si="17"/>
        <v>0</v>
      </c>
      <c r="BR68" s="32">
        <f t="shared" si="17"/>
        <v>193.00399999999999</v>
      </c>
      <c r="BT68" s="32">
        <f t="shared" si="18"/>
        <v>280644.19829999999</v>
      </c>
      <c r="BU68" s="32">
        <f t="shared" si="18"/>
        <v>1830.8076999999998</v>
      </c>
      <c r="BV68" s="32">
        <f t="shared" si="18"/>
        <v>3966.2321999999999</v>
      </c>
      <c r="BX68" s="3">
        <v>0</v>
      </c>
      <c r="BY68" s="3">
        <v>0</v>
      </c>
      <c r="BZ68" s="3">
        <v>0</v>
      </c>
    </row>
    <row r="69" spans="1:78" x14ac:dyDescent="0.2">
      <c r="A69" s="207"/>
      <c r="B69" s="207"/>
      <c r="C69" s="34" t="s">
        <v>97</v>
      </c>
      <c r="D69" s="27">
        <v>91</v>
      </c>
      <c r="E69" s="27">
        <v>331</v>
      </c>
      <c r="F69" s="27">
        <v>127</v>
      </c>
      <c r="G69" s="26"/>
      <c r="H69" s="27">
        <v>0</v>
      </c>
      <c r="I69" s="27">
        <v>1</v>
      </c>
      <c r="J69" s="27">
        <v>10</v>
      </c>
      <c r="K69" s="26"/>
      <c r="L69" s="28">
        <f t="shared" si="36"/>
        <v>660.03210000000001</v>
      </c>
      <c r="M69" s="28">
        <f t="shared" si="36"/>
        <v>2717.4768999999997</v>
      </c>
      <c r="N69" s="28">
        <f t="shared" si="36"/>
        <v>1225.5753999999999</v>
      </c>
      <c r="P69" s="28">
        <f t="shared" si="37"/>
        <v>0</v>
      </c>
      <c r="Q69" s="28">
        <f t="shared" si="37"/>
        <v>8.2098999999999993</v>
      </c>
      <c r="R69" s="28">
        <f t="shared" si="37"/>
        <v>96.501999999999995</v>
      </c>
      <c r="T69" s="29">
        <v>2715</v>
      </c>
      <c r="U69" s="29">
        <v>3403</v>
      </c>
      <c r="V69" s="29">
        <v>2481</v>
      </c>
      <c r="X69" s="30">
        <v>6258</v>
      </c>
      <c r="Y69" s="30">
        <v>19781</v>
      </c>
      <c r="Z69" s="30">
        <v>12358</v>
      </c>
      <c r="AB69" s="28">
        <f t="shared" si="11"/>
        <v>19692.166499999999</v>
      </c>
      <c r="AC69" s="28">
        <f t="shared" si="11"/>
        <v>27938.289699999998</v>
      </c>
      <c r="AD69" s="28">
        <f t="shared" si="11"/>
        <v>23942.146199999999</v>
      </c>
      <c r="AF69" s="28">
        <f t="shared" si="22"/>
        <v>45389.899799999999</v>
      </c>
      <c r="AG69" s="28">
        <f t="shared" si="22"/>
        <v>162400.03189999997</v>
      </c>
      <c r="AH69" s="28">
        <f t="shared" si="22"/>
        <v>119257.1716</v>
      </c>
      <c r="AJ69" s="28">
        <f t="shared" si="28"/>
        <v>628.60199999999998</v>
      </c>
      <c r="AK69" s="28">
        <f t="shared" si="28"/>
        <v>2588.0732380952377</v>
      </c>
      <c r="AL69" s="28">
        <f t="shared" si="28"/>
        <v>1167.2146666666665</v>
      </c>
      <c r="AN69" s="28">
        <f t="shared" si="14"/>
        <v>45389.899799999999</v>
      </c>
      <c r="AO69" s="28">
        <f t="shared" si="14"/>
        <v>162400.03189999997</v>
      </c>
      <c r="AP69" s="28">
        <f t="shared" si="14"/>
        <v>119257.1716</v>
      </c>
      <c r="AR69" s="31"/>
      <c r="AS69" s="31"/>
      <c r="AT69" s="31"/>
      <c r="AV69" s="31"/>
      <c r="AW69" s="31"/>
      <c r="AX69" s="31"/>
      <c r="AZ69" s="32">
        <f t="shared" si="23"/>
        <v>19063.5645</v>
      </c>
      <c r="BA69" s="32">
        <f t="shared" si="23"/>
        <v>25350.216461904762</v>
      </c>
      <c r="BB69" s="32">
        <f t="shared" si="23"/>
        <v>22774.931533333332</v>
      </c>
      <c r="BD69" s="32">
        <f t="shared" si="24"/>
        <v>45389.899799999999</v>
      </c>
      <c r="BE69" s="32">
        <f t="shared" si="24"/>
        <v>162391.82199999999</v>
      </c>
      <c r="BF69" s="32">
        <f t="shared" si="24"/>
        <v>119160.66960000001</v>
      </c>
      <c r="BG69" s="33"/>
      <c r="BH69" s="32">
        <f t="shared" si="15"/>
        <v>64453.4643</v>
      </c>
      <c r="BI69" s="32">
        <f t="shared" si="15"/>
        <v>187742.03846190474</v>
      </c>
      <c r="BJ69" s="32">
        <f t="shared" si="15"/>
        <v>141935.60113333334</v>
      </c>
      <c r="BL69" s="32">
        <f t="shared" si="16"/>
        <v>19032.134399999999</v>
      </c>
      <c r="BM69" s="32">
        <f t="shared" si="16"/>
        <v>25220.8128</v>
      </c>
      <c r="BN69" s="32">
        <f t="shared" si="16"/>
        <v>22716.570799999998</v>
      </c>
      <c r="BP69" s="32">
        <f t="shared" si="17"/>
        <v>45389.899799999999</v>
      </c>
      <c r="BQ69" s="32">
        <f t="shared" si="17"/>
        <v>162391.82199999999</v>
      </c>
      <c r="BR69" s="32">
        <f t="shared" si="17"/>
        <v>119160.66960000001</v>
      </c>
      <c r="BT69" s="32">
        <f t="shared" si="18"/>
        <v>64422.034199999995</v>
      </c>
      <c r="BU69" s="32">
        <f t="shared" si="18"/>
        <v>187612.6348</v>
      </c>
      <c r="BV69" s="32">
        <f t="shared" si="18"/>
        <v>141877.24040000001</v>
      </c>
      <c r="BX69" s="3">
        <v>0</v>
      </c>
      <c r="BY69" s="3">
        <v>0</v>
      </c>
      <c r="BZ69" s="3">
        <v>0</v>
      </c>
    </row>
    <row r="70" spans="1:78" x14ac:dyDescent="0.2">
      <c r="A70" s="207"/>
      <c r="B70" s="207"/>
      <c r="C70" s="34" t="s">
        <v>98</v>
      </c>
      <c r="D70" s="25">
        <v>1162</v>
      </c>
      <c r="E70" s="25">
        <v>1994</v>
      </c>
      <c r="F70" s="25">
        <v>2185</v>
      </c>
      <c r="G70" s="26"/>
      <c r="H70" s="27">
        <v>26</v>
      </c>
      <c r="I70" s="27">
        <v>97</v>
      </c>
      <c r="J70" s="27">
        <v>62</v>
      </c>
      <c r="K70" s="26"/>
      <c r="L70" s="28">
        <f t="shared" si="36"/>
        <v>8428.1021999999994</v>
      </c>
      <c r="M70" s="28">
        <f t="shared" si="36"/>
        <v>16370.540599999998</v>
      </c>
      <c r="N70" s="28">
        <f t="shared" si="36"/>
        <v>21085.686999999998</v>
      </c>
      <c r="P70" s="28">
        <f t="shared" si="37"/>
        <v>188.5806</v>
      </c>
      <c r="Q70" s="28">
        <f t="shared" si="37"/>
        <v>796.36029999999994</v>
      </c>
      <c r="R70" s="28">
        <f t="shared" si="37"/>
        <v>598.31240000000003</v>
      </c>
      <c r="T70" s="29">
        <v>831</v>
      </c>
      <c r="U70" s="29">
        <v>1949</v>
      </c>
      <c r="V70" s="29">
        <v>2295</v>
      </c>
      <c r="X70" s="30">
        <v>440</v>
      </c>
      <c r="Y70" s="30">
        <v>667</v>
      </c>
      <c r="Z70" s="30">
        <v>509</v>
      </c>
      <c r="AB70" s="28">
        <f t="shared" si="11"/>
        <v>6027.3261000000002</v>
      </c>
      <c r="AC70" s="28">
        <f t="shared" si="11"/>
        <v>16001.095099999999</v>
      </c>
      <c r="AD70" s="28">
        <f t="shared" si="11"/>
        <v>22147.208999999999</v>
      </c>
      <c r="AF70" s="28">
        <f t="shared" si="22"/>
        <v>3191.364</v>
      </c>
      <c r="AG70" s="28">
        <f t="shared" si="22"/>
        <v>5476.0032999999994</v>
      </c>
      <c r="AH70" s="28">
        <f t="shared" si="22"/>
        <v>4911.9517999999998</v>
      </c>
      <c r="AJ70" s="28">
        <f t="shared" si="28"/>
        <v>8026.7639999999992</v>
      </c>
      <c r="AK70" s="28">
        <f t="shared" si="28"/>
        <v>15590.991047619045</v>
      </c>
      <c r="AL70" s="28">
        <f t="shared" si="28"/>
        <v>20081.606666666663</v>
      </c>
      <c r="AN70" s="28">
        <f t="shared" si="14"/>
        <v>3191.364</v>
      </c>
      <c r="AO70" s="28">
        <f t="shared" si="14"/>
        <v>5476.0032999999994</v>
      </c>
      <c r="AP70" s="28">
        <f t="shared" si="14"/>
        <v>4911.9517999999998</v>
      </c>
      <c r="AR70" s="31"/>
      <c r="AS70" s="31"/>
      <c r="AT70" s="31"/>
      <c r="AV70" s="31"/>
      <c r="AW70" s="31"/>
      <c r="AX70" s="31"/>
      <c r="AZ70" s="32">
        <f t="shared" si="23"/>
        <v>-1999.437899999999</v>
      </c>
      <c r="BA70" s="32">
        <f t="shared" si="23"/>
        <v>410.10405238095336</v>
      </c>
      <c r="BB70" s="32">
        <f t="shared" si="23"/>
        <v>2065.602333333336</v>
      </c>
      <c r="BD70" s="32">
        <f t="shared" si="24"/>
        <v>3002.7834000000003</v>
      </c>
      <c r="BE70" s="32">
        <f t="shared" si="24"/>
        <v>4679.6429999999991</v>
      </c>
      <c r="BF70" s="32">
        <f t="shared" si="24"/>
        <v>4313.6394</v>
      </c>
      <c r="BG70" s="33"/>
      <c r="BH70" s="32">
        <f t="shared" si="15"/>
        <v>1003.3455000000013</v>
      </c>
      <c r="BI70" s="32">
        <f t="shared" si="15"/>
        <v>5089.7470523809525</v>
      </c>
      <c r="BJ70" s="32">
        <f t="shared" si="15"/>
        <v>6379.241733333336</v>
      </c>
      <c r="BL70" s="32">
        <f t="shared" si="16"/>
        <v>-2400.7760999999991</v>
      </c>
      <c r="BM70" s="32">
        <f t="shared" si="16"/>
        <v>-369.44549999999981</v>
      </c>
      <c r="BN70" s="32">
        <f t="shared" si="16"/>
        <v>1061.5220000000008</v>
      </c>
      <c r="BP70" s="32">
        <f t="shared" si="17"/>
        <v>3002.7834000000003</v>
      </c>
      <c r="BQ70" s="32">
        <f t="shared" si="17"/>
        <v>4679.6429999999991</v>
      </c>
      <c r="BR70" s="32">
        <f t="shared" si="17"/>
        <v>4313.6394</v>
      </c>
      <c r="BT70" s="32">
        <f t="shared" si="18"/>
        <v>602.00730000000112</v>
      </c>
      <c r="BU70" s="32">
        <f t="shared" si="18"/>
        <v>4310.1974999999993</v>
      </c>
      <c r="BV70" s="32">
        <f t="shared" si="18"/>
        <v>5375.1614000000009</v>
      </c>
      <c r="BX70" s="3">
        <v>0</v>
      </c>
      <c r="BY70" s="3">
        <v>0</v>
      </c>
      <c r="BZ70" s="3">
        <v>0</v>
      </c>
    </row>
    <row r="71" spans="1:78" x14ac:dyDescent="0.2">
      <c r="A71" s="207"/>
      <c r="B71" s="207"/>
      <c r="C71" s="34" t="s">
        <v>99</v>
      </c>
      <c r="D71" s="35">
        <v>-9999999</v>
      </c>
      <c r="E71" s="27">
        <v>158</v>
      </c>
      <c r="F71" s="27">
        <v>124</v>
      </c>
      <c r="G71" s="26"/>
      <c r="H71" s="35">
        <v>-9999999</v>
      </c>
      <c r="I71" s="27">
        <v>0</v>
      </c>
      <c r="J71" s="27">
        <v>0</v>
      </c>
      <c r="K71" s="26"/>
      <c r="L71" s="28">
        <f>+AB71</f>
        <v>200758.55489999999</v>
      </c>
      <c r="M71" s="28">
        <f t="shared" si="36"/>
        <v>1297.1641999999999</v>
      </c>
      <c r="N71" s="28">
        <f t="shared" si="36"/>
        <v>1196.6248000000001</v>
      </c>
      <c r="P71" s="28">
        <f>+AF71</f>
        <v>812.34719999999993</v>
      </c>
      <c r="Q71" s="28">
        <f t="shared" si="37"/>
        <v>0</v>
      </c>
      <c r="R71" s="28">
        <f t="shared" si="37"/>
        <v>0</v>
      </c>
      <c r="T71" s="29">
        <v>27679</v>
      </c>
      <c r="U71" s="29">
        <v>182</v>
      </c>
      <c r="V71" s="29">
        <v>0</v>
      </c>
      <c r="X71" s="30">
        <v>112</v>
      </c>
      <c r="Y71" s="30">
        <v>101</v>
      </c>
      <c r="Z71" s="30">
        <v>0</v>
      </c>
      <c r="AB71" s="28">
        <f t="shared" si="11"/>
        <v>200758.55489999999</v>
      </c>
      <c r="AC71" s="28">
        <f t="shared" si="11"/>
        <v>1494.2017999999998</v>
      </c>
      <c r="AD71" s="28">
        <f t="shared" si="11"/>
        <v>0</v>
      </c>
      <c r="AF71" s="28">
        <f t="shared" si="22"/>
        <v>812.34719999999993</v>
      </c>
      <c r="AG71" s="28">
        <f t="shared" si="22"/>
        <v>829.19989999999996</v>
      </c>
      <c r="AH71" s="28">
        <f t="shared" si="22"/>
        <v>0</v>
      </c>
      <c r="AJ71" s="28">
        <f t="shared" si="28"/>
        <v>191198.6237142857</v>
      </c>
      <c r="AK71" s="28">
        <f t="shared" si="28"/>
        <v>1235.3944761904761</v>
      </c>
      <c r="AL71" s="28">
        <f t="shared" si="28"/>
        <v>1139.6426666666666</v>
      </c>
      <c r="AN71" s="28">
        <f t="shared" si="14"/>
        <v>812.34719999999993</v>
      </c>
      <c r="AO71" s="28">
        <f t="shared" si="14"/>
        <v>829.19989999999996</v>
      </c>
      <c r="AP71" s="28">
        <f t="shared" si="14"/>
        <v>0</v>
      </c>
      <c r="AR71" s="31"/>
      <c r="AS71" s="31"/>
      <c r="AT71" s="31"/>
      <c r="AV71" s="31"/>
      <c r="AW71" s="31"/>
      <c r="AX71" s="31"/>
      <c r="AZ71" s="32">
        <f t="shared" si="23"/>
        <v>0</v>
      </c>
      <c r="BA71" s="32">
        <f t="shared" si="23"/>
        <v>258.80732380952372</v>
      </c>
      <c r="BB71" s="32">
        <f t="shared" si="23"/>
        <v>-1139.6426666666666</v>
      </c>
      <c r="BD71" s="32">
        <f t="shared" si="24"/>
        <v>0</v>
      </c>
      <c r="BE71" s="32">
        <f t="shared" si="24"/>
        <v>829.19989999999996</v>
      </c>
      <c r="BF71" s="32">
        <f t="shared" si="24"/>
        <v>0</v>
      </c>
      <c r="BG71" s="33"/>
      <c r="BH71" s="32">
        <f t="shared" si="15"/>
        <v>0</v>
      </c>
      <c r="BI71" s="32">
        <f t="shared" si="15"/>
        <v>1088.0072238095236</v>
      </c>
      <c r="BJ71" s="32">
        <f t="shared" si="15"/>
        <v>-1139.6426666666666</v>
      </c>
      <c r="BL71" s="32">
        <f t="shared" si="16"/>
        <v>0</v>
      </c>
      <c r="BM71" s="32">
        <f t="shared" si="16"/>
        <v>197.03759999999988</v>
      </c>
      <c r="BN71" s="32">
        <f t="shared" si="16"/>
        <v>-1196.6248000000001</v>
      </c>
      <c r="BP71" s="32">
        <f t="shared" si="17"/>
        <v>0</v>
      </c>
      <c r="BQ71" s="32">
        <f t="shared" si="17"/>
        <v>829.19989999999996</v>
      </c>
      <c r="BR71" s="32">
        <f t="shared" si="17"/>
        <v>0</v>
      </c>
      <c r="BT71" s="32">
        <f t="shared" si="18"/>
        <v>0</v>
      </c>
      <c r="BU71" s="32">
        <f t="shared" si="18"/>
        <v>1026.2374999999997</v>
      </c>
      <c r="BV71" s="32">
        <f t="shared" si="18"/>
        <v>-1196.6248000000001</v>
      </c>
      <c r="BX71" s="3">
        <v>0</v>
      </c>
      <c r="BY71" s="3">
        <v>0</v>
      </c>
      <c r="BZ71" s="3">
        <v>0</v>
      </c>
    </row>
    <row r="72" spans="1:78" x14ac:dyDescent="0.2">
      <c r="A72" s="207"/>
      <c r="B72" s="207"/>
      <c r="C72" s="34" t="s">
        <v>290</v>
      </c>
      <c r="D72" s="37">
        <v>1835</v>
      </c>
      <c r="E72" s="37">
        <v>34323</v>
      </c>
      <c r="F72" s="37">
        <v>22717</v>
      </c>
      <c r="G72" s="26"/>
      <c r="H72" s="37">
        <v>5353</v>
      </c>
      <c r="I72" s="37">
        <v>13171</v>
      </c>
      <c r="J72" s="37">
        <v>6592</v>
      </c>
      <c r="K72" s="26"/>
      <c r="L72" s="28">
        <f>+D72*L$5</f>
        <v>13309.4385</v>
      </c>
      <c r="M72" s="28">
        <f t="shared" si="36"/>
        <v>281788.39769999997</v>
      </c>
      <c r="N72" s="28">
        <f t="shared" si="36"/>
        <v>219223.59339999998</v>
      </c>
      <c r="P72" s="28">
        <f>+H72*P$5</f>
        <v>38825.844299999997</v>
      </c>
      <c r="Q72" s="28">
        <f t="shared" si="37"/>
        <v>108132.59289999999</v>
      </c>
      <c r="R72" s="28">
        <f t="shared" si="37"/>
        <v>63614.118399999999</v>
      </c>
      <c r="T72" s="29">
        <v>1835</v>
      </c>
      <c r="U72" s="29">
        <v>34323</v>
      </c>
      <c r="V72" s="29">
        <v>22717</v>
      </c>
      <c r="X72" s="30">
        <v>5353</v>
      </c>
      <c r="Y72" s="30">
        <v>13171</v>
      </c>
      <c r="Z72" s="30">
        <v>6592</v>
      </c>
      <c r="AB72" s="28">
        <f t="shared" si="11"/>
        <v>13309.4385</v>
      </c>
      <c r="AC72" s="28">
        <f t="shared" si="11"/>
        <v>281788.39769999997</v>
      </c>
      <c r="AD72" s="28">
        <f t="shared" si="11"/>
        <v>219223.59339999998</v>
      </c>
      <c r="AF72" s="28">
        <f t="shared" si="22"/>
        <v>38825.844299999997</v>
      </c>
      <c r="AG72" s="28">
        <f t="shared" si="22"/>
        <v>108132.59289999999</v>
      </c>
      <c r="AH72" s="28">
        <f t="shared" si="22"/>
        <v>63614.118399999999</v>
      </c>
      <c r="AJ72" s="28">
        <f t="shared" si="28"/>
        <v>12675.655714285715</v>
      </c>
      <c r="AK72" s="28">
        <f t="shared" si="28"/>
        <v>268369.90257142851</v>
      </c>
      <c r="AL72" s="28">
        <f t="shared" si="28"/>
        <v>208784.37466666664</v>
      </c>
      <c r="AN72" s="28">
        <f t="shared" si="14"/>
        <v>38825.844299999997</v>
      </c>
      <c r="AO72" s="28">
        <f t="shared" si="14"/>
        <v>108132.59289999999</v>
      </c>
      <c r="AP72" s="28">
        <f t="shared" si="14"/>
        <v>63614.118399999999</v>
      </c>
      <c r="AR72" s="31"/>
      <c r="AS72" s="31"/>
      <c r="AT72" s="31"/>
      <c r="AV72" s="31"/>
      <c r="AW72" s="31"/>
      <c r="AX72" s="31"/>
      <c r="AZ72" s="32">
        <f t="shared" si="23"/>
        <v>0</v>
      </c>
      <c r="BA72" s="32">
        <f t="shared" si="23"/>
        <v>0</v>
      </c>
      <c r="BB72" s="32">
        <f t="shared" si="23"/>
        <v>0</v>
      </c>
      <c r="BD72" s="32">
        <f t="shared" si="24"/>
        <v>0</v>
      </c>
      <c r="BE72" s="32">
        <f t="shared" si="24"/>
        <v>0</v>
      </c>
      <c r="BF72" s="32">
        <f t="shared" si="24"/>
        <v>0</v>
      </c>
      <c r="BG72" s="33"/>
      <c r="BH72" s="32">
        <f t="shared" si="15"/>
        <v>0</v>
      </c>
      <c r="BI72" s="32">
        <f t="shared" si="15"/>
        <v>0</v>
      </c>
      <c r="BJ72" s="32">
        <f t="shared" si="15"/>
        <v>0</v>
      </c>
      <c r="BL72" s="32">
        <f t="shared" si="16"/>
        <v>0</v>
      </c>
      <c r="BM72" s="32">
        <f t="shared" si="16"/>
        <v>0</v>
      </c>
      <c r="BN72" s="32">
        <f t="shared" si="16"/>
        <v>0</v>
      </c>
      <c r="BP72" s="32">
        <f t="shared" si="17"/>
        <v>0</v>
      </c>
      <c r="BQ72" s="32">
        <f t="shared" si="17"/>
        <v>0</v>
      </c>
      <c r="BR72" s="32">
        <f t="shared" si="17"/>
        <v>0</v>
      </c>
      <c r="BT72" s="32">
        <f t="shared" si="18"/>
        <v>0</v>
      </c>
      <c r="BU72" s="32">
        <f t="shared" si="18"/>
        <v>0</v>
      </c>
      <c r="BV72" s="32">
        <f t="shared" si="18"/>
        <v>0</v>
      </c>
      <c r="BX72" s="3">
        <v>0</v>
      </c>
      <c r="BY72" s="3">
        <v>0</v>
      </c>
      <c r="BZ72" s="3">
        <v>0</v>
      </c>
    </row>
    <row r="73" spans="1:78" x14ac:dyDescent="0.2">
      <c r="A73" s="207"/>
      <c r="B73" s="207"/>
      <c r="C73" s="34" t="s">
        <v>291</v>
      </c>
      <c r="D73" s="39">
        <v>251</v>
      </c>
      <c r="E73" s="39">
        <v>506</v>
      </c>
      <c r="F73" s="39">
        <v>420</v>
      </c>
      <c r="G73" s="26"/>
      <c r="H73" s="39">
        <v>101</v>
      </c>
      <c r="I73" s="39">
        <v>180</v>
      </c>
      <c r="J73" s="39">
        <v>69</v>
      </c>
      <c r="K73" s="26"/>
      <c r="L73" s="28">
        <f>+D73*L$5</f>
        <v>1820.5281</v>
      </c>
      <c r="M73" s="28">
        <f t="shared" si="36"/>
        <v>4154.2093999999997</v>
      </c>
      <c r="N73" s="28">
        <f t="shared" si="36"/>
        <v>4053.0839999999998</v>
      </c>
      <c r="P73" s="28">
        <f>+H73*P$5</f>
        <v>732.56309999999996</v>
      </c>
      <c r="Q73" s="28">
        <f t="shared" si="37"/>
        <v>1477.7819999999999</v>
      </c>
      <c r="R73" s="28">
        <f t="shared" si="37"/>
        <v>665.86379999999997</v>
      </c>
      <c r="T73" s="29">
        <v>251</v>
      </c>
      <c r="U73" s="29">
        <v>506</v>
      </c>
      <c r="V73" s="29">
        <v>420</v>
      </c>
      <c r="X73" s="30">
        <v>101</v>
      </c>
      <c r="Y73" s="30">
        <v>180</v>
      </c>
      <c r="Z73" s="30">
        <v>69</v>
      </c>
      <c r="AB73" s="28">
        <f t="shared" si="11"/>
        <v>1820.5281</v>
      </c>
      <c r="AC73" s="28">
        <f t="shared" si="11"/>
        <v>4154.2093999999997</v>
      </c>
      <c r="AD73" s="28">
        <f t="shared" si="11"/>
        <v>4053.0839999999998</v>
      </c>
      <c r="AF73" s="28">
        <f t="shared" si="22"/>
        <v>732.56309999999996</v>
      </c>
      <c r="AG73" s="28">
        <f t="shared" si="22"/>
        <v>1477.7819999999999</v>
      </c>
      <c r="AH73" s="28">
        <f t="shared" si="22"/>
        <v>665.86379999999997</v>
      </c>
      <c r="AJ73" s="28">
        <f t="shared" si="28"/>
        <v>1733.8362857142856</v>
      </c>
      <c r="AK73" s="28">
        <f t="shared" si="28"/>
        <v>3956.3899047619043</v>
      </c>
      <c r="AL73" s="28">
        <f t="shared" si="28"/>
        <v>3860.0799999999995</v>
      </c>
      <c r="AN73" s="28">
        <f t="shared" si="14"/>
        <v>732.56309999999996</v>
      </c>
      <c r="AO73" s="28">
        <f t="shared" si="14"/>
        <v>1477.7819999999999</v>
      </c>
      <c r="AP73" s="28">
        <f t="shared" si="14"/>
        <v>665.86379999999997</v>
      </c>
      <c r="AR73" s="31"/>
      <c r="AS73" s="31"/>
      <c r="AT73" s="31"/>
      <c r="AV73" s="31"/>
      <c r="AW73" s="31"/>
      <c r="AX73" s="31"/>
      <c r="AZ73" s="32">
        <f t="shared" si="23"/>
        <v>0</v>
      </c>
      <c r="BA73" s="32">
        <f t="shared" si="23"/>
        <v>0</v>
      </c>
      <c r="BB73" s="32">
        <f t="shared" si="23"/>
        <v>0</v>
      </c>
      <c r="BD73" s="32">
        <f t="shared" si="24"/>
        <v>0</v>
      </c>
      <c r="BE73" s="32">
        <f t="shared" si="24"/>
        <v>0</v>
      </c>
      <c r="BF73" s="32">
        <f t="shared" si="24"/>
        <v>0</v>
      </c>
      <c r="BG73" s="33"/>
      <c r="BH73" s="32">
        <f t="shared" si="15"/>
        <v>0</v>
      </c>
      <c r="BI73" s="32">
        <f t="shared" si="15"/>
        <v>0</v>
      </c>
      <c r="BJ73" s="32">
        <f t="shared" si="15"/>
        <v>0</v>
      </c>
      <c r="BL73" s="32">
        <f t="shared" si="16"/>
        <v>0</v>
      </c>
      <c r="BM73" s="32">
        <f t="shared" si="16"/>
        <v>0</v>
      </c>
      <c r="BN73" s="32">
        <f t="shared" si="16"/>
        <v>0</v>
      </c>
      <c r="BP73" s="32">
        <f t="shared" si="17"/>
        <v>0</v>
      </c>
      <c r="BQ73" s="32">
        <f t="shared" si="17"/>
        <v>0</v>
      </c>
      <c r="BR73" s="32">
        <f t="shared" si="17"/>
        <v>0</v>
      </c>
      <c r="BT73" s="32">
        <f t="shared" si="18"/>
        <v>0</v>
      </c>
      <c r="BU73" s="32">
        <f t="shared" si="18"/>
        <v>0</v>
      </c>
      <c r="BV73" s="32">
        <f t="shared" si="18"/>
        <v>0</v>
      </c>
      <c r="BX73" s="3">
        <v>0</v>
      </c>
      <c r="BY73" s="3">
        <v>0</v>
      </c>
      <c r="BZ73" s="3">
        <v>0</v>
      </c>
    </row>
    <row r="74" spans="1:78" x14ac:dyDescent="0.2">
      <c r="A74" s="207"/>
      <c r="B74" s="207"/>
      <c r="C74" s="34" t="s">
        <v>100</v>
      </c>
      <c r="D74" s="35">
        <v>-9999999</v>
      </c>
      <c r="E74" s="35">
        <v>-9999999</v>
      </c>
      <c r="F74" s="35">
        <v>-9999999</v>
      </c>
      <c r="G74" s="26"/>
      <c r="H74" s="35">
        <v>-9999999</v>
      </c>
      <c r="I74" s="35">
        <v>-9999999</v>
      </c>
      <c r="J74" s="35">
        <v>-9999999</v>
      </c>
      <c r="K74" s="26"/>
      <c r="L74" s="28">
        <f>+AB74</f>
        <v>2690.9000999999998</v>
      </c>
      <c r="M74" s="28">
        <f>+AC74</f>
        <v>6543.2902999999997</v>
      </c>
      <c r="N74" s="28">
        <f>+AD74</f>
        <v>23228.0314</v>
      </c>
      <c r="P74" s="28">
        <f>+AF74</f>
        <v>20185.3773</v>
      </c>
      <c r="Q74" s="28">
        <f>+AG74</f>
        <v>24161.735699999997</v>
      </c>
      <c r="R74" s="28">
        <f>+AH74</f>
        <v>39778.124400000001</v>
      </c>
      <c r="T74" s="29">
        <v>371</v>
      </c>
      <c r="U74" s="29">
        <v>797</v>
      </c>
      <c r="V74" s="29">
        <v>2407</v>
      </c>
      <c r="X74" s="30">
        <v>2783</v>
      </c>
      <c r="Y74" s="30">
        <v>2943</v>
      </c>
      <c r="Z74" s="30">
        <v>4122</v>
      </c>
      <c r="AB74" s="28">
        <f t="shared" ref="AB74:AD137" si="38">+T74*AB$5</f>
        <v>2690.9000999999998</v>
      </c>
      <c r="AC74" s="28">
        <f t="shared" si="38"/>
        <v>6543.2902999999997</v>
      </c>
      <c r="AD74" s="28">
        <f t="shared" si="38"/>
        <v>23228.0314</v>
      </c>
      <c r="AF74" s="28">
        <f t="shared" si="22"/>
        <v>20185.3773</v>
      </c>
      <c r="AG74" s="28">
        <f t="shared" si="22"/>
        <v>24161.735699999997</v>
      </c>
      <c r="AH74" s="28">
        <f t="shared" si="22"/>
        <v>39778.124400000001</v>
      </c>
      <c r="AJ74" s="28">
        <f t="shared" si="28"/>
        <v>2562.7619999999997</v>
      </c>
      <c r="AK74" s="28">
        <f t="shared" si="28"/>
        <v>6231.705047619047</v>
      </c>
      <c r="AL74" s="28">
        <f t="shared" si="28"/>
        <v>22121.934666666664</v>
      </c>
      <c r="AN74" s="28">
        <f t="shared" ref="AN74:AP137" si="39">+AF74/$AO$5</f>
        <v>20185.3773</v>
      </c>
      <c r="AO74" s="28">
        <f t="shared" si="39"/>
        <v>24161.735699999997</v>
      </c>
      <c r="AP74" s="28">
        <f t="shared" si="39"/>
        <v>39778.124400000001</v>
      </c>
      <c r="AR74" s="31"/>
      <c r="AS74" s="31"/>
      <c r="AT74" s="31"/>
      <c r="AV74" s="31"/>
      <c r="AW74" s="31"/>
      <c r="AX74" s="31"/>
      <c r="AZ74" s="32">
        <f t="shared" si="23"/>
        <v>0</v>
      </c>
      <c r="BA74" s="32">
        <f t="shared" si="23"/>
        <v>0</v>
      </c>
      <c r="BB74" s="32">
        <f t="shared" si="23"/>
        <v>0</v>
      </c>
      <c r="BD74" s="32">
        <f t="shared" si="24"/>
        <v>0</v>
      </c>
      <c r="BE74" s="32">
        <f t="shared" si="24"/>
        <v>0</v>
      </c>
      <c r="BF74" s="32">
        <f t="shared" si="24"/>
        <v>0</v>
      </c>
      <c r="BG74" s="33"/>
      <c r="BH74" s="32">
        <f t="shared" ref="BH74:BJ137" si="40">+AZ74+BD74</f>
        <v>0</v>
      </c>
      <c r="BI74" s="32">
        <f t="shared" si="40"/>
        <v>0</v>
      </c>
      <c r="BJ74" s="32">
        <f t="shared" si="40"/>
        <v>0</v>
      </c>
      <c r="BL74" s="32">
        <f t="shared" ref="BL74:BN137" si="41">+AB74-L74</f>
        <v>0</v>
      </c>
      <c r="BM74" s="32">
        <f t="shared" si="41"/>
        <v>0</v>
      </c>
      <c r="BN74" s="32">
        <f t="shared" si="41"/>
        <v>0</v>
      </c>
      <c r="BP74" s="32">
        <f t="shared" ref="BP74:BR137" si="42">+AF74-P74</f>
        <v>0</v>
      </c>
      <c r="BQ74" s="32">
        <f t="shared" si="42"/>
        <v>0</v>
      </c>
      <c r="BR74" s="32">
        <f t="shared" si="42"/>
        <v>0</v>
      </c>
      <c r="BT74" s="32">
        <f t="shared" ref="BT74:BV137" si="43">+BL74+BP74</f>
        <v>0</v>
      </c>
      <c r="BU74" s="32">
        <f t="shared" si="43"/>
        <v>0</v>
      </c>
      <c r="BV74" s="32">
        <f t="shared" si="43"/>
        <v>0</v>
      </c>
      <c r="BX74" s="3">
        <v>0</v>
      </c>
      <c r="BY74" s="3">
        <v>0</v>
      </c>
      <c r="BZ74" s="3">
        <v>0</v>
      </c>
    </row>
    <row r="75" spans="1:78" x14ac:dyDescent="0.2">
      <c r="A75" s="207"/>
      <c r="B75" s="207"/>
      <c r="C75" s="34" t="s">
        <v>101</v>
      </c>
      <c r="D75" s="27">
        <v>0</v>
      </c>
      <c r="E75" s="27">
        <v>7</v>
      </c>
      <c r="F75" s="27">
        <v>0</v>
      </c>
      <c r="G75" s="26"/>
      <c r="H75" s="27">
        <v>0</v>
      </c>
      <c r="I75" s="27">
        <v>0</v>
      </c>
      <c r="J75" s="27">
        <v>0</v>
      </c>
      <c r="K75" s="26"/>
      <c r="L75" s="28">
        <f t="shared" ref="L75:N76" si="44">+D75*L$5</f>
        <v>0</v>
      </c>
      <c r="M75" s="28">
        <f t="shared" si="44"/>
        <v>57.469299999999997</v>
      </c>
      <c r="N75" s="28">
        <f t="shared" si="44"/>
        <v>0</v>
      </c>
      <c r="P75" s="28">
        <f t="shared" ref="P75:R76" si="45">+H75*P$5</f>
        <v>0</v>
      </c>
      <c r="Q75" s="28">
        <f t="shared" si="45"/>
        <v>0</v>
      </c>
      <c r="R75" s="28">
        <f t="shared" si="45"/>
        <v>0</v>
      </c>
      <c r="T75" s="42">
        <v>0</v>
      </c>
      <c r="U75" s="42">
        <v>14</v>
      </c>
      <c r="V75" s="42">
        <v>207</v>
      </c>
      <c r="X75" s="30">
        <v>40</v>
      </c>
      <c r="Y75" s="30">
        <v>154</v>
      </c>
      <c r="Z75" s="30">
        <v>57</v>
      </c>
      <c r="AB75" s="28">
        <f t="shared" si="38"/>
        <v>0</v>
      </c>
      <c r="AC75" s="28">
        <f t="shared" si="38"/>
        <v>114.93859999999999</v>
      </c>
      <c r="AD75" s="28">
        <f t="shared" si="38"/>
        <v>1997.5914</v>
      </c>
      <c r="AF75" s="28">
        <f t="shared" si="22"/>
        <v>290.12400000000002</v>
      </c>
      <c r="AG75" s="28">
        <f t="shared" si="22"/>
        <v>1264.3245999999999</v>
      </c>
      <c r="AH75" s="28">
        <f t="shared" si="22"/>
        <v>550.06140000000005</v>
      </c>
      <c r="AJ75" s="28">
        <f t="shared" si="28"/>
        <v>0</v>
      </c>
      <c r="AK75" s="28">
        <f t="shared" si="28"/>
        <v>54.73266666666666</v>
      </c>
      <c r="AL75" s="28">
        <f t="shared" si="28"/>
        <v>0</v>
      </c>
      <c r="AN75" s="28">
        <f t="shared" si="39"/>
        <v>290.12400000000002</v>
      </c>
      <c r="AO75" s="28">
        <f t="shared" si="39"/>
        <v>1264.3245999999999</v>
      </c>
      <c r="AP75" s="28">
        <f t="shared" si="39"/>
        <v>550.06140000000005</v>
      </c>
      <c r="AR75" s="31"/>
      <c r="AS75" s="31"/>
      <c r="AT75" s="31"/>
      <c r="AV75" s="31"/>
      <c r="AW75" s="31"/>
      <c r="AX75" s="31"/>
      <c r="AZ75" s="32">
        <f t="shared" si="23"/>
        <v>0</v>
      </c>
      <c r="BA75" s="32">
        <f t="shared" si="23"/>
        <v>60.205933333333334</v>
      </c>
      <c r="BB75" s="32">
        <f t="shared" si="23"/>
        <v>1997.5914</v>
      </c>
      <c r="BD75" s="32">
        <f t="shared" si="24"/>
        <v>290.12400000000002</v>
      </c>
      <c r="BE75" s="32">
        <f t="shared" si="24"/>
        <v>1264.3245999999999</v>
      </c>
      <c r="BF75" s="32">
        <f t="shared" si="24"/>
        <v>550.06140000000005</v>
      </c>
      <c r="BG75" s="33"/>
      <c r="BH75" s="32">
        <f t="shared" si="40"/>
        <v>290.12400000000002</v>
      </c>
      <c r="BI75" s="32">
        <f t="shared" si="40"/>
        <v>1324.5305333333333</v>
      </c>
      <c r="BJ75" s="32">
        <f t="shared" si="40"/>
        <v>2547.6527999999998</v>
      </c>
      <c r="BL75" s="32">
        <f t="shared" si="41"/>
        <v>0</v>
      </c>
      <c r="BM75" s="32">
        <f t="shared" si="41"/>
        <v>57.469299999999997</v>
      </c>
      <c r="BN75" s="32">
        <f t="shared" si="41"/>
        <v>1997.5914</v>
      </c>
      <c r="BP75" s="32">
        <f t="shared" si="42"/>
        <v>290.12400000000002</v>
      </c>
      <c r="BQ75" s="32">
        <f t="shared" si="42"/>
        <v>1264.3245999999999</v>
      </c>
      <c r="BR75" s="32">
        <f t="shared" si="42"/>
        <v>550.06140000000005</v>
      </c>
      <c r="BT75" s="32">
        <f t="shared" si="43"/>
        <v>290.12400000000002</v>
      </c>
      <c r="BU75" s="32">
        <f t="shared" si="43"/>
        <v>1321.7938999999999</v>
      </c>
      <c r="BV75" s="32">
        <f t="shared" si="43"/>
        <v>2547.6527999999998</v>
      </c>
      <c r="BX75" s="3">
        <v>0</v>
      </c>
      <c r="BY75" s="3">
        <v>0</v>
      </c>
      <c r="BZ75" s="3">
        <v>0</v>
      </c>
    </row>
    <row r="76" spans="1:78" x14ac:dyDescent="0.2">
      <c r="A76" s="207"/>
      <c r="B76" s="207"/>
      <c r="C76" s="34" t="s">
        <v>102</v>
      </c>
      <c r="D76" s="25">
        <v>4231</v>
      </c>
      <c r="E76" s="25">
        <v>5102</v>
      </c>
      <c r="F76" s="25">
        <v>8400</v>
      </c>
      <c r="G76" s="26"/>
      <c r="H76" s="48">
        <v>1000</v>
      </c>
      <c r="I76" s="49">
        <v>869</v>
      </c>
      <c r="J76" s="49">
        <v>692</v>
      </c>
      <c r="K76" s="46"/>
      <c r="L76" s="28">
        <f t="shared" si="44"/>
        <v>30687.866099999999</v>
      </c>
      <c r="M76" s="28">
        <f t="shared" si="44"/>
        <v>41886.909799999994</v>
      </c>
      <c r="N76" s="28">
        <f t="shared" si="44"/>
        <v>81061.679999999993</v>
      </c>
      <c r="P76" s="28">
        <f t="shared" si="45"/>
        <v>7253.0999999999995</v>
      </c>
      <c r="Q76" s="28">
        <f t="shared" si="45"/>
        <v>7134.4030999999995</v>
      </c>
      <c r="R76" s="28">
        <f t="shared" si="45"/>
        <v>6677.9384</v>
      </c>
      <c r="T76" s="29">
        <v>2599</v>
      </c>
      <c r="U76" s="29">
        <v>4995</v>
      </c>
      <c r="V76" s="29">
        <v>2989</v>
      </c>
      <c r="X76" s="30">
        <v>7563</v>
      </c>
      <c r="Y76" s="30">
        <v>8207</v>
      </c>
      <c r="Z76" s="30">
        <v>11758</v>
      </c>
      <c r="AB76" s="28">
        <f t="shared" si="38"/>
        <v>18850.8069</v>
      </c>
      <c r="AC76" s="28">
        <f t="shared" si="38"/>
        <v>41008.450499999999</v>
      </c>
      <c r="AD76" s="28">
        <f t="shared" si="38"/>
        <v>28844.447799999998</v>
      </c>
      <c r="AF76" s="28">
        <f t="shared" si="22"/>
        <v>54855.195299999999</v>
      </c>
      <c r="AG76" s="28">
        <f t="shared" si="22"/>
        <v>67378.64929999999</v>
      </c>
      <c r="AH76" s="28">
        <f t="shared" si="22"/>
        <v>113467.05159999999</v>
      </c>
      <c r="AJ76" s="28">
        <f t="shared" si="28"/>
        <v>29226.539142857142</v>
      </c>
      <c r="AK76" s="28">
        <f t="shared" si="28"/>
        <v>41886.909799999994</v>
      </c>
      <c r="AL76" s="28">
        <f t="shared" si="28"/>
        <v>81061.679999999993</v>
      </c>
      <c r="AN76" s="28">
        <f t="shared" si="39"/>
        <v>54855.195299999999</v>
      </c>
      <c r="AO76" s="28">
        <f t="shared" si="39"/>
        <v>67378.64929999999</v>
      </c>
      <c r="AP76" s="28">
        <f t="shared" si="39"/>
        <v>113467.05159999999</v>
      </c>
      <c r="AR76" s="31"/>
      <c r="AS76" s="31"/>
      <c r="AT76" s="31"/>
      <c r="AV76" s="31"/>
      <c r="AW76" s="31"/>
      <c r="AX76" s="31"/>
      <c r="AZ76" s="32">
        <f t="shared" si="23"/>
        <v>-10375.732242857142</v>
      </c>
      <c r="BA76" s="32">
        <f t="shared" si="23"/>
        <v>-878.45929999999498</v>
      </c>
      <c r="BB76" s="32">
        <f t="shared" si="23"/>
        <v>-52217.232199999999</v>
      </c>
      <c r="BD76" s="32">
        <f t="shared" si="24"/>
        <v>47602.095300000001</v>
      </c>
      <c r="BE76" s="32">
        <f t="shared" si="24"/>
        <v>60244.246199999994</v>
      </c>
      <c r="BF76" s="32">
        <f t="shared" si="24"/>
        <v>106789.11319999999</v>
      </c>
      <c r="BG76" s="33"/>
      <c r="BH76" s="32">
        <f t="shared" si="40"/>
        <v>37226.363057142858</v>
      </c>
      <c r="BI76" s="32">
        <f t="shared" si="40"/>
        <v>59365.786899999999</v>
      </c>
      <c r="BJ76" s="32">
        <f t="shared" si="40"/>
        <v>54571.880999999994</v>
      </c>
      <c r="BL76" s="32">
        <f t="shared" si="41"/>
        <v>-11837.0592</v>
      </c>
      <c r="BM76" s="32">
        <f t="shared" si="41"/>
        <v>-878.45929999999498</v>
      </c>
      <c r="BN76" s="32">
        <f t="shared" si="41"/>
        <v>-52217.232199999999</v>
      </c>
      <c r="BP76" s="32">
        <f t="shared" si="42"/>
        <v>47602.095300000001</v>
      </c>
      <c r="BQ76" s="32">
        <f t="shared" si="42"/>
        <v>60244.246199999994</v>
      </c>
      <c r="BR76" s="32">
        <f t="shared" si="42"/>
        <v>106789.11319999999</v>
      </c>
      <c r="BT76" s="32">
        <f t="shared" si="43"/>
        <v>35765.036099999998</v>
      </c>
      <c r="BU76" s="32">
        <f t="shared" si="43"/>
        <v>59365.786899999999</v>
      </c>
      <c r="BV76" s="32">
        <f t="shared" si="43"/>
        <v>54571.880999999994</v>
      </c>
      <c r="BX76" s="3">
        <v>0</v>
      </c>
      <c r="BY76" s="3">
        <v>1</v>
      </c>
      <c r="BZ76" s="3">
        <v>1</v>
      </c>
    </row>
    <row r="77" spans="1:78" x14ac:dyDescent="0.2">
      <c r="A77" s="207"/>
      <c r="B77" s="207"/>
      <c r="C77" s="34" t="s">
        <v>103</v>
      </c>
      <c r="D77" s="35">
        <v>-9999999</v>
      </c>
      <c r="E77" s="35">
        <v>-9999999</v>
      </c>
      <c r="F77" s="35">
        <v>-9999999</v>
      </c>
      <c r="G77" s="26"/>
      <c r="H77" s="35">
        <v>-9999999</v>
      </c>
      <c r="I77" s="35">
        <v>-9999999</v>
      </c>
      <c r="J77" s="35">
        <v>-9999999</v>
      </c>
      <c r="K77" s="26"/>
      <c r="L77" s="28">
        <f>+AB77</f>
        <v>3503.2473</v>
      </c>
      <c r="M77" s="28">
        <f>+AC77</f>
        <v>6050.6962999999996</v>
      </c>
      <c r="N77" s="28">
        <f>+AD77</f>
        <v>3618.8249999999998</v>
      </c>
      <c r="P77" s="28">
        <f>+AF77</f>
        <v>36.265500000000003</v>
      </c>
      <c r="Q77" s="28">
        <f>+AG77</f>
        <v>90.308899999999994</v>
      </c>
      <c r="R77" s="28">
        <f>+AH77</f>
        <v>96.501999999999995</v>
      </c>
      <c r="T77" s="29">
        <v>483</v>
      </c>
      <c r="U77" s="29">
        <v>737</v>
      </c>
      <c r="V77" s="29">
        <v>375</v>
      </c>
      <c r="X77" s="30">
        <v>5</v>
      </c>
      <c r="Y77" s="30">
        <v>11</v>
      </c>
      <c r="Z77" s="30">
        <v>10</v>
      </c>
      <c r="AB77" s="28">
        <f t="shared" si="38"/>
        <v>3503.2473</v>
      </c>
      <c r="AC77" s="28">
        <f t="shared" si="38"/>
        <v>6050.6962999999996</v>
      </c>
      <c r="AD77" s="28">
        <f t="shared" si="38"/>
        <v>3618.8249999999998</v>
      </c>
      <c r="AF77" s="28">
        <f t="shared" si="22"/>
        <v>36.265500000000003</v>
      </c>
      <c r="AG77" s="28">
        <f t="shared" si="22"/>
        <v>90.308899999999994</v>
      </c>
      <c r="AH77" s="28">
        <f t="shared" si="22"/>
        <v>96.501999999999995</v>
      </c>
      <c r="AJ77" s="28">
        <f t="shared" si="28"/>
        <v>3336.4259999999999</v>
      </c>
      <c r="AK77" s="28">
        <f t="shared" si="28"/>
        <v>5762.5679047619042</v>
      </c>
      <c r="AL77" s="28">
        <f t="shared" si="28"/>
        <v>3446.4999999999995</v>
      </c>
      <c r="AN77" s="28">
        <f t="shared" si="39"/>
        <v>36.265500000000003</v>
      </c>
      <c r="AO77" s="28">
        <f t="shared" si="39"/>
        <v>90.308899999999994</v>
      </c>
      <c r="AP77" s="28">
        <f t="shared" si="39"/>
        <v>96.501999999999995</v>
      </c>
      <c r="AR77" s="31"/>
      <c r="AS77" s="31"/>
      <c r="AT77" s="31"/>
      <c r="AV77" s="31"/>
      <c r="AW77" s="31"/>
      <c r="AX77" s="31"/>
      <c r="AZ77" s="32">
        <f t="shared" si="23"/>
        <v>0</v>
      </c>
      <c r="BA77" s="32">
        <f t="shared" si="23"/>
        <v>0</v>
      </c>
      <c r="BB77" s="32">
        <f t="shared" si="23"/>
        <v>0</v>
      </c>
      <c r="BD77" s="32">
        <f t="shared" si="24"/>
        <v>0</v>
      </c>
      <c r="BE77" s="32">
        <f t="shared" si="24"/>
        <v>0</v>
      </c>
      <c r="BF77" s="32">
        <f t="shared" si="24"/>
        <v>0</v>
      </c>
      <c r="BG77" s="33"/>
      <c r="BH77" s="32">
        <f t="shared" si="40"/>
        <v>0</v>
      </c>
      <c r="BI77" s="32">
        <f t="shared" si="40"/>
        <v>0</v>
      </c>
      <c r="BJ77" s="32">
        <f t="shared" si="40"/>
        <v>0</v>
      </c>
      <c r="BL77" s="32">
        <f t="shared" si="41"/>
        <v>0</v>
      </c>
      <c r="BM77" s="32">
        <f t="shared" si="41"/>
        <v>0</v>
      </c>
      <c r="BN77" s="32">
        <f t="shared" si="41"/>
        <v>0</v>
      </c>
      <c r="BP77" s="32">
        <f t="shared" si="42"/>
        <v>0</v>
      </c>
      <c r="BQ77" s="32">
        <f t="shared" si="42"/>
        <v>0</v>
      </c>
      <c r="BR77" s="32">
        <f t="shared" si="42"/>
        <v>0</v>
      </c>
      <c r="BT77" s="32">
        <f t="shared" si="43"/>
        <v>0</v>
      </c>
      <c r="BU77" s="32">
        <f t="shared" si="43"/>
        <v>0</v>
      </c>
      <c r="BV77" s="32">
        <f t="shared" si="43"/>
        <v>0</v>
      </c>
      <c r="BX77" s="3">
        <v>0</v>
      </c>
      <c r="BY77" s="3">
        <v>0</v>
      </c>
      <c r="BZ77" s="3">
        <v>0</v>
      </c>
    </row>
    <row r="78" spans="1:78" x14ac:dyDescent="0.2">
      <c r="A78" s="207"/>
      <c r="B78" s="207"/>
      <c r="C78" s="34" t="s">
        <v>104</v>
      </c>
      <c r="D78" s="37">
        <v>1965</v>
      </c>
      <c r="E78" s="37">
        <v>8688</v>
      </c>
      <c r="F78" s="37">
        <v>7476</v>
      </c>
      <c r="G78" s="26"/>
      <c r="H78" s="39">
        <v>20</v>
      </c>
      <c r="I78" s="39">
        <v>39</v>
      </c>
      <c r="J78" s="39">
        <v>40</v>
      </c>
      <c r="K78" s="50"/>
      <c r="L78" s="28">
        <f t="shared" ref="L78:N79" si="46">+D78*L$5</f>
        <v>14252.3415</v>
      </c>
      <c r="M78" s="28">
        <f t="shared" si="46"/>
        <v>71327.611199999999</v>
      </c>
      <c r="N78" s="28">
        <f t="shared" si="46"/>
        <v>72144.895199999999</v>
      </c>
      <c r="P78" s="28">
        <f t="shared" ref="P78:R79" si="47">+H78*P$5</f>
        <v>145.06200000000001</v>
      </c>
      <c r="Q78" s="28">
        <f t="shared" si="47"/>
        <v>320.18609999999995</v>
      </c>
      <c r="R78" s="28">
        <f t="shared" si="47"/>
        <v>386.00799999999998</v>
      </c>
      <c r="T78" s="29">
        <v>1965</v>
      </c>
      <c r="U78" s="29">
        <v>8688</v>
      </c>
      <c r="V78" s="29">
        <v>7476</v>
      </c>
      <c r="X78" s="30">
        <v>20</v>
      </c>
      <c r="Y78" s="30">
        <v>39</v>
      </c>
      <c r="Z78" s="30">
        <v>40</v>
      </c>
      <c r="AB78" s="28">
        <f t="shared" si="38"/>
        <v>14252.3415</v>
      </c>
      <c r="AC78" s="28">
        <f t="shared" si="38"/>
        <v>71327.611199999999</v>
      </c>
      <c r="AD78" s="28">
        <f t="shared" si="38"/>
        <v>72144.895199999999</v>
      </c>
      <c r="AF78" s="28">
        <f t="shared" si="22"/>
        <v>145.06200000000001</v>
      </c>
      <c r="AG78" s="28">
        <f t="shared" si="22"/>
        <v>320.18609999999995</v>
      </c>
      <c r="AH78" s="28">
        <f t="shared" si="22"/>
        <v>386.00799999999998</v>
      </c>
      <c r="AJ78" s="28">
        <f t="shared" si="28"/>
        <v>13573.658571428572</v>
      </c>
      <c r="AK78" s="28">
        <f t="shared" si="28"/>
        <v>67931.058285714287</v>
      </c>
      <c r="AL78" s="28">
        <f t="shared" si="28"/>
        <v>68709.423999999999</v>
      </c>
      <c r="AN78" s="28">
        <f t="shared" si="39"/>
        <v>145.06200000000001</v>
      </c>
      <c r="AO78" s="28">
        <f t="shared" si="39"/>
        <v>320.18609999999995</v>
      </c>
      <c r="AP78" s="28">
        <f t="shared" si="39"/>
        <v>386.00799999999998</v>
      </c>
      <c r="AR78" s="31"/>
      <c r="AS78" s="31"/>
      <c r="AT78" s="31"/>
      <c r="AV78" s="31"/>
      <c r="AW78" s="31"/>
      <c r="AX78" s="31"/>
      <c r="AZ78" s="32">
        <f t="shared" si="23"/>
        <v>0</v>
      </c>
      <c r="BA78" s="32">
        <f t="shared" si="23"/>
        <v>0</v>
      </c>
      <c r="BB78" s="32">
        <f t="shared" si="23"/>
        <v>0</v>
      </c>
      <c r="BD78" s="32">
        <f t="shared" si="24"/>
        <v>0</v>
      </c>
      <c r="BE78" s="32">
        <f t="shared" si="24"/>
        <v>0</v>
      </c>
      <c r="BF78" s="32">
        <f t="shared" si="24"/>
        <v>0</v>
      </c>
      <c r="BG78" s="33"/>
      <c r="BH78" s="32">
        <f t="shared" si="40"/>
        <v>0</v>
      </c>
      <c r="BI78" s="32">
        <f t="shared" si="40"/>
        <v>0</v>
      </c>
      <c r="BJ78" s="32">
        <f t="shared" si="40"/>
        <v>0</v>
      </c>
      <c r="BL78" s="32">
        <f t="shared" si="41"/>
        <v>0</v>
      </c>
      <c r="BM78" s="32">
        <f t="shared" si="41"/>
        <v>0</v>
      </c>
      <c r="BN78" s="32">
        <f t="shared" si="41"/>
        <v>0</v>
      </c>
      <c r="BP78" s="32">
        <f t="shared" si="42"/>
        <v>0</v>
      </c>
      <c r="BQ78" s="32">
        <f t="shared" si="42"/>
        <v>0</v>
      </c>
      <c r="BR78" s="32">
        <f t="shared" si="42"/>
        <v>0</v>
      </c>
      <c r="BT78" s="32">
        <f t="shared" si="43"/>
        <v>0</v>
      </c>
      <c r="BU78" s="32">
        <f t="shared" si="43"/>
        <v>0</v>
      </c>
      <c r="BV78" s="32">
        <f t="shared" si="43"/>
        <v>0</v>
      </c>
      <c r="BX78" s="3">
        <v>0</v>
      </c>
      <c r="BY78" s="3">
        <v>0</v>
      </c>
      <c r="BZ78" s="3">
        <v>0</v>
      </c>
    </row>
    <row r="79" spans="1:78" x14ac:dyDescent="0.2">
      <c r="A79" s="207"/>
      <c r="B79" s="207"/>
      <c r="C79" s="34" t="s">
        <v>105</v>
      </c>
      <c r="D79" s="25">
        <v>1854</v>
      </c>
      <c r="E79" s="25">
        <v>4071</v>
      </c>
      <c r="F79" s="25">
        <v>3558</v>
      </c>
      <c r="G79" s="26"/>
      <c r="H79" s="27">
        <v>17</v>
      </c>
      <c r="I79" s="27">
        <v>13</v>
      </c>
      <c r="J79" s="27">
        <v>14</v>
      </c>
      <c r="K79" s="26"/>
      <c r="L79" s="28">
        <f t="shared" si="46"/>
        <v>13447.2474</v>
      </c>
      <c r="M79" s="28">
        <f t="shared" si="46"/>
        <v>33422.502899999999</v>
      </c>
      <c r="N79" s="28">
        <f t="shared" si="46"/>
        <v>34335.411599999999</v>
      </c>
      <c r="P79" s="28">
        <f t="shared" si="47"/>
        <v>123.3027</v>
      </c>
      <c r="Q79" s="28">
        <f t="shared" si="47"/>
        <v>106.72869999999999</v>
      </c>
      <c r="R79" s="28">
        <f t="shared" si="47"/>
        <v>135.1028</v>
      </c>
      <c r="T79" s="29">
        <v>1158</v>
      </c>
      <c r="U79" s="29">
        <v>3494</v>
      </c>
      <c r="V79" s="29">
        <v>2894</v>
      </c>
      <c r="X79" s="30">
        <v>237</v>
      </c>
      <c r="Y79" s="30">
        <v>295</v>
      </c>
      <c r="Z79" s="30">
        <v>403</v>
      </c>
      <c r="AB79" s="28">
        <f t="shared" si="38"/>
        <v>8399.0897999999997</v>
      </c>
      <c r="AC79" s="28">
        <f t="shared" si="38"/>
        <v>28685.390599999999</v>
      </c>
      <c r="AD79" s="28">
        <f t="shared" si="38"/>
        <v>27927.678799999998</v>
      </c>
      <c r="AF79" s="28">
        <f t="shared" si="22"/>
        <v>1718.9847</v>
      </c>
      <c r="AG79" s="28">
        <f t="shared" si="22"/>
        <v>2421.9204999999997</v>
      </c>
      <c r="AH79" s="28">
        <f t="shared" si="22"/>
        <v>3889.0306</v>
      </c>
      <c r="AJ79" s="28">
        <f t="shared" si="28"/>
        <v>12806.902285714285</v>
      </c>
      <c r="AK79" s="28">
        <f t="shared" si="28"/>
        <v>31830.955142857139</v>
      </c>
      <c r="AL79" s="28">
        <f t="shared" si="28"/>
        <v>32700.392</v>
      </c>
      <c r="AN79" s="28">
        <f t="shared" si="39"/>
        <v>1718.9847</v>
      </c>
      <c r="AO79" s="28">
        <f t="shared" si="39"/>
        <v>2421.9204999999997</v>
      </c>
      <c r="AP79" s="28">
        <f t="shared" si="39"/>
        <v>3889.0306</v>
      </c>
      <c r="AR79" s="31"/>
      <c r="AS79" s="31"/>
      <c r="AT79" s="31"/>
      <c r="AV79" s="31"/>
      <c r="AW79" s="31"/>
      <c r="AX79" s="31"/>
      <c r="AZ79" s="32">
        <f t="shared" si="23"/>
        <v>-4407.8124857142848</v>
      </c>
      <c r="BA79" s="32">
        <f t="shared" si="23"/>
        <v>-3145.5645428571406</v>
      </c>
      <c r="BB79" s="32">
        <f t="shared" si="23"/>
        <v>-4772.713200000002</v>
      </c>
      <c r="BD79" s="32">
        <f t="shared" si="24"/>
        <v>1595.682</v>
      </c>
      <c r="BE79" s="32">
        <f t="shared" si="24"/>
        <v>2315.1917999999996</v>
      </c>
      <c r="BF79" s="32">
        <f t="shared" si="24"/>
        <v>3753.9277999999999</v>
      </c>
      <c r="BG79" s="33"/>
      <c r="BH79" s="32">
        <f t="shared" si="40"/>
        <v>-2812.130485714285</v>
      </c>
      <c r="BI79" s="32">
        <f t="shared" si="40"/>
        <v>-830.37274285714102</v>
      </c>
      <c r="BJ79" s="32">
        <f t="shared" si="40"/>
        <v>-1018.785400000002</v>
      </c>
      <c r="BL79" s="32">
        <f t="shared" si="41"/>
        <v>-5048.1576000000005</v>
      </c>
      <c r="BM79" s="32">
        <f t="shared" si="41"/>
        <v>-4737.1123000000007</v>
      </c>
      <c r="BN79" s="32">
        <f t="shared" si="41"/>
        <v>-6407.7328000000016</v>
      </c>
      <c r="BP79" s="32">
        <f t="shared" si="42"/>
        <v>1595.682</v>
      </c>
      <c r="BQ79" s="32">
        <f t="shared" si="42"/>
        <v>2315.1917999999996</v>
      </c>
      <c r="BR79" s="32">
        <f t="shared" si="42"/>
        <v>3753.9277999999999</v>
      </c>
      <c r="BT79" s="32">
        <f t="shared" si="43"/>
        <v>-3452.4756000000007</v>
      </c>
      <c r="BU79" s="32">
        <f t="shared" si="43"/>
        <v>-2421.9205000000011</v>
      </c>
      <c r="BV79" s="32">
        <f t="shared" si="43"/>
        <v>-2653.8050000000017</v>
      </c>
      <c r="BX79" s="3">
        <v>0</v>
      </c>
      <c r="BY79" s="3">
        <v>0</v>
      </c>
      <c r="BZ79" s="3">
        <v>0</v>
      </c>
    </row>
    <row r="80" spans="1:78" x14ac:dyDescent="0.2">
      <c r="A80" s="207"/>
      <c r="B80" s="207"/>
      <c r="C80" s="34" t="s">
        <v>106</v>
      </c>
      <c r="D80" s="35">
        <v>-9999999</v>
      </c>
      <c r="E80" s="27">
        <v>0</v>
      </c>
      <c r="F80" s="27">
        <v>0</v>
      </c>
      <c r="G80" s="26"/>
      <c r="H80" s="35">
        <v>-9999999</v>
      </c>
      <c r="I80" s="27">
        <v>0</v>
      </c>
      <c r="J80" s="27">
        <v>0</v>
      </c>
      <c r="K80" s="26"/>
      <c r="L80" s="28">
        <f t="shared" ref="L80:N87" si="48">+AB80</f>
        <v>14.5062</v>
      </c>
      <c r="M80" s="28">
        <f>+E80*M$5</f>
        <v>0</v>
      </c>
      <c r="N80" s="28">
        <f>+F80*N$5</f>
        <v>0</v>
      </c>
      <c r="P80" s="28">
        <f t="shared" ref="P80:R87" si="49">+AF80</f>
        <v>79.784099999999995</v>
      </c>
      <c r="Q80" s="28">
        <f>+I80*Q$5</f>
        <v>0</v>
      </c>
      <c r="R80" s="28">
        <f>+J80*R$5</f>
        <v>0</v>
      </c>
      <c r="T80" s="42">
        <v>2</v>
      </c>
      <c r="U80" s="42">
        <v>3</v>
      </c>
      <c r="V80" s="42">
        <v>0</v>
      </c>
      <c r="X80" s="43">
        <v>11</v>
      </c>
      <c r="Y80" s="43">
        <v>7</v>
      </c>
      <c r="Z80" s="43">
        <v>12</v>
      </c>
      <c r="AB80" s="28">
        <f t="shared" si="38"/>
        <v>14.5062</v>
      </c>
      <c r="AC80" s="28">
        <f t="shared" si="38"/>
        <v>24.6297</v>
      </c>
      <c r="AD80" s="28">
        <f t="shared" si="38"/>
        <v>0</v>
      </c>
      <c r="AF80" s="28">
        <f t="shared" si="22"/>
        <v>79.784099999999995</v>
      </c>
      <c r="AG80" s="28">
        <f t="shared" si="22"/>
        <v>57.469299999999997</v>
      </c>
      <c r="AH80" s="28">
        <f t="shared" si="22"/>
        <v>115.80240000000001</v>
      </c>
      <c r="AJ80" s="28">
        <f t="shared" si="28"/>
        <v>13.815428571428571</v>
      </c>
      <c r="AK80" s="28">
        <f t="shared" si="28"/>
        <v>0</v>
      </c>
      <c r="AL80" s="28">
        <f t="shared" si="28"/>
        <v>0</v>
      </c>
      <c r="AN80" s="28">
        <f t="shared" si="39"/>
        <v>79.784099999999995</v>
      </c>
      <c r="AO80" s="28">
        <f t="shared" si="39"/>
        <v>57.469299999999997</v>
      </c>
      <c r="AP80" s="28">
        <f t="shared" si="39"/>
        <v>115.80240000000001</v>
      </c>
      <c r="AR80" s="31"/>
      <c r="AS80" s="31"/>
      <c r="AT80" s="31"/>
      <c r="AV80" s="31"/>
      <c r="AW80" s="31"/>
      <c r="AX80" s="31"/>
      <c r="AZ80" s="32">
        <f t="shared" si="23"/>
        <v>0</v>
      </c>
      <c r="BA80" s="32">
        <f t="shared" si="23"/>
        <v>24.6297</v>
      </c>
      <c r="BB80" s="32">
        <f t="shared" si="23"/>
        <v>0</v>
      </c>
      <c r="BD80" s="32">
        <f t="shared" si="24"/>
        <v>0</v>
      </c>
      <c r="BE80" s="32">
        <f t="shared" si="24"/>
        <v>57.469299999999997</v>
      </c>
      <c r="BF80" s="32">
        <f t="shared" si="24"/>
        <v>115.80240000000001</v>
      </c>
      <c r="BG80" s="33"/>
      <c r="BH80" s="32">
        <f t="shared" si="40"/>
        <v>0</v>
      </c>
      <c r="BI80" s="32">
        <f t="shared" si="40"/>
        <v>82.09899999999999</v>
      </c>
      <c r="BJ80" s="32">
        <f t="shared" si="40"/>
        <v>115.80240000000001</v>
      </c>
      <c r="BL80" s="32">
        <f t="shared" si="41"/>
        <v>0</v>
      </c>
      <c r="BM80" s="32">
        <f t="shared" si="41"/>
        <v>24.6297</v>
      </c>
      <c r="BN80" s="32">
        <f t="shared" si="41"/>
        <v>0</v>
      </c>
      <c r="BP80" s="32">
        <f t="shared" si="42"/>
        <v>0</v>
      </c>
      <c r="BQ80" s="32">
        <f t="shared" si="42"/>
        <v>57.469299999999997</v>
      </c>
      <c r="BR80" s="32">
        <f t="shared" si="42"/>
        <v>115.80240000000001</v>
      </c>
      <c r="BT80" s="32">
        <f t="shared" si="43"/>
        <v>0</v>
      </c>
      <c r="BU80" s="32">
        <f t="shared" si="43"/>
        <v>82.09899999999999</v>
      </c>
      <c r="BV80" s="32">
        <f t="shared" si="43"/>
        <v>115.80240000000001</v>
      </c>
      <c r="BX80" s="3">
        <v>0</v>
      </c>
      <c r="BY80" s="3">
        <v>0</v>
      </c>
      <c r="BZ80" s="3">
        <v>0</v>
      </c>
    </row>
    <row r="81" spans="1:78" x14ac:dyDescent="0.2">
      <c r="A81" s="207"/>
      <c r="B81" s="207"/>
      <c r="C81" s="34" t="s">
        <v>107</v>
      </c>
      <c r="D81" s="35">
        <v>-9999999</v>
      </c>
      <c r="E81" s="35">
        <v>-9999999</v>
      </c>
      <c r="F81" s="35">
        <v>-9999999</v>
      </c>
      <c r="G81" s="26"/>
      <c r="H81" s="35">
        <v>-9999999</v>
      </c>
      <c r="I81" s="35">
        <v>-9999999</v>
      </c>
      <c r="J81" s="35">
        <v>-9999999</v>
      </c>
      <c r="K81" s="26"/>
      <c r="L81" s="28">
        <f t="shared" si="48"/>
        <v>33683.396399999998</v>
      </c>
      <c r="M81" s="28">
        <f t="shared" si="48"/>
        <v>33997.195899999999</v>
      </c>
      <c r="N81" s="28">
        <f t="shared" si="48"/>
        <v>41167.753199999999</v>
      </c>
      <c r="P81" s="28">
        <f t="shared" si="49"/>
        <v>2168.6768999999999</v>
      </c>
      <c r="Q81" s="28">
        <f t="shared" si="49"/>
        <v>1707.6591999999998</v>
      </c>
      <c r="R81" s="28">
        <f t="shared" si="49"/>
        <v>5500.6139999999996</v>
      </c>
      <c r="T81" s="29">
        <v>4644</v>
      </c>
      <c r="U81" s="29">
        <v>4141</v>
      </c>
      <c r="V81" s="29">
        <v>4266</v>
      </c>
      <c r="W81" s="44"/>
      <c r="X81" s="30">
        <v>299</v>
      </c>
      <c r="Y81" s="30">
        <v>208</v>
      </c>
      <c r="Z81" s="30">
        <v>570</v>
      </c>
      <c r="AB81" s="28">
        <f t="shared" si="38"/>
        <v>33683.396399999998</v>
      </c>
      <c r="AC81" s="28">
        <f t="shared" si="38"/>
        <v>33997.195899999999</v>
      </c>
      <c r="AD81" s="28">
        <f t="shared" si="38"/>
        <v>41167.753199999999</v>
      </c>
      <c r="AF81" s="28">
        <f t="shared" si="22"/>
        <v>2168.6768999999999</v>
      </c>
      <c r="AG81" s="28">
        <f t="shared" si="22"/>
        <v>1707.6591999999998</v>
      </c>
      <c r="AH81" s="28">
        <f t="shared" si="22"/>
        <v>5500.6139999999996</v>
      </c>
      <c r="AJ81" s="28">
        <f t="shared" si="28"/>
        <v>32079.425142857141</v>
      </c>
      <c r="AK81" s="28">
        <f t="shared" si="28"/>
        <v>32378.281809523807</v>
      </c>
      <c r="AL81" s="28">
        <f t="shared" si="28"/>
        <v>39207.383999999998</v>
      </c>
      <c r="AN81" s="28">
        <f t="shared" si="39"/>
        <v>2168.6768999999999</v>
      </c>
      <c r="AO81" s="28">
        <f t="shared" si="39"/>
        <v>1707.6591999999998</v>
      </c>
      <c r="AP81" s="28">
        <f t="shared" si="39"/>
        <v>5500.6139999999996</v>
      </c>
      <c r="AR81" s="31"/>
      <c r="AS81" s="31"/>
      <c r="AT81" s="31"/>
      <c r="AV81" s="31"/>
      <c r="AW81" s="31"/>
      <c r="AX81" s="31"/>
      <c r="AZ81" s="32">
        <f t="shared" si="23"/>
        <v>0</v>
      </c>
      <c r="BA81" s="32">
        <f t="shared" si="23"/>
        <v>0</v>
      </c>
      <c r="BB81" s="32">
        <f t="shared" si="23"/>
        <v>0</v>
      </c>
      <c r="BD81" s="32">
        <f t="shared" si="24"/>
        <v>0</v>
      </c>
      <c r="BE81" s="32">
        <f t="shared" si="24"/>
        <v>0</v>
      </c>
      <c r="BF81" s="32">
        <f t="shared" si="24"/>
        <v>0</v>
      </c>
      <c r="BG81" s="33"/>
      <c r="BH81" s="32">
        <f t="shared" si="40"/>
        <v>0</v>
      </c>
      <c r="BI81" s="32">
        <f t="shared" si="40"/>
        <v>0</v>
      </c>
      <c r="BJ81" s="32">
        <f t="shared" si="40"/>
        <v>0</v>
      </c>
      <c r="BL81" s="32">
        <f t="shared" si="41"/>
        <v>0</v>
      </c>
      <c r="BM81" s="32">
        <f t="shared" si="41"/>
        <v>0</v>
      </c>
      <c r="BN81" s="32">
        <f t="shared" si="41"/>
        <v>0</v>
      </c>
      <c r="BP81" s="32">
        <f t="shared" si="42"/>
        <v>0</v>
      </c>
      <c r="BQ81" s="32">
        <f t="shared" si="42"/>
        <v>0</v>
      </c>
      <c r="BR81" s="32">
        <f t="shared" si="42"/>
        <v>0</v>
      </c>
      <c r="BT81" s="32">
        <f t="shared" si="43"/>
        <v>0</v>
      </c>
      <c r="BU81" s="32">
        <f t="shared" si="43"/>
        <v>0</v>
      </c>
      <c r="BV81" s="32">
        <f t="shared" si="43"/>
        <v>0</v>
      </c>
      <c r="BX81" s="3">
        <v>0</v>
      </c>
      <c r="BY81" s="3">
        <v>0</v>
      </c>
      <c r="BZ81" s="3">
        <v>0</v>
      </c>
    </row>
    <row r="82" spans="1:78" x14ac:dyDescent="0.2">
      <c r="A82" s="207"/>
      <c r="B82" s="207"/>
      <c r="C82" s="41" t="s">
        <v>108</v>
      </c>
      <c r="D82" s="51"/>
      <c r="E82" s="51"/>
      <c r="F82" s="51"/>
      <c r="G82" s="52"/>
      <c r="H82" s="51"/>
      <c r="I82" s="51"/>
      <c r="J82" s="51"/>
      <c r="L82" s="28">
        <f t="shared" si="48"/>
        <v>0</v>
      </c>
      <c r="M82" s="28">
        <f t="shared" si="48"/>
        <v>0</v>
      </c>
      <c r="N82" s="28">
        <f t="shared" si="48"/>
        <v>0</v>
      </c>
      <c r="P82" s="28">
        <f t="shared" si="49"/>
        <v>0</v>
      </c>
      <c r="Q82" s="28">
        <f t="shared" si="49"/>
        <v>0</v>
      </c>
      <c r="R82" s="28">
        <f t="shared" si="49"/>
        <v>0</v>
      </c>
      <c r="T82" s="42"/>
      <c r="U82" s="42"/>
      <c r="V82" s="42"/>
      <c r="X82" s="43"/>
      <c r="Y82" s="43"/>
      <c r="Z82" s="43"/>
      <c r="AB82" s="28">
        <f t="shared" si="38"/>
        <v>0</v>
      </c>
      <c r="AC82" s="28">
        <f t="shared" si="38"/>
        <v>0</v>
      </c>
      <c r="AD82" s="28">
        <f t="shared" si="38"/>
        <v>0</v>
      </c>
      <c r="AF82" s="28">
        <f t="shared" si="22"/>
        <v>0</v>
      </c>
      <c r="AG82" s="28">
        <f t="shared" si="22"/>
        <v>0</v>
      </c>
      <c r="AH82" s="28">
        <f t="shared" si="22"/>
        <v>0</v>
      </c>
      <c r="AJ82" s="28">
        <f t="shared" si="28"/>
        <v>0</v>
      </c>
      <c r="AK82" s="28">
        <f t="shared" si="28"/>
        <v>0</v>
      </c>
      <c r="AL82" s="28">
        <f t="shared" si="28"/>
        <v>0</v>
      </c>
      <c r="AN82" s="28">
        <f t="shared" si="39"/>
        <v>0</v>
      </c>
      <c r="AO82" s="28">
        <f t="shared" si="39"/>
        <v>0</v>
      </c>
      <c r="AP82" s="28">
        <f t="shared" si="39"/>
        <v>0</v>
      </c>
      <c r="AR82" s="31"/>
      <c r="AS82" s="31"/>
      <c r="AT82" s="31"/>
      <c r="AV82" s="31"/>
      <c r="AW82" s="31"/>
      <c r="AX82" s="31"/>
      <c r="AZ82" s="32">
        <f t="shared" si="23"/>
        <v>0</v>
      </c>
      <c r="BA82" s="32">
        <f t="shared" si="23"/>
        <v>0</v>
      </c>
      <c r="BB82" s="32">
        <f t="shared" si="23"/>
        <v>0</v>
      </c>
      <c r="BD82" s="32">
        <f t="shared" si="24"/>
        <v>0</v>
      </c>
      <c r="BE82" s="32">
        <f t="shared" si="24"/>
        <v>0</v>
      </c>
      <c r="BF82" s="32">
        <f t="shared" si="24"/>
        <v>0</v>
      </c>
      <c r="BG82" s="33"/>
      <c r="BH82" s="32">
        <f t="shared" si="40"/>
        <v>0</v>
      </c>
      <c r="BI82" s="32">
        <f t="shared" si="40"/>
        <v>0</v>
      </c>
      <c r="BJ82" s="32">
        <f t="shared" si="40"/>
        <v>0</v>
      </c>
      <c r="BL82" s="32">
        <f t="shared" si="41"/>
        <v>0</v>
      </c>
      <c r="BM82" s="32">
        <f t="shared" si="41"/>
        <v>0</v>
      </c>
      <c r="BN82" s="32">
        <f t="shared" si="41"/>
        <v>0</v>
      </c>
      <c r="BP82" s="32">
        <f t="shared" si="42"/>
        <v>0</v>
      </c>
      <c r="BQ82" s="32">
        <f t="shared" si="42"/>
        <v>0</v>
      </c>
      <c r="BR82" s="32">
        <f t="shared" si="42"/>
        <v>0</v>
      </c>
      <c r="BT82" s="32">
        <f t="shared" si="43"/>
        <v>0</v>
      </c>
      <c r="BU82" s="32">
        <f t="shared" si="43"/>
        <v>0</v>
      </c>
      <c r="BV82" s="32">
        <f t="shared" si="43"/>
        <v>0</v>
      </c>
      <c r="BX82" s="3">
        <v>0</v>
      </c>
      <c r="BY82" s="3">
        <v>0</v>
      </c>
      <c r="BZ82" s="3">
        <v>0</v>
      </c>
    </row>
    <row r="83" spans="1:78" x14ac:dyDescent="0.2">
      <c r="A83" s="207"/>
      <c r="B83" s="207"/>
      <c r="C83" s="34" t="s">
        <v>109</v>
      </c>
      <c r="D83" s="25">
        <v>37</v>
      </c>
      <c r="E83" s="35">
        <v>-9999999</v>
      </c>
      <c r="F83" s="35">
        <v>-9999999</v>
      </c>
      <c r="G83" s="26"/>
      <c r="H83" s="27">
        <v>0</v>
      </c>
      <c r="I83" s="35">
        <v>-9999999</v>
      </c>
      <c r="J83" s="35">
        <v>-9999999</v>
      </c>
      <c r="K83" s="26"/>
      <c r="L83" s="28">
        <f>+D83*L$5</f>
        <v>268.36469999999997</v>
      </c>
      <c r="M83" s="28">
        <f t="shared" si="48"/>
        <v>697.8415</v>
      </c>
      <c r="N83" s="28">
        <f t="shared" si="48"/>
        <v>193.00399999999999</v>
      </c>
      <c r="P83" s="28">
        <f>+H83*P$5</f>
        <v>0</v>
      </c>
      <c r="Q83" s="28">
        <f t="shared" si="49"/>
        <v>32.839599999999997</v>
      </c>
      <c r="R83" s="28">
        <f t="shared" si="49"/>
        <v>19.3004</v>
      </c>
      <c r="T83" s="29">
        <v>100</v>
      </c>
      <c r="U83" s="29">
        <v>85</v>
      </c>
      <c r="V83" s="29">
        <v>20</v>
      </c>
      <c r="X83" s="30">
        <v>16</v>
      </c>
      <c r="Y83" s="30">
        <v>4</v>
      </c>
      <c r="Z83" s="30">
        <v>2</v>
      </c>
      <c r="AB83" s="28">
        <f t="shared" si="38"/>
        <v>725.31</v>
      </c>
      <c r="AC83" s="28">
        <f t="shared" si="38"/>
        <v>697.8415</v>
      </c>
      <c r="AD83" s="28">
        <f t="shared" si="38"/>
        <v>193.00399999999999</v>
      </c>
      <c r="AF83" s="28">
        <f t="shared" si="22"/>
        <v>116.0496</v>
      </c>
      <c r="AG83" s="28">
        <f t="shared" si="22"/>
        <v>32.839599999999997</v>
      </c>
      <c r="AH83" s="28">
        <f t="shared" si="22"/>
        <v>19.3004</v>
      </c>
      <c r="AJ83" s="28">
        <f t="shared" si="28"/>
        <v>255.58542857142854</v>
      </c>
      <c r="AK83" s="28">
        <f t="shared" si="28"/>
        <v>664.61095238095231</v>
      </c>
      <c r="AL83" s="28">
        <f t="shared" si="28"/>
        <v>183.8133333333333</v>
      </c>
      <c r="AN83" s="28">
        <f t="shared" si="39"/>
        <v>116.0496</v>
      </c>
      <c r="AO83" s="28">
        <f t="shared" si="39"/>
        <v>32.839599999999997</v>
      </c>
      <c r="AP83" s="28">
        <f t="shared" si="39"/>
        <v>19.3004</v>
      </c>
      <c r="AR83" s="31"/>
      <c r="AS83" s="31"/>
      <c r="AT83" s="31"/>
      <c r="AV83" s="31"/>
      <c r="AW83" s="31"/>
      <c r="AX83" s="31"/>
      <c r="AZ83" s="32">
        <f t="shared" si="23"/>
        <v>469.72457142857138</v>
      </c>
      <c r="BA83" s="32">
        <f t="shared" si="23"/>
        <v>0</v>
      </c>
      <c r="BB83" s="32">
        <f t="shared" si="23"/>
        <v>0</v>
      </c>
      <c r="BD83" s="32">
        <f t="shared" si="24"/>
        <v>116.0496</v>
      </c>
      <c r="BE83" s="32">
        <f t="shared" si="24"/>
        <v>0</v>
      </c>
      <c r="BF83" s="32">
        <f t="shared" si="24"/>
        <v>0</v>
      </c>
      <c r="BG83" s="33"/>
      <c r="BH83" s="32">
        <f t="shared" si="40"/>
        <v>585.77417142857144</v>
      </c>
      <c r="BI83" s="32">
        <f t="shared" si="40"/>
        <v>0</v>
      </c>
      <c r="BJ83" s="32">
        <f t="shared" si="40"/>
        <v>0</v>
      </c>
      <c r="BL83" s="32">
        <f t="shared" si="41"/>
        <v>456.94529999999997</v>
      </c>
      <c r="BM83" s="32">
        <f t="shared" si="41"/>
        <v>0</v>
      </c>
      <c r="BN83" s="32">
        <f t="shared" si="41"/>
        <v>0</v>
      </c>
      <c r="BP83" s="32">
        <f t="shared" si="42"/>
        <v>116.0496</v>
      </c>
      <c r="BQ83" s="32">
        <f t="shared" si="42"/>
        <v>0</v>
      </c>
      <c r="BR83" s="32">
        <f t="shared" si="42"/>
        <v>0</v>
      </c>
      <c r="BT83" s="32">
        <f t="shared" si="43"/>
        <v>572.99489999999992</v>
      </c>
      <c r="BU83" s="32">
        <f t="shared" si="43"/>
        <v>0</v>
      </c>
      <c r="BV83" s="32">
        <f t="shared" si="43"/>
        <v>0</v>
      </c>
      <c r="BX83" s="3">
        <v>0</v>
      </c>
      <c r="BY83" s="3">
        <v>0</v>
      </c>
      <c r="BZ83" s="3">
        <v>0</v>
      </c>
    </row>
    <row r="84" spans="1:78" x14ac:dyDescent="0.2">
      <c r="A84" s="207"/>
      <c r="B84" s="207"/>
      <c r="C84" s="34" t="s">
        <v>110</v>
      </c>
      <c r="D84" s="35">
        <v>-9999999</v>
      </c>
      <c r="E84" s="35">
        <v>-9999999</v>
      </c>
      <c r="F84" s="35">
        <v>-9999999</v>
      </c>
      <c r="G84" s="26"/>
      <c r="H84" s="35">
        <v>-9999999</v>
      </c>
      <c r="I84" s="35">
        <v>-9999999</v>
      </c>
      <c r="J84" s="35">
        <v>-9999999</v>
      </c>
      <c r="K84" s="26"/>
      <c r="L84" s="28">
        <f>+AB84</f>
        <v>660.03210000000001</v>
      </c>
      <c r="M84" s="28">
        <f t="shared" si="48"/>
        <v>2947.3540999999996</v>
      </c>
      <c r="N84" s="28">
        <f t="shared" si="48"/>
        <v>1968.6407999999999</v>
      </c>
      <c r="P84" s="28">
        <f>+AF84</f>
        <v>145.06200000000001</v>
      </c>
      <c r="Q84" s="28">
        <f t="shared" si="49"/>
        <v>8.2098999999999993</v>
      </c>
      <c r="R84" s="28">
        <f t="shared" si="49"/>
        <v>57.901200000000003</v>
      </c>
      <c r="T84" s="29">
        <v>91</v>
      </c>
      <c r="U84" s="29">
        <v>359</v>
      </c>
      <c r="V84" s="29">
        <v>204</v>
      </c>
      <c r="X84" s="30">
        <v>20</v>
      </c>
      <c r="Y84" s="30">
        <v>1</v>
      </c>
      <c r="Z84" s="30">
        <v>6</v>
      </c>
      <c r="AB84" s="28">
        <f t="shared" si="38"/>
        <v>660.03210000000001</v>
      </c>
      <c r="AC84" s="28">
        <f t="shared" si="38"/>
        <v>2947.3540999999996</v>
      </c>
      <c r="AD84" s="28">
        <f t="shared" si="38"/>
        <v>1968.6407999999999</v>
      </c>
      <c r="AF84" s="28">
        <f t="shared" si="22"/>
        <v>145.06200000000001</v>
      </c>
      <c r="AG84" s="28">
        <f t="shared" si="22"/>
        <v>8.2098999999999993</v>
      </c>
      <c r="AH84" s="28">
        <f t="shared" si="22"/>
        <v>57.901200000000003</v>
      </c>
      <c r="AJ84" s="28">
        <f t="shared" si="28"/>
        <v>628.60199999999998</v>
      </c>
      <c r="AK84" s="28">
        <f t="shared" si="28"/>
        <v>2807.0039047619043</v>
      </c>
      <c r="AL84" s="28">
        <f t="shared" si="28"/>
        <v>1874.8959999999997</v>
      </c>
      <c r="AN84" s="28">
        <f t="shared" si="39"/>
        <v>145.06200000000001</v>
      </c>
      <c r="AO84" s="28">
        <f t="shared" si="39"/>
        <v>8.2098999999999993</v>
      </c>
      <c r="AP84" s="28">
        <f t="shared" si="39"/>
        <v>57.901200000000003</v>
      </c>
      <c r="AR84" s="31"/>
      <c r="AS84" s="31"/>
      <c r="AT84" s="31"/>
      <c r="AV84" s="31"/>
      <c r="AW84" s="31"/>
      <c r="AX84" s="31"/>
      <c r="AZ84" s="32">
        <f t="shared" si="23"/>
        <v>0</v>
      </c>
      <c r="BA84" s="32">
        <f t="shared" si="23"/>
        <v>0</v>
      </c>
      <c r="BB84" s="32">
        <f t="shared" si="23"/>
        <v>0</v>
      </c>
      <c r="BD84" s="32">
        <f t="shared" si="24"/>
        <v>0</v>
      </c>
      <c r="BE84" s="32">
        <f t="shared" si="24"/>
        <v>0</v>
      </c>
      <c r="BF84" s="32">
        <f t="shared" si="24"/>
        <v>0</v>
      </c>
      <c r="BG84" s="33"/>
      <c r="BH84" s="32">
        <f t="shared" si="40"/>
        <v>0</v>
      </c>
      <c r="BI84" s="32">
        <f t="shared" si="40"/>
        <v>0</v>
      </c>
      <c r="BJ84" s="32">
        <f t="shared" si="40"/>
        <v>0</v>
      </c>
      <c r="BL84" s="32">
        <f t="shared" si="41"/>
        <v>0</v>
      </c>
      <c r="BM84" s="32">
        <f t="shared" si="41"/>
        <v>0</v>
      </c>
      <c r="BN84" s="32">
        <f t="shared" si="41"/>
        <v>0</v>
      </c>
      <c r="BP84" s="32">
        <f t="shared" si="42"/>
        <v>0</v>
      </c>
      <c r="BQ84" s="32">
        <f t="shared" si="42"/>
        <v>0</v>
      </c>
      <c r="BR84" s="32">
        <f t="shared" si="42"/>
        <v>0</v>
      </c>
      <c r="BT84" s="32">
        <f t="shared" si="43"/>
        <v>0</v>
      </c>
      <c r="BU84" s="32">
        <f t="shared" si="43"/>
        <v>0</v>
      </c>
      <c r="BV84" s="32">
        <f t="shared" si="43"/>
        <v>0</v>
      </c>
      <c r="BX84" s="3">
        <v>0</v>
      </c>
      <c r="BY84" s="3">
        <v>0</v>
      </c>
      <c r="BZ84" s="3">
        <v>0</v>
      </c>
    </row>
    <row r="85" spans="1:78" x14ac:dyDescent="0.2">
      <c r="A85" s="207"/>
      <c r="B85" s="207"/>
      <c r="C85" s="34" t="s">
        <v>111</v>
      </c>
      <c r="D85" s="25">
        <v>64</v>
      </c>
      <c r="E85" s="25">
        <v>41</v>
      </c>
      <c r="F85" s="35">
        <v>-9999999</v>
      </c>
      <c r="G85" s="26"/>
      <c r="H85" s="27">
        <v>51</v>
      </c>
      <c r="I85" s="27">
        <v>0</v>
      </c>
      <c r="J85" s="35">
        <v>-9999999</v>
      </c>
      <c r="K85" s="26"/>
      <c r="L85" s="28">
        <f>+D85*L$5</f>
        <v>464.19839999999999</v>
      </c>
      <c r="M85" s="28">
        <f>+E85*M$5</f>
        <v>336.60589999999996</v>
      </c>
      <c r="N85" s="28">
        <f t="shared" si="48"/>
        <v>1515.0814</v>
      </c>
      <c r="P85" s="28">
        <f>+H85*P$5</f>
        <v>369.90809999999999</v>
      </c>
      <c r="Q85" s="28">
        <f>+I85*Q$5</f>
        <v>0</v>
      </c>
      <c r="R85" s="28">
        <f t="shared" si="49"/>
        <v>86.851799999999997</v>
      </c>
      <c r="T85" s="29">
        <v>89</v>
      </c>
      <c r="U85" s="29">
        <v>253</v>
      </c>
      <c r="V85" s="29">
        <v>157</v>
      </c>
      <c r="X85" s="30">
        <v>21</v>
      </c>
      <c r="Y85" s="30">
        <v>3</v>
      </c>
      <c r="Z85" s="30">
        <v>9</v>
      </c>
      <c r="AB85" s="28">
        <f t="shared" si="38"/>
        <v>645.52589999999998</v>
      </c>
      <c r="AC85" s="28">
        <f t="shared" si="38"/>
        <v>2077.1046999999999</v>
      </c>
      <c r="AD85" s="28">
        <f t="shared" si="38"/>
        <v>1515.0814</v>
      </c>
      <c r="AF85" s="28">
        <f t="shared" si="22"/>
        <v>152.3151</v>
      </c>
      <c r="AG85" s="28">
        <f t="shared" si="22"/>
        <v>24.6297</v>
      </c>
      <c r="AH85" s="28">
        <f t="shared" si="22"/>
        <v>86.851799999999997</v>
      </c>
      <c r="AJ85" s="28">
        <f t="shared" si="28"/>
        <v>442.09371428571427</v>
      </c>
      <c r="AK85" s="28">
        <f t="shared" si="28"/>
        <v>320.57704761904756</v>
      </c>
      <c r="AL85" s="28">
        <f t="shared" si="28"/>
        <v>1442.9346666666665</v>
      </c>
      <c r="AN85" s="28">
        <f t="shared" si="39"/>
        <v>152.3151</v>
      </c>
      <c r="AO85" s="28">
        <f t="shared" si="39"/>
        <v>24.6297</v>
      </c>
      <c r="AP85" s="28">
        <f t="shared" si="39"/>
        <v>86.851799999999997</v>
      </c>
      <c r="AR85" s="31"/>
      <c r="AS85" s="31"/>
      <c r="AT85" s="31"/>
      <c r="AV85" s="31"/>
      <c r="AW85" s="31"/>
      <c r="AX85" s="31"/>
      <c r="AZ85" s="32">
        <f t="shared" si="23"/>
        <v>203.43218571428571</v>
      </c>
      <c r="BA85" s="32">
        <f t="shared" si="23"/>
        <v>1756.5276523809523</v>
      </c>
      <c r="BB85" s="32">
        <f t="shared" si="23"/>
        <v>0</v>
      </c>
      <c r="BD85" s="32">
        <f t="shared" si="24"/>
        <v>-217.59299999999999</v>
      </c>
      <c r="BE85" s="32">
        <f t="shared" si="24"/>
        <v>24.6297</v>
      </c>
      <c r="BF85" s="32">
        <f t="shared" si="24"/>
        <v>0</v>
      </c>
      <c r="BG85" s="33"/>
      <c r="BH85" s="32">
        <f t="shared" si="40"/>
        <v>-14.160814285714281</v>
      </c>
      <c r="BI85" s="32">
        <f t="shared" si="40"/>
        <v>1781.1573523809523</v>
      </c>
      <c r="BJ85" s="32">
        <f t="shared" si="40"/>
        <v>0</v>
      </c>
      <c r="BL85" s="32">
        <f t="shared" si="41"/>
        <v>181.32749999999999</v>
      </c>
      <c r="BM85" s="32">
        <f t="shared" si="41"/>
        <v>1740.4987999999998</v>
      </c>
      <c r="BN85" s="32">
        <f t="shared" si="41"/>
        <v>0</v>
      </c>
      <c r="BP85" s="32">
        <f t="shared" si="42"/>
        <v>-217.59299999999999</v>
      </c>
      <c r="BQ85" s="32">
        <f t="shared" si="42"/>
        <v>24.6297</v>
      </c>
      <c r="BR85" s="32">
        <f t="shared" si="42"/>
        <v>0</v>
      </c>
      <c r="BT85" s="32">
        <f t="shared" si="43"/>
        <v>-36.265500000000003</v>
      </c>
      <c r="BU85" s="32">
        <f t="shared" si="43"/>
        <v>1765.1284999999998</v>
      </c>
      <c r="BV85" s="32">
        <f t="shared" si="43"/>
        <v>0</v>
      </c>
      <c r="BX85" s="3">
        <v>0</v>
      </c>
      <c r="BY85" s="3">
        <v>0</v>
      </c>
      <c r="BZ85" s="3">
        <v>0</v>
      </c>
    </row>
    <row r="86" spans="1:78" x14ac:dyDescent="0.2">
      <c r="A86" s="207"/>
      <c r="B86" s="207"/>
      <c r="C86" s="34" t="s">
        <v>112</v>
      </c>
      <c r="D86" s="35">
        <v>-9999999</v>
      </c>
      <c r="E86" s="35">
        <v>-9999999</v>
      </c>
      <c r="F86" s="35">
        <v>-9999999</v>
      </c>
      <c r="G86" s="26"/>
      <c r="H86" s="35">
        <v>-9999999</v>
      </c>
      <c r="I86" s="35">
        <v>-9999999</v>
      </c>
      <c r="J86" s="35">
        <v>-9999999</v>
      </c>
      <c r="K86" s="26"/>
      <c r="L86" s="28">
        <f>+AB86</f>
        <v>32240.029500000001</v>
      </c>
      <c r="M86" s="28">
        <f>+AC86</f>
        <v>128772.28149999998</v>
      </c>
      <c r="N86" s="28">
        <f t="shared" si="48"/>
        <v>173047.38639999999</v>
      </c>
      <c r="P86" s="28">
        <f>+AF86</f>
        <v>4141.5200999999997</v>
      </c>
      <c r="Q86" s="28">
        <f>+AG86</f>
        <v>9819.0403999999999</v>
      </c>
      <c r="R86" s="28">
        <f t="shared" si="49"/>
        <v>8607.9784</v>
      </c>
      <c r="T86" s="29">
        <v>4445</v>
      </c>
      <c r="U86" s="29">
        <v>15685</v>
      </c>
      <c r="V86" s="29">
        <v>17932</v>
      </c>
      <c r="X86" s="30">
        <v>571</v>
      </c>
      <c r="Y86" s="30">
        <v>1196</v>
      </c>
      <c r="Z86" s="30">
        <v>892</v>
      </c>
      <c r="AB86" s="28">
        <f t="shared" si="38"/>
        <v>32240.029500000001</v>
      </c>
      <c r="AC86" s="28">
        <f t="shared" si="38"/>
        <v>128772.28149999998</v>
      </c>
      <c r="AD86" s="28">
        <f t="shared" si="38"/>
        <v>173047.38639999999</v>
      </c>
      <c r="AF86" s="28">
        <f t="shared" si="22"/>
        <v>4141.5200999999997</v>
      </c>
      <c r="AG86" s="28">
        <f t="shared" si="22"/>
        <v>9819.0403999999999</v>
      </c>
      <c r="AH86" s="28">
        <f t="shared" si="22"/>
        <v>8607.9784</v>
      </c>
      <c r="AJ86" s="28">
        <f t="shared" si="28"/>
        <v>30704.79</v>
      </c>
      <c r="AK86" s="28">
        <f t="shared" si="28"/>
        <v>122640.26809523808</v>
      </c>
      <c r="AL86" s="28">
        <f t="shared" si="28"/>
        <v>164807.03466666664</v>
      </c>
      <c r="AN86" s="28">
        <f t="shared" si="39"/>
        <v>4141.5200999999997</v>
      </c>
      <c r="AO86" s="28">
        <f t="shared" si="39"/>
        <v>9819.0403999999999</v>
      </c>
      <c r="AP86" s="28">
        <f t="shared" si="39"/>
        <v>8607.9784</v>
      </c>
      <c r="AR86" s="31"/>
      <c r="AS86" s="31"/>
      <c r="AT86" s="31"/>
      <c r="AV86" s="31"/>
      <c r="AW86" s="31"/>
      <c r="AX86" s="31"/>
      <c r="AZ86" s="32">
        <f t="shared" si="23"/>
        <v>0</v>
      </c>
      <c r="BA86" s="32">
        <f t="shared" si="23"/>
        <v>0</v>
      </c>
      <c r="BB86" s="32">
        <f t="shared" si="23"/>
        <v>0</v>
      </c>
      <c r="BD86" s="32">
        <f t="shared" si="24"/>
        <v>0</v>
      </c>
      <c r="BE86" s="32">
        <f t="shared" si="24"/>
        <v>0</v>
      </c>
      <c r="BF86" s="32">
        <f t="shared" si="24"/>
        <v>0</v>
      </c>
      <c r="BG86" s="33"/>
      <c r="BH86" s="32">
        <f t="shared" si="40"/>
        <v>0</v>
      </c>
      <c r="BI86" s="32">
        <f t="shared" si="40"/>
        <v>0</v>
      </c>
      <c r="BJ86" s="32">
        <f t="shared" si="40"/>
        <v>0</v>
      </c>
      <c r="BL86" s="32">
        <f t="shared" si="41"/>
        <v>0</v>
      </c>
      <c r="BM86" s="32">
        <f t="shared" si="41"/>
        <v>0</v>
      </c>
      <c r="BN86" s="32">
        <f t="shared" si="41"/>
        <v>0</v>
      </c>
      <c r="BP86" s="32">
        <f t="shared" si="42"/>
        <v>0</v>
      </c>
      <c r="BQ86" s="32">
        <f t="shared" si="42"/>
        <v>0</v>
      </c>
      <c r="BR86" s="32">
        <f t="shared" si="42"/>
        <v>0</v>
      </c>
      <c r="BT86" s="32">
        <f t="shared" si="43"/>
        <v>0</v>
      </c>
      <c r="BU86" s="32">
        <f t="shared" si="43"/>
        <v>0</v>
      </c>
      <c r="BV86" s="32">
        <f t="shared" si="43"/>
        <v>0</v>
      </c>
      <c r="BX86" s="3">
        <v>0</v>
      </c>
      <c r="BY86" s="3">
        <v>0</v>
      </c>
      <c r="BZ86" s="3">
        <v>0</v>
      </c>
    </row>
    <row r="87" spans="1:78" x14ac:dyDescent="0.2">
      <c r="A87" s="207"/>
      <c r="B87" s="207"/>
      <c r="C87" s="34" t="s">
        <v>113</v>
      </c>
      <c r="D87" s="27">
        <v>0</v>
      </c>
      <c r="E87" s="27">
        <v>0</v>
      </c>
      <c r="F87" s="35">
        <v>-9999999</v>
      </c>
      <c r="G87" s="26"/>
      <c r="H87" s="27">
        <v>0</v>
      </c>
      <c r="I87" s="27">
        <v>0</v>
      </c>
      <c r="J87" s="35">
        <v>-9999999</v>
      </c>
      <c r="K87" s="26"/>
      <c r="L87" s="28">
        <f t="shared" ref="L87:N109" si="50">+D87*L$5</f>
        <v>0</v>
      </c>
      <c r="M87" s="28">
        <f t="shared" si="50"/>
        <v>0</v>
      </c>
      <c r="N87" s="28">
        <f t="shared" si="48"/>
        <v>1582.6328000000001</v>
      </c>
      <c r="P87" s="28">
        <f t="shared" ref="P87:R109" si="51">+H87*P$5</f>
        <v>0</v>
      </c>
      <c r="Q87" s="28">
        <f t="shared" si="51"/>
        <v>0</v>
      </c>
      <c r="R87" s="28">
        <f t="shared" si="49"/>
        <v>67.551400000000001</v>
      </c>
      <c r="T87" s="29">
        <v>1260</v>
      </c>
      <c r="U87" s="29">
        <v>41</v>
      </c>
      <c r="V87" s="29">
        <v>164</v>
      </c>
      <c r="X87" s="43">
        <v>18</v>
      </c>
      <c r="Y87" s="43">
        <v>11</v>
      </c>
      <c r="Z87" s="43">
        <v>7</v>
      </c>
      <c r="AB87" s="28">
        <f t="shared" si="38"/>
        <v>9138.905999999999</v>
      </c>
      <c r="AC87" s="28">
        <f t="shared" si="38"/>
        <v>336.60589999999996</v>
      </c>
      <c r="AD87" s="28">
        <f t="shared" si="38"/>
        <v>1582.6328000000001</v>
      </c>
      <c r="AF87" s="28">
        <f t="shared" si="22"/>
        <v>130.5558</v>
      </c>
      <c r="AG87" s="28">
        <f t="shared" si="22"/>
        <v>90.308899999999994</v>
      </c>
      <c r="AH87" s="28">
        <f t="shared" si="22"/>
        <v>67.551400000000001</v>
      </c>
      <c r="AJ87" s="28">
        <f t="shared" si="28"/>
        <v>0</v>
      </c>
      <c r="AK87" s="28">
        <f t="shared" si="28"/>
        <v>0</v>
      </c>
      <c r="AL87" s="28">
        <f t="shared" si="28"/>
        <v>1507.2693333333334</v>
      </c>
      <c r="AN87" s="28">
        <f t="shared" si="39"/>
        <v>130.5558</v>
      </c>
      <c r="AO87" s="28">
        <f t="shared" si="39"/>
        <v>90.308899999999994</v>
      </c>
      <c r="AP87" s="28">
        <f t="shared" si="39"/>
        <v>67.551400000000001</v>
      </c>
      <c r="AR87" s="31"/>
      <c r="AS87" s="31"/>
      <c r="AT87" s="31"/>
      <c r="AV87" s="31"/>
      <c r="AW87" s="31"/>
      <c r="AX87" s="31"/>
      <c r="AZ87" s="32">
        <f t="shared" si="23"/>
        <v>9138.905999999999</v>
      </c>
      <c r="BA87" s="32">
        <f t="shared" si="23"/>
        <v>336.60589999999996</v>
      </c>
      <c r="BB87" s="32">
        <f t="shared" si="23"/>
        <v>0</v>
      </c>
      <c r="BD87" s="32">
        <f t="shared" si="24"/>
        <v>130.5558</v>
      </c>
      <c r="BE87" s="32">
        <f t="shared" si="24"/>
        <v>90.308899999999994</v>
      </c>
      <c r="BF87" s="32">
        <f t="shared" si="24"/>
        <v>0</v>
      </c>
      <c r="BG87" s="33"/>
      <c r="BH87" s="32">
        <f t="shared" si="40"/>
        <v>9269.4617999999991</v>
      </c>
      <c r="BI87" s="32">
        <f t="shared" si="40"/>
        <v>426.91479999999996</v>
      </c>
      <c r="BJ87" s="32">
        <f t="shared" si="40"/>
        <v>0</v>
      </c>
      <c r="BL87" s="32">
        <f t="shared" si="41"/>
        <v>9138.905999999999</v>
      </c>
      <c r="BM87" s="32">
        <f t="shared" si="41"/>
        <v>336.60589999999996</v>
      </c>
      <c r="BN87" s="32">
        <f t="shared" si="41"/>
        <v>0</v>
      </c>
      <c r="BP87" s="32">
        <f t="shared" si="42"/>
        <v>130.5558</v>
      </c>
      <c r="BQ87" s="32">
        <f t="shared" si="42"/>
        <v>90.308899999999994</v>
      </c>
      <c r="BR87" s="32">
        <f t="shared" si="42"/>
        <v>0</v>
      </c>
      <c r="BT87" s="32">
        <f t="shared" si="43"/>
        <v>9269.4617999999991</v>
      </c>
      <c r="BU87" s="32">
        <f t="shared" si="43"/>
        <v>426.91479999999996</v>
      </c>
      <c r="BV87" s="32">
        <f t="shared" si="43"/>
        <v>0</v>
      </c>
      <c r="BX87" s="3">
        <v>0</v>
      </c>
      <c r="BY87" s="3">
        <v>0</v>
      </c>
      <c r="BZ87" s="3">
        <v>0</v>
      </c>
    </row>
    <row r="88" spans="1:78" x14ac:dyDescent="0.2">
      <c r="A88" s="207"/>
      <c r="B88" s="207"/>
      <c r="C88" s="34" t="s">
        <v>292</v>
      </c>
      <c r="D88" s="37">
        <v>1280</v>
      </c>
      <c r="E88" s="39">
        <v>882</v>
      </c>
      <c r="F88" s="39">
        <v>600</v>
      </c>
      <c r="G88" s="26"/>
      <c r="H88" s="39">
        <v>158</v>
      </c>
      <c r="I88" s="37">
        <v>2942</v>
      </c>
      <c r="J88" s="39">
        <v>80</v>
      </c>
      <c r="K88" s="26"/>
      <c r="L88" s="28">
        <f t="shared" si="50"/>
        <v>9283.9680000000008</v>
      </c>
      <c r="M88" s="28">
        <f t="shared" si="50"/>
        <v>7241.1317999999992</v>
      </c>
      <c r="N88" s="28">
        <f t="shared" si="50"/>
        <v>5790.12</v>
      </c>
      <c r="P88" s="28">
        <f t="shared" si="51"/>
        <v>1145.9898000000001</v>
      </c>
      <c r="Q88" s="28">
        <f t="shared" si="51"/>
        <v>24153.525799999999</v>
      </c>
      <c r="R88" s="28">
        <f t="shared" si="51"/>
        <v>772.01599999999996</v>
      </c>
      <c r="T88" s="29">
        <v>1280</v>
      </c>
      <c r="U88" s="29">
        <v>882</v>
      </c>
      <c r="V88" s="29">
        <v>600</v>
      </c>
      <c r="X88" s="30">
        <v>158</v>
      </c>
      <c r="Y88" s="30">
        <v>2942</v>
      </c>
      <c r="Z88" s="30">
        <v>80</v>
      </c>
      <c r="AB88" s="28">
        <f t="shared" si="38"/>
        <v>9283.9680000000008</v>
      </c>
      <c r="AC88" s="28">
        <f t="shared" si="38"/>
        <v>7241.1317999999992</v>
      </c>
      <c r="AD88" s="28">
        <f t="shared" si="38"/>
        <v>5790.12</v>
      </c>
      <c r="AF88" s="28">
        <f t="shared" si="22"/>
        <v>1145.9898000000001</v>
      </c>
      <c r="AG88" s="28">
        <f t="shared" si="22"/>
        <v>24153.525799999999</v>
      </c>
      <c r="AH88" s="28">
        <f t="shared" si="22"/>
        <v>772.01599999999996</v>
      </c>
      <c r="AJ88" s="28">
        <f t="shared" si="28"/>
        <v>8841.8742857142861</v>
      </c>
      <c r="AK88" s="28">
        <f t="shared" si="28"/>
        <v>6896.3159999999989</v>
      </c>
      <c r="AL88" s="28">
        <f t="shared" si="28"/>
        <v>5514.4</v>
      </c>
      <c r="AN88" s="28">
        <f t="shared" si="39"/>
        <v>1145.9898000000001</v>
      </c>
      <c r="AO88" s="28">
        <f t="shared" si="39"/>
        <v>24153.525799999999</v>
      </c>
      <c r="AP88" s="28">
        <f t="shared" si="39"/>
        <v>772.01599999999996</v>
      </c>
      <c r="AR88" s="31"/>
      <c r="AS88" s="31"/>
      <c r="AT88" s="31"/>
      <c r="AV88" s="31"/>
      <c r="AW88" s="31"/>
      <c r="AX88" s="31"/>
      <c r="AZ88" s="32">
        <f t="shared" si="23"/>
        <v>0</v>
      </c>
      <c r="BA88" s="32">
        <f t="shared" si="23"/>
        <v>0</v>
      </c>
      <c r="BB88" s="32">
        <f t="shared" si="23"/>
        <v>0</v>
      </c>
      <c r="BD88" s="32">
        <f t="shared" si="24"/>
        <v>0</v>
      </c>
      <c r="BE88" s="32">
        <f t="shared" si="24"/>
        <v>0</v>
      </c>
      <c r="BF88" s="32">
        <f t="shared" si="24"/>
        <v>0</v>
      </c>
      <c r="BG88" s="33"/>
      <c r="BH88" s="32">
        <f t="shared" si="40"/>
        <v>0</v>
      </c>
      <c r="BI88" s="32">
        <f t="shared" si="40"/>
        <v>0</v>
      </c>
      <c r="BJ88" s="32">
        <f t="shared" si="40"/>
        <v>0</v>
      </c>
      <c r="BL88" s="32">
        <f t="shared" si="41"/>
        <v>0</v>
      </c>
      <c r="BM88" s="32">
        <f t="shared" si="41"/>
        <v>0</v>
      </c>
      <c r="BN88" s="32">
        <f t="shared" si="41"/>
        <v>0</v>
      </c>
      <c r="BP88" s="32">
        <f t="shared" si="42"/>
        <v>0</v>
      </c>
      <c r="BQ88" s="32">
        <f t="shared" si="42"/>
        <v>0</v>
      </c>
      <c r="BR88" s="32">
        <f t="shared" si="42"/>
        <v>0</v>
      </c>
      <c r="BT88" s="32">
        <f t="shared" si="43"/>
        <v>0</v>
      </c>
      <c r="BU88" s="32">
        <f t="shared" si="43"/>
        <v>0</v>
      </c>
      <c r="BV88" s="32">
        <f t="shared" si="43"/>
        <v>0</v>
      </c>
      <c r="BX88" s="3">
        <v>0</v>
      </c>
      <c r="BY88" s="3">
        <v>0</v>
      </c>
      <c r="BZ88" s="3">
        <v>0</v>
      </c>
    </row>
    <row r="89" spans="1:78" x14ac:dyDescent="0.2">
      <c r="A89" s="207"/>
      <c r="B89" s="206" t="s">
        <v>114</v>
      </c>
      <c r="C89" s="24" t="s">
        <v>115</v>
      </c>
      <c r="D89" s="27">
        <v>26</v>
      </c>
      <c r="E89" s="27">
        <v>700</v>
      </c>
      <c r="F89" s="25">
        <v>1024</v>
      </c>
      <c r="G89" s="26"/>
      <c r="H89" s="27">
        <v>36</v>
      </c>
      <c r="I89" s="27">
        <v>0</v>
      </c>
      <c r="J89" s="27">
        <v>4</v>
      </c>
      <c r="K89" s="26"/>
      <c r="L89" s="28">
        <f t="shared" si="50"/>
        <v>188.5806</v>
      </c>
      <c r="M89" s="28">
        <f t="shared" si="50"/>
        <v>5746.9299999999994</v>
      </c>
      <c r="N89" s="28">
        <f t="shared" si="50"/>
        <v>9881.8047999999999</v>
      </c>
      <c r="P89" s="28">
        <f t="shared" si="51"/>
        <v>261.11160000000001</v>
      </c>
      <c r="Q89" s="28">
        <f t="shared" si="51"/>
        <v>0</v>
      </c>
      <c r="R89" s="28">
        <f t="shared" si="51"/>
        <v>38.6008</v>
      </c>
      <c r="T89" s="29">
        <v>1948</v>
      </c>
      <c r="U89" s="29">
        <v>957</v>
      </c>
      <c r="V89" s="29">
        <v>991</v>
      </c>
      <c r="X89" s="30">
        <v>404</v>
      </c>
      <c r="Y89" s="30">
        <v>66</v>
      </c>
      <c r="Z89" s="30">
        <v>241</v>
      </c>
      <c r="AB89" s="28">
        <f t="shared" si="38"/>
        <v>14129.0388</v>
      </c>
      <c r="AC89" s="28">
        <f t="shared" si="38"/>
        <v>7856.8742999999995</v>
      </c>
      <c r="AD89" s="28">
        <f t="shared" si="38"/>
        <v>9563.3482000000004</v>
      </c>
      <c r="AF89" s="28">
        <f t="shared" ref="AF89:AH152" si="52">+X89*AF$5</f>
        <v>2930.2523999999999</v>
      </c>
      <c r="AG89" s="28">
        <f t="shared" si="52"/>
        <v>541.85339999999997</v>
      </c>
      <c r="AH89" s="28">
        <f t="shared" si="52"/>
        <v>2325.6981999999998</v>
      </c>
      <c r="AJ89" s="28">
        <f t="shared" si="28"/>
        <v>179.60057142857141</v>
      </c>
      <c r="AK89" s="28">
        <f t="shared" si="28"/>
        <v>5473.2666666666655</v>
      </c>
      <c r="AL89" s="28">
        <f t="shared" si="28"/>
        <v>9411.242666666667</v>
      </c>
      <c r="AN89" s="28">
        <f t="shared" si="39"/>
        <v>2930.2523999999999</v>
      </c>
      <c r="AO89" s="28">
        <f t="shared" si="39"/>
        <v>541.85339999999997</v>
      </c>
      <c r="AP89" s="28">
        <f t="shared" si="39"/>
        <v>2325.6981999999998</v>
      </c>
      <c r="AR89" s="31"/>
      <c r="AS89" s="31"/>
      <c r="AT89" s="31"/>
      <c r="AV89" s="31"/>
      <c r="AW89" s="31"/>
      <c r="AX89" s="31"/>
      <c r="AZ89" s="32">
        <f t="shared" si="23"/>
        <v>13949.438228571429</v>
      </c>
      <c r="BA89" s="32">
        <f t="shared" si="23"/>
        <v>2383.607633333334</v>
      </c>
      <c r="BB89" s="32">
        <f t="shared" si="23"/>
        <v>152.10553333333337</v>
      </c>
      <c r="BD89" s="32">
        <f t="shared" si="24"/>
        <v>2669.1407999999997</v>
      </c>
      <c r="BE89" s="32">
        <f t="shared" si="24"/>
        <v>541.85339999999997</v>
      </c>
      <c r="BF89" s="32">
        <f t="shared" si="24"/>
        <v>2287.0973999999997</v>
      </c>
      <c r="BG89" s="33"/>
      <c r="BH89" s="32">
        <f t="shared" si="40"/>
        <v>16618.579028571428</v>
      </c>
      <c r="BI89" s="32">
        <f t="shared" si="40"/>
        <v>2925.4610333333339</v>
      </c>
      <c r="BJ89" s="32">
        <f t="shared" si="40"/>
        <v>2439.202933333333</v>
      </c>
      <c r="BL89" s="32">
        <f t="shared" si="41"/>
        <v>13940.458200000001</v>
      </c>
      <c r="BM89" s="32">
        <f t="shared" si="41"/>
        <v>2109.9443000000001</v>
      </c>
      <c r="BN89" s="32">
        <f t="shared" si="41"/>
        <v>-318.45659999999953</v>
      </c>
      <c r="BP89" s="32">
        <f t="shared" si="42"/>
        <v>2669.1407999999997</v>
      </c>
      <c r="BQ89" s="32">
        <f t="shared" si="42"/>
        <v>541.85339999999997</v>
      </c>
      <c r="BR89" s="32">
        <f t="shared" si="42"/>
        <v>2287.0973999999997</v>
      </c>
      <c r="BT89" s="32">
        <f t="shared" si="43"/>
        <v>16609.599000000002</v>
      </c>
      <c r="BU89" s="32">
        <f t="shared" si="43"/>
        <v>2651.7977000000001</v>
      </c>
      <c r="BV89" s="32">
        <f t="shared" si="43"/>
        <v>1968.6408000000001</v>
      </c>
      <c r="BX89" s="3">
        <v>0</v>
      </c>
      <c r="BY89" s="3">
        <v>0</v>
      </c>
      <c r="BZ89" s="3">
        <v>0</v>
      </c>
    </row>
    <row r="90" spans="1:78" x14ac:dyDescent="0.2">
      <c r="A90" s="207"/>
      <c r="B90" s="207"/>
      <c r="C90" s="34" t="s">
        <v>116</v>
      </c>
      <c r="D90" s="25">
        <v>4302</v>
      </c>
      <c r="E90" s="25">
        <v>2925</v>
      </c>
      <c r="F90" s="25">
        <v>7725</v>
      </c>
      <c r="G90" s="26"/>
      <c r="H90" s="25">
        <v>2221</v>
      </c>
      <c r="I90" s="25">
        <v>1699</v>
      </c>
      <c r="J90" s="25">
        <v>1788</v>
      </c>
      <c r="K90" s="26"/>
      <c r="L90" s="28">
        <f t="shared" si="50"/>
        <v>31202.836199999998</v>
      </c>
      <c r="M90" s="28">
        <f t="shared" si="50"/>
        <v>24013.957499999997</v>
      </c>
      <c r="N90" s="28">
        <f t="shared" si="50"/>
        <v>74547.794999999998</v>
      </c>
      <c r="P90" s="28">
        <f t="shared" si="51"/>
        <v>16109.1351</v>
      </c>
      <c r="Q90" s="28">
        <f t="shared" si="51"/>
        <v>13948.620099999998</v>
      </c>
      <c r="R90" s="28">
        <f t="shared" si="51"/>
        <v>17254.5576</v>
      </c>
      <c r="T90" s="29">
        <v>2261</v>
      </c>
      <c r="U90" s="29">
        <v>4820</v>
      </c>
      <c r="V90" s="29">
        <v>8651</v>
      </c>
      <c r="X90" s="30">
        <v>35197</v>
      </c>
      <c r="Y90" s="30">
        <v>34602</v>
      </c>
      <c r="Z90" s="30">
        <v>35322</v>
      </c>
      <c r="AB90" s="28">
        <f t="shared" si="38"/>
        <v>16399.259099999999</v>
      </c>
      <c r="AC90" s="28">
        <f t="shared" si="38"/>
        <v>39571.717999999993</v>
      </c>
      <c r="AD90" s="28">
        <f t="shared" si="38"/>
        <v>83483.8802</v>
      </c>
      <c r="AF90" s="28">
        <f t="shared" si="52"/>
        <v>255287.36069999999</v>
      </c>
      <c r="AG90" s="28">
        <f t="shared" si="52"/>
        <v>284078.95979999995</v>
      </c>
      <c r="AH90" s="28">
        <f t="shared" si="52"/>
        <v>340864.36440000002</v>
      </c>
      <c r="AJ90" s="28">
        <f t="shared" si="28"/>
        <v>29716.986857142852</v>
      </c>
      <c r="AK90" s="28">
        <f t="shared" si="28"/>
        <v>22870.435714285712</v>
      </c>
      <c r="AL90" s="28">
        <f t="shared" si="28"/>
        <v>70997.899999999994</v>
      </c>
      <c r="AN90" s="28">
        <f t="shared" si="39"/>
        <v>255287.36069999999</v>
      </c>
      <c r="AO90" s="28">
        <f t="shared" si="39"/>
        <v>284078.95979999995</v>
      </c>
      <c r="AP90" s="28">
        <f t="shared" si="39"/>
        <v>340864.36440000002</v>
      </c>
      <c r="AR90" s="31"/>
      <c r="AS90" s="31"/>
      <c r="AT90" s="31"/>
      <c r="AV90" s="31"/>
      <c r="AW90" s="31"/>
      <c r="AX90" s="31"/>
      <c r="AZ90" s="32">
        <f t="shared" ref="AZ90:BB153" si="53">IF(BL90=0,0,AB90-AJ90)</f>
        <v>-13317.727757142853</v>
      </c>
      <c r="BA90" s="32">
        <f t="shared" si="53"/>
        <v>16701.282285714282</v>
      </c>
      <c r="BB90" s="32">
        <f t="shared" si="53"/>
        <v>12485.980200000005</v>
      </c>
      <c r="BD90" s="32">
        <f t="shared" si="24"/>
        <v>239178.22560000001</v>
      </c>
      <c r="BE90" s="32">
        <f t="shared" si="24"/>
        <v>270130.33969999995</v>
      </c>
      <c r="BF90" s="32">
        <f t="shared" si="24"/>
        <v>323609.80680000002</v>
      </c>
      <c r="BG90" s="33"/>
      <c r="BH90" s="32">
        <f t="shared" si="40"/>
        <v>225860.49784285715</v>
      </c>
      <c r="BI90" s="32">
        <f t="shared" si="40"/>
        <v>286831.62198571424</v>
      </c>
      <c r="BJ90" s="32">
        <f t="shared" si="40"/>
        <v>336095.78700000001</v>
      </c>
      <c r="BL90" s="32">
        <f t="shared" si="41"/>
        <v>-14803.577099999999</v>
      </c>
      <c r="BM90" s="32">
        <f t="shared" si="41"/>
        <v>15557.760499999997</v>
      </c>
      <c r="BN90" s="32">
        <f t="shared" si="41"/>
        <v>8936.0852000000014</v>
      </c>
      <c r="BP90" s="32">
        <f t="shared" si="42"/>
        <v>239178.22560000001</v>
      </c>
      <c r="BQ90" s="32">
        <f t="shared" si="42"/>
        <v>270130.33969999995</v>
      </c>
      <c r="BR90" s="32">
        <f t="shared" si="42"/>
        <v>323609.80680000002</v>
      </c>
      <c r="BT90" s="32">
        <f t="shared" si="43"/>
        <v>224374.64850000001</v>
      </c>
      <c r="BU90" s="32">
        <f t="shared" si="43"/>
        <v>285688.10019999993</v>
      </c>
      <c r="BV90" s="32">
        <f t="shared" si="43"/>
        <v>332545.89199999999</v>
      </c>
      <c r="BX90" s="3">
        <v>0</v>
      </c>
      <c r="BY90" s="3">
        <v>0</v>
      </c>
      <c r="BZ90" s="3">
        <v>0</v>
      </c>
    </row>
    <row r="91" spans="1:78" x14ac:dyDescent="0.2">
      <c r="A91" s="207"/>
      <c r="B91" s="207"/>
      <c r="C91" s="34" t="s">
        <v>117</v>
      </c>
      <c r="D91" s="27">
        <v>572</v>
      </c>
      <c r="E91" s="25">
        <v>2471</v>
      </c>
      <c r="F91" s="25">
        <v>2494</v>
      </c>
      <c r="G91" s="26"/>
      <c r="H91" s="25">
        <v>2248</v>
      </c>
      <c r="I91" s="25">
        <v>2836</v>
      </c>
      <c r="J91" s="25">
        <v>2335</v>
      </c>
      <c r="K91" s="26"/>
      <c r="L91" s="28">
        <f t="shared" si="50"/>
        <v>4148.7731999999996</v>
      </c>
      <c r="M91" s="28">
        <f t="shared" si="50"/>
        <v>20286.662899999999</v>
      </c>
      <c r="N91" s="28">
        <f t="shared" si="50"/>
        <v>24067.5988</v>
      </c>
      <c r="P91" s="28">
        <f t="shared" si="51"/>
        <v>16304.968800000001</v>
      </c>
      <c r="Q91" s="28">
        <f t="shared" si="51"/>
        <v>23283.276399999999</v>
      </c>
      <c r="R91" s="28">
        <f t="shared" si="51"/>
        <v>22533.217000000001</v>
      </c>
      <c r="T91" s="29">
        <v>499</v>
      </c>
      <c r="U91" s="29">
        <v>2776</v>
      </c>
      <c r="V91" s="29">
        <v>2075</v>
      </c>
      <c r="X91" s="30">
        <v>3611</v>
      </c>
      <c r="Y91" s="30">
        <v>4634</v>
      </c>
      <c r="Z91" s="30">
        <v>4029</v>
      </c>
      <c r="AB91" s="28">
        <f t="shared" si="38"/>
        <v>3619.2968999999998</v>
      </c>
      <c r="AC91" s="28">
        <f t="shared" si="38"/>
        <v>22790.682399999998</v>
      </c>
      <c r="AD91" s="28">
        <f t="shared" si="38"/>
        <v>20024.165000000001</v>
      </c>
      <c r="AF91" s="28">
        <f t="shared" si="52"/>
        <v>26190.944100000001</v>
      </c>
      <c r="AG91" s="28">
        <f t="shared" si="52"/>
        <v>38044.676599999999</v>
      </c>
      <c r="AH91" s="28">
        <f t="shared" si="52"/>
        <v>38880.6558</v>
      </c>
      <c r="AJ91" s="28">
        <f t="shared" si="28"/>
        <v>3951.2125714285708</v>
      </c>
      <c r="AK91" s="28">
        <f t="shared" si="28"/>
        <v>19320.631333333331</v>
      </c>
      <c r="AL91" s="28">
        <f t="shared" si="28"/>
        <v>22921.522666666664</v>
      </c>
      <c r="AN91" s="28">
        <f t="shared" si="39"/>
        <v>26190.944100000001</v>
      </c>
      <c r="AO91" s="28">
        <f t="shared" si="39"/>
        <v>38044.676599999999</v>
      </c>
      <c r="AP91" s="28">
        <f t="shared" si="39"/>
        <v>38880.6558</v>
      </c>
      <c r="AR91" s="31"/>
      <c r="AS91" s="31"/>
      <c r="AT91" s="31"/>
      <c r="AV91" s="31"/>
      <c r="AW91" s="31"/>
      <c r="AX91" s="31"/>
      <c r="AZ91" s="32">
        <f t="shared" si="53"/>
        <v>-331.91567142857093</v>
      </c>
      <c r="BA91" s="32">
        <f t="shared" si="53"/>
        <v>3470.0510666666669</v>
      </c>
      <c r="BB91" s="32">
        <f t="shared" si="53"/>
        <v>-2897.3576666666631</v>
      </c>
      <c r="BD91" s="32">
        <f t="shared" si="24"/>
        <v>9885.9753000000001</v>
      </c>
      <c r="BE91" s="32">
        <f t="shared" si="24"/>
        <v>14761.4002</v>
      </c>
      <c r="BF91" s="32">
        <f t="shared" si="24"/>
        <v>16347.4388</v>
      </c>
      <c r="BG91" s="33"/>
      <c r="BH91" s="32">
        <f t="shared" si="40"/>
        <v>9554.0596285714291</v>
      </c>
      <c r="BI91" s="32">
        <f t="shared" si="40"/>
        <v>18231.451266666667</v>
      </c>
      <c r="BJ91" s="32">
        <f t="shared" si="40"/>
        <v>13450.081133333337</v>
      </c>
      <c r="BL91" s="32">
        <f t="shared" si="41"/>
        <v>-529.47629999999981</v>
      </c>
      <c r="BM91" s="32">
        <f t="shared" si="41"/>
        <v>2504.0194999999985</v>
      </c>
      <c r="BN91" s="32">
        <f t="shared" si="41"/>
        <v>-4043.4337999999989</v>
      </c>
      <c r="BP91" s="32">
        <f t="shared" si="42"/>
        <v>9885.9753000000001</v>
      </c>
      <c r="BQ91" s="32">
        <f t="shared" si="42"/>
        <v>14761.4002</v>
      </c>
      <c r="BR91" s="32">
        <f t="shared" si="42"/>
        <v>16347.4388</v>
      </c>
      <c r="BT91" s="32">
        <f t="shared" si="43"/>
        <v>9356.4989999999998</v>
      </c>
      <c r="BU91" s="32">
        <f t="shared" si="43"/>
        <v>17265.419699999999</v>
      </c>
      <c r="BV91" s="32">
        <f t="shared" si="43"/>
        <v>12304.005000000001</v>
      </c>
      <c r="BX91" s="3">
        <v>0</v>
      </c>
      <c r="BY91" s="3">
        <v>0</v>
      </c>
      <c r="BZ91" s="3">
        <v>0</v>
      </c>
    </row>
    <row r="92" spans="1:78" x14ac:dyDescent="0.2">
      <c r="A92" s="207"/>
      <c r="B92" s="207"/>
      <c r="C92" s="34" t="s">
        <v>118</v>
      </c>
      <c r="D92" s="25">
        <v>2252</v>
      </c>
      <c r="E92" s="25">
        <v>6424</v>
      </c>
      <c r="F92" s="25">
        <v>6531</v>
      </c>
      <c r="G92" s="26"/>
      <c r="H92" s="25">
        <v>10199</v>
      </c>
      <c r="I92" s="25">
        <v>6654</v>
      </c>
      <c r="J92" s="25">
        <v>18418</v>
      </c>
      <c r="K92" s="26"/>
      <c r="L92" s="28">
        <f t="shared" si="50"/>
        <v>16333.9812</v>
      </c>
      <c r="M92" s="28">
        <f t="shared" si="50"/>
        <v>52740.397599999997</v>
      </c>
      <c r="N92" s="28">
        <f t="shared" si="50"/>
        <v>63025.456200000001</v>
      </c>
      <c r="P92" s="28">
        <f t="shared" si="51"/>
        <v>73974.366899999994</v>
      </c>
      <c r="Q92" s="28">
        <f t="shared" si="51"/>
        <v>54628.674599999998</v>
      </c>
      <c r="R92" s="28">
        <f t="shared" si="51"/>
        <v>177737.3836</v>
      </c>
      <c r="T92" s="29">
        <v>1870</v>
      </c>
      <c r="U92" s="29">
        <v>6565</v>
      </c>
      <c r="V92" s="29">
        <v>5264</v>
      </c>
      <c r="X92" s="30">
        <v>12536</v>
      </c>
      <c r="Y92" s="30">
        <v>7940</v>
      </c>
      <c r="Z92" s="30">
        <v>6551</v>
      </c>
      <c r="AB92" s="28">
        <f t="shared" si="38"/>
        <v>13563.297</v>
      </c>
      <c r="AC92" s="28">
        <f t="shared" si="38"/>
        <v>53897.993499999997</v>
      </c>
      <c r="AD92" s="28">
        <f t="shared" si="38"/>
        <v>50798.652799999996</v>
      </c>
      <c r="AF92" s="28">
        <f t="shared" si="52"/>
        <v>90924.861600000004</v>
      </c>
      <c r="AG92" s="28">
        <f t="shared" si="52"/>
        <v>65186.605999999992</v>
      </c>
      <c r="AH92" s="28">
        <f t="shared" si="52"/>
        <v>63218.460200000001</v>
      </c>
      <c r="AJ92" s="28">
        <f t="shared" si="28"/>
        <v>15556.172571428571</v>
      </c>
      <c r="AK92" s="28">
        <f t="shared" si="28"/>
        <v>50228.950095238091</v>
      </c>
      <c r="AL92" s="28">
        <f t="shared" si="28"/>
        <v>60024.243999999999</v>
      </c>
      <c r="AN92" s="28">
        <f t="shared" si="39"/>
        <v>90924.861600000004</v>
      </c>
      <c r="AO92" s="28">
        <f t="shared" si="39"/>
        <v>65186.605999999992</v>
      </c>
      <c r="AP92" s="28">
        <f t="shared" si="39"/>
        <v>63218.460200000001</v>
      </c>
      <c r="AR92" s="31"/>
      <c r="AS92" s="31"/>
      <c r="AT92" s="31"/>
      <c r="AV92" s="31"/>
      <c r="AW92" s="31"/>
      <c r="AX92" s="31"/>
      <c r="AZ92" s="32">
        <f t="shared" si="53"/>
        <v>-1992.8755714285708</v>
      </c>
      <c r="BA92" s="32">
        <f t="shared" si="53"/>
        <v>3669.0434047619055</v>
      </c>
      <c r="BB92" s="32">
        <f t="shared" si="53"/>
        <v>-9225.5912000000026</v>
      </c>
      <c r="BD92" s="32">
        <f t="shared" ref="BD92:BF155" si="54">IF(BP92=0,0,AN92-P92)</f>
        <v>16950.49470000001</v>
      </c>
      <c r="BE92" s="32">
        <f t="shared" si="54"/>
        <v>10557.931399999994</v>
      </c>
      <c r="BF92" s="32">
        <f t="shared" si="54"/>
        <v>-114518.9234</v>
      </c>
      <c r="BG92" s="33"/>
      <c r="BH92" s="32">
        <f t="shared" si="40"/>
        <v>14957.619128571439</v>
      </c>
      <c r="BI92" s="32">
        <f t="shared" si="40"/>
        <v>14226.9748047619</v>
      </c>
      <c r="BJ92" s="32">
        <f t="shared" si="40"/>
        <v>-123744.51459999999</v>
      </c>
      <c r="BL92" s="32">
        <f t="shared" si="41"/>
        <v>-2770.6841999999997</v>
      </c>
      <c r="BM92" s="32">
        <f t="shared" si="41"/>
        <v>1157.5959000000003</v>
      </c>
      <c r="BN92" s="32">
        <f t="shared" si="41"/>
        <v>-12226.803400000004</v>
      </c>
      <c r="BP92" s="32">
        <f t="shared" si="42"/>
        <v>16950.49470000001</v>
      </c>
      <c r="BQ92" s="32">
        <f t="shared" si="42"/>
        <v>10557.931399999994</v>
      </c>
      <c r="BR92" s="32">
        <f t="shared" si="42"/>
        <v>-114518.9234</v>
      </c>
      <c r="BT92" s="32">
        <f t="shared" si="43"/>
        <v>14179.810500000011</v>
      </c>
      <c r="BU92" s="32">
        <f t="shared" si="43"/>
        <v>11715.527299999994</v>
      </c>
      <c r="BV92" s="32">
        <f t="shared" si="43"/>
        <v>-126745.7268</v>
      </c>
      <c r="BX92" s="3">
        <v>0</v>
      </c>
      <c r="BY92" s="3">
        <v>0</v>
      </c>
      <c r="BZ92" s="3">
        <v>0</v>
      </c>
    </row>
    <row r="93" spans="1:78" x14ac:dyDescent="0.2">
      <c r="A93" s="207"/>
      <c r="B93" s="207"/>
      <c r="C93" s="34" t="s">
        <v>119</v>
      </c>
      <c r="D93" s="25">
        <v>1679</v>
      </c>
      <c r="E93" s="25">
        <v>11362</v>
      </c>
      <c r="F93" s="25">
        <v>16974</v>
      </c>
      <c r="G93" s="26"/>
      <c r="H93" s="25">
        <v>1854</v>
      </c>
      <c r="I93" s="25">
        <v>2132</v>
      </c>
      <c r="J93" s="27">
        <v>804</v>
      </c>
      <c r="K93" s="26"/>
      <c r="L93" s="28">
        <f t="shared" si="50"/>
        <v>12177.954900000001</v>
      </c>
      <c r="M93" s="28">
        <f t="shared" si="50"/>
        <v>93280.883799999996</v>
      </c>
      <c r="N93" s="28">
        <f t="shared" si="50"/>
        <v>163802.49479999999</v>
      </c>
      <c r="P93" s="28">
        <f t="shared" si="51"/>
        <v>13447.2474</v>
      </c>
      <c r="Q93" s="28">
        <f t="shared" si="51"/>
        <v>17503.506799999999</v>
      </c>
      <c r="R93" s="28">
        <f t="shared" si="51"/>
        <v>7758.7608</v>
      </c>
      <c r="T93" s="29">
        <v>2018</v>
      </c>
      <c r="U93" s="29">
        <v>12559</v>
      </c>
      <c r="V93" s="29">
        <v>10789</v>
      </c>
      <c r="X93" s="30">
        <v>2253</v>
      </c>
      <c r="Y93" s="30">
        <v>3549</v>
      </c>
      <c r="Z93" s="30">
        <v>2431</v>
      </c>
      <c r="AB93" s="28">
        <f t="shared" si="38"/>
        <v>14636.755799999999</v>
      </c>
      <c r="AC93" s="28">
        <f t="shared" si="38"/>
        <v>103108.1341</v>
      </c>
      <c r="AD93" s="28">
        <f t="shared" si="38"/>
        <v>104116.00779999999</v>
      </c>
      <c r="AF93" s="28">
        <f t="shared" si="52"/>
        <v>16341.2343</v>
      </c>
      <c r="AG93" s="28">
        <f t="shared" si="52"/>
        <v>29136.935099999999</v>
      </c>
      <c r="AH93" s="28">
        <f t="shared" si="52"/>
        <v>23459.636200000001</v>
      </c>
      <c r="AJ93" s="28">
        <f t="shared" si="28"/>
        <v>11598.052285714286</v>
      </c>
      <c r="AK93" s="28">
        <f t="shared" si="28"/>
        <v>88838.936952380944</v>
      </c>
      <c r="AL93" s="28">
        <f t="shared" si="28"/>
        <v>156002.37599999999</v>
      </c>
      <c r="AN93" s="28">
        <f t="shared" si="39"/>
        <v>16341.2343</v>
      </c>
      <c r="AO93" s="28">
        <f t="shared" si="39"/>
        <v>29136.935099999999</v>
      </c>
      <c r="AP93" s="28">
        <f t="shared" si="39"/>
        <v>23459.636200000001</v>
      </c>
      <c r="AR93" s="31"/>
      <c r="AS93" s="31"/>
      <c r="AT93" s="31"/>
      <c r="AV93" s="31"/>
      <c r="AW93" s="31"/>
      <c r="AX93" s="31"/>
      <c r="AZ93" s="32">
        <f t="shared" si="53"/>
        <v>3038.703514285713</v>
      </c>
      <c r="BA93" s="32">
        <f t="shared" si="53"/>
        <v>14269.197147619052</v>
      </c>
      <c r="BB93" s="32">
        <f t="shared" si="53"/>
        <v>-51886.368199999997</v>
      </c>
      <c r="BD93" s="32">
        <f t="shared" si="54"/>
        <v>2893.9868999999999</v>
      </c>
      <c r="BE93" s="32">
        <f t="shared" si="54"/>
        <v>11633.4283</v>
      </c>
      <c r="BF93" s="32">
        <f t="shared" si="54"/>
        <v>15700.875400000001</v>
      </c>
      <c r="BG93" s="33"/>
      <c r="BH93" s="32">
        <f t="shared" si="40"/>
        <v>5932.6904142857129</v>
      </c>
      <c r="BI93" s="32">
        <f t="shared" si="40"/>
        <v>25902.625447619052</v>
      </c>
      <c r="BJ93" s="32">
        <f t="shared" si="40"/>
        <v>-36185.492799999993</v>
      </c>
      <c r="BL93" s="32">
        <f t="shared" si="41"/>
        <v>2458.8008999999984</v>
      </c>
      <c r="BM93" s="32">
        <f t="shared" si="41"/>
        <v>9827.2502999999997</v>
      </c>
      <c r="BN93" s="32">
        <f t="shared" si="41"/>
        <v>-59686.486999999994</v>
      </c>
      <c r="BP93" s="32">
        <f t="shared" si="42"/>
        <v>2893.9868999999999</v>
      </c>
      <c r="BQ93" s="32">
        <f t="shared" si="42"/>
        <v>11633.4283</v>
      </c>
      <c r="BR93" s="32">
        <f t="shared" si="42"/>
        <v>15700.875400000001</v>
      </c>
      <c r="BT93" s="32">
        <f t="shared" si="43"/>
        <v>5352.7877999999982</v>
      </c>
      <c r="BU93" s="32">
        <f t="shared" si="43"/>
        <v>21460.678599999999</v>
      </c>
      <c r="BV93" s="32">
        <f t="shared" si="43"/>
        <v>-43985.611599999989</v>
      </c>
      <c r="BX93" s="3">
        <v>0</v>
      </c>
      <c r="BY93" s="3">
        <v>0</v>
      </c>
      <c r="BZ93" s="3">
        <v>0</v>
      </c>
    </row>
    <row r="94" spans="1:78" x14ac:dyDescent="0.2">
      <c r="A94" s="207"/>
      <c r="B94" s="207"/>
      <c r="C94" s="34" t="s">
        <v>120</v>
      </c>
      <c r="D94" s="25">
        <v>1015</v>
      </c>
      <c r="E94" s="25">
        <v>1804</v>
      </c>
      <c r="F94" s="25">
        <v>3127</v>
      </c>
      <c r="G94" s="26"/>
      <c r="H94" s="27">
        <v>120</v>
      </c>
      <c r="I94" s="25">
        <v>1268</v>
      </c>
      <c r="J94" s="27">
        <v>564</v>
      </c>
      <c r="K94" s="26"/>
      <c r="L94" s="28">
        <f t="shared" si="50"/>
        <v>7361.8964999999998</v>
      </c>
      <c r="M94" s="28">
        <f t="shared" si="50"/>
        <v>14810.659599999999</v>
      </c>
      <c r="N94" s="28">
        <f t="shared" si="50"/>
        <v>30176.1754</v>
      </c>
      <c r="O94" s="53"/>
      <c r="P94" s="28">
        <f t="shared" si="51"/>
        <v>870.37199999999996</v>
      </c>
      <c r="Q94" s="28">
        <f t="shared" si="51"/>
        <v>10410.153199999999</v>
      </c>
      <c r="R94" s="28">
        <f t="shared" si="51"/>
        <v>5442.7128000000002</v>
      </c>
      <c r="S94" s="53"/>
      <c r="T94" s="29">
        <v>567</v>
      </c>
      <c r="U94" s="29">
        <v>1425</v>
      </c>
      <c r="V94" s="29">
        <v>885</v>
      </c>
      <c r="X94" s="30">
        <v>767</v>
      </c>
      <c r="Y94" s="30">
        <v>1480</v>
      </c>
      <c r="Z94" s="30">
        <v>942</v>
      </c>
      <c r="AA94" s="53"/>
      <c r="AB94" s="28">
        <f t="shared" si="38"/>
        <v>4112.5077000000001</v>
      </c>
      <c r="AC94" s="28">
        <f t="shared" si="38"/>
        <v>11699.107499999998</v>
      </c>
      <c r="AD94" s="28">
        <f t="shared" si="38"/>
        <v>8540.4269999999997</v>
      </c>
      <c r="AF94" s="28">
        <f t="shared" si="52"/>
        <v>5563.1277</v>
      </c>
      <c r="AG94" s="28">
        <f t="shared" si="52"/>
        <v>12150.651999999998</v>
      </c>
      <c r="AH94" s="28">
        <f t="shared" si="52"/>
        <v>9090.4884000000002</v>
      </c>
      <c r="AI94" s="53"/>
      <c r="AJ94" s="28">
        <f t="shared" si="28"/>
        <v>7011.33</v>
      </c>
      <c r="AK94" s="28">
        <f t="shared" si="28"/>
        <v>14105.390095238094</v>
      </c>
      <c r="AL94" s="28">
        <f t="shared" si="28"/>
        <v>28739.214666666667</v>
      </c>
      <c r="AN94" s="28">
        <f t="shared" si="39"/>
        <v>5563.1277</v>
      </c>
      <c r="AO94" s="28">
        <f t="shared" si="39"/>
        <v>12150.651999999998</v>
      </c>
      <c r="AP94" s="28">
        <f t="shared" si="39"/>
        <v>9090.4884000000002</v>
      </c>
      <c r="AR94" s="49"/>
      <c r="AS94" s="49"/>
      <c r="AT94" s="49"/>
      <c r="AV94" s="49"/>
      <c r="AW94" s="49"/>
      <c r="AX94" s="49"/>
      <c r="AZ94" s="32">
        <f t="shared" si="53"/>
        <v>-2898.8222999999998</v>
      </c>
      <c r="BA94" s="32">
        <f t="shared" si="53"/>
        <v>-2406.2825952380954</v>
      </c>
      <c r="BB94" s="32">
        <f t="shared" si="53"/>
        <v>-20198.787666666667</v>
      </c>
      <c r="BD94" s="32">
        <f t="shared" si="54"/>
        <v>4692.7556999999997</v>
      </c>
      <c r="BE94" s="32">
        <f t="shared" si="54"/>
        <v>1740.4987999999994</v>
      </c>
      <c r="BF94" s="32">
        <f t="shared" si="54"/>
        <v>3647.7755999999999</v>
      </c>
      <c r="BG94" s="33"/>
      <c r="BH94" s="32">
        <f t="shared" si="40"/>
        <v>1793.9333999999999</v>
      </c>
      <c r="BI94" s="32">
        <f t="shared" si="40"/>
        <v>-665.78379523809599</v>
      </c>
      <c r="BJ94" s="32">
        <f t="shared" si="40"/>
        <v>-16551.012066666666</v>
      </c>
      <c r="BL94" s="32">
        <f t="shared" si="41"/>
        <v>-3249.3887999999997</v>
      </c>
      <c r="BM94" s="32">
        <f t="shared" si="41"/>
        <v>-3111.5521000000008</v>
      </c>
      <c r="BN94" s="32">
        <f t="shared" si="41"/>
        <v>-21635.7484</v>
      </c>
      <c r="BP94" s="32">
        <f t="shared" si="42"/>
        <v>4692.7556999999997</v>
      </c>
      <c r="BQ94" s="32">
        <f t="shared" si="42"/>
        <v>1740.4987999999994</v>
      </c>
      <c r="BR94" s="32">
        <f t="shared" si="42"/>
        <v>3647.7755999999999</v>
      </c>
      <c r="BT94" s="32">
        <f t="shared" si="43"/>
        <v>1443.3669</v>
      </c>
      <c r="BU94" s="32">
        <f t="shared" si="43"/>
        <v>-1371.0533000000014</v>
      </c>
      <c r="BV94" s="32">
        <f t="shared" si="43"/>
        <v>-17987.9728</v>
      </c>
      <c r="BX94" s="3">
        <v>0</v>
      </c>
      <c r="BY94" s="3">
        <v>0</v>
      </c>
      <c r="BZ94" s="3">
        <v>0</v>
      </c>
    </row>
    <row r="95" spans="1:78" x14ac:dyDescent="0.2">
      <c r="A95" s="207"/>
      <c r="B95" s="208"/>
      <c r="C95" s="40" t="s">
        <v>121</v>
      </c>
      <c r="D95" s="25">
        <v>2259</v>
      </c>
      <c r="E95" s="25">
        <v>4544</v>
      </c>
      <c r="F95" s="25">
        <v>8942</v>
      </c>
      <c r="G95" s="26"/>
      <c r="H95" s="27">
        <v>10</v>
      </c>
      <c r="I95" s="27">
        <v>0</v>
      </c>
      <c r="J95" s="27">
        <v>0</v>
      </c>
      <c r="K95" s="26"/>
      <c r="L95" s="28">
        <f t="shared" si="50"/>
        <v>16384.752899999999</v>
      </c>
      <c r="M95" s="28">
        <f t="shared" si="50"/>
        <v>37305.785599999996</v>
      </c>
      <c r="N95" s="28">
        <f t="shared" si="50"/>
        <v>86292.088399999993</v>
      </c>
      <c r="P95" s="28">
        <f t="shared" si="51"/>
        <v>72.531000000000006</v>
      </c>
      <c r="Q95" s="28">
        <f t="shared" si="51"/>
        <v>0</v>
      </c>
      <c r="R95" s="28">
        <f t="shared" si="51"/>
        <v>0</v>
      </c>
      <c r="T95" s="29">
        <v>30908</v>
      </c>
      <c r="U95" s="29">
        <v>49804</v>
      </c>
      <c r="V95" s="29">
        <v>47549</v>
      </c>
      <c r="X95" s="30">
        <v>476</v>
      </c>
      <c r="Y95" s="30">
        <v>1432</v>
      </c>
      <c r="Z95" s="30">
        <v>938</v>
      </c>
      <c r="AB95" s="28">
        <f t="shared" si="38"/>
        <v>224178.81479999999</v>
      </c>
      <c r="AC95" s="28">
        <f t="shared" si="38"/>
        <v>408885.85959999997</v>
      </c>
      <c r="AD95" s="28">
        <f t="shared" si="38"/>
        <v>458857.35979999998</v>
      </c>
      <c r="AF95" s="28">
        <f t="shared" si="52"/>
        <v>3452.4755999999998</v>
      </c>
      <c r="AG95" s="28">
        <f t="shared" si="52"/>
        <v>11756.576799999999</v>
      </c>
      <c r="AH95" s="28">
        <f t="shared" si="52"/>
        <v>9051.8876</v>
      </c>
      <c r="AJ95" s="28">
        <f t="shared" si="28"/>
        <v>15604.526571428571</v>
      </c>
      <c r="AK95" s="28">
        <f t="shared" si="28"/>
        <v>35529.319619047616</v>
      </c>
      <c r="AL95" s="28">
        <f t="shared" si="28"/>
        <v>82182.941333333321</v>
      </c>
      <c r="AN95" s="28">
        <f t="shared" si="39"/>
        <v>3452.4755999999998</v>
      </c>
      <c r="AO95" s="28">
        <f t="shared" si="39"/>
        <v>11756.576799999999</v>
      </c>
      <c r="AP95" s="28">
        <f t="shared" si="39"/>
        <v>9051.8876</v>
      </c>
      <c r="AR95" s="31"/>
      <c r="AS95" s="31"/>
      <c r="AT95" s="31"/>
      <c r="AV95" s="31"/>
      <c r="AW95" s="31"/>
      <c r="AX95" s="31"/>
      <c r="AZ95" s="32">
        <f t="shared" si="53"/>
        <v>208574.28822857141</v>
      </c>
      <c r="BA95" s="32">
        <f t="shared" si="53"/>
        <v>373356.53998095234</v>
      </c>
      <c r="BB95" s="32">
        <f t="shared" si="53"/>
        <v>376674.41846666666</v>
      </c>
      <c r="BD95" s="32">
        <f t="shared" si="54"/>
        <v>3379.9445999999998</v>
      </c>
      <c r="BE95" s="32">
        <f t="shared" si="54"/>
        <v>11756.576799999999</v>
      </c>
      <c r="BF95" s="32">
        <f t="shared" si="54"/>
        <v>9051.8876</v>
      </c>
      <c r="BG95" s="33"/>
      <c r="BH95" s="32">
        <f t="shared" si="40"/>
        <v>211954.2328285714</v>
      </c>
      <c r="BI95" s="32">
        <f t="shared" si="40"/>
        <v>385113.11678095232</v>
      </c>
      <c r="BJ95" s="32">
        <f t="shared" si="40"/>
        <v>385726.30606666667</v>
      </c>
      <c r="BL95" s="32">
        <f t="shared" si="41"/>
        <v>207794.0619</v>
      </c>
      <c r="BM95" s="32">
        <f t="shared" si="41"/>
        <v>371580.07399999996</v>
      </c>
      <c r="BN95" s="32">
        <f t="shared" si="41"/>
        <v>372565.27139999997</v>
      </c>
      <c r="BP95" s="32">
        <f t="shared" si="42"/>
        <v>3379.9445999999998</v>
      </c>
      <c r="BQ95" s="32">
        <f t="shared" si="42"/>
        <v>11756.576799999999</v>
      </c>
      <c r="BR95" s="32">
        <f t="shared" si="42"/>
        <v>9051.8876</v>
      </c>
      <c r="BT95" s="32">
        <f t="shared" si="43"/>
        <v>211174.00649999999</v>
      </c>
      <c r="BU95" s="32">
        <f t="shared" si="43"/>
        <v>383336.65079999994</v>
      </c>
      <c r="BV95" s="32">
        <f t="shared" si="43"/>
        <v>381617.15899999999</v>
      </c>
      <c r="BX95" s="3">
        <v>0</v>
      </c>
      <c r="BY95" s="3">
        <v>0</v>
      </c>
      <c r="BZ95" s="3">
        <v>0</v>
      </c>
    </row>
    <row r="96" spans="1:78" x14ac:dyDescent="0.2">
      <c r="A96" s="207"/>
      <c r="B96" s="207" t="s">
        <v>122</v>
      </c>
      <c r="C96" s="34" t="s">
        <v>123</v>
      </c>
      <c r="D96" s="25">
        <v>934992</v>
      </c>
      <c r="E96" s="25">
        <v>691207</v>
      </c>
      <c r="F96" s="25">
        <v>664593</v>
      </c>
      <c r="G96" s="26"/>
      <c r="H96" s="25">
        <v>689751</v>
      </c>
      <c r="I96" s="25">
        <v>634753</v>
      </c>
      <c r="J96" s="25">
        <v>457964</v>
      </c>
      <c r="K96" s="26"/>
      <c r="L96" s="28">
        <f t="shared" si="50"/>
        <v>6781590.4752000002</v>
      </c>
      <c r="M96" s="28">
        <f t="shared" si="50"/>
        <v>5674740.3492999999</v>
      </c>
      <c r="N96" s="28">
        <f t="shared" si="50"/>
        <v>6413455.3685999997</v>
      </c>
      <c r="P96" s="28">
        <f t="shared" si="51"/>
        <v>5002832.9780999999</v>
      </c>
      <c r="Q96" s="28">
        <f t="shared" si="51"/>
        <v>5211258.6546999998</v>
      </c>
      <c r="R96" s="28">
        <f t="shared" si="51"/>
        <v>4419444.1928000003</v>
      </c>
      <c r="T96" s="29">
        <v>476663</v>
      </c>
      <c r="U96" s="29">
        <v>434551</v>
      </c>
      <c r="V96" s="29">
        <v>312928</v>
      </c>
      <c r="X96" s="30">
        <v>835181</v>
      </c>
      <c r="Y96" s="30">
        <v>710817</v>
      </c>
      <c r="Z96" s="30">
        <v>515755</v>
      </c>
      <c r="AB96" s="28">
        <f t="shared" si="38"/>
        <v>3457284.4052999998</v>
      </c>
      <c r="AC96" s="28">
        <f t="shared" si="38"/>
        <v>3567620.2548999996</v>
      </c>
      <c r="AD96" s="28">
        <f t="shared" si="38"/>
        <v>3019817.7856000001</v>
      </c>
      <c r="AF96" s="28">
        <f t="shared" si="52"/>
        <v>6057651.3110999996</v>
      </c>
      <c r="AG96" s="28">
        <f t="shared" si="52"/>
        <v>5835736.4882999994</v>
      </c>
      <c r="AH96" s="28">
        <f t="shared" si="52"/>
        <v>4977138.9009999996</v>
      </c>
      <c r="AJ96" s="28">
        <f t="shared" si="28"/>
        <v>6781590.4752000002</v>
      </c>
      <c r="AK96" s="28">
        <f t="shared" si="28"/>
        <v>5674740.3492999999</v>
      </c>
      <c r="AL96" s="28">
        <f t="shared" si="28"/>
        <v>6413455.3685999997</v>
      </c>
      <c r="AN96" s="28">
        <f t="shared" si="39"/>
        <v>6057651.3110999996</v>
      </c>
      <c r="AO96" s="28">
        <f t="shared" si="39"/>
        <v>5835736.4882999994</v>
      </c>
      <c r="AP96" s="28">
        <f t="shared" si="39"/>
        <v>4977138.9009999996</v>
      </c>
      <c r="AR96" s="31"/>
      <c r="AS96" s="31"/>
      <c r="AT96" s="31"/>
      <c r="AV96" s="31"/>
      <c r="AW96" s="31"/>
      <c r="AX96" s="31"/>
      <c r="AZ96" s="32">
        <f t="shared" si="53"/>
        <v>-3324306.0699000005</v>
      </c>
      <c r="BA96" s="32">
        <f t="shared" si="53"/>
        <v>-2107120.0944000003</v>
      </c>
      <c r="BB96" s="32">
        <f t="shared" si="53"/>
        <v>-3393637.5829999996</v>
      </c>
      <c r="BD96" s="32">
        <f t="shared" si="54"/>
        <v>1054818.3329999996</v>
      </c>
      <c r="BE96" s="32">
        <f t="shared" si="54"/>
        <v>624477.83359999955</v>
      </c>
      <c r="BF96" s="32">
        <f t="shared" si="54"/>
        <v>557694.7081999993</v>
      </c>
      <c r="BG96" s="33"/>
      <c r="BH96" s="32">
        <f t="shared" si="40"/>
        <v>-2269487.7369000008</v>
      </c>
      <c r="BI96" s="32">
        <f t="shared" si="40"/>
        <v>-1482642.2608000007</v>
      </c>
      <c r="BJ96" s="32">
        <f t="shared" si="40"/>
        <v>-2835942.8748000003</v>
      </c>
      <c r="BL96" s="32">
        <f t="shared" si="41"/>
        <v>-3324306.0699000005</v>
      </c>
      <c r="BM96" s="32">
        <f t="shared" si="41"/>
        <v>-2107120.0944000003</v>
      </c>
      <c r="BN96" s="32">
        <f t="shared" si="41"/>
        <v>-3393637.5829999996</v>
      </c>
      <c r="BP96" s="32">
        <f t="shared" si="42"/>
        <v>1054818.3329999996</v>
      </c>
      <c r="BQ96" s="32">
        <f t="shared" si="42"/>
        <v>624477.83359999955</v>
      </c>
      <c r="BR96" s="32">
        <f t="shared" si="42"/>
        <v>557694.7081999993</v>
      </c>
      <c r="BT96" s="32">
        <f t="shared" si="43"/>
        <v>-2269487.7369000008</v>
      </c>
      <c r="BU96" s="32">
        <f t="shared" si="43"/>
        <v>-1482642.2608000007</v>
      </c>
      <c r="BV96" s="32">
        <f t="shared" si="43"/>
        <v>-2835942.8748000003</v>
      </c>
      <c r="BX96" s="3">
        <v>1</v>
      </c>
      <c r="BY96" s="3">
        <v>1</v>
      </c>
      <c r="BZ96" s="3">
        <v>1</v>
      </c>
    </row>
    <row r="97" spans="1:78" x14ac:dyDescent="0.2">
      <c r="A97" s="207"/>
      <c r="B97" s="207"/>
      <c r="C97" s="34" t="s">
        <v>124</v>
      </c>
      <c r="D97" s="25">
        <v>1163</v>
      </c>
      <c r="E97" s="27">
        <v>470</v>
      </c>
      <c r="F97" s="27">
        <v>439</v>
      </c>
      <c r="G97" s="26"/>
      <c r="H97" s="27">
        <v>0</v>
      </c>
      <c r="I97" s="27">
        <v>0</v>
      </c>
      <c r="J97" s="27">
        <v>0</v>
      </c>
      <c r="K97" s="26"/>
      <c r="L97" s="28">
        <f t="shared" si="50"/>
        <v>8435.3552999999993</v>
      </c>
      <c r="M97" s="28">
        <f t="shared" si="50"/>
        <v>3858.6529999999998</v>
      </c>
      <c r="N97" s="28">
        <f t="shared" si="50"/>
        <v>4236.4377999999997</v>
      </c>
      <c r="P97" s="28">
        <f t="shared" si="51"/>
        <v>0</v>
      </c>
      <c r="Q97" s="28">
        <f t="shared" si="51"/>
        <v>0</v>
      </c>
      <c r="R97" s="28">
        <f t="shared" si="51"/>
        <v>0</v>
      </c>
      <c r="T97" s="29">
        <v>102</v>
      </c>
      <c r="U97" s="29">
        <v>2</v>
      </c>
      <c r="V97" s="29">
        <v>0</v>
      </c>
      <c r="X97" s="30">
        <v>1</v>
      </c>
      <c r="Y97" s="30">
        <v>1</v>
      </c>
      <c r="Z97" s="30">
        <v>6737</v>
      </c>
      <c r="AB97" s="28">
        <f t="shared" si="38"/>
        <v>739.81619999999998</v>
      </c>
      <c r="AC97" s="28">
        <f t="shared" si="38"/>
        <v>16.419799999999999</v>
      </c>
      <c r="AD97" s="28">
        <f t="shared" si="38"/>
        <v>0</v>
      </c>
      <c r="AF97" s="28">
        <f t="shared" si="52"/>
        <v>7.2530999999999999</v>
      </c>
      <c r="AG97" s="28">
        <f t="shared" si="52"/>
        <v>8.2098999999999993</v>
      </c>
      <c r="AH97" s="28">
        <f t="shared" si="52"/>
        <v>65013.397400000002</v>
      </c>
      <c r="AJ97" s="28">
        <f t="shared" si="28"/>
        <v>8033.6717142857133</v>
      </c>
      <c r="AK97" s="28">
        <f t="shared" si="28"/>
        <v>3674.9076190476185</v>
      </c>
      <c r="AL97" s="28">
        <f t="shared" si="28"/>
        <v>4034.7026666666661</v>
      </c>
      <c r="AN97" s="28">
        <f t="shared" si="39"/>
        <v>7.2530999999999999</v>
      </c>
      <c r="AO97" s="28">
        <f t="shared" si="39"/>
        <v>8.2098999999999993</v>
      </c>
      <c r="AP97" s="28">
        <f t="shared" si="39"/>
        <v>65013.397400000002</v>
      </c>
      <c r="AR97" s="31"/>
      <c r="AS97" s="31"/>
      <c r="AT97" s="31"/>
      <c r="AV97" s="31"/>
      <c r="AW97" s="31"/>
      <c r="AX97" s="31"/>
      <c r="AZ97" s="32">
        <f t="shared" si="53"/>
        <v>-7293.8555142857131</v>
      </c>
      <c r="BA97" s="32">
        <f t="shared" si="53"/>
        <v>-3658.4878190476184</v>
      </c>
      <c r="BB97" s="32">
        <f t="shared" si="53"/>
        <v>-4034.7026666666661</v>
      </c>
      <c r="BD97" s="32">
        <f t="shared" si="54"/>
        <v>7.2530999999999999</v>
      </c>
      <c r="BE97" s="32">
        <f t="shared" si="54"/>
        <v>8.2098999999999993</v>
      </c>
      <c r="BF97" s="32">
        <f t="shared" si="54"/>
        <v>65013.397400000002</v>
      </c>
      <c r="BG97" s="33"/>
      <c r="BH97" s="32">
        <f t="shared" si="40"/>
        <v>-7286.6024142857132</v>
      </c>
      <c r="BI97" s="32">
        <f t="shared" si="40"/>
        <v>-3650.2779190476185</v>
      </c>
      <c r="BJ97" s="32">
        <f t="shared" si="40"/>
        <v>60978.694733333337</v>
      </c>
      <c r="BL97" s="32">
        <f t="shared" si="41"/>
        <v>-7695.5390999999991</v>
      </c>
      <c r="BM97" s="32">
        <f t="shared" si="41"/>
        <v>-3842.2331999999997</v>
      </c>
      <c r="BN97" s="32">
        <f t="shared" si="41"/>
        <v>-4236.4377999999997</v>
      </c>
      <c r="BP97" s="32">
        <f t="shared" si="42"/>
        <v>7.2530999999999999</v>
      </c>
      <c r="BQ97" s="32">
        <f t="shared" si="42"/>
        <v>8.2098999999999993</v>
      </c>
      <c r="BR97" s="32">
        <f t="shared" si="42"/>
        <v>65013.397400000002</v>
      </c>
      <c r="BT97" s="32">
        <f t="shared" si="43"/>
        <v>-7688.2859999999991</v>
      </c>
      <c r="BU97" s="32">
        <f t="shared" si="43"/>
        <v>-3834.0232999999998</v>
      </c>
      <c r="BV97" s="32">
        <f t="shared" si="43"/>
        <v>60776.959600000002</v>
      </c>
      <c r="BX97" s="3">
        <v>0</v>
      </c>
      <c r="BY97" s="3">
        <v>0</v>
      </c>
      <c r="BZ97" s="3">
        <v>0</v>
      </c>
    </row>
    <row r="98" spans="1:78" x14ac:dyDescent="0.2">
      <c r="A98" s="207"/>
      <c r="B98" s="207"/>
      <c r="C98" s="34" t="s">
        <v>125</v>
      </c>
      <c r="D98" s="25">
        <v>705703</v>
      </c>
      <c r="E98" s="25">
        <v>706579</v>
      </c>
      <c r="F98" s="25">
        <v>386239</v>
      </c>
      <c r="G98" s="26"/>
      <c r="H98" s="25">
        <v>263422</v>
      </c>
      <c r="I98" s="25">
        <v>253081</v>
      </c>
      <c r="J98" s="25">
        <v>236751</v>
      </c>
      <c r="K98" s="26"/>
      <c r="L98" s="28">
        <f t="shared" si="50"/>
        <v>5118534.4293</v>
      </c>
      <c r="M98" s="28">
        <f t="shared" si="50"/>
        <v>5800942.9320999999</v>
      </c>
      <c r="N98" s="28">
        <f t="shared" si="50"/>
        <v>3727283.5978000001</v>
      </c>
      <c r="P98" s="28">
        <f t="shared" si="51"/>
        <v>1910626.1081999999</v>
      </c>
      <c r="Q98" s="28">
        <f t="shared" si="51"/>
        <v>2077769.7018999998</v>
      </c>
      <c r="R98" s="28">
        <f t="shared" si="51"/>
        <v>2284694.5002000001</v>
      </c>
      <c r="T98" s="29">
        <v>651644</v>
      </c>
      <c r="U98" s="29">
        <v>574929</v>
      </c>
      <c r="V98" s="29">
        <v>227806</v>
      </c>
      <c r="X98" s="30">
        <v>611200</v>
      </c>
      <c r="Y98" s="30">
        <v>731456</v>
      </c>
      <c r="Z98" s="30">
        <v>721973</v>
      </c>
      <c r="AB98" s="28">
        <f t="shared" si="38"/>
        <v>4726439.0964000002</v>
      </c>
      <c r="AC98" s="28">
        <f t="shared" si="38"/>
        <v>4720109.5970999999</v>
      </c>
      <c r="AD98" s="28">
        <f t="shared" si="38"/>
        <v>2198373.4611999998</v>
      </c>
      <c r="AF98" s="28">
        <f t="shared" si="52"/>
        <v>4433094.72</v>
      </c>
      <c r="AG98" s="28">
        <f t="shared" si="52"/>
        <v>6005180.6143999994</v>
      </c>
      <c r="AH98" s="28">
        <f t="shared" si="52"/>
        <v>6967183.8445999995</v>
      </c>
      <c r="AJ98" s="28">
        <f t="shared" si="28"/>
        <v>4874794.694571428</v>
      </c>
      <c r="AK98" s="28">
        <f t="shared" si="28"/>
        <v>5524707.5543809524</v>
      </c>
      <c r="AL98" s="28">
        <f t="shared" si="28"/>
        <v>3549793.9026666665</v>
      </c>
      <c r="AN98" s="28">
        <f t="shared" si="39"/>
        <v>4433094.72</v>
      </c>
      <c r="AO98" s="28">
        <f t="shared" si="39"/>
        <v>6005180.6143999994</v>
      </c>
      <c r="AP98" s="28">
        <f t="shared" si="39"/>
        <v>6967183.8445999995</v>
      </c>
      <c r="AR98" s="31"/>
      <c r="AS98" s="31"/>
      <c r="AT98" s="31"/>
      <c r="AV98" s="31"/>
      <c r="AW98" s="31"/>
      <c r="AX98" s="31"/>
      <c r="AZ98" s="32">
        <f t="shared" si="53"/>
        <v>-148355.59817142785</v>
      </c>
      <c r="BA98" s="32">
        <f t="shared" si="53"/>
        <v>-804597.95728095248</v>
      </c>
      <c r="BB98" s="32">
        <f t="shared" si="53"/>
        <v>-1351420.4414666668</v>
      </c>
      <c r="BD98" s="32">
        <f t="shared" si="54"/>
        <v>2522468.6118000001</v>
      </c>
      <c r="BE98" s="32">
        <f t="shared" si="54"/>
        <v>3927410.9124999996</v>
      </c>
      <c r="BF98" s="32">
        <f t="shared" si="54"/>
        <v>4682489.3443999998</v>
      </c>
      <c r="BG98" s="33"/>
      <c r="BH98" s="32">
        <f t="shared" si="40"/>
        <v>2374113.0136285722</v>
      </c>
      <c r="BI98" s="32">
        <f t="shared" si="40"/>
        <v>3122812.9552190471</v>
      </c>
      <c r="BJ98" s="32">
        <f t="shared" si="40"/>
        <v>3331068.9029333331</v>
      </c>
      <c r="BL98" s="32">
        <f t="shared" si="41"/>
        <v>-392095.3328999998</v>
      </c>
      <c r="BM98" s="32">
        <f t="shared" si="41"/>
        <v>-1080833.335</v>
      </c>
      <c r="BN98" s="32">
        <f t="shared" si="41"/>
        <v>-1528910.1366000003</v>
      </c>
      <c r="BP98" s="32">
        <f t="shared" si="42"/>
        <v>2522468.6118000001</v>
      </c>
      <c r="BQ98" s="32">
        <f t="shared" si="42"/>
        <v>3927410.9124999996</v>
      </c>
      <c r="BR98" s="32">
        <f t="shared" si="42"/>
        <v>4682489.3443999998</v>
      </c>
      <c r="BT98" s="32">
        <f t="shared" si="43"/>
        <v>2130373.2789000003</v>
      </c>
      <c r="BU98" s="32">
        <f t="shared" si="43"/>
        <v>2846577.5774999997</v>
      </c>
      <c r="BV98" s="32">
        <f t="shared" si="43"/>
        <v>3153579.2077999995</v>
      </c>
      <c r="BX98" s="3">
        <v>0</v>
      </c>
      <c r="BY98" s="3">
        <v>0</v>
      </c>
      <c r="BZ98" s="3">
        <v>0</v>
      </c>
    </row>
    <row r="99" spans="1:78" x14ac:dyDescent="0.2">
      <c r="A99" s="207"/>
      <c r="B99" s="207"/>
      <c r="C99" s="34" t="s">
        <v>126</v>
      </c>
      <c r="D99" s="25">
        <v>9648269</v>
      </c>
      <c r="E99" s="25">
        <v>8814616</v>
      </c>
      <c r="F99" s="25">
        <v>8610362</v>
      </c>
      <c r="G99" s="26"/>
      <c r="H99" s="25">
        <v>7293976</v>
      </c>
      <c r="I99" s="25">
        <v>7553309</v>
      </c>
      <c r="J99" s="25">
        <v>7292469</v>
      </c>
      <c r="K99" s="26"/>
      <c r="L99" s="28">
        <f t="shared" si="50"/>
        <v>69979859.883900002</v>
      </c>
      <c r="M99" s="28">
        <f t="shared" si="50"/>
        <v>72367115.898399994</v>
      </c>
      <c r="N99" s="28">
        <f t="shared" si="50"/>
        <v>83091715.372400001</v>
      </c>
      <c r="P99" s="28">
        <f t="shared" si="51"/>
        <v>52903937.325599998</v>
      </c>
      <c r="Q99" s="28">
        <f t="shared" si="51"/>
        <v>62011911.559099995</v>
      </c>
      <c r="R99" s="28">
        <f t="shared" si="51"/>
        <v>70373784.343799993</v>
      </c>
      <c r="T99" s="29">
        <v>8171757</v>
      </c>
      <c r="U99" s="29">
        <v>7821524</v>
      </c>
      <c r="V99" s="29">
        <v>6894762</v>
      </c>
      <c r="X99" s="30">
        <v>7981846</v>
      </c>
      <c r="Y99" s="30">
        <v>7477681</v>
      </c>
      <c r="Z99" s="30">
        <v>6565986</v>
      </c>
      <c r="AB99" s="28">
        <f t="shared" si="38"/>
        <v>59270570.696699999</v>
      </c>
      <c r="AC99" s="28">
        <f t="shared" si="38"/>
        <v>64213929.887599997</v>
      </c>
      <c r="AD99" s="28">
        <f t="shared" si="38"/>
        <v>66535832.252399996</v>
      </c>
      <c r="AF99" s="28">
        <f t="shared" si="52"/>
        <v>57893127.222599998</v>
      </c>
      <c r="AG99" s="28">
        <f t="shared" si="52"/>
        <v>61391013.241899997</v>
      </c>
      <c r="AH99" s="28">
        <f t="shared" si="52"/>
        <v>63363078.097199999</v>
      </c>
      <c r="AJ99" s="28">
        <f t="shared" si="28"/>
        <v>69979859.883900002</v>
      </c>
      <c r="AK99" s="28">
        <f t="shared" si="28"/>
        <v>72367115.898399994</v>
      </c>
      <c r="AL99" s="28">
        <f t="shared" si="28"/>
        <v>83091715.372400001</v>
      </c>
      <c r="AN99" s="28">
        <f t="shared" si="39"/>
        <v>57893127.222599998</v>
      </c>
      <c r="AO99" s="28">
        <f t="shared" si="39"/>
        <v>61391013.241899997</v>
      </c>
      <c r="AP99" s="28">
        <f t="shared" si="39"/>
        <v>63363078.097199999</v>
      </c>
      <c r="AR99" s="31"/>
      <c r="AS99" s="31"/>
      <c r="AT99" s="31"/>
      <c r="AV99" s="31"/>
      <c r="AW99" s="31"/>
      <c r="AX99" s="31"/>
      <c r="AZ99" s="32">
        <f t="shared" si="53"/>
        <v>-10709289.187200002</v>
      </c>
      <c r="BA99" s="32">
        <f t="shared" si="53"/>
        <v>-8153186.0107999966</v>
      </c>
      <c r="BB99" s="32">
        <f t="shared" si="53"/>
        <v>-16555883.120000005</v>
      </c>
      <c r="BD99" s="32">
        <f t="shared" si="54"/>
        <v>4989189.8969999999</v>
      </c>
      <c r="BE99" s="32">
        <f t="shared" si="54"/>
        <v>-620898.3171999976</v>
      </c>
      <c r="BF99" s="32">
        <f t="shared" si="54"/>
        <v>-7010706.2465999946</v>
      </c>
      <c r="BG99" s="33"/>
      <c r="BH99" s="32">
        <f t="shared" si="40"/>
        <v>-5720099.2902000025</v>
      </c>
      <c r="BI99" s="32">
        <f t="shared" si="40"/>
        <v>-8774084.3279999942</v>
      </c>
      <c r="BJ99" s="32">
        <f t="shared" si="40"/>
        <v>-23566589.366599999</v>
      </c>
      <c r="BL99" s="32">
        <f t="shared" si="41"/>
        <v>-10709289.187200002</v>
      </c>
      <c r="BM99" s="32">
        <f t="shared" si="41"/>
        <v>-8153186.0107999966</v>
      </c>
      <c r="BN99" s="32">
        <f t="shared" si="41"/>
        <v>-16555883.120000005</v>
      </c>
      <c r="BP99" s="32">
        <f t="shared" si="42"/>
        <v>4989189.8969999999</v>
      </c>
      <c r="BQ99" s="32">
        <f t="shared" si="42"/>
        <v>-620898.3171999976</v>
      </c>
      <c r="BR99" s="32">
        <f t="shared" si="42"/>
        <v>-7010706.2465999946</v>
      </c>
      <c r="BT99" s="32">
        <f t="shared" si="43"/>
        <v>-5720099.2902000025</v>
      </c>
      <c r="BU99" s="32">
        <f t="shared" si="43"/>
        <v>-8774084.3279999942</v>
      </c>
      <c r="BV99" s="32">
        <f t="shared" si="43"/>
        <v>-23566589.366599999</v>
      </c>
      <c r="BX99" s="3">
        <v>1</v>
      </c>
      <c r="BY99" s="3">
        <v>1</v>
      </c>
      <c r="BZ99" s="3">
        <v>1</v>
      </c>
    </row>
    <row r="100" spans="1:78" x14ac:dyDescent="0.2">
      <c r="A100" s="207"/>
      <c r="B100" s="206" t="s">
        <v>127</v>
      </c>
      <c r="C100" s="24" t="s">
        <v>128</v>
      </c>
      <c r="D100" s="25">
        <v>204929</v>
      </c>
      <c r="E100" s="25">
        <v>242017</v>
      </c>
      <c r="F100" s="25">
        <v>242534</v>
      </c>
      <c r="G100" s="26"/>
      <c r="H100" s="25">
        <v>1130612</v>
      </c>
      <c r="I100" s="25">
        <v>1050060</v>
      </c>
      <c r="J100" s="25">
        <v>684575</v>
      </c>
      <c r="K100" s="26"/>
      <c r="L100" s="28">
        <f t="shared" si="50"/>
        <v>1486370.5299</v>
      </c>
      <c r="M100" s="28">
        <f t="shared" si="50"/>
        <v>1986935.3682999997</v>
      </c>
      <c r="N100" s="28">
        <f t="shared" si="50"/>
        <v>2340501.6068000002</v>
      </c>
      <c r="P100" s="28">
        <f t="shared" si="51"/>
        <v>8200441.8971999995</v>
      </c>
      <c r="Q100" s="28">
        <f t="shared" si="51"/>
        <v>8620887.5939999986</v>
      </c>
      <c r="R100" s="28">
        <f t="shared" si="51"/>
        <v>6606285.665</v>
      </c>
      <c r="T100" s="29">
        <v>155726</v>
      </c>
      <c r="U100" s="29">
        <v>205547</v>
      </c>
      <c r="V100" s="29">
        <v>255233</v>
      </c>
      <c r="X100" s="30">
        <v>1096473</v>
      </c>
      <c r="Y100" s="30">
        <v>1025607</v>
      </c>
      <c r="Z100" s="30">
        <v>732560</v>
      </c>
      <c r="AB100" s="28">
        <f t="shared" si="38"/>
        <v>1129496.2505999999</v>
      </c>
      <c r="AC100" s="28">
        <f t="shared" si="38"/>
        <v>1687520.3152999999</v>
      </c>
      <c r="AD100" s="28">
        <f t="shared" si="38"/>
        <v>2463049.4966000002</v>
      </c>
      <c r="AF100" s="28">
        <f t="shared" si="52"/>
        <v>7952828.3163000001</v>
      </c>
      <c r="AG100" s="28">
        <f t="shared" si="52"/>
        <v>8420130.9092999995</v>
      </c>
      <c r="AH100" s="28">
        <f t="shared" si="52"/>
        <v>7069350.5120000001</v>
      </c>
      <c r="AJ100" s="28">
        <f t="shared" si="28"/>
        <v>1415590.9808571427</v>
      </c>
      <c r="AK100" s="28">
        <f t="shared" si="28"/>
        <v>1892319.398380952</v>
      </c>
      <c r="AL100" s="28">
        <f t="shared" si="28"/>
        <v>2229049.1493333336</v>
      </c>
      <c r="AN100" s="28">
        <f t="shared" si="39"/>
        <v>7952828.3163000001</v>
      </c>
      <c r="AO100" s="28">
        <f t="shared" si="39"/>
        <v>8420130.9092999995</v>
      </c>
      <c r="AP100" s="28">
        <f t="shared" si="39"/>
        <v>7069350.5120000001</v>
      </c>
      <c r="AR100" s="31"/>
      <c r="AS100" s="31"/>
      <c r="AT100" s="31"/>
      <c r="AV100" s="31"/>
      <c r="AW100" s="31"/>
      <c r="AX100" s="31"/>
      <c r="AZ100" s="32">
        <f t="shared" si="53"/>
        <v>-286094.7302571428</v>
      </c>
      <c r="BA100" s="32">
        <f t="shared" si="53"/>
        <v>-204799.08308095206</v>
      </c>
      <c r="BB100" s="32">
        <f t="shared" si="53"/>
        <v>234000.34726666659</v>
      </c>
      <c r="BD100" s="32">
        <f t="shared" si="54"/>
        <v>-247613.58089999948</v>
      </c>
      <c r="BE100" s="32">
        <f t="shared" si="54"/>
        <v>-200756.68469999917</v>
      </c>
      <c r="BF100" s="32">
        <f t="shared" si="54"/>
        <v>463064.84700000007</v>
      </c>
      <c r="BG100" s="33"/>
      <c r="BH100" s="32">
        <f t="shared" si="40"/>
        <v>-533708.31115714228</v>
      </c>
      <c r="BI100" s="32">
        <f t="shared" si="40"/>
        <v>-405555.76778095122</v>
      </c>
      <c r="BJ100" s="32">
        <f t="shared" si="40"/>
        <v>697065.19426666666</v>
      </c>
      <c r="BL100" s="32">
        <f t="shared" si="41"/>
        <v>-356874.27930000005</v>
      </c>
      <c r="BM100" s="32">
        <f t="shared" si="41"/>
        <v>-299415.05299999984</v>
      </c>
      <c r="BN100" s="32">
        <f t="shared" si="41"/>
        <v>122547.8898</v>
      </c>
      <c r="BP100" s="32">
        <f t="shared" si="42"/>
        <v>-247613.58089999948</v>
      </c>
      <c r="BQ100" s="32">
        <f t="shared" si="42"/>
        <v>-200756.68469999917</v>
      </c>
      <c r="BR100" s="32">
        <f t="shared" si="42"/>
        <v>463064.84700000007</v>
      </c>
      <c r="BT100" s="32">
        <f t="shared" si="43"/>
        <v>-604487.86019999953</v>
      </c>
      <c r="BU100" s="32">
        <f t="shared" si="43"/>
        <v>-500171.73769999901</v>
      </c>
      <c r="BV100" s="32">
        <f t="shared" si="43"/>
        <v>585612.73680000007</v>
      </c>
      <c r="BX100" s="3">
        <v>0</v>
      </c>
      <c r="BY100" s="3">
        <v>0</v>
      </c>
      <c r="BZ100" s="3">
        <v>0</v>
      </c>
    </row>
    <row r="101" spans="1:78" x14ac:dyDescent="0.2">
      <c r="A101" s="207"/>
      <c r="B101" s="207"/>
      <c r="C101" s="34" t="s">
        <v>129</v>
      </c>
      <c r="D101" s="25">
        <v>5292</v>
      </c>
      <c r="E101" s="25">
        <v>7959</v>
      </c>
      <c r="F101" s="25">
        <v>12481</v>
      </c>
      <c r="G101" s="26"/>
      <c r="H101" s="25">
        <v>1230</v>
      </c>
      <c r="I101" s="25">
        <v>1566</v>
      </c>
      <c r="J101" s="25">
        <v>1328</v>
      </c>
      <c r="K101" s="26"/>
      <c r="L101" s="28">
        <f t="shared" si="50"/>
        <v>38383.405200000001</v>
      </c>
      <c r="M101" s="28">
        <f t="shared" si="50"/>
        <v>65342.594099999995</v>
      </c>
      <c r="N101" s="28">
        <f t="shared" si="50"/>
        <v>120444.1462</v>
      </c>
      <c r="P101" s="28">
        <f t="shared" si="51"/>
        <v>8921.3130000000001</v>
      </c>
      <c r="Q101" s="28">
        <f t="shared" si="51"/>
        <v>12856.703399999999</v>
      </c>
      <c r="R101" s="28">
        <f t="shared" si="51"/>
        <v>12815.4656</v>
      </c>
      <c r="T101" s="29">
        <v>1991</v>
      </c>
      <c r="U101" s="29">
        <v>1827</v>
      </c>
      <c r="V101" s="29">
        <v>667</v>
      </c>
      <c r="X101" s="30">
        <v>1103</v>
      </c>
      <c r="Y101" s="30">
        <v>1836</v>
      </c>
      <c r="Z101" s="30">
        <v>2022</v>
      </c>
      <c r="AB101" s="28">
        <f t="shared" si="38"/>
        <v>14440.9221</v>
      </c>
      <c r="AC101" s="28">
        <f t="shared" si="38"/>
        <v>14999.487299999999</v>
      </c>
      <c r="AD101" s="28">
        <f t="shared" si="38"/>
        <v>6436.6833999999999</v>
      </c>
      <c r="AF101" s="28">
        <f t="shared" si="52"/>
        <v>8000.1692999999996</v>
      </c>
      <c r="AG101" s="28">
        <f t="shared" si="52"/>
        <v>15073.376399999999</v>
      </c>
      <c r="AH101" s="28">
        <f t="shared" si="52"/>
        <v>19512.704399999999</v>
      </c>
      <c r="AJ101" s="28">
        <f t="shared" si="28"/>
        <v>36555.623999999996</v>
      </c>
      <c r="AK101" s="28">
        <f t="shared" si="28"/>
        <v>62231.041999999994</v>
      </c>
      <c r="AL101" s="28">
        <f t="shared" si="28"/>
        <v>114708.71066666667</v>
      </c>
      <c r="AN101" s="28">
        <f t="shared" si="39"/>
        <v>8000.1692999999996</v>
      </c>
      <c r="AO101" s="28">
        <f t="shared" si="39"/>
        <v>15073.376399999999</v>
      </c>
      <c r="AP101" s="28">
        <f t="shared" si="39"/>
        <v>19512.704399999999</v>
      </c>
      <c r="AR101" s="31"/>
      <c r="AS101" s="31"/>
      <c r="AT101" s="31"/>
      <c r="AV101" s="31"/>
      <c r="AW101" s="31"/>
      <c r="AX101" s="31"/>
      <c r="AZ101" s="32">
        <f t="shared" si="53"/>
        <v>-22114.701899999996</v>
      </c>
      <c r="BA101" s="32">
        <f t="shared" si="53"/>
        <v>-47231.554699999993</v>
      </c>
      <c r="BB101" s="32">
        <f t="shared" si="53"/>
        <v>-108272.02726666667</v>
      </c>
      <c r="BD101" s="32">
        <f t="shared" si="54"/>
        <v>-921.14370000000054</v>
      </c>
      <c r="BE101" s="32">
        <f t="shared" si="54"/>
        <v>2216.6730000000007</v>
      </c>
      <c r="BF101" s="32">
        <f t="shared" si="54"/>
        <v>6697.2387999999992</v>
      </c>
      <c r="BG101" s="33"/>
      <c r="BH101" s="32">
        <f t="shared" si="40"/>
        <v>-23035.845599999997</v>
      </c>
      <c r="BI101" s="32">
        <f t="shared" si="40"/>
        <v>-45014.881699999991</v>
      </c>
      <c r="BJ101" s="32">
        <f t="shared" si="40"/>
        <v>-101574.78846666668</v>
      </c>
      <c r="BL101" s="32">
        <f t="shared" si="41"/>
        <v>-23942.483100000001</v>
      </c>
      <c r="BM101" s="32">
        <f t="shared" si="41"/>
        <v>-50343.106799999994</v>
      </c>
      <c r="BN101" s="32">
        <f t="shared" si="41"/>
        <v>-114007.46280000001</v>
      </c>
      <c r="BP101" s="32">
        <f t="shared" si="42"/>
        <v>-921.14370000000054</v>
      </c>
      <c r="BQ101" s="32">
        <f t="shared" si="42"/>
        <v>2216.6730000000007</v>
      </c>
      <c r="BR101" s="32">
        <f t="shared" si="42"/>
        <v>6697.2387999999992</v>
      </c>
      <c r="BT101" s="32">
        <f t="shared" si="43"/>
        <v>-24863.626800000002</v>
      </c>
      <c r="BU101" s="32">
        <f t="shared" si="43"/>
        <v>-48126.433799999992</v>
      </c>
      <c r="BV101" s="32">
        <f t="shared" si="43"/>
        <v>-107310.22400000002</v>
      </c>
      <c r="BX101" s="3">
        <v>0</v>
      </c>
      <c r="BY101" s="3">
        <v>0</v>
      </c>
      <c r="BZ101" s="3">
        <v>0</v>
      </c>
    </row>
    <row r="102" spans="1:78" x14ac:dyDescent="0.2">
      <c r="A102" s="207"/>
      <c r="B102" s="207"/>
      <c r="C102" s="34" t="s">
        <v>130</v>
      </c>
      <c r="D102" s="25">
        <v>911916</v>
      </c>
      <c r="E102" s="25">
        <v>848608</v>
      </c>
      <c r="F102" s="25">
        <v>719630</v>
      </c>
      <c r="G102" s="26"/>
      <c r="H102" s="25">
        <v>1680649</v>
      </c>
      <c r="I102" s="25">
        <v>1765424</v>
      </c>
      <c r="J102" s="25">
        <v>1836354</v>
      </c>
      <c r="K102" s="26"/>
      <c r="L102" s="28">
        <f t="shared" si="50"/>
        <v>6614217.9396000002</v>
      </c>
      <c r="M102" s="28">
        <f t="shared" si="50"/>
        <v>6966986.8191999998</v>
      </c>
      <c r="N102" s="28">
        <f t="shared" si="50"/>
        <v>6944573.426</v>
      </c>
      <c r="P102" s="28">
        <f t="shared" si="51"/>
        <v>12189915.2619</v>
      </c>
      <c r="Q102" s="28">
        <f t="shared" si="51"/>
        <v>14493954.497599998</v>
      </c>
      <c r="R102" s="28">
        <f t="shared" si="51"/>
        <v>17721183.3708</v>
      </c>
      <c r="T102" s="29">
        <v>813058</v>
      </c>
      <c r="U102" s="29">
        <v>787833</v>
      </c>
      <c r="V102" s="29">
        <v>656899</v>
      </c>
      <c r="X102" s="54">
        <v>1667266</v>
      </c>
      <c r="Y102" s="54">
        <v>1665261</v>
      </c>
      <c r="Z102" s="54">
        <v>1607195</v>
      </c>
      <c r="AB102" s="28">
        <f t="shared" si="38"/>
        <v>5897190.9797999999</v>
      </c>
      <c r="AC102" s="28">
        <f t="shared" si="38"/>
        <v>6468030.1466999995</v>
      </c>
      <c r="AD102" s="28">
        <f t="shared" si="38"/>
        <v>6339206.7297999999</v>
      </c>
      <c r="AF102" s="28">
        <f t="shared" si="52"/>
        <v>12092847.024599999</v>
      </c>
      <c r="AG102" s="28">
        <f t="shared" si="52"/>
        <v>13671626.283899998</v>
      </c>
      <c r="AH102" s="28">
        <f t="shared" si="52"/>
        <v>15509753.188999999</v>
      </c>
      <c r="AJ102" s="28">
        <f t="shared" ref="AJ102:AL165" si="55">IF(BX102=0,+L102/$AK$5,L102)</f>
        <v>6614217.9396000002</v>
      </c>
      <c r="AK102" s="28">
        <f t="shared" si="55"/>
        <v>6966986.8191999998</v>
      </c>
      <c r="AL102" s="28">
        <f t="shared" si="55"/>
        <v>6944573.426</v>
      </c>
      <c r="AN102" s="28">
        <f t="shared" si="39"/>
        <v>12092847.024599999</v>
      </c>
      <c r="AO102" s="28">
        <f t="shared" si="39"/>
        <v>13671626.283899998</v>
      </c>
      <c r="AP102" s="28">
        <f t="shared" si="39"/>
        <v>15509753.188999999</v>
      </c>
      <c r="AR102" s="31"/>
      <c r="AS102" s="31"/>
      <c r="AT102" s="31"/>
      <c r="AV102" s="31"/>
      <c r="AW102" s="31"/>
      <c r="AX102" s="31"/>
      <c r="AZ102" s="32">
        <f t="shared" si="53"/>
        <v>-717026.9598000003</v>
      </c>
      <c r="BA102" s="32">
        <f t="shared" si="53"/>
        <v>-498956.67250000034</v>
      </c>
      <c r="BB102" s="32">
        <f t="shared" si="53"/>
        <v>-605366.69620000012</v>
      </c>
      <c r="BD102" s="32">
        <f t="shared" si="54"/>
        <v>-97068.237300001085</v>
      </c>
      <c r="BE102" s="32">
        <f t="shared" si="54"/>
        <v>-822328.2137000002</v>
      </c>
      <c r="BF102" s="32">
        <f t="shared" si="54"/>
        <v>-2211430.1818000004</v>
      </c>
      <c r="BG102" s="33"/>
      <c r="BH102" s="32">
        <f t="shared" si="40"/>
        <v>-814095.19710000139</v>
      </c>
      <c r="BI102" s="32">
        <f t="shared" si="40"/>
        <v>-1321284.8862000005</v>
      </c>
      <c r="BJ102" s="32">
        <f t="shared" si="40"/>
        <v>-2816796.8780000005</v>
      </c>
      <c r="BL102" s="32">
        <f t="shared" si="41"/>
        <v>-717026.9598000003</v>
      </c>
      <c r="BM102" s="32">
        <f t="shared" si="41"/>
        <v>-498956.67250000034</v>
      </c>
      <c r="BN102" s="32">
        <f t="shared" si="41"/>
        <v>-605366.69620000012</v>
      </c>
      <c r="BP102" s="32">
        <f t="shared" si="42"/>
        <v>-97068.237300001085</v>
      </c>
      <c r="BQ102" s="32">
        <f t="shared" si="42"/>
        <v>-822328.2137000002</v>
      </c>
      <c r="BR102" s="32">
        <f t="shared" si="42"/>
        <v>-2211430.1818000004</v>
      </c>
      <c r="BT102" s="32">
        <f t="shared" si="43"/>
        <v>-814095.19710000139</v>
      </c>
      <c r="BU102" s="32">
        <f t="shared" si="43"/>
        <v>-1321284.8862000005</v>
      </c>
      <c r="BV102" s="32">
        <f t="shared" si="43"/>
        <v>-2816796.8780000005</v>
      </c>
      <c r="BX102" s="3">
        <v>1</v>
      </c>
      <c r="BY102" s="3">
        <v>1</v>
      </c>
      <c r="BZ102" s="3">
        <v>1</v>
      </c>
    </row>
    <row r="103" spans="1:78" x14ac:dyDescent="0.2">
      <c r="A103" s="207"/>
      <c r="B103" s="207"/>
      <c r="C103" s="34" t="s">
        <v>131</v>
      </c>
      <c r="D103" s="25">
        <v>87849</v>
      </c>
      <c r="E103" s="25">
        <v>101799</v>
      </c>
      <c r="F103" s="25">
        <v>113844</v>
      </c>
      <c r="G103" s="26"/>
      <c r="H103" s="25">
        <v>105776</v>
      </c>
      <c r="I103" s="25">
        <v>134011</v>
      </c>
      <c r="J103" s="25">
        <v>111971</v>
      </c>
      <c r="K103" s="26"/>
      <c r="L103" s="28">
        <f t="shared" si="50"/>
        <v>637177.58189999999</v>
      </c>
      <c r="M103" s="28">
        <f t="shared" si="50"/>
        <v>835759.61009999993</v>
      </c>
      <c r="N103" s="28">
        <f t="shared" si="50"/>
        <v>1098617.3688000001</v>
      </c>
      <c r="P103" s="28">
        <f t="shared" si="51"/>
        <v>767203.90559999994</v>
      </c>
      <c r="Q103" s="28">
        <f t="shared" si="51"/>
        <v>1100216.9088999999</v>
      </c>
      <c r="R103" s="28">
        <f t="shared" si="51"/>
        <v>1080542.5441999999</v>
      </c>
      <c r="T103" s="29">
        <v>82844</v>
      </c>
      <c r="U103" s="29">
        <v>108175</v>
      </c>
      <c r="V103" s="29">
        <v>78839</v>
      </c>
      <c r="X103" s="54">
        <v>114516</v>
      </c>
      <c r="Y103" s="54">
        <v>144803</v>
      </c>
      <c r="Z103" s="54">
        <v>112971</v>
      </c>
      <c r="AB103" s="28">
        <f t="shared" si="38"/>
        <v>600875.81640000001</v>
      </c>
      <c r="AC103" s="28">
        <f t="shared" si="38"/>
        <v>888105.93249999988</v>
      </c>
      <c r="AD103" s="28">
        <f t="shared" si="38"/>
        <v>760812.11780000001</v>
      </c>
      <c r="AF103" s="28">
        <f t="shared" si="52"/>
        <v>830595.99959999998</v>
      </c>
      <c r="AG103" s="28">
        <f t="shared" si="52"/>
        <v>1188818.1497</v>
      </c>
      <c r="AH103" s="28">
        <f t="shared" si="52"/>
        <v>1090192.7442000001</v>
      </c>
      <c r="AJ103" s="28">
        <f t="shared" si="55"/>
        <v>606835.7922857143</v>
      </c>
      <c r="AK103" s="28">
        <f t="shared" si="55"/>
        <v>795961.5334285713</v>
      </c>
      <c r="AL103" s="28">
        <f t="shared" si="55"/>
        <v>1046302.2560000001</v>
      </c>
      <c r="AN103" s="28">
        <f t="shared" si="39"/>
        <v>830595.99959999998</v>
      </c>
      <c r="AO103" s="28">
        <f t="shared" si="39"/>
        <v>1188818.1497</v>
      </c>
      <c r="AP103" s="28">
        <f t="shared" si="39"/>
        <v>1090192.7442000001</v>
      </c>
      <c r="AR103" s="31"/>
      <c r="AS103" s="31"/>
      <c r="AT103" s="31"/>
      <c r="AV103" s="31"/>
      <c r="AW103" s="31"/>
      <c r="AX103" s="31"/>
      <c r="AZ103" s="32">
        <f t="shared" si="53"/>
        <v>-5959.9758857142879</v>
      </c>
      <c r="BA103" s="32">
        <f t="shared" si="53"/>
        <v>92144.399071428576</v>
      </c>
      <c r="BB103" s="32">
        <f t="shared" si="53"/>
        <v>-285490.13820000004</v>
      </c>
      <c r="BD103" s="32">
        <f t="shared" si="54"/>
        <v>63392.094000000041</v>
      </c>
      <c r="BE103" s="32">
        <f t="shared" si="54"/>
        <v>88601.240800000029</v>
      </c>
      <c r="BF103" s="32">
        <f t="shared" si="54"/>
        <v>9650.2000000001863</v>
      </c>
      <c r="BG103" s="33"/>
      <c r="BH103" s="32">
        <f t="shared" si="40"/>
        <v>57432.118114285753</v>
      </c>
      <c r="BI103" s="32">
        <f t="shared" si="40"/>
        <v>180745.6398714286</v>
      </c>
      <c r="BJ103" s="32">
        <f t="shared" si="40"/>
        <v>-275839.93819999986</v>
      </c>
      <c r="BL103" s="32">
        <f t="shared" si="41"/>
        <v>-36301.76549999998</v>
      </c>
      <c r="BM103" s="32">
        <f t="shared" si="41"/>
        <v>52346.322399999946</v>
      </c>
      <c r="BN103" s="32">
        <f t="shared" si="41"/>
        <v>-337805.25100000005</v>
      </c>
      <c r="BP103" s="32">
        <f t="shared" si="42"/>
        <v>63392.094000000041</v>
      </c>
      <c r="BQ103" s="32">
        <f t="shared" si="42"/>
        <v>88601.240800000029</v>
      </c>
      <c r="BR103" s="32">
        <f t="shared" si="42"/>
        <v>9650.2000000001863</v>
      </c>
      <c r="BT103" s="32">
        <f t="shared" si="43"/>
        <v>27090.328500000061</v>
      </c>
      <c r="BU103" s="32">
        <f t="shared" si="43"/>
        <v>140947.56319999998</v>
      </c>
      <c r="BV103" s="32">
        <f t="shared" si="43"/>
        <v>-328155.05099999986</v>
      </c>
      <c r="BX103" s="3">
        <v>0</v>
      </c>
      <c r="BY103" s="3">
        <v>0</v>
      </c>
      <c r="BZ103" s="3">
        <v>0</v>
      </c>
    </row>
    <row r="104" spans="1:78" x14ac:dyDescent="0.2">
      <c r="A104" s="207"/>
      <c r="B104" s="207"/>
      <c r="C104" s="34" t="s">
        <v>132</v>
      </c>
      <c r="D104" s="25">
        <v>47941</v>
      </c>
      <c r="E104" s="25">
        <v>43361</v>
      </c>
      <c r="F104" s="25">
        <v>46699</v>
      </c>
      <c r="G104" s="26"/>
      <c r="H104" s="25">
        <v>21146</v>
      </c>
      <c r="I104" s="25">
        <v>135744</v>
      </c>
      <c r="J104" s="25">
        <v>45094</v>
      </c>
      <c r="K104" s="26"/>
      <c r="L104" s="28">
        <f t="shared" si="50"/>
        <v>347720.86709999997</v>
      </c>
      <c r="M104" s="28">
        <f t="shared" si="50"/>
        <v>355989.47389999998</v>
      </c>
      <c r="N104" s="28">
        <f t="shared" si="50"/>
        <v>450654.68979999999</v>
      </c>
      <c r="P104" s="28">
        <f t="shared" si="51"/>
        <v>153374.0526</v>
      </c>
      <c r="Q104" s="28">
        <f t="shared" si="51"/>
        <v>1114444.6655999999</v>
      </c>
      <c r="R104" s="28">
        <f t="shared" si="51"/>
        <v>435166.1188</v>
      </c>
      <c r="T104" s="29">
        <v>34275</v>
      </c>
      <c r="U104" s="29">
        <v>30776</v>
      </c>
      <c r="V104" s="29">
        <v>34282</v>
      </c>
      <c r="X104" s="54">
        <v>23483</v>
      </c>
      <c r="Y104" s="54">
        <v>133840</v>
      </c>
      <c r="Z104" s="54">
        <v>47256</v>
      </c>
      <c r="AB104" s="28">
        <f t="shared" si="38"/>
        <v>248600.0025</v>
      </c>
      <c r="AC104" s="28">
        <f t="shared" si="38"/>
        <v>252667.88239999997</v>
      </c>
      <c r="AD104" s="28">
        <f t="shared" si="38"/>
        <v>330828.15639999998</v>
      </c>
      <c r="AF104" s="28">
        <f t="shared" si="52"/>
        <v>170324.54730000001</v>
      </c>
      <c r="AG104" s="28">
        <f t="shared" si="52"/>
        <v>1098813.0159999998</v>
      </c>
      <c r="AH104" s="28">
        <f t="shared" si="52"/>
        <v>456029.85119999998</v>
      </c>
      <c r="AJ104" s="28">
        <f t="shared" si="55"/>
        <v>331162.73057142855</v>
      </c>
      <c r="AK104" s="28">
        <f t="shared" si="55"/>
        <v>339037.59419047617</v>
      </c>
      <c r="AL104" s="28">
        <f t="shared" si="55"/>
        <v>429194.94266666664</v>
      </c>
      <c r="AN104" s="28">
        <f t="shared" si="39"/>
        <v>170324.54730000001</v>
      </c>
      <c r="AO104" s="28">
        <f t="shared" si="39"/>
        <v>1098813.0159999998</v>
      </c>
      <c r="AP104" s="28">
        <f t="shared" si="39"/>
        <v>456029.85119999998</v>
      </c>
      <c r="AR104" s="31"/>
      <c r="AS104" s="31"/>
      <c r="AT104" s="31"/>
      <c r="AV104" s="31"/>
      <c r="AW104" s="31"/>
      <c r="AX104" s="31"/>
      <c r="AZ104" s="32">
        <f t="shared" si="53"/>
        <v>-82562.728071428544</v>
      </c>
      <c r="BA104" s="32">
        <f t="shared" si="53"/>
        <v>-86369.711790476198</v>
      </c>
      <c r="BB104" s="32">
        <f t="shared" si="53"/>
        <v>-98366.786266666662</v>
      </c>
      <c r="BD104" s="32">
        <f t="shared" si="54"/>
        <v>16950.49470000001</v>
      </c>
      <c r="BE104" s="32">
        <f t="shared" si="54"/>
        <v>-15631.649600000121</v>
      </c>
      <c r="BF104" s="32">
        <f t="shared" si="54"/>
        <v>20863.732399999979</v>
      </c>
      <c r="BG104" s="33"/>
      <c r="BH104" s="32">
        <f t="shared" si="40"/>
        <v>-65612.233371428534</v>
      </c>
      <c r="BI104" s="32">
        <f t="shared" si="40"/>
        <v>-102001.36139047632</v>
      </c>
      <c r="BJ104" s="32">
        <f t="shared" si="40"/>
        <v>-77503.053866666683</v>
      </c>
      <c r="BL104" s="32">
        <f t="shared" si="41"/>
        <v>-99120.864599999972</v>
      </c>
      <c r="BM104" s="32">
        <f t="shared" si="41"/>
        <v>-103321.59150000001</v>
      </c>
      <c r="BN104" s="32">
        <f t="shared" si="41"/>
        <v>-119826.53340000001</v>
      </c>
      <c r="BP104" s="32">
        <f t="shared" si="42"/>
        <v>16950.49470000001</v>
      </c>
      <c r="BQ104" s="32">
        <f t="shared" si="42"/>
        <v>-15631.649600000121</v>
      </c>
      <c r="BR104" s="32">
        <f t="shared" si="42"/>
        <v>20863.732399999979</v>
      </c>
      <c r="BT104" s="32">
        <f t="shared" si="43"/>
        <v>-82170.369899999961</v>
      </c>
      <c r="BU104" s="32">
        <f t="shared" si="43"/>
        <v>-118953.24110000013</v>
      </c>
      <c r="BV104" s="32">
        <f t="shared" si="43"/>
        <v>-98962.801000000036</v>
      </c>
      <c r="BX104" s="3">
        <v>0</v>
      </c>
      <c r="BY104" s="3">
        <v>0</v>
      </c>
      <c r="BZ104" s="3">
        <v>0</v>
      </c>
    </row>
    <row r="105" spans="1:78" x14ac:dyDescent="0.2">
      <c r="A105" s="207"/>
      <c r="B105" s="207"/>
      <c r="C105" s="34" t="s">
        <v>133</v>
      </c>
      <c r="D105" s="25">
        <v>5661</v>
      </c>
      <c r="E105" s="25">
        <v>5225</v>
      </c>
      <c r="F105" s="25">
        <v>5164</v>
      </c>
      <c r="G105" s="26"/>
      <c r="H105" s="25">
        <v>5868</v>
      </c>
      <c r="I105" s="25">
        <v>3788</v>
      </c>
      <c r="J105" s="25">
        <v>15930</v>
      </c>
      <c r="K105" s="26"/>
      <c r="L105" s="28">
        <f t="shared" si="50"/>
        <v>41059.799099999997</v>
      </c>
      <c r="M105" s="28">
        <f t="shared" si="50"/>
        <v>42896.727499999994</v>
      </c>
      <c r="N105" s="28">
        <f t="shared" si="50"/>
        <v>49833.632799999999</v>
      </c>
      <c r="P105" s="28">
        <f t="shared" si="51"/>
        <v>42561.190799999997</v>
      </c>
      <c r="Q105" s="28">
        <f t="shared" si="51"/>
        <v>31099.101199999997</v>
      </c>
      <c r="R105" s="28">
        <f t="shared" si="51"/>
        <v>153727.68599999999</v>
      </c>
      <c r="T105" s="29">
        <v>70398</v>
      </c>
      <c r="U105" s="29">
        <v>19693</v>
      </c>
      <c r="V105" s="29">
        <v>11668</v>
      </c>
      <c r="X105" s="54">
        <v>73102</v>
      </c>
      <c r="Y105" s="54">
        <v>77354</v>
      </c>
      <c r="Z105" s="54">
        <v>81113</v>
      </c>
      <c r="AA105" s="36"/>
      <c r="AB105" s="28">
        <f t="shared" si="38"/>
        <v>510603.73379999999</v>
      </c>
      <c r="AC105" s="28">
        <f t="shared" si="38"/>
        <v>161677.56069999997</v>
      </c>
      <c r="AD105" s="28">
        <f t="shared" si="38"/>
        <v>112598.5336</v>
      </c>
      <c r="AF105" s="28">
        <f t="shared" si="52"/>
        <v>530216.11620000005</v>
      </c>
      <c r="AG105" s="28">
        <f t="shared" si="52"/>
        <v>635068.60459999996</v>
      </c>
      <c r="AH105" s="28">
        <f t="shared" si="52"/>
        <v>782756.67260000005</v>
      </c>
      <c r="AJ105" s="28">
        <f t="shared" si="55"/>
        <v>39104.570571428565</v>
      </c>
      <c r="AK105" s="28">
        <f t="shared" si="55"/>
        <v>40854.026190476179</v>
      </c>
      <c r="AL105" s="28">
        <f t="shared" si="55"/>
        <v>47460.602666666666</v>
      </c>
      <c r="AN105" s="28">
        <f t="shared" si="39"/>
        <v>530216.11620000005</v>
      </c>
      <c r="AO105" s="28">
        <f t="shared" si="39"/>
        <v>635068.60459999996</v>
      </c>
      <c r="AP105" s="28">
        <f t="shared" si="39"/>
        <v>782756.67260000005</v>
      </c>
      <c r="AR105" s="31"/>
      <c r="AS105" s="31"/>
      <c r="AT105" s="31"/>
      <c r="AV105" s="31"/>
      <c r="AW105" s="31"/>
      <c r="AX105" s="31"/>
      <c r="AZ105" s="32">
        <f t="shared" si="53"/>
        <v>471499.16322857141</v>
      </c>
      <c r="BA105" s="32">
        <f t="shared" si="53"/>
        <v>120823.5345095238</v>
      </c>
      <c r="BB105" s="32">
        <f t="shared" si="53"/>
        <v>65137.930933333329</v>
      </c>
      <c r="BD105" s="32">
        <f t="shared" si="54"/>
        <v>487654.92540000007</v>
      </c>
      <c r="BE105" s="32">
        <f t="shared" si="54"/>
        <v>603969.50339999993</v>
      </c>
      <c r="BF105" s="32">
        <f t="shared" si="54"/>
        <v>629028.98660000006</v>
      </c>
      <c r="BG105" s="33"/>
      <c r="BH105" s="32">
        <f t="shared" si="40"/>
        <v>959154.08862857148</v>
      </c>
      <c r="BI105" s="32">
        <f t="shared" si="40"/>
        <v>724793.0379095237</v>
      </c>
      <c r="BJ105" s="32">
        <f t="shared" si="40"/>
        <v>694166.91753333341</v>
      </c>
      <c r="BL105" s="32">
        <f t="shared" si="41"/>
        <v>469543.93469999998</v>
      </c>
      <c r="BM105" s="32">
        <f t="shared" si="41"/>
        <v>118780.83319999998</v>
      </c>
      <c r="BN105" s="32">
        <f t="shared" si="41"/>
        <v>62764.900799999996</v>
      </c>
      <c r="BP105" s="32">
        <f t="shared" si="42"/>
        <v>487654.92540000007</v>
      </c>
      <c r="BQ105" s="32">
        <f t="shared" si="42"/>
        <v>603969.50339999993</v>
      </c>
      <c r="BR105" s="32">
        <f t="shared" si="42"/>
        <v>629028.98660000006</v>
      </c>
      <c r="BT105" s="32">
        <f t="shared" si="43"/>
        <v>957198.86010000005</v>
      </c>
      <c r="BU105" s="32">
        <f t="shared" si="43"/>
        <v>722750.33659999992</v>
      </c>
      <c r="BV105" s="32">
        <f t="shared" si="43"/>
        <v>691793.88740000001</v>
      </c>
      <c r="BX105" s="3">
        <v>0</v>
      </c>
      <c r="BY105" s="3">
        <v>0</v>
      </c>
      <c r="BZ105" s="3">
        <v>0</v>
      </c>
    </row>
    <row r="106" spans="1:78" x14ac:dyDescent="0.2">
      <c r="A106" s="207"/>
      <c r="B106" s="207"/>
      <c r="C106" s="34" t="s">
        <v>134</v>
      </c>
      <c r="D106" s="39">
        <v>87</v>
      </c>
      <c r="E106" s="39">
        <v>86</v>
      </c>
      <c r="F106" s="39">
        <v>87</v>
      </c>
      <c r="G106" s="38"/>
      <c r="H106" s="37">
        <v>2061</v>
      </c>
      <c r="I106" s="37">
        <v>3119</v>
      </c>
      <c r="J106" s="37">
        <v>2135</v>
      </c>
      <c r="K106" s="38"/>
      <c r="L106" s="28">
        <f t="shared" si="50"/>
        <v>631.01969999999994</v>
      </c>
      <c r="M106" s="28">
        <f t="shared" si="50"/>
        <v>706.05139999999994</v>
      </c>
      <c r="N106" s="28">
        <f t="shared" si="50"/>
        <v>839.56740000000002</v>
      </c>
      <c r="P106" s="28">
        <f t="shared" si="51"/>
        <v>14948.6391</v>
      </c>
      <c r="Q106" s="28">
        <f t="shared" si="51"/>
        <v>25606.678099999997</v>
      </c>
      <c r="R106" s="28">
        <f t="shared" si="51"/>
        <v>20603.177</v>
      </c>
      <c r="T106" s="42">
        <v>87</v>
      </c>
      <c r="U106" s="42">
        <v>86</v>
      </c>
      <c r="V106" s="42">
        <v>87</v>
      </c>
      <c r="X106" s="54">
        <v>2061</v>
      </c>
      <c r="Y106" s="54">
        <v>3119</v>
      </c>
      <c r="Z106" s="54">
        <v>2135</v>
      </c>
      <c r="AB106" s="28">
        <f t="shared" si="38"/>
        <v>631.01969999999994</v>
      </c>
      <c r="AC106" s="28">
        <f t="shared" si="38"/>
        <v>706.05139999999994</v>
      </c>
      <c r="AD106" s="28">
        <f t="shared" si="38"/>
        <v>839.56740000000002</v>
      </c>
      <c r="AF106" s="28">
        <f t="shared" si="52"/>
        <v>14948.6391</v>
      </c>
      <c r="AG106" s="28">
        <f t="shared" si="52"/>
        <v>25606.678099999997</v>
      </c>
      <c r="AH106" s="28">
        <f t="shared" si="52"/>
        <v>20603.177</v>
      </c>
      <c r="AJ106" s="28">
        <f t="shared" si="55"/>
        <v>600.97114285714281</v>
      </c>
      <c r="AK106" s="28">
        <f t="shared" si="55"/>
        <v>672.42990476190471</v>
      </c>
      <c r="AL106" s="28">
        <f t="shared" si="55"/>
        <v>799.58799999999997</v>
      </c>
      <c r="AN106" s="28">
        <f t="shared" si="39"/>
        <v>14948.6391</v>
      </c>
      <c r="AO106" s="28">
        <f t="shared" si="39"/>
        <v>25606.678099999997</v>
      </c>
      <c r="AP106" s="28">
        <f t="shared" si="39"/>
        <v>20603.177</v>
      </c>
      <c r="AR106" s="31"/>
      <c r="AS106" s="31"/>
      <c r="AT106" s="31"/>
      <c r="AV106" s="31"/>
      <c r="AW106" s="31"/>
      <c r="AX106" s="31"/>
      <c r="AZ106" s="32">
        <f t="shared" si="53"/>
        <v>0</v>
      </c>
      <c r="BA106" s="32">
        <f t="shared" si="53"/>
        <v>0</v>
      </c>
      <c r="BB106" s="32">
        <f t="shared" si="53"/>
        <v>0</v>
      </c>
      <c r="BD106" s="32">
        <f t="shared" si="54"/>
        <v>0</v>
      </c>
      <c r="BE106" s="32">
        <f t="shared" si="54"/>
        <v>0</v>
      </c>
      <c r="BF106" s="32">
        <f t="shared" si="54"/>
        <v>0</v>
      </c>
      <c r="BG106" s="33"/>
      <c r="BH106" s="32">
        <f t="shared" si="40"/>
        <v>0</v>
      </c>
      <c r="BI106" s="32">
        <f t="shared" si="40"/>
        <v>0</v>
      </c>
      <c r="BJ106" s="32">
        <f t="shared" si="40"/>
        <v>0</v>
      </c>
      <c r="BL106" s="32">
        <f t="shared" si="41"/>
        <v>0</v>
      </c>
      <c r="BM106" s="32">
        <f t="shared" si="41"/>
        <v>0</v>
      </c>
      <c r="BN106" s="32">
        <f t="shared" si="41"/>
        <v>0</v>
      </c>
      <c r="BP106" s="32">
        <f t="shared" si="42"/>
        <v>0</v>
      </c>
      <c r="BQ106" s="32">
        <f t="shared" si="42"/>
        <v>0</v>
      </c>
      <c r="BR106" s="32">
        <f t="shared" si="42"/>
        <v>0</v>
      </c>
      <c r="BT106" s="32">
        <f t="shared" si="43"/>
        <v>0</v>
      </c>
      <c r="BU106" s="32">
        <f t="shared" si="43"/>
        <v>0</v>
      </c>
      <c r="BV106" s="32">
        <f t="shared" si="43"/>
        <v>0</v>
      </c>
      <c r="BX106" s="3">
        <v>0</v>
      </c>
      <c r="BY106" s="3">
        <v>0</v>
      </c>
      <c r="BZ106" s="3">
        <v>0</v>
      </c>
    </row>
    <row r="107" spans="1:78" x14ac:dyDescent="0.2">
      <c r="A107" s="207"/>
      <c r="B107" s="207"/>
      <c r="C107" s="34" t="s">
        <v>135</v>
      </c>
      <c r="D107" s="25">
        <v>2789</v>
      </c>
      <c r="E107" s="25">
        <v>1657</v>
      </c>
      <c r="F107" s="27">
        <v>419</v>
      </c>
      <c r="G107" s="26"/>
      <c r="H107" s="27">
        <v>46</v>
      </c>
      <c r="I107" s="27">
        <v>43</v>
      </c>
      <c r="J107" s="27">
        <v>34</v>
      </c>
      <c r="K107" s="26"/>
      <c r="L107" s="28">
        <f t="shared" si="50"/>
        <v>20228.8959</v>
      </c>
      <c r="M107" s="28">
        <f t="shared" si="50"/>
        <v>13603.804299999998</v>
      </c>
      <c r="N107" s="28">
        <f t="shared" si="50"/>
        <v>4043.4337999999998</v>
      </c>
      <c r="P107" s="28">
        <f t="shared" si="51"/>
        <v>333.64260000000002</v>
      </c>
      <c r="Q107" s="28">
        <f t="shared" si="51"/>
        <v>353.02569999999997</v>
      </c>
      <c r="R107" s="28">
        <f t="shared" si="51"/>
        <v>328.10680000000002</v>
      </c>
      <c r="T107" s="29">
        <v>173347</v>
      </c>
      <c r="U107" s="29">
        <v>37103</v>
      </c>
      <c r="V107" s="29">
        <v>195139</v>
      </c>
      <c r="X107" s="54">
        <v>79</v>
      </c>
      <c r="Y107" s="54">
        <v>51</v>
      </c>
      <c r="Z107" s="54">
        <v>22</v>
      </c>
      <c r="AB107" s="28">
        <f t="shared" si="38"/>
        <v>1257303.1257</v>
      </c>
      <c r="AC107" s="28">
        <f t="shared" si="38"/>
        <v>304611.91969999997</v>
      </c>
      <c r="AD107" s="28">
        <f t="shared" si="38"/>
        <v>1883130.3777999999</v>
      </c>
      <c r="AF107" s="28">
        <f t="shared" si="52"/>
        <v>572.99490000000003</v>
      </c>
      <c r="AG107" s="28">
        <f t="shared" si="52"/>
        <v>418.70489999999995</v>
      </c>
      <c r="AH107" s="28">
        <f t="shared" si="52"/>
        <v>212.30439999999999</v>
      </c>
      <c r="AJ107" s="28">
        <f t="shared" si="55"/>
        <v>19265.615142857143</v>
      </c>
      <c r="AK107" s="28">
        <f t="shared" si="55"/>
        <v>12956.004095238093</v>
      </c>
      <c r="AL107" s="28">
        <f t="shared" si="55"/>
        <v>3850.8893333333331</v>
      </c>
      <c r="AN107" s="28">
        <f t="shared" si="39"/>
        <v>572.99490000000003</v>
      </c>
      <c r="AO107" s="28">
        <f t="shared" si="39"/>
        <v>418.70489999999995</v>
      </c>
      <c r="AP107" s="28">
        <f t="shared" si="39"/>
        <v>212.30439999999999</v>
      </c>
      <c r="AR107" s="31"/>
      <c r="AS107" s="31"/>
      <c r="AT107" s="31"/>
      <c r="AV107" s="31"/>
      <c r="AW107" s="31"/>
      <c r="AX107" s="31"/>
      <c r="AZ107" s="32">
        <f t="shared" si="53"/>
        <v>1238037.5105571428</v>
      </c>
      <c r="BA107" s="32">
        <f t="shared" si="53"/>
        <v>291655.91560476186</v>
      </c>
      <c r="BB107" s="32">
        <f t="shared" si="53"/>
        <v>1879279.4884666665</v>
      </c>
      <c r="BD107" s="32">
        <f t="shared" si="54"/>
        <v>239.35230000000001</v>
      </c>
      <c r="BE107" s="32">
        <f t="shared" si="54"/>
        <v>65.67919999999998</v>
      </c>
      <c r="BF107" s="32">
        <f t="shared" si="54"/>
        <v>-115.80240000000003</v>
      </c>
      <c r="BG107" s="33"/>
      <c r="BH107" s="32">
        <f t="shared" si="40"/>
        <v>1238276.8628571427</v>
      </c>
      <c r="BI107" s="32">
        <f t="shared" si="40"/>
        <v>291721.59480476187</v>
      </c>
      <c r="BJ107" s="32">
        <f t="shared" si="40"/>
        <v>1879163.6860666666</v>
      </c>
      <c r="BL107" s="32">
        <f t="shared" si="41"/>
        <v>1237074.2298000001</v>
      </c>
      <c r="BM107" s="32">
        <f t="shared" si="41"/>
        <v>291008.11539999995</v>
      </c>
      <c r="BN107" s="32">
        <f t="shared" si="41"/>
        <v>1879086.9439999999</v>
      </c>
      <c r="BP107" s="32">
        <f t="shared" si="42"/>
        <v>239.35230000000001</v>
      </c>
      <c r="BQ107" s="32">
        <f t="shared" si="42"/>
        <v>65.67919999999998</v>
      </c>
      <c r="BR107" s="32">
        <f t="shared" si="42"/>
        <v>-115.80240000000003</v>
      </c>
      <c r="BT107" s="32">
        <f t="shared" si="43"/>
        <v>1237313.5821</v>
      </c>
      <c r="BU107" s="32">
        <f t="shared" si="43"/>
        <v>291073.79459999996</v>
      </c>
      <c r="BV107" s="32">
        <f t="shared" si="43"/>
        <v>1878971.1416</v>
      </c>
      <c r="BX107" s="3">
        <v>0</v>
      </c>
      <c r="BY107" s="3">
        <v>0</v>
      </c>
      <c r="BZ107" s="3">
        <v>0</v>
      </c>
    </row>
    <row r="108" spans="1:78" x14ac:dyDescent="0.2">
      <c r="A108" s="207"/>
      <c r="B108" s="207"/>
      <c r="C108" s="34" t="s">
        <v>136</v>
      </c>
      <c r="D108" s="25">
        <v>4258</v>
      </c>
      <c r="E108" s="25">
        <v>4859</v>
      </c>
      <c r="F108" s="25">
        <v>5886</v>
      </c>
      <c r="G108" s="26"/>
      <c r="H108" s="25">
        <v>7849</v>
      </c>
      <c r="I108" s="25">
        <v>7584</v>
      </c>
      <c r="J108" s="25">
        <v>10788</v>
      </c>
      <c r="K108" s="26"/>
      <c r="L108" s="28">
        <f t="shared" si="50"/>
        <v>30883.699799999999</v>
      </c>
      <c r="M108" s="28">
        <f t="shared" si="50"/>
        <v>39891.9041</v>
      </c>
      <c r="N108" s="28">
        <f t="shared" si="50"/>
        <v>56801.0772</v>
      </c>
      <c r="P108" s="28">
        <f t="shared" si="51"/>
        <v>56929.581899999997</v>
      </c>
      <c r="Q108" s="28">
        <f t="shared" si="51"/>
        <v>62263.881599999993</v>
      </c>
      <c r="R108" s="28">
        <f t="shared" si="51"/>
        <v>104106.3576</v>
      </c>
      <c r="T108" s="29">
        <v>4315</v>
      </c>
      <c r="U108" s="29">
        <v>7429</v>
      </c>
      <c r="V108" s="29">
        <v>5226</v>
      </c>
      <c r="X108" s="54">
        <v>6964</v>
      </c>
      <c r="Y108" s="54">
        <v>4743</v>
      </c>
      <c r="Z108" s="54">
        <v>5370</v>
      </c>
      <c r="AB108" s="28">
        <f t="shared" si="38"/>
        <v>31297.126499999998</v>
      </c>
      <c r="AC108" s="28">
        <f t="shared" si="38"/>
        <v>60991.347099999992</v>
      </c>
      <c r="AD108" s="28">
        <f t="shared" si="38"/>
        <v>50431.945200000002</v>
      </c>
      <c r="AF108" s="28">
        <f t="shared" si="52"/>
        <v>50510.588400000001</v>
      </c>
      <c r="AG108" s="28">
        <f t="shared" si="52"/>
        <v>38939.555699999997</v>
      </c>
      <c r="AH108" s="28">
        <f t="shared" si="52"/>
        <v>51821.574000000001</v>
      </c>
      <c r="AJ108" s="28">
        <f t="shared" si="55"/>
        <v>29413.047428571426</v>
      </c>
      <c r="AK108" s="28">
        <f t="shared" si="55"/>
        <v>37992.289619047617</v>
      </c>
      <c r="AL108" s="28">
        <f t="shared" si="55"/>
        <v>54096.263999999996</v>
      </c>
      <c r="AN108" s="28">
        <f t="shared" si="39"/>
        <v>50510.588400000001</v>
      </c>
      <c r="AO108" s="28">
        <f t="shared" si="39"/>
        <v>38939.555699999997</v>
      </c>
      <c r="AP108" s="28">
        <f t="shared" si="39"/>
        <v>51821.574000000001</v>
      </c>
      <c r="AR108" s="31"/>
      <c r="AS108" s="31"/>
      <c r="AT108" s="31"/>
      <c r="AV108" s="31"/>
      <c r="AW108" s="31"/>
      <c r="AX108" s="31"/>
      <c r="AZ108" s="32">
        <f t="shared" si="53"/>
        <v>1884.0790714285722</v>
      </c>
      <c r="BA108" s="32">
        <f t="shared" si="53"/>
        <v>22999.057480952375</v>
      </c>
      <c r="BB108" s="32">
        <f t="shared" si="53"/>
        <v>-3664.3187999999936</v>
      </c>
      <c r="BD108" s="32">
        <f t="shared" si="54"/>
        <v>-6418.9934999999969</v>
      </c>
      <c r="BE108" s="32">
        <f t="shared" si="54"/>
        <v>-23324.325899999996</v>
      </c>
      <c r="BF108" s="32">
        <f t="shared" si="54"/>
        <v>-52284.783600000002</v>
      </c>
      <c r="BG108" s="33"/>
      <c r="BH108" s="32">
        <f t="shared" si="40"/>
        <v>-4534.9144285714247</v>
      </c>
      <c r="BI108" s="32">
        <f t="shared" si="40"/>
        <v>-325.26841904762114</v>
      </c>
      <c r="BJ108" s="32">
        <f t="shared" si="40"/>
        <v>-55949.102399999996</v>
      </c>
      <c r="BL108" s="32">
        <f t="shared" si="41"/>
        <v>413.42669999999998</v>
      </c>
      <c r="BM108" s="32">
        <f t="shared" si="41"/>
        <v>21099.442999999992</v>
      </c>
      <c r="BN108" s="32">
        <f t="shared" si="41"/>
        <v>-6369.1319999999978</v>
      </c>
      <c r="BP108" s="32">
        <f t="shared" si="42"/>
        <v>-6418.9934999999969</v>
      </c>
      <c r="BQ108" s="32">
        <f t="shared" si="42"/>
        <v>-23324.325899999996</v>
      </c>
      <c r="BR108" s="32">
        <f t="shared" si="42"/>
        <v>-52284.783600000002</v>
      </c>
      <c r="BT108" s="32">
        <f t="shared" si="43"/>
        <v>-6005.5667999999969</v>
      </c>
      <c r="BU108" s="32">
        <f t="shared" si="43"/>
        <v>-2224.8829000000042</v>
      </c>
      <c r="BV108" s="32">
        <f t="shared" si="43"/>
        <v>-58653.9156</v>
      </c>
      <c r="BX108" s="3">
        <v>0</v>
      </c>
      <c r="BY108" s="3">
        <v>0</v>
      </c>
      <c r="BZ108" s="3">
        <v>0</v>
      </c>
    </row>
    <row r="109" spans="1:78" x14ac:dyDescent="0.2">
      <c r="A109" s="207"/>
      <c r="B109" s="207"/>
      <c r="C109" s="34" t="s">
        <v>137</v>
      </c>
      <c r="D109" s="25">
        <v>78403</v>
      </c>
      <c r="E109" s="25">
        <v>72213</v>
      </c>
      <c r="F109" s="25">
        <v>113918</v>
      </c>
      <c r="G109" s="26"/>
      <c r="H109" s="25">
        <v>43474</v>
      </c>
      <c r="I109" s="25">
        <v>120564</v>
      </c>
      <c r="J109" s="25">
        <v>35626</v>
      </c>
      <c r="K109" s="26"/>
      <c r="L109" s="28">
        <f t="shared" si="50"/>
        <v>568664.79929999996</v>
      </c>
      <c r="M109" s="28">
        <f t="shared" si="50"/>
        <v>592861.50870000001</v>
      </c>
      <c r="N109" s="28">
        <f t="shared" si="50"/>
        <v>1099331.4835999999</v>
      </c>
      <c r="P109" s="28">
        <f t="shared" si="51"/>
        <v>315321.26939999999</v>
      </c>
      <c r="Q109" s="28">
        <f t="shared" si="51"/>
        <v>989818.38359999994</v>
      </c>
      <c r="R109" s="28">
        <f t="shared" si="51"/>
        <v>343798.02519999997</v>
      </c>
      <c r="T109" s="29">
        <v>65205</v>
      </c>
      <c r="U109" s="29">
        <v>58684</v>
      </c>
      <c r="V109" s="29">
        <v>57767</v>
      </c>
      <c r="X109" s="54">
        <v>19233</v>
      </c>
      <c r="Y109" s="54">
        <v>15012</v>
      </c>
      <c r="Z109" s="54">
        <v>12097</v>
      </c>
      <c r="AB109" s="28">
        <f t="shared" si="38"/>
        <v>472938.38549999997</v>
      </c>
      <c r="AC109" s="28">
        <f t="shared" si="38"/>
        <v>481789.77159999998</v>
      </c>
      <c r="AD109" s="28">
        <f t="shared" si="38"/>
        <v>557463.10340000002</v>
      </c>
      <c r="AF109" s="28">
        <f t="shared" si="52"/>
        <v>139498.87229999999</v>
      </c>
      <c r="AG109" s="28">
        <f t="shared" si="52"/>
        <v>123247.01879999999</v>
      </c>
      <c r="AH109" s="28">
        <f t="shared" si="52"/>
        <v>116738.4694</v>
      </c>
      <c r="AJ109" s="28">
        <f t="shared" si="55"/>
        <v>541585.52314285713</v>
      </c>
      <c r="AK109" s="28">
        <f t="shared" si="55"/>
        <v>564630.00828571431</v>
      </c>
      <c r="AL109" s="28">
        <f t="shared" si="55"/>
        <v>1046982.3653333333</v>
      </c>
      <c r="AN109" s="28">
        <f t="shared" si="39"/>
        <v>139498.87229999999</v>
      </c>
      <c r="AO109" s="28">
        <f t="shared" si="39"/>
        <v>123247.01879999999</v>
      </c>
      <c r="AP109" s="28">
        <f t="shared" si="39"/>
        <v>116738.4694</v>
      </c>
      <c r="AR109" s="31"/>
      <c r="AS109" s="31"/>
      <c r="AT109" s="31"/>
      <c r="AV109" s="31"/>
      <c r="AW109" s="31"/>
      <c r="AX109" s="31"/>
      <c r="AZ109" s="32">
        <f t="shared" si="53"/>
        <v>-68647.137642857153</v>
      </c>
      <c r="BA109" s="32">
        <f t="shared" si="53"/>
        <v>-82840.236685714335</v>
      </c>
      <c r="BB109" s="32">
        <f t="shared" si="53"/>
        <v>-489519.26193333324</v>
      </c>
      <c r="BD109" s="32">
        <f t="shared" si="54"/>
        <v>-175822.3971</v>
      </c>
      <c r="BE109" s="32">
        <f t="shared" si="54"/>
        <v>-866571.36479999998</v>
      </c>
      <c r="BF109" s="32">
        <f t="shared" si="54"/>
        <v>-227059.55579999997</v>
      </c>
      <c r="BG109" s="33"/>
      <c r="BH109" s="32">
        <f t="shared" si="40"/>
        <v>-244469.53474285715</v>
      </c>
      <c r="BI109" s="32">
        <f t="shared" si="40"/>
        <v>-949411.60148571432</v>
      </c>
      <c r="BJ109" s="32">
        <f t="shared" si="40"/>
        <v>-716578.81773333321</v>
      </c>
      <c r="BL109" s="32">
        <f t="shared" si="41"/>
        <v>-95726.41379999998</v>
      </c>
      <c r="BM109" s="32">
        <f t="shared" si="41"/>
        <v>-111071.73710000003</v>
      </c>
      <c r="BN109" s="32">
        <f t="shared" si="41"/>
        <v>-541868.3801999999</v>
      </c>
      <c r="BP109" s="32">
        <f t="shared" si="42"/>
        <v>-175822.3971</v>
      </c>
      <c r="BQ109" s="32">
        <f t="shared" si="42"/>
        <v>-866571.36479999998</v>
      </c>
      <c r="BR109" s="32">
        <f t="shared" si="42"/>
        <v>-227059.55579999997</v>
      </c>
      <c r="BT109" s="32">
        <f t="shared" si="43"/>
        <v>-271548.81089999998</v>
      </c>
      <c r="BU109" s="32">
        <f t="shared" si="43"/>
        <v>-977643.10190000001</v>
      </c>
      <c r="BV109" s="32">
        <f t="shared" si="43"/>
        <v>-768927.93599999987</v>
      </c>
      <c r="BX109" s="3">
        <v>0</v>
      </c>
      <c r="BY109" s="3">
        <v>0</v>
      </c>
      <c r="BZ109" s="3">
        <v>0</v>
      </c>
    </row>
    <row r="110" spans="1:78" x14ac:dyDescent="0.2">
      <c r="A110" s="207"/>
      <c r="B110" s="207"/>
      <c r="C110" s="34" t="s">
        <v>138</v>
      </c>
      <c r="D110" s="27">
        <v>224</v>
      </c>
      <c r="E110" s="35">
        <v>-9999999</v>
      </c>
      <c r="F110" s="35">
        <v>-9999999</v>
      </c>
      <c r="G110" s="26"/>
      <c r="H110" s="27">
        <v>138</v>
      </c>
      <c r="I110" s="35">
        <v>-9999999</v>
      </c>
      <c r="J110" s="35">
        <v>-9999999</v>
      </c>
      <c r="K110" s="26"/>
      <c r="L110" s="28">
        <f t="shared" ref="L110:N121" si="56">+D110*L$5</f>
        <v>1624.6943999999999</v>
      </c>
      <c r="M110" s="28">
        <f>+AC110</f>
        <v>11912.564899999999</v>
      </c>
      <c r="N110" s="28">
        <f>+AD110</f>
        <v>27117.061999999998</v>
      </c>
      <c r="P110" s="28">
        <f t="shared" ref="P110:R121" si="57">+H110*P$5</f>
        <v>1000.9277999999999</v>
      </c>
      <c r="Q110" s="28">
        <f>+AG110</f>
        <v>238.08709999999999</v>
      </c>
      <c r="R110" s="28">
        <f>+AH110</f>
        <v>125.4526</v>
      </c>
      <c r="T110" s="29">
        <v>481</v>
      </c>
      <c r="U110" s="29">
        <v>1451</v>
      </c>
      <c r="V110" s="29">
        <v>2810</v>
      </c>
      <c r="X110" s="55">
        <v>27</v>
      </c>
      <c r="Y110" s="55">
        <v>29</v>
      </c>
      <c r="Z110" s="55">
        <v>13</v>
      </c>
      <c r="AB110" s="28">
        <f t="shared" si="38"/>
        <v>3488.7410999999997</v>
      </c>
      <c r="AC110" s="28">
        <f t="shared" si="38"/>
        <v>11912.564899999999</v>
      </c>
      <c r="AD110" s="28">
        <f t="shared" si="38"/>
        <v>27117.061999999998</v>
      </c>
      <c r="AF110" s="28">
        <f t="shared" si="52"/>
        <v>195.83369999999999</v>
      </c>
      <c r="AG110" s="28">
        <f t="shared" si="52"/>
        <v>238.08709999999999</v>
      </c>
      <c r="AH110" s="28">
        <f t="shared" si="52"/>
        <v>125.4526</v>
      </c>
      <c r="AJ110" s="28">
        <f t="shared" si="55"/>
        <v>1547.3279999999997</v>
      </c>
      <c r="AK110" s="28">
        <f t="shared" si="55"/>
        <v>11345.299904761903</v>
      </c>
      <c r="AL110" s="28">
        <f t="shared" si="55"/>
        <v>25825.773333333331</v>
      </c>
      <c r="AN110" s="28">
        <f t="shared" si="39"/>
        <v>195.83369999999999</v>
      </c>
      <c r="AO110" s="28">
        <f t="shared" si="39"/>
        <v>238.08709999999999</v>
      </c>
      <c r="AP110" s="28">
        <f t="shared" si="39"/>
        <v>125.4526</v>
      </c>
      <c r="AR110" s="31"/>
      <c r="AS110" s="31"/>
      <c r="AT110" s="31"/>
      <c r="AV110" s="31"/>
      <c r="AW110" s="31"/>
      <c r="AX110" s="31"/>
      <c r="AZ110" s="32">
        <f t="shared" si="53"/>
        <v>1941.4131</v>
      </c>
      <c r="BA110" s="32">
        <f t="shared" si="53"/>
        <v>0</v>
      </c>
      <c r="BB110" s="32">
        <f t="shared" si="53"/>
        <v>0</v>
      </c>
      <c r="BD110" s="32">
        <f t="shared" si="54"/>
        <v>-805.09409999999991</v>
      </c>
      <c r="BE110" s="32">
        <f t="shared" si="54"/>
        <v>0</v>
      </c>
      <c r="BF110" s="32">
        <f t="shared" si="54"/>
        <v>0</v>
      </c>
      <c r="BG110" s="33"/>
      <c r="BH110" s="32">
        <f t="shared" si="40"/>
        <v>1136.319</v>
      </c>
      <c r="BI110" s="32">
        <f t="shared" si="40"/>
        <v>0</v>
      </c>
      <c r="BJ110" s="32">
        <f t="shared" si="40"/>
        <v>0</v>
      </c>
      <c r="BL110" s="32">
        <f t="shared" si="41"/>
        <v>1864.0466999999999</v>
      </c>
      <c r="BM110" s="32">
        <f t="shared" si="41"/>
        <v>0</v>
      </c>
      <c r="BN110" s="32">
        <f t="shared" si="41"/>
        <v>0</v>
      </c>
      <c r="BP110" s="32">
        <f t="shared" si="42"/>
        <v>-805.09409999999991</v>
      </c>
      <c r="BQ110" s="32">
        <f t="shared" si="42"/>
        <v>0</v>
      </c>
      <c r="BR110" s="32">
        <f t="shared" si="42"/>
        <v>0</v>
      </c>
      <c r="BT110" s="32">
        <f t="shared" si="43"/>
        <v>1058.9526000000001</v>
      </c>
      <c r="BU110" s="32">
        <f t="shared" si="43"/>
        <v>0</v>
      </c>
      <c r="BV110" s="32">
        <f t="shared" si="43"/>
        <v>0</v>
      </c>
      <c r="BX110" s="3">
        <v>0</v>
      </c>
      <c r="BY110" s="3">
        <v>0</v>
      </c>
      <c r="BZ110" s="3">
        <v>0</v>
      </c>
    </row>
    <row r="111" spans="1:78" x14ac:dyDescent="0.2">
      <c r="A111" s="207"/>
      <c r="B111" s="207"/>
      <c r="C111" s="34" t="s">
        <v>139</v>
      </c>
      <c r="D111" s="25">
        <v>252993</v>
      </c>
      <c r="E111" s="25">
        <v>12204</v>
      </c>
      <c r="F111" s="25">
        <v>11292</v>
      </c>
      <c r="G111" s="26"/>
      <c r="H111" s="25">
        <v>31924</v>
      </c>
      <c r="I111" s="25">
        <v>64076</v>
      </c>
      <c r="J111" s="25">
        <v>51867</v>
      </c>
      <c r="K111" s="26"/>
      <c r="L111" s="28">
        <f t="shared" si="56"/>
        <v>1834983.5282999999</v>
      </c>
      <c r="M111" s="28">
        <f t="shared" si="56"/>
        <v>100193.61959999999</v>
      </c>
      <c r="N111" s="28">
        <f t="shared" si="56"/>
        <v>108970.05839999999</v>
      </c>
      <c r="P111" s="28">
        <f t="shared" si="57"/>
        <v>231547.9644</v>
      </c>
      <c r="Q111" s="28">
        <f t="shared" si="57"/>
        <v>526057.55239999993</v>
      </c>
      <c r="R111" s="28">
        <f t="shared" si="57"/>
        <v>500526.92339999997</v>
      </c>
      <c r="T111" s="29">
        <v>23490</v>
      </c>
      <c r="U111" s="29">
        <v>15952</v>
      </c>
      <c r="V111" s="29">
        <v>12494</v>
      </c>
      <c r="X111" s="54">
        <v>31511</v>
      </c>
      <c r="Y111" s="54">
        <v>61474</v>
      </c>
      <c r="Z111" s="54">
        <v>76392</v>
      </c>
      <c r="AB111" s="28">
        <f t="shared" si="38"/>
        <v>170375.31899999999</v>
      </c>
      <c r="AC111" s="28">
        <f t="shared" si="38"/>
        <v>130964.32479999999</v>
      </c>
      <c r="AD111" s="28">
        <f t="shared" si="38"/>
        <v>120569.59879999999</v>
      </c>
      <c r="AF111" s="28">
        <f t="shared" si="52"/>
        <v>228552.43409999998</v>
      </c>
      <c r="AG111" s="28">
        <f t="shared" si="52"/>
        <v>504695.39259999996</v>
      </c>
      <c r="AH111" s="28">
        <f t="shared" si="52"/>
        <v>737198.0784</v>
      </c>
      <c r="AJ111" s="28">
        <f t="shared" si="55"/>
        <v>1747603.360285714</v>
      </c>
      <c r="AK111" s="28">
        <f t="shared" si="55"/>
        <v>95422.494857142839</v>
      </c>
      <c r="AL111" s="28">
        <f t="shared" si="55"/>
        <v>103781.00799999999</v>
      </c>
      <c r="AN111" s="28">
        <f t="shared" si="39"/>
        <v>228552.43409999998</v>
      </c>
      <c r="AO111" s="28">
        <f t="shared" si="39"/>
        <v>504695.39259999996</v>
      </c>
      <c r="AP111" s="28">
        <f t="shared" si="39"/>
        <v>737198.0784</v>
      </c>
      <c r="AR111" s="31"/>
      <c r="AS111" s="31"/>
      <c r="AT111" s="31"/>
      <c r="AV111" s="31"/>
      <c r="AW111" s="31"/>
      <c r="AX111" s="31"/>
      <c r="AZ111" s="32">
        <f t="shared" si="53"/>
        <v>-1577228.0412857141</v>
      </c>
      <c r="BA111" s="32">
        <f t="shared" si="53"/>
        <v>35541.829942857148</v>
      </c>
      <c r="BB111" s="32">
        <f t="shared" si="53"/>
        <v>16788.590800000005</v>
      </c>
      <c r="BD111" s="32">
        <f t="shared" si="54"/>
        <v>-2995.5303000000131</v>
      </c>
      <c r="BE111" s="32">
        <f t="shared" si="54"/>
        <v>-21362.159799999965</v>
      </c>
      <c r="BF111" s="32">
        <f t="shared" si="54"/>
        <v>236671.15500000003</v>
      </c>
      <c r="BG111" s="33"/>
      <c r="BH111" s="32">
        <f t="shared" si="40"/>
        <v>-1580223.5715857141</v>
      </c>
      <c r="BI111" s="32">
        <f t="shared" si="40"/>
        <v>14179.670142857183</v>
      </c>
      <c r="BJ111" s="32">
        <f t="shared" si="40"/>
        <v>253459.74580000003</v>
      </c>
      <c r="BL111" s="32">
        <f t="shared" si="41"/>
        <v>-1664608.2093</v>
      </c>
      <c r="BM111" s="32">
        <f t="shared" si="41"/>
        <v>30770.705199999997</v>
      </c>
      <c r="BN111" s="32">
        <f t="shared" si="41"/>
        <v>11599.540399999998</v>
      </c>
      <c r="BP111" s="32">
        <f t="shared" si="42"/>
        <v>-2995.5303000000131</v>
      </c>
      <c r="BQ111" s="32">
        <f t="shared" si="42"/>
        <v>-21362.159799999965</v>
      </c>
      <c r="BR111" s="32">
        <f t="shared" si="42"/>
        <v>236671.15500000003</v>
      </c>
      <c r="BT111" s="32">
        <f t="shared" si="43"/>
        <v>-1667603.7396</v>
      </c>
      <c r="BU111" s="32">
        <f t="shared" si="43"/>
        <v>9408.5454000000318</v>
      </c>
      <c r="BV111" s="32">
        <f t="shared" si="43"/>
        <v>248270.69540000003</v>
      </c>
      <c r="BX111" s="3">
        <v>0</v>
      </c>
      <c r="BY111" s="3">
        <v>0</v>
      </c>
      <c r="BZ111" s="3">
        <v>0</v>
      </c>
    </row>
    <row r="112" spans="1:78" x14ac:dyDescent="0.2">
      <c r="A112" s="208"/>
      <c r="B112" s="208"/>
      <c r="C112" s="40" t="s">
        <v>140</v>
      </c>
      <c r="D112" s="25">
        <v>17719</v>
      </c>
      <c r="E112" s="25">
        <v>42633</v>
      </c>
      <c r="F112" s="25">
        <v>15292</v>
      </c>
      <c r="G112" s="26"/>
      <c r="H112" s="27">
        <v>291</v>
      </c>
      <c r="I112" s="27">
        <v>101</v>
      </c>
      <c r="J112" s="25">
        <v>3039</v>
      </c>
      <c r="K112" s="26"/>
      <c r="L112" s="28">
        <f t="shared" si="56"/>
        <v>128517.6789</v>
      </c>
      <c r="M112" s="28">
        <f t="shared" si="56"/>
        <v>350012.66669999994</v>
      </c>
      <c r="N112" s="28">
        <f t="shared" si="56"/>
        <v>147570.8584</v>
      </c>
      <c r="P112" s="28">
        <f t="shared" si="57"/>
        <v>2110.6520999999998</v>
      </c>
      <c r="Q112" s="28">
        <f t="shared" si="57"/>
        <v>829.19989999999996</v>
      </c>
      <c r="R112" s="28">
        <f t="shared" si="57"/>
        <v>29326.9578</v>
      </c>
      <c r="T112" s="29">
        <v>55522</v>
      </c>
      <c r="U112" s="29">
        <v>42653</v>
      </c>
      <c r="V112" s="29">
        <v>13461</v>
      </c>
      <c r="X112" s="54">
        <v>536</v>
      </c>
      <c r="Y112" s="54">
        <v>1574</v>
      </c>
      <c r="Z112" s="54">
        <v>4845</v>
      </c>
      <c r="AB112" s="28">
        <f t="shared" si="38"/>
        <v>402706.61819999997</v>
      </c>
      <c r="AC112" s="28">
        <f t="shared" si="38"/>
        <v>350176.86469999998</v>
      </c>
      <c r="AD112" s="28">
        <f t="shared" si="38"/>
        <v>129901.3422</v>
      </c>
      <c r="AF112" s="28">
        <f t="shared" si="52"/>
        <v>3887.6615999999999</v>
      </c>
      <c r="AG112" s="28">
        <f t="shared" si="52"/>
        <v>12922.382599999999</v>
      </c>
      <c r="AH112" s="28">
        <f t="shared" si="52"/>
        <v>46755.218999999997</v>
      </c>
      <c r="AJ112" s="28">
        <f t="shared" si="55"/>
        <v>122397.78942857143</v>
      </c>
      <c r="AK112" s="28">
        <f t="shared" si="55"/>
        <v>333345.3968571428</v>
      </c>
      <c r="AL112" s="28">
        <f t="shared" si="55"/>
        <v>140543.67466666666</v>
      </c>
      <c r="AN112" s="28">
        <f t="shared" si="39"/>
        <v>3887.6615999999999</v>
      </c>
      <c r="AO112" s="28">
        <f t="shared" si="39"/>
        <v>12922.382599999999</v>
      </c>
      <c r="AP112" s="28">
        <f t="shared" si="39"/>
        <v>46755.218999999997</v>
      </c>
      <c r="AR112" s="31"/>
      <c r="AS112" s="31"/>
      <c r="AT112" s="31"/>
      <c r="AV112" s="31"/>
      <c r="AW112" s="31"/>
      <c r="AX112" s="31"/>
      <c r="AZ112" s="32">
        <f t="shared" si="53"/>
        <v>280308.82877142855</v>
      </c>
      <c r="BA112" s="32">
        <f t="shared" si="53"/>
        <v>16831.467842857179</v>
      </c>
      <c r="BB112" s="32">
        <f t="shared" si="53"/>
        <v>-10642.332466666659</v>
      </c>
      <c r="BD112" s="32">
        <f t="shared" si="54"/>
        <v>1777.0095000000001</v>
      </c>
      <c r="BE112" s="32">
        <f t="shared" si="54"/>
        <v>12093.182699999999</v>
      </c>
      <c r="BF112" s="32">
        <f t="shared" si="54"/>
        <v>17428.261199999997</v>
      </c>
      <c r="BG112" s="33"/>
      <c r="BH112" s="32">
        <f t="shared" si="40"/>
        <v>282085.83827142854</v>
      </c>
      <c r="BI112" s="32">
        <f t="shared" si="40"/>
        <v>28924.650542857176</v>
      </c>
      <c r="BJ112" s="32">
        <f t="shared" si="40"/>
        <v>6785.9287333333377</v>
      </c>
      <c r="BL112" s="32">
        <f t="shared" si="41"/>
        <v>274188.93929999997</v>
      </c>
      <c r="BM112" s="32">
        <f t="shared" si="41"/>
        <v>164.19800000003306</v>
      </c>
      <c r="BN112" s="32">
        <f t="shared" si="41"/>
        <v>-17669.516199999998</v>
      </c>
      <c r="BP112" s="32">
        <f t="shared" si="42"/>
        <v>1777.0095000000001</v>
      </c>
      <c r="BQ112" s="32">
        <f t="shared" si="42"/>
        <v>12093.182699999999</v>
      </c>
      <c r="BR112" s="32">
        <f t="shared" si="42"/>
        <v>17428.261199999997</v>
      </c>
      <c r="BT112" s="32">
        <f t="shared" si="43"/>
        <v>275965.94879999995</v>
      </c>
      <c r="BU112" s="32">
        <f t="shared" si="43"/>
        <v>12257.380700000032</v>
      </c>
      <c r="BV112" s="32">
        <f t="shared" si="43"/>
        <v>-241.25500000000102</v>
      </c>
      <c r="BX112" s="3">
        <v>0</v>
      </c>
      <c r="BY112" s="3">
        <v>0</v>
      </c>
      <c r="BZ112" s="3">
        <v>0</v>
      </c>
    </row>
    <row r="113" spans="1:78" x14ac:dyDescent="0.2">
      <c r="A113" s="206" t="s">
        <v>141</v>
      </c>
      <c r="B113" s="206" t="s">
        <v>142</v>
      </c>
      <c r="C113" s="24" t="s">
        <v>143</v>
      </c>
      <c r="D113" s="25">
        <v>6729</v>
      </c>
      <c r="E113" s="25">
        <v>4464</v>
      </c>
      <c r="F113" s="25">
        <v>45339</v>
      </c>
      <c r="G113" s="26"/>
      <c r="H113" s="27">
        <v>89</v>
      </c>
      <c r="I113" s="27">
        <v>114</v>
      </c>
      <c r="J113" s="27">
        <v>16</v>
      </c>
      <c r="K113" s="26"/>
      <c r="L113" s="28">
        <f t="shared" si="56"/>
        <v>48806.109899999996</v>
      </c>
      <c r="M113" s="28">
        <f t="shared" si="56"/>
        <v>36648.993599999994</v>
      </c>
      <c r="N113" s="28">
        <f t="shared" si="56"/>
        <v>437530.4178</v>
      </c>
      <c r="P113" s="28">
        <f t="shared" si="57"/>
        <v>645.52589999999998</v>
      </c>
      <c r="Q113" s="28">
        <f t="shared" si="57"/>
        <v>935.92859999999996</v>
      </c>
      <c r="R113" s="28">
        <f t="shared" si="57"/>
        <v>154.4032</v>
      </c>
      <c r="T113" s="29">
        <v>1002</v>
      </c>
      <c r="U113" s="29">
        <v>2150</v>
      </c>
      <c r="V113" s="29">
        <v>2179</v>
      </c>
      <c r="X113" s="54">
        <v>92</v>
      </c>
      <c r="Y113" s="54">
        <v>97</v>
      </c>
      <c r="Z113" s="54">
        <v>61</v>
      </c>
      <c r="AB113" s="28">
        <f t="shared" si="38"/>
        <v>7267.6062000000002</v>
      </c>
      <c r="AC113" s="28">
        <f t="shared" si="38"/>
        <v>17651.285</v>
      </c>
      <c r="AD113" s="28">
        <f t="shared" si="38"/>
        <v>21027.785800000001</v>
      </c>
      <c r="AF113" s="28">
        <f t="shared" si="52"/>
        <v>667.28520000000003</v>
      </c>
      <c r="AG113" s="28">
        <f t="shared" si="52"/>
        <v>796.36029999999994</v>
      </c>
      <c r="AH113" s="28">
        <f t="shared" si="52"/>
        <v>588.66219999999998</v>
      </c>
      <c r="AJ113" s="28">
        <f t="shared" si="55"/>
        <v>46482.009428571422</v>
      </c>
      <c r="AK113" s="28">
        <f t="shared" si="55"/>
        <v>34903.803428571424</v>
      </c>
      <c r="AL113" s="28">
        <f t="shared" si="55"/>
        <v>416695.636</v>
      </c>
      <c r="AN113" s="28">
        <f t="shared" si="39"/>
        <v>667.28520000000003</v>
      </c>
      <c r="AO113" s="28">
        <f t="shared" si="39"/>
        <v>796.36029999999994</v>
      </c>
      <c r="AP113" s="28">
        <f t="shared" si="39"/>
        <v>588.66219999999998</v>
      </c>
      <c r="AR113" s="31"/>
      <c r="AS113" s="31"/>
      <c r="AT113" s="31"/>
      <c r="AV113" s="31"/>
      <c r="AW113" s="31"/>
      <c r="AX113" s="31"/>
      <c r="AZ113" s="32">
        <f t="shared" si="53"/>
        <v>-39214.40322857142</v>
      </c>
      <c r="BA113" s="32">
        <f t="shared" si="53"/>
        <v>-17252.518428571424</v>
      </c>
      <c r="BB113" s="32">
        <f t="shared" si="53"/>
        <v>-395667.85019999999</v>
      </c>
      <c r="BD113" s="32">
        <f t="shared" si="54"/>
        <v>21.759300000000053</v>
      </c>
      <c r="BE113" s="32">
        <f t="shared" si="54"/>
        <v>-139.56830000000002</v>
      </c>
      <c r="BF113" s="32">
        <f t="shared" si="54"/>
        <v>434.25900000000001</v>
      </c>
      <c r="BG113" s="33"/>
      <c r="BH113" s="32">
        <f t="shared" si="40"/>
        <v>-39192.643928571422</v>
      </c>
      <c r="BI113" s="32">
        <f t="shared" si="40"/>
        <v>-17392.086728571423</v>
      </c>
      <c r="BJ113" s="32">
        <f t="shared" si="40"/>
        <v>-395233.59119999997</v>
      </c>
      <c r="BL113" s="32">
        <f t="shared" si="41"/>
        <v>-41538.503699999994</v>
      </c>
      <c r="BM113" s="32">
        <f t="shared" si="41"/>
        <v>-18997.708599999994</v>
      </c>
      <c r="BN113" s="32">
        <f t="shared" si="41"/>
        <v>-416502.63199999998</v>
      </c>
      <c r="BP113" s="32">
        <f t="shared" si="42"/>
        <v>21.759300000000053</v>
      </c>
      <c r="BQ113" s="32">
        <f t="shared" si="42"/>
        <v>-139.56830000000002</v>
      </c>
      <c r="BR113" s="32">
        <f t="shared" si="42"/>
        <v>434.25900000000001</v>
      </c>
      <c r="BT113" s="32">
        <f t="shared" si="43"/>
        <v>-41516.744399999996</v>
      </c>
      <c r="BU113" s="32">
        <f t="shared" si="43"/>
        <v>-19137.276899999993</v>
      </c>
      <c r="BV113" s="32">
        <f t="shared" si="43"/>
        <v>-416068.37299999996</v>
      </c>
      <c r="BX113" s="3">
        <v>0</v>
      </c>
      <c r="BY113" s="3">
        <v>0</v>
      </c>
      <c r="BZ113" s="3">
        <v>0</v>
      </c>
    </row>
    <row r="114" spans="1:78" x14ac:dyDescent="0.2">
      <c r="A114" s="207"/>
      <c r="B114" s="207"/>
      <c r="C114" s="34" t="s">
        <v>144</v>
      </c>
      <c r="D114" s="27">
        <v>949</v>
      </c>
      <c r="E114" s="25">
        <v>2603</v>
      </c>
      <c r="F114" s="25">
        <v>74847</v>
      </c>
      <c r="G114" s="26"/>
      <c r="H114" s="27">
        <v>0</v>
      </c>
      <c r="I114" s="27">
        <v>4</v>
      </c>
      <c r="J114" s="27">
        <v>22</v>
      </c>
      <c r="K114" s="26"/>
      <c r="L114" s="28">
        <f t="shared" si="56"/>
        <v>6883.1918999999998</v>
      </c>
      <c r="M114" s="28">
        <f t="shared" si="56"/>
        <v>21370.369699999999</v>
      </c>
      <c r="N114" s="28">
        <f t="shared" si="56"/>
        <v>722288.51939999999</v>
      </c>
      <c r="P114" s="28">
        <f t="shared" si="57"/>
        <v>0</v>
      </c>
      <c r="Q114" s="28">
        <f t="shared" si="57"/>
        <v>32.839599999999997</v>
      </c>
      <c r="R114" s="28">
        <f t="shared" si="57"/>
        <v>212.30439999999999</v>
      </c>
      <c r="T114" s="29">
        <v>5868</v>
      </c>
      <c r="U114" s="29">
        <v>6820</v>
      </c>
      <c r="V114" s="29">
        <v>14952</v>
      </c>
      <c r="X114" s="54">
        <v>329</v>
      </c>
      <c r="Y114" s="54">
        <v>834</v>
      </c>
      <c r="Z114" s="54">
        <v>2</v>
      </c>
      <c r="AB114" s="28">
        <f t="shared" si="38"/>
        <v>42561.190799999997</v>
      </c>
      <c r="AC114" s="28">
        <f t="shared" si="38"/>
        <v>55991.517999999996</v>
      </c>
      <c r="AD114" s="28">
        <f t="shared" si="38"/>
        <v>144289.7904</v>
      </c>
      <c r="AF114" s="28">
        <f t="shared" si="52"/>
        <v>2386.2698999999998</v>
      </c>
      <c r="AG114" s="28">
        <f t="shared" si="52"/>
        <v>6847.056599999999</v>
      </c>
      <c r="AH114" s="28">
        <f t="shared" si="52"/>
        <v>19.3004</v>
      </c>
      <c r="AJ114" s="28">
        <f t="shared" si="55"/>
        <v>6555.4208571428571</v>
      </c>
      <c r="AK114" s="28">
        <f t="shared" si="55"/>
        <v>20352.733047619047</v>
      </c>
      <c r="AL114" s="28">
        <f t="shared" si="55"/>
        <v>687893.82799999998</v>
      </c>
      <c r="AN114" s="28">
        <f t="shared" si="39"/>
        <v>2386.2698999999998</v>
      </c>
      <c r="AO114" s="28">
        <f t="shared" si="39"/>
        <v>6847.056599999999</v>
      </c>
      <c r="AP114" s="28">
        <f t="shared" si="39"/>
        <v>19.3004</v>
      </c>
      <c r="AR114" s="31"/>
      <c r="AS114" s="31"/>
      <c r="AT114" s="31"/>
      <c r="AV114" s="31"/>
      <c r="AW114" s="31"/>
      <c r="AX114" s="31"/>
      <c r="AZ114" s="32">
        <f t="shared" si="53"/>
        <v>36005.769942857136</v>
      </c>
      <c r="BA114" s="32">
        <f t="shared" si="53"/>
        <v>35638.784952380949</v>
      </c>
      <c r="BB114" s="32">
        <f t="shared" si="53"/>
        <v>-543604.03759999992</v>
      </c>
      <c r="BD114" s="32">
        <f t="shared" si="54"/>
        <v>2386.2698999999998</v>
      </c>
      <c r="BE114" s="32">
        <f t="shared" si="54"/>
        <v>6814.2169999999987</v>
      </c>
      <c r="BF114" s="32">
        <f t="shared" si="54"/>
        <v>-193.00399999999999</v>
      </c>
      <c r="BG114" s="33"/>
      <c r="BH114" s="32">
        <f t="shared" si="40"/>
        <v>38392.039842857135</v>
      </c>
      <c r="BI114" s="32">
        <f t="shared" si="40"/>
        <v>42453.001952380946</v>
      </c>
      <c r="BJ114" s="32">
        <f t="shared" si="40"/>
        <v>-543797.04159999988</v>
      </c>
      <c r="BL114" s="32">
        <f t="shared" si="41"/>
        <v>35677.998899999999</v>
      </c>
      <c r="BM114" s="32">
        <f t="shared" si="41"/>
        <v>34621.148300000001</v>
      </c>
      <c r="BN114" s="32">
        <f t="shared" si="41"/>
        <v>-577998.72900000005</v>
      </c>
      <c r="BP114" s="32">
        <f t="shared" si="42"/>
        <v>2386.2698999999998</v>
      </c>
      <c r="BQ114" s="32">
        <f t="shared" si="42"/>
        <v>6814.2169999999987</v>
      </c>
      <c r="BR114" s="32">
        <f t="shared" si="42"/>
        <v>-193.00399999999999</v>
      </c>
      <c r="BT114" s="32">
        <f t="shared" si="43"/>
        <v>38064.268799999998</v>
      </c>
      <c r="BU114" s="32">
        <f t="shared" si="43"/>
        <v>41435.365299999998</v>
      </c>
      <c r="BV114" s="32">
        <f t="shared" si="43"/>
        <v>-578191.73300000001</v>
      </c>
      <c r="BX114" s="3">
        <v>0</v>
      </c>
      <c r="BY114" s="3">
        <v>0</v>
      </c>
      <c r="BZ114" s="3">
        <v>0</v>
      </c>
    </row>
    <row r="115" spans="1:78" x14ac:dyDescent="0.2">
      <c r="A115" s="207"/>
      <c r="B115" s="207"/>
      <c r="C115" s="34" t="s">
        <v>145</v>
      </c>
      <c r="D115" s="25">
        <v>1521</v>
      </c>
      <c r="E115" s="25">
        <v>30532</v>
      </c>
      <c r="F115" s="25">
        <v>11050</v>
      </c>
      <c r="G115" s="26"/>
      <c r="H115" s="27">
        <v>96</v>
      </c>
      <c r="I115" s="27">
        <v>366</v>
      </c>
      <c r="J115" s="27">
        <v>157</v>
      </c>
      <c r="K115" s="26"/>
      <c r="L115" s="28">
        <f t="shared" si="56"/>
        <v>11031.965099999999</v>
      </c>
      <c r="M115" s="28">
        <f t="shared" si="56"/>
        <v>250664.66679999998</v>
      </c>
      <c r="N115" s="28">
        <f t="shared" si="56"/>
        <v>106634.70999999999</v>
      </c>
      <c r="P115" s="28">
        <f t="shared" si="57"/>
        <v>696.29759999999999</v>
      </c>
      <c r="Q115" s="28">
        <f t="shared" si="57"/>
        <v>3004.8233999999998</v>
      </c>
      <c r="R115" s="28">
        <f t="shared" si="57"/>
        <v>1515.0814</v>
      </c>
      <c r="T115" s="29">
        <v>3420</v>
      </c>
      <c r="U115" s="29">
        <v>31270</v>
      </c>
      <c r="V115" s="29">
        <v>23292</v>
      </c>
      <c r="X115" s="54">
        <v>426</v>
      </c>
      <c r="Y115" s="54">
        <v>503</v>
      </c>
      <c r="Z115" s="54">
        <v>735</v>
      </c>
      <c r="AB115" s="28">
        <f t="shared" si="38"/>
        <v>24805.601999999999</v>
      </c>
      <c r="AC115" s="28">
        <f t="shared" si="38"/>
        <v>256723.57299999997</v>
      </c>
      <c r="AD115" s="28">
        <f t="shared" si="38"/>
        <v>224772.4584</v>
      </c>
      <c r="AF115" s="28">
        <f t="shared" si="52"/>
        <v>3089.8206</v>
      </c>
      <c r="AG115" s="28">
        <f t="shared" si="52"/>
        <v>4129.5796999999993</v>
      </c>
      <c r="AH115" s="28">
        <f t="shared" si="52"/>
        <v>7092.8969999999999</v>
      </c>
      <c r="AJ115" s="28">
        <f t="shared" si="55"/>
        <v>10506.633428571427</v>
      </c>
      <c r="AK115" s="28">
        <f t="shared" si="55"/>
        <v>238728.25409523805</v>
      </c>
      <c r="AL115" s="28">
        <f t="shared" si="55"/>
        <v>101556.86666666665</v>
      </c>
      <c r="AN115" s="28">
        <f t="shared" si="39"/>
        <v>3089.8206</v>
      </c>
      <c r="AO115" s="28">
        <f t="shared" si="39"/>
        <v>4129.5796999999993</v>
      </c>
      <c r="AP115" s="28">
        <f t="shared" si="39"/>
        <v>7092.8969999999999</v>
      </c>
      <c r="AR115" s="31"/>
      <c r="AS115" s="31"/>
      <c r="AT115" s="31"/>
      <c r="AV115" s="31"/>
      <c r="AW115" s="31"/>
      <c r="AX115" s="31"/>
      <c r="AZ115" s="32">
        <f t="shared" si="53"/>
        <v>14298.968571428572</v>
      </c>
      <c r="BA115" s="32">
        <f t="shared" si="53"/>
        <v>17995.318904761923</v>
      </c>
      <c r="BB115" s="32">
        <f t="shared" si="53"/>
        <v>123215.59173333335</v>
      </c>
      <c r="BD115" s="32">
        <f t="shared" si="54"/>
        <v>2393.5230000000001</v>
      </c>
      <c r="BE115" s="32">
        <f t="shared" si="54"/>
        <v>1124.7562999999996</v>
      </c>
      <c r="BF115" s="32">
        <f t="shared" si="54"/>
        <v>5577.8155999999999</v>
      </c>
      <c r="BG115" s="33"/>
      <c r="BH115" s="32">
        <f t="shared" si="40"/>
        <v>16692.491571428571</v>
      </c>
      <c r="BI115" s="32">
        <f t="shared" si="40"/>
        <v>19120.075204761924</v>
      </c>
      <c r="BJ115" s="32">
        <f t="shared" si="40"/>
        <v>128793.40733333335</v>
      </c>
      <c r="BL115" s="32">
        <f t="shared" si="41"/>
        <v>13773.6369</v>
      </c>
      <c r="BM115" s="32">
        <f t="shared" si="41"/>
        <v>6058.9061999999976</v>
      </c>
      <c r="BN115" s="32">
        <f t="shared" si="41"/>
        <v>118137.74840000001</v>
      </c>
      <c r="BP115" s="32">
        <f t="shared" si="42"/>
        <v>2393.5230000000001</v>
      </c>
      <c r="BQ115" s="32">
        <f t="shared" si="42"/>
        <v>1124.7562999999996</v>
      </c>
      <c r="BR115" s="32">
        <f t="shared" si="42"/>
        <v>5577.8155999999999</v>
      </c>
      <c r="BT115" s="32">
        <f t="shared" si="43"/>
        <v>16167.159899999999</v>
      </c>
      <c r="BU115" s="32">
        <f t="shared" si="43"/>
        <v>7183.6624999999967</v>
      </c>
      <c r="BV115" s="32">
        <f t="shared" si="43"/>
        <v>123715.56400000001</v>
      </c>
      <c r="BX115" s="3">
        <v>0</v>
      </c>
      <c r="BY115" s="3">
        <v>0</v>
      </c>
      <c r="BZ115" s="3">
        <v>0</v>
      </c>
    </row>
    <row r="116" spans="1:78" x14ac:dyDescent="0.2">
      <c r="A116" s="207"/>
      <c r="B116" s="207"/>
      <c r="C116" s="34" t="s">
        <v>146</v>
      </c>
      <c r="D116" s="25">
        <v>30293</v>
      </c>
      <c r="E116" s="25">
        <v>24053</v>
      </c>
      <c r="F116" s="25">
        <v>15888</v>
      </c>
      <c r="G116" s="26"/>
      <c r="H116" s="25">
        <v>4797</v>
      </c>
      <c r="I116" s="27">
        <v>125</v>
      </c>
      <c r="J116" s="25">
        <v>1581</v>
      </c>
      <c r="K116" s="26"/>
      <c r="L116" s="28">
        <f t="shared" si="56"/>
        <v>219718.15830000001</v>
      </c>
      <c r="M116" s="28">
        <f t="shared" si="56"/>
        <v>197472.72469999999</v>
      </c>
      <c r="N116" s="28">
        <f t="shared" si="56"/>
        <v>153322.37760000001</v>
      </c>
      <c r="P116" s="28">
        <f t="shared" si="57"/>
        <v>34793.120699999999</v>
      </c>
      <c r="Q116" s="28">
        <f t="shared" si="57"/>
        <v>1026.2375</v>
      </c>
      <c r="R116" s="28">
        <f t="shared" si="57"/>
        <v>15256.966199999999</v>
      </c>
      <c r="T116" s="29">
        <v>10393</v>
      </c>
      <c r="U116" s="29">
        <v>5448</v>
      </c>
      <c r="V116" s="29">
        <v>4293</v>
      </c>
      <c r="X116" s="54">
        <v>2181</v>
      </c>
      <c r="Y116" s="54">
        <v>5588</v>
      </c>
      <c r="Z116" s="54">
        <v>2224</v>
      </c>
      <c r="AB116" s="28">
        <f t="shared" si="38"/>
        <v>75381.468299999993</v>
      </c>
      <c r="AC116" s="28">
        <f t="shared" si="38"/>
        <v>44727.535199999998</v>
      </c>
      <c r="AD116" s="28">
        <f t="shared" si="38"/>
        <v>41428.308599999997</v>
      </c>
      <c r="AF116" s="28">
        <f t="shared" si="52"/>
        <v>15819.0111</v>
      </c>
      <c r="AG116" s="28">
        <f t="shared" si="52"/>
        <v>45876.921199999997</v>
      </c>
      <c r="AH116" s="28">
        <f t="shared" si="52"/>
        <v>21462.0448</v>
      </c>
      <c r="AJ116" s="28">
        <f t="shared" si="55"/>
        <v>209255.38885714285</v>
      </c>
      <c r="AK116" s="28">
        <f t="shared" si="55"/>
        <v>188069.26161904761</v>
      </c>
      <c r="AL116" s="28">
        <f t="shared" si="55"/>
        <v>146021.31200000001</v>
      </c>
      <c r="AN116" s="28">
        <f t="shared" si="39"/>
        <v>15819.0111</v>
      </c>
      <c r="AO116" s="28">
        <f t="shared" si="39"/>
        <v>45876.921199999997</v>
      </c>
      <c r="AP116" s="28">
        <f t="shared" si="39"/>
        <v>21462.0448</v>
      </c>
      <c r="AR116" s="31"/>
      <c r="AS116" s="31"/>
      <c r="AT116" s="31"/>
      <c r="AV116" s="31"/>
      <c r="AW116" s="31"/>
      <c r="AX116" s="31"/>
      <c r="AZ116" s="32">
        <f t="shared" si="53"/>
        <v>-133873.92055714288</v>
      </c>
      <c r="BA116" s="32">
        <f t="shared" si="53"/>
        <v>-143341.72641904763</v>
      </c>
      <c r="BB116" s="32">
        <f t="shared" si="53"/>
        <v>-104593.00340000002</v>
      </c>
      <c r="BD116" s="32">
        <f t="shared" si="54"/>
        <v>-18974.1096</v>
      </c>
      <c r="BE116" s="32">
        <f t="shared" si="54"/>
        <v>44850.683699999994</v>
      </c>
      <c r="BF116" s="32">
        <f t="shared" si="54"/>
        <v>6205.0786000000007</v>
      </c>
      <c r="BG116" s="33"/>
      <c r="BH116" s="32">
        <f t="shared" si="40"/>
        <v>-152848.03015714287</v>
      </c>
      <c r="BI116" s="32">
        <f t="shared" si="40"/>
        <v>-98491.042719047633</v>
      </c>
      <c r="BJ116" s="32">
        <f t="shared" si="40"/>
        <v>-98387.924800000008</v>
      </c>
      <c r="BL116" s="32">
        <f t="shared" si="41"/>
        <v>-144336.69</v>
      </c>
      <c r="BM116" s="32">
        <f t="shared" si="41"/>
        <v>-152745.18949999998</v>
      </c>
      <c r="BN116" s="32">
        <f t="shared" si="41"/>
        <v>-111894.06900000002</v>
      </c>
      <c r="BP116" s="32">
        <f t="shared" si="42"/>
        <v>-18974.1096</v>
      </c>
      <c r="BQ116" s="32">
        <f t="shared" si="42"/>
        <v>44850.683699999994</v>
      </c>
      <c r="BR116" s="32">
        <f t="shared" si="42"/>
        <v>6205.0786000000007</v>
      </c>
      <c r="BT116" s="32">
        <f t="shared" si="43"/>
        <v>-163310.7996</v>
      </c>
      <c r="BU116" s="32">
        <f t="shared" si="43"/>
        <v>-107894.50579999998</v>
      </c>
      <c r="BV116" s="32">
        <f t="shared" si="43"/>
        <v>-105688.99040000001</v>
      </c>
      <c r="BX116" s="3">
        <v>0</v>
      </c>
      <c r="BY116" s="3">
        <v>0</v>
      </c>
      <c r="BZ116" s="3">
        <v>0</v>
      </c>
    </row>
    <row r="117" spans="1:78" x14ac:dyDescent="0.2">
      <c r="A117" s="207"/>
      <c r="B117" s="207"/>
      <c r="C117" s="34" t="s">
        <v>147</v>
      </c>
      <c r="D117" s="25">
        <v>1581</v>
      </c>
      <c r="E117" s="25">
        <v>1279</v>
      </c>
      <c r="F117" s="25">
        <v>1674</v>
      </c>
      <c r="G117" s="26"/>
      <c r="H117" s="27">
        <v>15</v>
      </c>
      <c r="I117" s="27">
        <v>122</v>
      </c>
      <c r="J117" s="27">
        <v>145</v>
      </c>
      <c r="K117" s="26"/>
      <c r="L117" s="28">
        <f t="shared" si="56"/>
        <v>11467.151099999999</v>
      </c>
      <c r="M117" s="28">
        <f t="shared" si="56"/>
        <v>10500.462099999999</v>
      </c>
      <c r="N117" s="28">
        <f t="shared" si="56"/>
        <v>16154.434799999999</v>
      </c>
      <c r="P117" s="28">
        <f t="shared" si="57"/>
        <v>108.79649999999999</v>
      </c>
      <c r="Q117" s="28">
        <f t="shared" si="57"/>
        <v>1001.6077999999999</v>
      </c>
      <c r="R117" s="28">
        <f t="shared" si="57"/>
        <v>1399.279</v>
      </c>
      <c r="T117" s="29">
        <v>532</v>
      </c>
      <c r="U117" s="29">
        <v>226</v>
      </c>
      <c r="V117" s="29">
        <v>986</v>
      </c>
      <c r="W117" s="44"/>
      <c r="X117" s="55">
        <v>850</v>
      </c>
      <c r="Y117" s="55">
        <v>595</v>
      </c>
      <c r="Z117" s="55">
        <v>64</v>
      </c>
      <c r="AB117" s="28">
        <f t="shared" si="38"/>
        <v>3858.6491999999998</v>
      </c>
      <c r="AC117" s="28">
        <f t="shared" si="38"/>
        <v>1855.4373999999998</v>
      </c>
      <c r="AD117" s="28">
        <f t="shared" si="38"/>
        <v>9515.0972000000002</v>
      </c>
      <c r="AF117" s="28">
        <f t="shared" si="52"/>
        <v>6165.1350000000002</v>
      </c>
      <c r="AG117" s="28">
        <f t="shared" si="52"/>
        <v>4884.8904999999995</v>
      </c>
      <c r="AH117" s="28">
        <f t="shared" si="52"/>
        <v>617.61279999999999</v>
      </c>
      <c r="AJ117" s="28">
        <f t="shared" si="55"/>
        <v>10921.096285714284</v>
      </c>
      <c r="AK117" s="28">
        <f t="shared" si="55"/>
        <v>10000.440095238093</v>
      </c>
      <c r="AL117" s="28">
        <f t="shared" si="55"/>
        <v>15385.175999999998</v>
      </c>
      <c r="AN117" s="28">
        <f t="shared" si="39"/>
        <v>6165.1350000000002</v>
      </c>
      <c r="AO117" s="28">
        <f t="shared" si="39"/>
        <v>4884.8904999999995</v>
      </c>
      <c r="AP117" s="28">
        <f t="shared" si="39"/>
        <v>617.61279999999999</v>
      </c>
      <c r="AR117" s="31"/>
      <c r="AS117" s="31"/>
      <c r="AT117" s="31"/>
      <c r="AV117" s="31"/>
      <c r="AW117" s="31"/>
      <c r="AX117" s="31"/>
      <c r="AZ117" s="32">
        <f t="shared" si="53"/>
        <v>-7062.4470857142842</v>
      </c>
      <c r="BA117" s="32">
        <f t="shared" si="53"/>
        <v>-8145.0026952380931</v>
      </c>
      <c r="BB117" s="32">
        <f t="shared" si="53"/>
        <v>-5870.0787999999975</v>
      </c>
      <c r="BD117" s="32">
        <f t="shared" si="54"/>
        <v>6056.3384999999998</v>
      </c>
      <c r="BE117" s="32">
        <f t="shared" si="54"/>
        <v>3883.2826999999997</v>
      </c>
      <c r="BF117" s="32">
        <f t="shared" si="54"/>
        <v>-781.6662</v>
      </c>
      <c r="BG117" s="33"/>
      <c r="BH117" s="32">
        <f t="shared" si="40"/>
        <v>-1006.1085857142843</v>
      </c>
      <c r="BI117" s="32">
        <f t="shared" si="40"/>
        <v>-4261.7199952380934</v>
      </c>
      <c r="BJ117" s="32">
        <f t="shared" si="40"/>
        <v>-6651.7449999999972</v>
      </c>
      <c r="BL117" s="32">
        <f t="shared" si="41"/>
        <v>-7608.5018999999993</v>
      </c>
      <c r="BM117" s="32">
        <f t="shared" si="41"/>
        <v>-8645.0246999999981</v>
      </c>
      <c r="BN117" s="32">
        <f t="shared" si="41"/>
        <v>-6639.3375999999989</v>
      </c>
      <c r="BP117" s="32">
        <f t="shared" si="42"/>
        <v>6056.3384999999998</v>
      </c>
      <c r="BQ117" s="32">
        <f t="shared" si="42"/>
        <v>3883.2826999999997</v>
      </c>
      <c r="BR117" s="32">
        <f t="shared" si="42"/>
        <v>-781.6662</v>
      </c>
      <c r="BT117" s="32">
        <f t="shared" si="43"/>
        <v>-1552.1633999999995</v>
      </c>
      <c r="BU117" s="32">
        <f t="shared" si="43"/>
        <v>-4761.7419999999984</v>
      </c>
      <c r="BV117" s="32">
        <f t="shared" si="43"/>
        <v>-7421.0037999999986</v>
      </c>
      <c r="BX117" s="3">
        <v>0</v>
      </c>
      <c r="BY117" s="3">
        <v>0</v>
      </c>
      <c r="BZ117" s="3">
        <v>0</v>
      </c>
    </row>
    <row r="118" spans="1:78" x14ac:dyDescent="0.2">
      <c r="A118" s="207"/>
      <c r="B118" s="207"/>
      <c r="C118" s="34" t="s">
        <v>148</v>
      </c>
      <c r="D118" s="39">
        <v>310</v>
      </c>
      <c r="E118" s="39">
        <v>11</v>
      </c>
      <c r="F118" s="39">
        <v>124</v>
      </c>
      <c r="G118" s="38"/>
      <c r="H118" s="39">
        <v>2</v>
      </c>
      <c r="I118" s="39">
        <v>1</v>
      </c>
      <c r="J118" s="39">
        <v>7</v>
      </c>
      <c r="K118" s="38"/>
      <c r="L118" s="28">
        <f t="shared" si="56"/>
        <v>2248.4609999999998</v>
      </c>
      <c r="M118" s="28">
        <f t="shared" si="56"/>
        <v>90.308899999999994</v>
      </c>
      <c r="N118" s="28">
        <f t="shared" si="56"/>
        <v>1196.6248000000001</v>
      </c>
      <c r="P118" s="28">
        <f t="shared" si="57"/>
        <v>14.5062</v>
      </c>
      <c r="Q118" s="28">
        <f t="shared" si="57"/>
        <v>8.2098999999999993</v>
      </c>
      <c r="R118" s="28">
        <f t="shared" si="57"/>
        <v>67.551400000000001</v>
      </c>
      <c r="T118" s="29">
        <v>310</v>
      </c>
      <c r="U118" s="29">
        <v>11</v>
      </c>
      <c r="V118" s="29">
        <v>124</v>
      </c>
      <c r="X118" s="55">
        <v>2</v>
      </c>
      <c r="Y118" s="55">
        <v>1</v>
      </c>
      <c r="Z118" s="55">
        <v>7</v>
      </c>
      <c r="AB118" s="28">
        <f t="shared" si="38"/>
        <v>2248.4609999999998</v>
      </c>
      <c r="AC118" s="28">
        <f t="shared" si="38"/>
        <v>90.308899999999994</v>
      </c>
      <c r="AD118" s="28">
        <f t="shared" si="38"/>
        <v>1196.6248000000001</v>
      </c>
      <c r="AF118" s="28">
        <f t="shared" si="52"/>
        <v>14.5062</v>
      </c>
      <c r="AG118" s="28">
        <f t="shared" si="52"/>
        <v>8.2098999999999993</v>
      </c>
      <c r="AH118" s="28">
        <f t="shared" si="52"/>
        <v>67.551400000000001</v>
      </c>
      <c r="AJ118" s="28">
        <f t="shared" si="55"/>
        <v>2141.3914285714282</v>
      </c>
      <c r="AK118" s="28">
        <f t="shared" si="55"/>
        <v>86.008476190476188</v>
      </c>
      <c r="AL118" s="28">
        <f t="shared" si="55"/>
        <v>1139.6426666666666</v>
      </c>
      <c r="AN118" s="28">
        <f t="shared" si="39"/>
        <v>14.5062</v>
      </c>
      <c r="AO118" s="28">
        <f t="shared" si="39"/>
        <v>8.2098999999999993</v>
      </c>
      <c r="AP118" s="28">
        <f t="shared" si="39"/>
        <v>67.551400000000001</v>
      </c>
      <c r="AR118" s="31"/>
      <c r="AS118" s="31"/>
      <c r="AT118" s="31"/>
      <c r="AV118" s="31"/>
      <c r="AW118" s="31"/>
      <c r="AX118" s="31"/>
      <c r="AZ118" s="32">
        <f t="shared" si="53"/>
        <v>0</v>
      </c>
      <c r="BA118" s="32">
        <f t="shared" si="53"/>
        <v>0</v>
      </c>
      <c r="BB118" s="32">
        <f t="shared" si="53"/>
        <v>0</v>
      </c>
      <c r="BD118" s="32">
        <f t="shared" si="54"/>
        <v>0</v>
      </c>
      <c r="BE118" s="32">
        <f t="shared" si="54"/>
        <v>0</v>
      </c>
      <c r="BF118" s="32">
        <f t="shared" si="54"/>
        <v>0</v>
      </c>
      <c r="BG118" s="33"/>
      <c r="BH118" s="32">
        <f t="shared" si="40"/>
        <v>0</v>
      </c>
      <c r="BI118" s="32">
        <f t="shared" si="40"/>
        <v>0</v>
      </c>
      <c r="BJ118" s="32">
        <f t="shared" si="40"/>
        <v>0</v>
      </c>
      <c r="BL118" s="32">
        <f t="shared" si="41"/>
        <v>0</v>
      </c>
      <c r="BM118" s="32">
        <f t="shared" si="41"/>
        <v>0</v>
      </c>
      <c r="BN118" s="32">
        <f t="shared" si="41"/>
        <v>0</v>
      </c>
      <c r="BP118" s="32">
        <f t="shared" si="42"/>
        <v>0</v>
      </c>
      <c r="BQ118" s="32">
        <f t="shared" si="42"/>
        <v>0</v>
      </c>
      <c r="BR118" s="32">
        <f t="shared" si="42"/>
        <v>0</v>
      </c>
      <c r="BT118" s="32">
        <f t="shared" si="43"/>
        <v>0</v>
      </c>
      <c r="BU118" s="32">
        <f t="shared" si="43"/>
        <v>0</v>
      </c>
      <c r="BV118" s="32">
        <f t="shared" si="43"/>
        <v>0</v>
      </c>
      <c r="BX118" s="3">
        <v>0</v>
      </c>
      <c r="BY118" s="3">
        <v>0</v>
      </c>
      <c r="BZ118" s="3">
        <v>0</v>
      </c>
    </row>
    <row r="119" spans="1:78" x14ac:dyDescent="0.2">
      <c r="A119" s="207"/>
      <c r="B119" s="207"/>
      <c r="C119" s="34" t="s">
        <v>149</v>
      </c>
      <c r="D119" s="39">
        <v>1</v>
      </c>
      <c r="E119" s="37">
        <v>1472</v>
      </c>
      <c r="F119" s="39">
        <v>901</v>
      </c>
      <c r="G119" s="38"/>
      <c r="H119" s="39">
        <v>0</v>
      </c>
      <c r="I119" s="39">
        <v>3</v>
      </c>
      <c r="J119" s="39">
        <v>323</v>
      </c>
      <c r="K119" s="38"/>
      <c r="L119" s="28">
        <f t="shared" si="56"/>
        <v>7.2530999999999999</v>
      </c>
      <c r="M119" s="28">
        <f t="shared" si="56"/>
        <v>12084.9728</v>
      </c>
      <c r="N119" s="28">
        <f t="shared" si="56"/>
        <v>8694.8302000000003</v>
      </c>
      <c r="P119" s="28">
        <f t="shared" si="57"/>
        <v>0</v>
      </c>
      <c r="Q119" s="28">
        <f t="shared" si="57"/>
        <v>24.6297</v>
      </c>
      <c r="R119" s="28">
        <f t="shared" si="57"/>
        <v>3117.0146</v>
      </c>
      <c r="T119" s="29">
        <v>1</v>
      </c>
      <c r="U119" s="29">
        <v>1472</v>
      </c>
      <c r="V119" s="29">
        <v>901</v>
      </c>
      <c r="X119" s="55">
        <v>0</v>
      </c>
      <c r="Y119" s="55">
        <v>3</v>
      </c>
      <c r="Z119" s="55">
        <v>323</v>
      </c>
      <c r="AB119" s="28">
        <f t="shared" si="38"/>
        <v>7.2530999999999999</v>
      </c>
      <c r="AC119" s="28">
        <f t="shared" si="38"/>
        <v>12084.9728</v>
      </c>
      <c r="AD119" s="28">
        <f t="shared" si="38"/>
        <v>8694.8302000000003</v>
      </c>
      <c r="AF119" s="28">
        <f t="shared" si="52"/>
        <v>0</v>
      </c>
      <c r="AG119" s="28">
        <f t="shared" si="52"/>
        <v>24.6297</v>
      </c>
      <c r="AH119" s="28">
        <f t="shared" si="52"/>
        <v>3117.0146</v>
      </c>
      <c r="AJ119" s="28">
        <f t="shared" si="55"/>
        <v>6.9077142857142855</v>
      </c>
      <c r="AK119" s="28">
        <f t="shared" si="55"/>
        <v>11509.497904761904</v>
      </c>
      <c r="AL119" s="28">
        <f t="shared" si="55"/>
        <v>8280.7906666666659</v>
      </c>
      <c r="AN119" s="28">
        <f t="shared" si="39"/>
        <v>0</v>
      </c>
      <c r="AO119" s="28">
        <f t="shared" si="39"/>
        <v>24.6297</v>
      </c>
      <c r="AP119" s="28">
        <f t="shared" si="39"/>
        <v>3117.0146</v>
      </c>
      <c r="AR119" s="31"/>
      <c r="AS119" s="31"/>
      <c r="AT119" s="31"/>
      <c r="AV119" s="31"/>
      <c r="AW119" s="31"/>
      <c r="AX119" s="31"/>
      <c r="AZ119" s="32">
        <f t="shared" si="53"/>
        <v>0</v>
      </c>
      <c r="BA119" s="32">
        <f t="shared" si="53"/>
        <v>0</v>
      </c>
      <c r="BB119" s="32">
        <f t="shared" si="53"/>
        <v>0</v>
      </c>
      <c r="BD119" s="32">
        <f t="shared" si="54"/>
        <v>0</v>
      </c>
      <c r="BE119" s="32">
        <f t="shared" si="54"/>
        <v>0</v>
      </c>
      <c r="BF119" s="32">
        <f t="shared" si="54"/>
        <v>0</v>
      </c>
      <c r="BG119" s="33"/>
      <c r="BH119" s="32">
        <f t="shared" si="40"/>
        <v>0</v>
      </c>
      <c r="BI119" s="32">
        <f t="shared" si="40"/>
        <v>0</v>
      </c>
      <c r="BJ119" s="32">
        <f t="shared" si="40"/>
        <v>0</v>
      </c>
      <c r="BL119" s="32">
        <f t="shared" si="41"/>
        <v>0</v>
      </c>
      <c r="BM119" s="32">
        <f t="shared" si="41"/>
        <v>0</v>
      </c>
      <c r="BN119" s="32">
        <f t="shared" si="41"/>
        <v>0</v>
      </c>
      <c r="BP119" s="32">
        <f t="shared" si="42"/>
        <v>0</v>
      </c>
      <c r="BQ119" s="32">
        <f t="shared" si="42"/>
        <v>0</v>
      </c>
      <c r="BR119" s="32">
        <f t="shared" si="42"/>
        <v>0</v>
      </c>
      <c r="BT119" s="32">
        <f t="shared" si="43"/>
        <v>0</v>
      </c>
      <c r="BU119" s="32">
        <f t="shared" si="43"/>
        <v>0</v>
      </c>
      <c r="BV119" s="32">
        <f t="shared" si="43"/>
        <v>0</v>
      </c>
      <c r="BX119" s="3">
        <v>0</v>
      </c>
      <c r="BY119" s="3">
        <v>0</v>
      </c>
      <c r="BZ119" s="3">
        <v>0</v>
      </c>
    </row>
    <row r="120" spans="1:78" x14ac:dyDescent="0.2">
      <c r="A120" s="207"/>
      <c r="B120" s="207"/>
      <c r="C120" s="34" t="s">
        <v>150</v>
      </c>
      <c r="D120" s="39">
        <v>603</v>
      </c>
      <c r="E120" s="39">
        <v>46</v>
      </c>
      <c r="F120" s="56">
        <v>1234</v>
      </c>
      <c r="G120" s="26"/>
      <c r="H120" s="37">
        <v>1910</v>
      </c>
      <c r="I120" s="37">
        <v>1311</v>
      </c>
      <c r="J120" s="39">
        <v>975</v>
      </c>
      <c r="K120" s="26"/>
      <c r="L120" s="28">
        <f t="shared" si="56"/>
        <v>4373.6193000000003</v>
      </c>
      <c r="M120" s="28">
        <f t="shared" si="56"/>
        <v>377.65539999999999</v>
      </c>
      <c r="N120" s="28">
        <f t="shared" si="56"/>
        <v>11908.346799999999</v>
      </c>
      <c r="P120" s="28">
        <f t="shared" si="57"/>
        <v>13853.421</v>
      </c>
      <c r="Q120" s="28">
        <f t="shared" si="57"/>
        <v>10763.178899999999</v>
      </c>
      <c r="R120" s="28">
        <f t="shared" si="57"/>
        <v>9408.9449999999997</v>
      </c>
      <c r="T120" s="29">
        <v>603</v>
      </c>
      <c r="U120" s="29">
        <v>46</v>
      </c>
      <c r="V120" s="29">
        <v>1234</v>
      </c>
      <c r="X120" s="54">
        <v>1910</v>
      </c>
      <c r="Y120" s="54">
        <v>1311</v>
      </c>
      <c r="Z120" s="54">
        <v>975</v>
      </c>
      <c r="AB120" s="28">
        <f t="shared" si="38"/>
        <v>4373.6193000000003</v>
      </c>
      <c r="AC120" s="28">
        <f t="shared" si="38"/>
        <v>377.65539999999999</v>
      </c>
      <c r="AD120" s="28">
        <f t="shared" si="38"/>
        <v>11908.346799999999</v>
      </c>
      <c r="AF120" s="28">
        <f t="shared" si="52"/>
        <v>13853.421</v>
      </c>
      <c r="AG120" s="28">
        <f t="shared" si="52"/>
        <v>10763.178899999999</v>
      </c>
      <c r="AH120" s="28">
        <f t="shared" si="52"/>
        <v>9408.9449999999997</v>
      </c>
      <c r="AJ120" s="28">
        <f t="shared" si="55"/>
        <v>4165.3517142857145</v>
      </c>
      <c r="AK120" s="28">
        <f t="shared" si="55"/>
        <v>359.67180952380949</v>
      </c>
      <c r="AL120" s="28">
        <f t="shared" si="55"/>
        <v>11341.282666666666</v>
      </c>
      <c r="AN120" s="28">
        <f t="shared" si="39"/>
        <v>13853.421</v>
      </c>
      <c r="AO120" s="28">
        <f t="shared" si="39"/>
        <v>10763.178899999999</v>
      </c>
      <c r="AP120" s="28">
        <f t="shared" si="39"/>
        <v>9408.9449999999997</v>
      </c>
      <c r="AR120" s="31"/>
      <c r="AS120" s="31"/>
      <c r="AT120" s="31"/>
      <c r="AV120" s="31"/>
      <c r="AW120" s="31"/>
      <c r="AX120" s="31"/>
      <c r="AZ120" s="32">
        <f t="shared" si="53"/>
        <v>0</v>
      </c>
      <c r="BA120" s="32">
        <f t="shared" si="53"/>
        <v>0</v>
      </c>
      <c r="BB120" s="32">
        <f t="shared" si="53"/>
        <v>0</v>
      </c>
      <c r="BD120" s="32">
        <f t="shared" si="54"/>
        <v>0</v>
      </c>
      <c r="BE120" s="32">
        <f t="shared" si="54"/>
        <v>0</v>
      </c>
      <c r="BF120" s="32">
        <f t="shared" si="54"/>
        <v>0</v>
      </c>
      <c r="BG120" s="33"/>
      <c r="BH120" s="32">
        <f t="shared" si="40"/>
        <v>0</v>
      </c>
      <c r="BI120" s="32">
        <f t="shared" si="40"/>
        <v>0</v>
      </c>
      <c r="BJ120" s="32">
        <f t="shared" si="40"/>
        <v>0</v>
      </c>
      <c r="BL120" s="32">
        <f t="shared" si="41"/>
        <v>0</v>
      </c>
      <c r="BM120" s="32">
        <f t="shared" si="41"/>
        <v>0</v>
      </c>
      <c r="BN120" s="32">
        <f t="shared" si="41"/>
        <v>0</v>
      </c>
      <c r="BP120" s="32">
        <f t="shared" si="42"/>
        <v>0</v>
      </c>
      <c r="BQ120" s="32">
        <f t="shared" si="42"/>
        <v>0</v>
      </c>
      <c r="BR120" s="32">
        <f t="shared" si="42"/>
        <v>0</v>
      </c>
      <c r="BT120" s="32">
        <f t="shared" si="43"/>
        <v>0</v>
      </c>
      <c r="BU120" s="32">
        <f t="shared" si="43"/>
        <v>0</v>
      </c>
      <c r="BV120" s="32">
        <f t="shared" si="43"/>
        <v>0</v>
      </c>
      <c r="BX120" s="3">
        <v>0</v>
      </c>
      <c r="BY120" s="3">
        <v>0</v>
      </c>
      <c r="BZ120" s="3">
        <v>0</v>
      </c>
    </row>
    <row r="121" spans="1:78" x14ac:dyDescent="0.2">
      <c r="A121" s="207"/>
      <c r="B121" s="206" t="s">
        <v>151</v>
      </c>
      <c r="C121" s="24" t="s">
        <v>152</v>
      </c>
      <c r="D121" s="25">
        <v>2477</v>
      </c>
      <c r="E121" s="25">
        <v>3724</v>
      </c>
      <c r="F121" s="25">
        <v>2494</v>
      </c>
      <c r="G121" s="26"/>
      <c r="H121" s="27">
        <v>0</v>
      </c>
      <c r="I121" s="27">
        <v>0</v>
      </c>
      <c r="J121" s="27">
        <v>0</v>
      </c>
      <c r="K121" s="26"/>
      <c r="L121" s="28">
        <f t="shared" si="56"/>
        <v>17965.9287</v>
      </c>
      <c r="M121" s="28">
        <f t="shared" si="56"/>
        <v>30573.667599999997</v>
      </c>
      <c r="N121" s="28">
        <f t="shared" si="56"/>
        <v>24067.5988</v>
      </c>
      <c r="P121" s="28">
        <f t="shared" si="57"/>
        <v>0</v>
      </c>
      <c r="Q121" s="28">
        <f t="shared" si="57"/>
        <v>0</v>
      </c>
      <c r="R121" s="28">
        <f t="shared" si="57"/>
        <v>0</v>
      </c>
      <c r="T121" s="29">
        <v>1874</v>
      </c>
      <c r="U121" s="29">
        <v>1836</v>
      </c>
      <c r="V121" s="29">
        <v>2105</v>
      </c>
      <c r="X121" s="54">
        <v>156</v>
      </c>
      <c r="Y121" s="54">
        <v>126</v>
      </c>
      <c r="Z121" s="54">
        <v>20</v>
      </c>
      <c r="AB121" s="28">
        <f t="shared" si="38"/>
        <v>13592.3094</v>
      </c>
      <c r="AC121" s="28">
        <f t="shared" si="38"/>
        <v>15073.376399999999</v>
      </c>
      <c r="AD121" s="28">
        <f t="shared" si="38"/>
        <v>20313.670999999998</v>
      </c>
      <c r="AF121" s="28">
        <f t="shared" si="52"/>
        <v>1131.4836</v>
      </c>
      <c r="AG121" s="28">
        <f t="shared" si="52"/>
        <v>1034.4474</v>
      </c>
      <c r="AH121" s="28">
        <f t="shared" si="52"/>
        <v>193.00399999999999</v>
      </c>
      <c r="AJ121" s="28">
        <f t="shared" si="55"/>
        <v>17110.408285714286</v>
      </c>
      <c r="AK121" s="28">
        <f t="shared" si="55"/>
        <v>29117.778666666662</v>
      </c>
      <c r="AL121" s="28">
        <f t="shared" si="55"/>
        <v>22921.522666666664</v>
      </c>
      <c r="AN121" s="28">
        <f t="shared" si="39"/>
        <v>1131.4836</v>
      </c>
      <c r="AO121" s="28">
        <f t="shared" si="39"/>
        <v>1034.4474</v>
      </c>
      <c r="AP121" s="28">
        <f t="shared" si="39"/>
        <v>193.00399999999999</v>
      </c>
      <c r="AR121" s="31"/>
      <c r="AS121" s="31"/>
      <c r="AT121" s="31"/>
      <c r="AV121" s="31"/>
      <c r="AW121" s="31"/>
      <c r="AX121" s="31"/>
      <c r="AZ121" s="32">
        <f t="shared" si="53"/>
        <v>-3518.0988857142856</v>
      </c>
      <c r="BA121" s="32">
        <f t="shared" si="53"/>
        <v>-14044.402266666662</v>
      </c>
      <c r="BB121" s="32">
        <f t="shared" si="53"/>
        <v>-2607.8516666666656</v>
      </c>
      <c r="BD121" s="32">
        <f t="shared" si="54"/>
        <v>1131.4836</v>
      </c>
      <c r="BE121" s="32">
        <f t="shared" si="54"/>
        <v>1034.4474</v>
      </c>
      <c r="BF121" s="32">
        <f t="shared" si="54"/>
        <v>193.00399999999999</v>
      </c>
      <c r="BG121" s="33"/>
      <c r="BH121" s="32">
        <f t="shared" si="40"/>
        <v>-2386.6152857142856</v>
      </c>
      <c r="BI121" s="32">
        <f t="shared" si="40"/>
        <v>-13009.954866666663</v>
      </c>
      <c r="BJ121" s="32">
        <f t="shared" si="40"/>
        <v>-2414.8476666666656</v>
      </c>
      <c r="BL121" s="32">
        <f t="shared" si="41"/>
        <v>-4373.6193000000003</v>
      </c>
      <c r="BM121" s="32">
        <f t="shared" si="41"/>
        <v>-15500.291199999998</v>
      </c>
      <c r="BN121" s="32">
        <f t="shared" si="41"/>
        <v>-3753.9278000000013</v>
      </c>
      <c r="BP121" s="32">
        <f t="shared" si="42"/>
        <v>1131.4836</v>
      </c>
      <c r="BQ121" s="32">
        <f t="shared" si="42"/>
        <v>1034.4474</v>
      </c>
      <c r="BR121" s="32">
        <f t="shared" si="42"/>
        <v>193.00399999999999</v>
      </c>
      <c r="BT121" s="32">
        <f t="shared" si="43"/>
        <v>-3242.1357000000003</v>
      </c>
      <c r="BU121" s="32">
        <f t="shared" si="43"/>
        <v>-14465.843799999999</v>
      </c>
      <c r="BV121" s="32">
        <f t="shared" si="43"/>
        <v>-3560.9238000000014</v>
      </c>
      <c r="BX121" s="3">
        <v>0</v>
      </c>
      <c r="BY121" s="3">
        <v>0</v>
      </c>
      <c r="BZ121" s="3">
        <v>0</v>
      </c>
    </row>
    <row r="122" spans="1:78" x14ac:dyDescent="0.2">
      <c r="A122" s="207"/>
      <c r="B122" s="207"/>
      <c r="C122" s="41" t="s">
        <v>153</v>
      </c>
      <c r="D122" s="57">
        <v>-9999999</v>
      </c>
      <c r="E122" s="35">
        <v>-9999999</v>
      </c>
      <c r="F122" s="35">
        <v>-9999999</v>
      </c>
      <c r="G122" s="8"/>
      <c r="H122" s="35">
        <v>-9999999</v>
      </c>
      <c r="I122" s="35">
        <v>-9999999</v>
      </c>
      <c r="J122" s="35">
        <v>-9999999</v>
      </c>
      <c r="L122" s="28">
        <f>+AB122</f>
        <v>16000.338599999999</v>
      </c>
      <c r="M122" s="28">
        <f>+AC122</f>
        <v>21493.518199999999</v>
      </c>
      <c r="N122" s="28">
        <f>+AD122</f>
        <v>9640.5498000000007</v>
      </c>
      <c r="P122" s="28">
        <f>+AF122</f>
        <v>22114.7019</v>
      </c>
      <c r="Q122" s="28">
        <f>+AG122</f>
        <v>10574.351199999999</v>
      </c>
      <c r="R122" s="28">
        <f>+AH122</f>
        <v>5703.2681999999995</v>
      </c>
      <c r="T122" s="29">
        <v>2206</v>
      </c>
      <c r="U122" s="29">
        <v>2618</v>
      </c>
      <c r="V122" s="29">
        <v>999</v>
      </c>
      <c r="W122" s="6"/>
      <c r="X122" s="54">
        <v>3049</v>
      </c>
      <c r="Y122" s="54">
        <v>1288</v>
      </c>
      <c r="Z122" s="54">
        <v>591</v>
      </c>
      <c r="AB122" s="28">
        <f t="shared" si="38"/>
        <v>16000.338599999999</v>
      </c>
      <c r="AC122" s="28">
        <f t="shared" si="38"/>
        <v>21493.518199999999</v>
      </c>
      <c r="AD122" s="28">
        <f t="shared" si="38"/>
        <v>9640.5498000000007</v>
      </c>
      <c r="AE122" s="6"/>
      <c r="AF122" s="28">
        <f t="shared" si="52"/>
        <v>22114.7019</v>
      </c>
      <c r="AG122" s="28">
        <f t="shared" si="52"/>
        <v>10574.351199999999</v>
      </c>
      <c r="AH122" s="28">
        <f t="shared" si="52"/>
        <v>5703.2681999999995</v>
      </c>
      <c r="AJ122" s="28">
        <f t="shared" si="55"/>
        <v>15238.417714285713</v>
      </c>
      <c r="AK122" s="28">
        <f t="shared" si="55"/>
        <v>20470.01733333333</v>
      </c>
      <c r="AL122" s="28">
        <f t="shared" si="55"/>
        <v>9181.4760000000006</v>
      </c>
      <c r="AM122" s="6"/>
      <c r="AN122" s="28">
        <f t="shared" si="39"/>
        <v>22114.7019</v>
      </c>
      <c r="AO122" s="28">
        <f t="shared" si="39"/>
        <v>10574.351199999999</v>
      </c>
      <c r="AP122" s="28">
        <f t="shared" si="39"/>
        <v>5703.2681999999995</v>
      </c>
      <c r="AQ122" s="6"/>
      <c r="AR122" s="47"/>
      <c r="AS122" s="47"/>
      <c r="AT122" s="47"/>
      <c r="AU122" s="6"/>
      <c r="AV122" s="47"/>
      <c r="AW122" s="47"/>
      <c r="AX122" s="47"/>
      <c r="AY122" s="6"/>
      <c r="AZ122" s="32">
        <f t="shared" si="53"/>
        <v>0</v>
      </c>
      <c r="BA122" s="32">
        <f t="shared" si="53"/>
        <v>0</v>
      </c>
      <c r="BB122" s="32">
        <f t="shared" si="53"/>
        <v>0</v>
      </c>
      <c r="BD122" s="32">
        <f t="shared" si="54"/>
        <v>0</v>
      </c>
      <c r="BE122" s="32">
        <f t="shared" si="54"/>
        <v>0</v>
      </c>
      <c r="BF122" s="32">
        <f t="shared" si="54"/>
        <v>0</v>
      </c>
      <c r="BG122" s="33"/>
      <c r="BH122" s="32">
        <f t="shared" si="40"/>
        <v>0</v>
      </c>
      <c r="BI122" s="32">
        <f t="shared" si="40"/>
        <v>0</v>
      </c>
      <c r="BJ122" s="32">
        <f t="shared" si="40"/>
        <v>0</v>
      </c>
      <c r="BL122" s="32">
        <f t="shared" si="41"/>
        <v>0</v>
      </c>
      <c r="BM122" s="32">
        <f t="shared" si="41"/>
        <v>0</v>
      </c>
      <c r="BN122" s="32">
        <f t="shared" si="41"/>
        <v>0</v>
      </c>
      <c r="BP122" s="32">
        <f t="shared" si="42"/>
        <v>0</v>
      </c>
      <c r="BQ122" s="32">
        <f t="shared" si="42"/>
        <v>0</v>
      </c>
      <c r="BR122" s="32">
        <f t="shared" si="42"/>
        <v>0</v>
      </c>
      <c r="BT122" s="32">
        <f t="shared" si="43"/>
        <v>0</v>
      </c>
      <c r="BU122" s="32">
        <f t="shared" si="43"/>
        <v>0</v>
      </c>
      <c r="BV122" s="32">
        <f t="shared" si="43"/>
        <v>0</v>
      </c>
      <c r="BX122" s="3">
        <v>0</v>
      </c>
      <c r="BY122" s="3">
        <v>0</v>
      </c>
      <c r="BZ122" s="3">
        <v>0</v>
      </c>
    </row>
    <row r="123" spans="1:78" x14ac:dyDescent="0.2">
      <c r="A123" s="207"/>
      <c r="B123" s="207"/>
      <c r="C123" s="34" t="s">
        <v>154</v>
      </c>
      <c r="D123" s="25">
        <v>1893</v>
      </c>
      <c r="E123" s="25">
        <v>1508</v>
      </c>
      <c r="F123" s="25">
        <v>3410</v>
      </c>
      <c r="G123" s="26"/>
      <c r="H123" s="25">
        <v>6095</v>
      </c>
      <c r="I123" s="25">
        <v>13580</v>
      </c>
      <c r="J123" s="25">
        <v>12874</v>
      </c>
      <c r="K123" s="26"/>
      <c r="L123" s="28">
        <f t="shared" ref="L123:N138" si="58">+D123*L$5</f>
        <v>13730.1183</v>
      </c>
      <c r="M123" s="28">
        <f t="shared" si="58"/>
        <v>12380.529199999999</v>
      </c>
      <c r="N123" s="28">
        <f t="shared" si="58"/>
        <v>32907.182000000001</v>
      </c>
      <c r="O123" s="26"/>
      <c r="P123" s="28">
        <f t="shared" ref="P123:R138" si="59">+H123*P$5</f>
        <v>44207.644500000002</v>
      </c>
      <c r="Q123" s="28">
        <f t="shared" si="59"/>
        <v>111490.442</v>
      </c>
      <c r="R123" s="28">
        <f t="shared" si="59"/>
        <v>124236.67479999999</v>
      </c>
      <c r="S123" s="26"/>
      <c r="T123" s="29">
        <v>1582</v>
      </c>
      <c r="U123" s="29">
        <v>2533</v>
      </c>
      <c r="V123" s="29">
        <v>1451</v>
      </c>
      <c r="X123" s="54">
        <v>7492</v>
      </c>
      <c r="Y123" s="54">
        <v>16175</v>
      </c>
      <c r="Z123" s="54">
        <v>17489</v>
      </c>
      <c r="AA123" s="26"/>
      <c r="AB123" s="28">
        <f t="shared" si="38"/>
        <v>11474.404199999999</v>
      </c>
      <c r="AC123" s="28">
        <f t="shared" si="38"/>
        <v>20795.6767</v>
      </c>
      <c r="AD123" s="28">
        <f t="shared" si="38"/>
        <v>14002.440199999999</v>
      </c>
      <c r="AF123" s="28">
        <f t="shared" si="52"/>
        <v>54340.225200000001</v>
      </c>
      <c r="AG123" s="28">
        <f t="shared" si="52"/>
        <v>132795.13249999998</v>
      </c>
      <c r="AH123" s="28">
        <f t="shared" si="52"/>
        <v>168772.34779999999</v>
      </c>
      <c r="AI123" s="26"/>
      <c r="AJ123" s="28">
        <f t="shared" si="55"/>
        <v>13076.303142857143</v>
      </c>
      <c r="AK123" s="28">
        <f t="shared" si="55"/>
        <v>11790.98019047619</v>
      </c>
      <c r="AL123" s="28">
        <f t="shared" si="55"/>
        <v>31340.173333333332</v>
      </c>
      <c r="AN123" s="28">
        <f t="shared" si="39"/>
        <v>54340.225200000001</v>
      </c>
      <c r="AO123" s="28">
        <f t="shared" si="39"/>
        <v>132795.13249999998</v>
      </c>
      <c r="AP123" s="28">
        <f t="shared" si="39"/>
        <v>168772.34779999999</v>
      </c>
      <c r="AR123" s="27"/>
      <c r="AS123" s="27"/>
      <c r="AT123" s="27"/>
      <c r="AV123" s="27"/>
      <c r="AW123" s="27"/>
      <c r="AX123" s="27"/>
      <c r="AZ123" s="32">
        <f t="shared" si="53"/>
        <v>-1601.898942857144</v>
      </c>
      <c r="BA123" s="32">
        <f t="shared" si="53"/>
        <v>9004.6965095238102</v>
      </c>
      <c r="BB123" s="32">
        <f t="shared" si="53"/>
        <v>-17337.733133333335</v>
      </c>
      <c r="BD123" s="32">
        <f t="shared" si="54"/>
        <v>10132.580699999999</v>
      </c>
      <c r="BE123" s="32">
        <f t="shared" si="54"/>
        <v>21304.690499999982</v>
      </c>
      <c r="BF123" s="32">
        <f t="shared" si="54"/>
        <v>44535.672999999995</v>
      </c>
      <c r="BG123" s="33"/>
      <c r="BH123" s="32">
        <f t="shared" si="40"/>
        <v>8530.6817571428546</v>
      </c>
      <c r="BI123" s="32">
        <f t="shared" si="40"/>
        <v>30309.387009523794</v>
      </c>
      <c r="BJ123" s="32">
        <f t="shared" si="40"/>
        <v>27197.93986666666</v>
      </c>
      <c r="BL123" s="32">
        <f t="shared" si="41"/>
        <v>-2255.7141000000011</v>
      </c>
      <c r="BM123" s="32">
        <f t="shared" si="41"/>
        <v>8415.1475000000009</v>
      </c>
      <c r="BN123" s="32">
        <f t="shared" si="41"/>
        <v>-18904.741800000003</v>
      </c>
      <c r="BP123" s="32">
        <f t="shared" si="42"/>
        <v>10132.580699999999</v>
      </c>
      <c r="BQ123" s="32">
        <f t="shared" si="42"/>
        <v>21304.690499999982</v>
      </c>
      <c r="BR123" s="32">
        <f t="shared" si="42"/>
        <v>44535.672999999995</v>
      </c>
      <c r="BT123" s="32">
        <f t="shared" si="43"/>
        <v>7876.8665999999976</v>
      </c>
      <c r="BU123" s="32">
        <f t="shared" si="43"/>
        <v>29719.837999999982</v>
      </c>
      <c r="BV123" s="32">
        <f t="shared" si="43"/>
        <v>25630.931199999992</v>
      </c>
      <c r="BX123" s="3">
        <v>0</v>
      </c>
      <c r="BY123" s="3">
        <v>0</v>
      </c>
      <c r="BZ123" s="3">
        <v>0</v>
      </c>
    </row>
    <row r="124" spans="1:78" x14ac:dyDescent="0.2">
      <c r="A124" s="207"/>
      <c r="B124" s="207"/>
      <c r="C124" s="34" t="s">
        <v>155</v>
      </c>
      <c r="D124" s="25">
        <v>32095190</v>
      </c>
      <c r="E124" s="25">
        <v>44653737</v>
      </c>
      <c r="F124" s="25">
        <v>48388425</v>
      </c>
      <c r="G124" s="26"/>
      <c r="H124" s="25">
        <v>13362300</v>
      </c>
      <c r="I124" s="25">
        <v>15323312</v>
      </c>
      <c r="J124" s="25">
        <v>16830776</v>
      </c>
      <c r="K124" s="26"/>
      <c r="L124" s="28">
        <f t="shared" si="58"/>
        <v>232789622.58899999</v>
      </c>
      <c r="M124" s="28">
        <f t="shared" si="58"/>
        <v>366602715.39629996</v>
      </c>
      <c r="N124" s="28">
        <f t="shared" si="58"/>
        <v>466957978.935</v>
      </c>
      <c r="O124" s="26"/>
      <c r="P124" s="28">
        <f t="shared" si="59"/>
        <v>96918098.129999995</v>
      </c>
      <c r="Q124" s="28">
        <f t="shared" si="59"/>
        <v>125802859.18879999</v>
      </c>
      <c r="R124" s="28">
        <f t="shared" si="59"/>
        <v>162420354.55520001</v>
      </c>
      <c r="S124" s="26"/>
      <c r="T124" s="29">
        <v>12494788</v>
      </c>
      <c r="U124" s="29">
        <v>10320845</v>
      </c>
      <c r="V124" s="29">
        <v>12058975</v>
      </c>
      <c r="X124" s="54">
        <v>14194990</v>
      </c>
      <c r="Y124" s="54">
        <v>14609684</v>
      </c>
      <c r="Z124" s="54">
        <v>16010648</v>
      </c>
      <c r="AA124" s="26"/>
      <c r="AB124" s="28">
        <f t="shared" si="38"/>
        <v>90625946.842799991</v>
      </c>
      <c r="AC124" s="28">
        <f t="shared" si="38"/>
        <v>84733105.365499988</v>
      </c>
      <c r="AD124" s="28">
        <f t="shared" si="38"/>
        <v>116371520.545</v>
      </c>
      <c r="AF124" s="28">
        <f t="shared" si="52"/>
        <v>102957681.969</v>
      </c>
      <c r="AG124" s="28">
        <f t="shared" si="52"/>
        <v>119944044.67159998</v>
      </c>
      <c r="AH124" s="28">
        <f t="shared" si="52"/>
        <v>154505955.32960001</v>
      </c>
      <c r="AI124" s="26"/>
      <c r="AJ124" s="28">
        <f t="shared" si="55"/>
        <v>221704402.46571428</v>
      </c>
      <c r="AK124" s="28">
        <f t="shared" si="55"/>
        <v>349145443.2345714</v>
      </c>
      <c r="AL124" s="28">
        <f t="shared" si="55"/>
        <v>444721884.69999999</v>
      </c>
      <c r="AN124" s="28">
        <f t="shared" si="39"/>
        <v>102957681.969</v>
      </c>
      <c r="AO124" s="28">
        <f t="shared" si="39"/>
        <v>119944044.67159998</v>
      </c>
      <c r="AP124" s="28">
        <f t="shared" si="39"/>
        <v>154505955.32960001</v>
      </c>
      <c r="AR124" s="27"/>
      <c r="AS124" s="27"/>
      <c r="AT124" s="27"/>
      <c r="AV124" s="27"/>
      <c r="AW124" s="27"/>
      <c r="AX124" s="27"/>
      <c r="AZ124" s="32">
        <f t="shared" si="53"/>
        <v>-131078455.62291428</v>
      </c>
      <c r="BA124" s="32">
        <f t="shared" si="53"/>
        <v>-264412337.86907142</v>
      </c>
      <c r="BB124" s="32">
        <f t="shared" si="53"/>
        <v>-328350364.15499997</v>
      </c>
      <c r="BD124" s="32">
        <f t="shared" si="54"/>
        <v>6039583.8390000015</v>
      </c>
      <c r="BE124" s="32">
        <f t="shared" si="54"/>
        <v>-5858814.517200008</v>
      </c>
      <c r="BF124" s="32">
        <f t="shared" si="54"/>
        <v>-7914399.2256000042</v>
      </c>
      <c r="BG124" s="33"/>
      <c r="BH124" s="32">
        <f t="shared" si="40"/>
        <v>-125038871.78391428</v>
      </c>
      <c r="BI124" s="32">
        <f t="shared" si="40"/>
        <v>-270271152.38627142</v>
      </c>
      <c r="BJ124" s="32">
        <f t="shared" si="40"/>
        <v>-336264763.38059998</v>
      </c>
      <c r="BL124" s="32">
        <f t="shared" si="41"/>
        <v>-142163675.7462</v>
      </c>
      <c r="BM124" s="32">
        <f t="shared" si="41"/>
        <v>-281869610.03079998</v>
      </c>
      <c r="BN124" s="32">
        <f t="shared" si="41"/>
        <v>-350586458.38999999</v>
      </c>
      <c r="BP124" s="32">
        <f t="shared" si="42"/>
        <v>6039583.8390000015</v>
      </c>
      <c r="BQ124" s="32">
        <f t="shared" si="42"/>
        <v>-5858814.517200008</v>
      </c>
      <c r="BR124" s="32">
        <f t="shared" si="42"/>
        <v>-7914399.2256000042</v>
      </c>
      <c r="BT124" s="32">
        <f t="shared" si="43"/>
        <v>-136124091.90719998</v>
      </c>
      <c r="BU124" s="32">
        <f t="shared" si="43"/>
        <v>-287728424.54799998</v>
      </c>
      <c r="BV124" s="32">
        <f t="shared" si="43"/>
        <v>-358500857.61559999</v>
      </c>
      <c r="BX124" s="3">
        <v>0</v>
      </c>
      <c r="BY124" s="3">
        <v>0</v>
      </c>
      <c r="BZ124" s="3">
        <v>0</v>
      </c>
    </row>
    <row r="125" spans="1:78" x14ac:dyDescent="0.2">
      <c r="A125" s="207"/>
      <c r="B125" s="207"/>
      <c r="C125" s="34" t="s">
        <v>156</v>
      </c>
      <c r="D125" s="39">
        <v>0</v>
      </c>
      <c r="E125" s="39">
        <v>0</v>
      </c>
      <c r="F125" s="39">
        <v>0</v>
      </c>
      <c r="G125" s="38"/>
      <c r="H125" s="39">
        <v>0</v>
      </c>
      <c r="I125" s="39">
        <v>0</v>
      </c>
      <c r="J125" s="39">
        <v>0</v>
      </c>
      <c r="K125" s="38"/>
      <c r="L125" s="28">
        <f t="shared" si="58"/>
        <v>0</v>
      </c>
      <c r="M125" s="28">
        <f t="shared" si="58"/>
        <v>0</v>
      </c>
      <c r="N125" s="28">
        <f t="shared" si="58"/>
        <v>0</v>
      </c>
      <c r="O125" s="26"/>
      <c r="P125" s="28">
        <f t="shared" si="59"/>
        <v>0</v>
      </c>
      <c r="Q125" s="28">
        <f t="shared" si="59"/>
        <v>0</v>
      </c>
      <c r="R125" s="28">
        <f t="shared" si="59"/>
        <v>0</v>
      </c>
      <c r="S125" s="26"/>
      <c r="T125" s="58">
        <v>0</v>
      </c>
      <c r="U125" s="58">
        <v>0</v>
      </c>
      <c r="V125" s="58">
        <v>0</v>
      </c>
      <c r="X125" s="59">
        <v>0</v>
      </c>
      <c r="Y125" s="59">
        <v>0</v>
      </c>
      <c r="Z125" s="59">
        <v>0</v>
      </c>
      <c r="AA125" s="26"/>
      <c r="AB125" s="28">
        <f t="shared" si="38"/>
        <v>0</v>
      </c>
      <c r="AC125" s="28">
        <f t="shared" si="38"/>
        <v>0</v>
      </c>
      <c r="AD125" s="28">
        <f t="shared" si="38"/>
        <v>0</v>
      </c>
      <c r="AF125" s="28">
        <f t="shared" si="52"/>
        <v>0</v>
      </c>
      <c r="AG125" s="28">
        <f t="shared" si="52"/>
        <v>0</v>
      </c>
      <c r="AH125" s="28">
        <f t="shared" si="52"/>
        <v>0</v>
      </c>
      <c r="AI125" s="26"/>
      <c r="AJ125" s="28">
        <f t="shared" si="55"/>
        <v>0</v>
      </c>
      <c r="AK125" s="28">
        <f t="shared" si="55"/>
        <v>0</v>
      </c>
      <c r="AL125" s="28">
        <f t="shared" si="55"/>
        <v>0</v>
      </c>
      <c r="AN125" s="28">
        <f t="shared" si="39"/>
        <v>0</v>
      </c>
      <c r="AO125" s="28">
        <f t="shared" si="39"/>
        <v>0</v>
      </c>
      <c r="AP125" s="28">
        <f t="shared" si="39"/>
        <v>0</v>
      </c>
      <c r="AR125" s="27"/>
      <c r="AS125" s="27"/>
      <c r="AT125" s="27"/>
      <c r="AV125" s="27"/>
      <c r="AW125" s="27"/>
      <c r="AX125" s="27"/>
      <c r="AZ125" s="32">
        <f t="shared" si="53"/>
        <v>0</v>
      </c>
      <c r="BA125" s="32">
        <f t="shared" si="53"/>
        <v>0</v>
      </c>
      <c r="BB125" s="32">
        <f t="shared" si="53"/>
        <v>0</v>
      </c>
      <c r="BD125" s="32">
        <f t="shared" si="54"/>
        <v>0</v>
      </c>
      <c r="BE125" s="32">
        <f t="shared" si="54"/>
        <v>0</v>
      </c>
      <c r="BF125" s="32">
        <f t="shared" si="54"/>
        <v>0</v>
      </c>
      <c r="BG125" s="33"/>
      <c r="BH125" s="32">
        <f t="shared" si="40"/>
        <v>0</v>
      </c>
      <c r="BI125" s="32">
        <f t="shared" si="40"/>
        <v>0</v>
      </c>
      <c r="BJ125" s="32">
        <f t="shared" si="40"/>
        <v>0</v>
      </c>
      <c r="BL125" s="32">
        <f t="shared" si="41"/>
        <v>0</v>
      </c>
      <c r="BM125" s="32">
        <f t="shared" si="41"/>
        <v>0</v>
      </c>
      <c r="BN125" s="32">
        <f t="shared" si="41"/>
        <v>0</v>
      </c>
      <c r="BP125" s="32">
        <f t="shared" si="42"/>
        <v>0</v>
      </c>
      <c r="BQ125" s="32">
        <f t="shared" si="42"/>
        <v>0</v>
      </c>
      <c r="BR125" s="32">
        <f t="shared" si="42"/>
        <v>0</v>
      </c>
      <c r="BT125" s="32">
        <f t="shared" si="43"/>
        <v>0</v>
      </c>
      <c r="BU125" s="32">
        <f t="shared" si="43"/>
        <v>0</v>
      </c>
      <c r="BV125" s="32">
        <f t="shared" si="43"/>
        <v>0</v>
      </c>
      <c r="BX125" s="3">
        <v>0</v>
      </c>
      <c r="BY125" s="3">
        <v>0</v>
      </c>
      <c r="BZ125" s="3">
        <v>0</v>
      </c>
    </row>
    <row r="126" spans="1:78" x14ac:dyDescent="0.2">
      <c r="A126" s="207"/>
      <c r="B126" s="207"/>
      <c r="C126" s="34" t="s">
        <v>157</v>
      </c>
      <c r="D126" s="25">
        <v>3661188</v>
      </c>
      <c r="E126" s="25">
        <v>5894699</v>
      </c>
      <c r="F126" s="35">
        <v>-9999999</v>
      </c>
      <c r="G126" s="26"/>
      <c r="H126" s="25">
        <v>814366</v>
      </c>
      <c r="I126" s="25">
        <v>736191</v>
      </c>
      <c r="J126" s="35">
        <v>-9999999</v>
      </c>
      <c r="K126" s="26"/>
      <c r="L126" s="28">
        <f t="shared" si="58"/>
        <v>26554962.682799999</v>
      </c>
      <c r="M126" s="28">
        <f t="shared" si="58"/>
        <v>48394889.320099995</v>
      </c>
      <c r="N126" s="28">
        <f>+AD126</f>
        <v>13982078.277999999</v>
      </c>
      <c r="O126" s="26"/>
      <c r="P126" s="28">
        <f t="shared" si="59"/>
        <v>5906678.0345999999</v>
      </c>
      <c r="Q126" s="28">
        <f t="shared" si="59"/>
        <v>6044054.4908999996</v>
      </c>
      <c r="R126" s="28">
        <f>+AH126</f>
        <v>2332820.0476000002</v>
      </c>
      <c r="S126" s="26"/>
      <c r="T126" s="29">
        <v>1244487</v>
      </c>
      <c r="U126" s="29">
        <v>1441062</v>
      </c>
      <c r="V126" s="29">
        <v>1448890</v>
      </c>
      <c r="X126" s="54">
        <v>265578</v>
      </c>
      <c r="Y126" s="54">
        <v>249045</v>
      </c>
      <c r="Z126" s="54">
        <v>241738</v>
      </c>
      <c r="AA126" s="26"/>
      <c r="AB126" s="28">
        <f t="shared" si="38"/>
        <v>9026388.6597000007</v>
      </c>
      <c r="AC126" s="28">
        <f t="shared" si="38"/>
        <v>11830974.913799999</v>
      </c>
      <c r="AD126" s="28">
        <f t="shared" si="38"/>
        <v>13982078.277999999</v>
      </c>
      <c r="AF126" s="28">
        <f t="shared" si="52"/>
        <v>1926263.7918</v>
      </c>
      <c r="AG126" s="28">
        <f t="shared" si="52"/>
        <v>2044634.5454999998</v>
      </c>
      <c r="AH126" s="28">
        <f t="shared" si="52"/>
        <v>2332820.0476000002</v>
      </c>
      <c r="AI126" s="26"/>
      <c r="AJ126" s="28">
        <f t="shared" si="55"/>
        <v>25290440.650285713</v>
      </c>
      <c r="AK126" s="28">
        <f t="shared" si="55"/>
        <v>46090370.781047612</v>
      </c>
      <c r="AL126" s="28">
        <f t="shared" si="55"/>
        <v>13316265.026666665</v>
      </c>
      <c r="AN126" s="28">
        <f t="shared" si="39"/>
        <v>1926263.7918</v>
      </c>
      <c r="AO126" s="28">
        <f t="shared" si="39"/>
        <v>2044634.5454999998</v>
      </c>
      <c r="AP126" s="28">
        <f t="shared" si="39"/>
        <v>2332820.0476000002</v>
      </c>
      <c r="AR126" s="27"/>
      <c r="AS126" s="27"/>
      <c r="AT126" s="27"/>
      <c r="AV126" s="27"/>
      <c r="AW126" s="27"/>
      <c r="AX126" s="27"/>
      <c r="AZ126" s="32">
        <f t="shared" si="53"/>
        <v>-16264051.990585713</v>
      </c>
      <c r="BA126" s="32">
        <f t="shared" si="53"/>
        <v>-34259395.867247611</v>
      </c>
      <c r="BB126" s="32">
        <f t="shared" si="53"/>
        <v>0</v>
      </c>
      <c r="BD126" s="32">
        <f t="shared" si="54"/>
        <v>-3980414.2428000001</v>
      </c>
      <c r="BE126" s="32">
        <f t="shared" si="54"/>
        <v>-3999419.9453999996</v>
      </c>
      <c r="BF126" s="32">
        <f t="shared" si="54"/>
        <v>0</v>
      </c>
      <c r="BG126" s="33"/>
      <c r="BH126" s="32">
        <f t="shared" si="40"/>
        <v>-20244466.233385712</v>
      </c>
      <c r="BI126" s="32">
        <f t="shared" si="40"/>
        <v>-38258815.812647611</v>
      </c>
      <c r="BJ126" s="32">
        <f t="shared" si="40"/>
        <v>0</v>
      </c>
      <c r="BL126" s="32">
        <f t="shared" si="41"/>
        <v>-17528574.023099996</v>
      </c>
      <c r="BM126" s="32">
        <f t="shared" si="41"/>
        <v>-36563914.406299993</v>
      </c>
      <c r="BN126" s="32">
        <f t="shared" si="41"/>
        <v>0</v>
      </c>
      <c r="BP126" s="32">
        <f t="shared" si="42"/>
        <v>-3980414.2428000001</v>
      </c>
      <c r="BQ126" s="32">
        <f t="shared" si="42"/>
        <v>-3999419.9453999996</v>
      </c>
      <c r="BR126" s="32">
        <f t="shared" si="42"/>
        <v>0</v>
      </c>
      <c r="BT126" s="32">
        <f t="shared" si="43"/>
        <v>-21508988.265899997</v>
      </c>
      <c r="BU126" s="32">
        <f t="shared" si="43"/>
        <v>-40563334.351699993</v>
      </c>
      <c r="BV126" s="32">
        <f t="shared" si="43"/>
        <v>0</v>
      </c>
      <c r="BX126" s="3">
        <v>0</v>
      </c>
      <c r="BY126" s="3">
        <v>0</v>
      </c>
      <c r="BZ126" s="3">
        <v>0</v>
      </c>
    </row>
    <row r="127" spans="1:78" x14ac:dyDescent="0.2">
      <c r="A127" s="207"/>
      <c r="B127" s="207"/>
      <c r="C127" s="34" t="s">
        <v>158</v>
      </c>
      <c r="D127" s="25">
        <v>705777</v>
      </c>
      <c r="E127" s="25">
        <v>661981</v>
      </c>
      <c r="F127" s="25">
        <v>624931</v>
      </c>
      <c r="G127" s="26"/>
      <c r="H127" s="25">
        <v>1436591</v>
      </c>
      <c r="I127" s="25">
        <v>1691503</v>
      </c>
      <c r="J127" s="25">
        <v>1270335</v>
      </c>
      <c r="K127" s="26"/>
      <c r="L127" s="28">
        <f t="shared" si="58"/>
        <v>5119071.1586999996</v>
      </c>
      <c r="M127" s="28">
        <f t="shared" si="58"/>
        <v>5434797.8118999992</v>
      </c>
      <c r="N127" s="28">
        <f>+F127*N$5</f>
        <v>6030709.1361999996</v>
      </c>
      <c r="P127" s="28">
        <f t="shared" si="59"/>
        <v>10419738.1821</v>
      </c>
      <c r="Q127" s="28">
        <f t="shared" si="59"/>
        <v>13887070.479699999</v>
      </c>
      <c r="R127" s="28">
        <f>+J127*R$5</f>
        <v>12258986.817</v>
      </c>
      <c r="T127" s="29">
        <v>737853</v>
      </c>
      <c r="U127" s="29">
        <v>597149</v>
      </c>
      <c r="V127" s="29">
        <v>504513</v>
      </c>
      <c r="X127" s="54">
        <v>957666</v>
      </c>
      <c r="Y127" s="54">
        <v>915319</v>
      </c>
      <c r="Z127" s="54">
        <v>872307</v>
      </c>
      <c r="AB127" s="28">
        <f t="shared" si="38"/>
        <v>5351721.5943</v>
      </c>
      <c r="AC127" s="28">
        <f t="shared" si="38"/>
        <v>4902533.5751</v>
      </c>
      <c r="AD127" s="28">
        <f t="shared" si="38"/>
        <v>4868651.3525999999</v>
      </c>
      <c r="AF127" s="28">
        <f t="shared" si="52"/>
        <v>6946047.2646000003</v>
      </c>
      <c r="AG127" s="28">
        <f t="shared" si="52"/>
        <v>7514677.4580999995</v>
      </c>
      <c r="AH127" s="28">
        <f t="shared" si="52"/>
        <v>8417937.0113999993</v>
      </c>
      <c r="AJ127" s="28">
        <f t="shared" si="55"/>
        <v>4875305.8654285707</v>
      </c>
      <c r="AK127" s="28">
        <f t="shared" si="55"/>
        <v>5175997.9160952372</v>
      </c>
      <c r="AL127" s="28">
        <f t="shared" si="55"/>
        <v>5743532.5106666656</v>
      </c>
      <c r="AN127" s="28">
        <f t="shared" si="39"/>
        <v>6946047.2646000003</v>
      </c>
      <c r="AO127" s="28">
        <f t="shared" si="39"/>
        <v>7514677.4580999995</v>
      </c>
      <c r="AP127" s="28">
        <f t="shared" si="39"/>
        <v>8417937.0113999993</v>
      </c>
      <c r="AR127" s="31"/>
      <c r="AS127" s="31"/>
      <c r="AT127" s="31"/>
      <c r="AV127" s="31"/>
      <c r="AW127" s="31"/>
      <c r="AX127" s="31"/>
      <c r="AZ127" s="32">
        <f t="shared" si="53"/>
        <v>476415.72887142934</v>
      </c>
      <c r="BA127" s="32">
        <f t="shared" si="53"/>
        <v>-273464.34099523723</v>
      </c>
      <c r="BB127" s="32">
        <f t="shared" si="53"/>
        <v>-874881.15806666575</v>
      </c>
      <c r="BD127" s="32">
        <f t="shared" si="54"/>
        <v>-3473690.9174999995</v>
      </c>
      <c r="BE127" s="32">
        <f t="shared" si="54"/>
        <v>-6372393.0215999996</v>
      </c>
      <c r="BF127" s="32">
        <f t="shared" si="54"/>
        <v>-3841049.8056000005</v>
      </c>
      <c r="BG127" s="33"/>
      <c r="BH127" s="32">
        <f t="shared" si="40"/>
        <v>-2997275.1886285702</v>
      </c>
      <c r="BI127" s="32">
        <f t="shared" si="40"/>
        <v>-6645857.3625952369</v>
      </c>
      <c r="BJ127" s="32">
        <f t="shared" si="40"/>
        <v>-4715930.9636666663</v>
      </c>
      <c r="BL127" s="32">
        <f t="shared" si="41"/>
        <v>232650.43560000043</v>
      </c>
      <c r="BM127" s="32">
        <f t="shared" si="41"/>
        <v>-532264.23679999914</v>
      </c>
      <c r="BN127" s="32">
        <f t="shared" si="41"/>
        <v>-1162057.7835999997</v>
      </c>
      <c r="BP127" s="32">
        <f t="shared" si="42"/>
        <v>-3473690.9174999995</v>
      </c>
      <c r="BQ127" s="32">
        <f t="shared" si="42"/>
        <v>-6372393.0215999996</v>
      </c>
      <c r="BR127" s="32">
        <f t="shared" si="42"/>
        <v>-3841049.8056000005</v>
      </c>
      <c r="BT127" s="32">
        <f t="shared" si="43"/>
        <v>-3241040.4818999991</v>
      </c>
      <c r="BU127" s="32">
        <f t="shared" si="43"/>
        <v>-6904657.2583999988</v>
      </c>
      <c r="BV127" s="32">
        <f t="shared" si="43"/>
        <v>-5003107.5892000003</v>
      </c>
      <c r="BX127" s="3">
        <v>0</v>
      </c>
      <c r="BY127" s="3">
        <v>0</v>
      </c>
      <c r="BZ127" s="3">
        <v>0</v>
      </c>
    </row>
    <row r="128" spans="1:78" x14ac:dyDescent="0.2">
      <c r="A128" s="207"/>
      <c r="B128" s="207"/>
      <c r="C128" s="34" t="s">
        <v>159</v>
      </c>
      <c r="D128" s="25">
        <v>8472076</v>
      </c>
      <c r="E128" s="25">
        <v>6417368</v>
      </c>
      <c r="F128" s="25">
        <v>6750732</v>
      </c>
      <c r="G128" s="26"/>
      <c r="H128" s="25">
        <v>4316680</v>
      </c>
      <c r="I128" s="25">
        <v>4061204</v>
      </c>
      <c r="J128" s="25">
        <v>3462935</v>
      </c>
      <c r="K128" s="26"/>
      <c r="L128" s="28">
        <f t="shared" si="58"/>
        <v>61448814.435599998</v>
      </c>
      <c r="M128" s="28">
        <f t="shared" si="58"/>
        <v>52685949.543199994</v>
      </c>
      <c r="N128" s="28">
        <f>+F128*N$5</f>
        <v>65145913.946400002</v>
      </c>
      <c r="P128" s="28">
        <f t="shared" si="59"/>
        <v>31309311.708000001</v>
      </c>
      <c r="Q128" s="28">
        <f t="shared" si="59"/>
        <v>33342078.719599996</v>
      </c>
      <c r="R128" s="28">
        <f>+J128*R$5</f>
        <v>33418015.337000001</v>
      </c>
      <c r="T128" s="29">
        <v>7624498</v>
      </c>
      <c r="U128" s="29">
        <v>5695680</v>
      </c>
      <c r="V128" s="29">
        <v>5570290</v>
      </c>
      <c r="X128" s="54">
        <v>4731062</v>
      </c>
      <c r="Y128" s="54">
        <v>4606485</v>
      </c>
      <c r="Z128" s="54">
        <v>4077491</v>
      </c>
      <c r="AB128" s="28">
        <f t="shared" si="38"/>
        <v>55301246.443800002</v>
      </c>
      <c r="AC128" s="28">
        <f t="shared" si="38"/>
        <v>46760963.231999993</v>
      </c>
      <c r="AD128" s="28">
        <f t="shared" si="38"/>
        <v>53754412.557999998</v>
      </c>
      <c r="AF128" s="28">
        <f t="shared" si="52"/>
        <v>34314865.792199999</v>
      </c>
      <c r="AG128" s="28">
        <f t="shared" si="52"/>
        <v>37818781.201499999</v>
      </c>
      <c r="AH128" s="28">
        <f t="shared" si="52"/>
        <v>39348603.648199998</v>
      </c>
      <c r="AJ128" s="28">
        <f t="shared" si="55"/>
        <v>58522680.414857142</v>
      </c>
      <c r="AK128" s="28">
        <f t="shared" si="55"/>
        <v>50177094.803047612</v>
      </c>
      <c r="AL128" s="28">
        <f t="shared" si="55"/>
        <v>62043727.567999996</v>
      </c>
      <c r="AN128" s="28">
        <f t="shared" si="39"/>
        <v>34314865.792199999</v>
      </c>
      <c r="AO128" s="28">
        <f t="shared" si="39"/>
        <v>37818781.201499999</v>
      </c>
      <c r="AP128" s="28">
        <f t="shared" si="39"/>
        <v>39348603.648199998</v>
      </c>
      <c r="AR128" s="31"/>
      <c r="AS128" s="31"/>
      <c r="AT128" s="31"/>
      <c r="AV128" s="31"/>
      <c r="AW128" s="31"/>
      <c r="AX128" s="31"/>
      <c r="AZ128" s="32">
        <f t="shared" si="53"/>
        <v>-3221433.9710571393</v>
      </c>
      <c r="BA128" s="32">
        <f t="shared" si="53"/>
        <v>-3416131.571047619</v>
      </c>
      <c r="BB128" s="32">
        <f t="shared" si="53"/>
        <v>-8289315.0099999979</v>
      </c>
      <c r="BD128" s="32">
        <f t="shared" si="54"/>
        <v>3005554.0841999985</v>
      </c>
      <c r="BE128" s="32">
        <f t="shared" si="54"/>
        <v>4476702.4819000028</v>
      </c>
      <c r="BF128" s="32">
        <f t="shared" si="54"/>
        <v>5930588.3111999966</v>
      </c>
      <c r="BG128" s="33"/>
      <c r="BH128" s="32">
        <f t="shared" si="40"/>
        <v>-215879.88685714081</v>
      </c>
      <c r="BI128" s="32">
        <f t="shared" si="40"/>
        <v>1060570.9108523838</v>
      </c>
      <c r="BJ128" s="32">
        <f t="shared" si="40"/>
        <v>-2358726.6988000013</v>
      </c>
      <c r="BL128" s="32">
        <f t="shared" si="41"/>
        <v>-6147567.9917999953</v>
      </c>
      <c r="BM128" s="32">
        <f t="shared" si="41"/>
        <v>-5924986.3112000003</v>
      </c>
      <c r="BN128" s="32">
        <f t="shared" si="41"/>
        <v>-11391501.388400003</v>
      </c>
      <c r="BP128" s="32">
        <f t="shared" si="42"/>
        <v>3005554.0841999985</v>
      </c>
      <c r="BQ128" s="32">
        <f t="shared" si="42"/>
        <v>4476702.4819000028</v>
      </c>
      <c r="BR128" s="32">
        <f t="shared" si="42"/>
        <v>5930588.3111999966</v>
      </c>
      <c r="BT128" s="32">
        <f t="shared" si="43"/>
        <v>-3142013.9075999968</v>
      </c>
      <c r="BU128" s="32">
        <f t="shared" si="43"/>
        <v>-1448283.8292999975</v>
      </c>
      <c r="BV128" s="32">
        <f t="shared" si="43"/>
        <v>-5460913.0772000067</v>
      </c>
      <c r="BX128" s="3">
        <v>0</v>
      </c>
      <c r="BY128" s="3">
        <v>0</v>
      </c>
      <c r="BZ128" s="3">
        <v>0</v>
      </c>
    </row>
    <row r="129" spans="1:78" x14ac:dyDescent="0.2">
      <c r="A129" s="207"/>
      <c r="B129" s="207"/>
      <c r="C129" s="34" t="s">
        <v>160</v>
      </c>
      <c r="D129" s="39">
        <v>549</v>
      </c>
      <c r="E129" s="39">
        <v>629</v>
      </c>
      <c r="F129" s="39">
        <v>608</v>
      </c>
      <c r="G129" s="38"/>
      <c r="H129" s="39">
        <v>73</v>
      </c>
      <c r="I129" s="39">
        <v>99</v>
      </c>
      <c r="J129" s="39">
        <v>276</v>
      </c>
      <c r="K129" s="38"/>
      <c r="L129" s="28">
        <f t="shared" si="58"/>
        <v>3981.9519</v>
      </c>
      <c r="M129" s="28">
        <f t="shared" si="58"/>
        <v>5164.0270999999993</v>
      </c>
      <c r="N129" s="28">
        <f>+F129*N$5</f>
        <v>5867.3216000000002</v>
      </c>
      <c r="P129" s="28">
        <f t="shared" si="59"/>
        <v>529.47630000000004</v>
      </c>
      <c r="Q129" s="28">
        <f t="shared" si="59"/>
        <v>812.78009999999995</v>
      </c>
      <c r="R129" s="28">
        <f>+J129*R$5</f>
        <v>2663.4551999999999</v>
      </c>
      <c r="T129" s="29">
        <v>549</v>
      </c>
      <c r="U129" s="29">
        <v>629</v>
      </c>
      <c r="V129" s="29">
        <v>608</v>
      </c>
      <c r="X129" s="55">
        <v>73</v>
      </c>
      <c r="Y129" s="55">
        <v>99</v>
      </c>
      <c r="Z129" s="55">
        <v>270</v>
      </c>
      <c r="AB129" s="28">
        <f t="shared" si="38"/>
        <v>3981.9519</v>
      </c>
      <c r="AC129" s="28">
        <f t="shared" si="38"/>
        <v>5164.0270999999993</v>
      </c>
      <c r="AD129" s="28">
        <f t="shared" si="38"/>
        <v>5867.3216000000002</v>
      </c>
      <c r="AF129" s="28">
        <f t="shared" si="52"/>
        <v>529.47630000000004</v>
      </c>
      <c r="AG129" s="28">
        <f t="shared" si="52"/>
        <v>812.78009999999995</v>
      </c>
      <c r="AH129" s="28">
        <f t="shared" si="52"/>
        <v>2605.5540000000001</v>
      </c>
      <c r="AJ129" s="28">
        <f t="shared" si="55"/>
        <v>3792.3351428571427</v>
      </c>
      <c r="AK129" s="28">
        <f t="shared" si="55"/>
        <v>4918.1210476190472</v>
      </c>
      <c r="AL129" s="28">
        <f t="shared" si="55"/>
        <v>5587.9253333333336</v>
      </c>
      <c r="AN129" s="28">
        <f t="shared" si="39"/>
        <v>529.47630000000004</v>
      </c>
      <c r="AO129" s="28">
        <f t="shared" si="39"/>
        <v>812.78009999999995</v>
      </c>
      <c r="AP129" s="28">
        <f t="shared" si="39"/>
        <v>2605.5540000000001</v>
      </c>
      <c r="AR129" s="31"/>
      <c r="AS129" s="31"/>
      <c r="AT129" s="31"/>
      <c r="AV129" s="31"/>
      <c r="AW129" s="31"/>
      <c r="AX129" s="31"/>
      <c r="AZ129" s="32">
        <f t="shared" si="53"/>
        <v>0</v>
      </c>
      <c r="BA129" s="32">
        <f t="shared" si="53"/>
        <v>0</v>
      </c>
      <c r="BB129" s="32">
        <f t="shared" si="53"/>
        <v>0</v>
      </c>
      <c r="BD129" s="32">
        <f t="shared" si="54"/>
        <v>0</v>
      </c>
      <c r="BE129" s="32">
        <f t="shared" si="54"/>
        <v>0</v>
      </c>
      <c r="BF129" s="32">
        <f t="shared" si="54"/>
        <v>-57.90119999999979</v>
      </c>
      <c r="BG129" s="33"/>
      <c r="BH129" s="32">
        <f t="shared" si="40"/>
        <v>0</v>
      </c>
      <c r="BI129" s="32">
        <f t="shared" si="40"/>
        <v>0</v>
      </c>
      <c r="BJ129" s="32">
        <f t="shared" si="40"/>
        <v>-57.90119999999979</v>
      </c>
      <c r="BL129" s="32">
        <f t="shared" si="41"/>
        <v>0</v>
      </c>
      <c r="BM129" s="32">
        <f t="shared" si="41"/>
        <v>0</v>
      </c>
      <c r="BN129" s="32">
        <f t="shared" si="41"/>
        <v>0</v>
      </c>
      <c r="BP129" s="32">
        <f t="shared" si="42"/>
        <v>0</v>
      </c>
      <c r="BQ129" s="32">
        <f t="shared" si="42"/>
        <v>0</v>
      </c>
      <c r="BR129" s="32">
        <f t="shared" si="42"/>
        <v>-57.90119999999979</v>
      </c>
      <c r="BT129" s="32">
        <f t="shared" si="43"/>
        <v>0</v>
      </c>
      <c r="BU129" s="32">
        <f t="shared" si="43"/>
        <v>0</v>
      </c>
      <c r="BV129" s="32">
        <f t="shared" si="43"/>
        <v>-57.90119999999979</v>
      </c>
      <c r="BX129" s="3">
        <v>0</v>
      </c>
      <c r="BY129" s="3">
        <v>0</v>
      </c>
      <c r="BZ129" s="3">
        <v>0</v>
      </c>
    </row>
    <row r="130" spans="1:78" x14ac:dyDescent="0.2">
      <c r="A130" s="207"/>
      <c r="B130" s="207"/>
      <c r="C130" s="34" t="s">
        <v>161</v>
      </c>
      <c r="D130" s="25">
        <v>30483</v>
      </c>
      <c r="E130" s="25">
        <v>24811</v>
      </c>
      <c r="F130" s="35">
        <v>-9999999</v>
      </c>
      <c r="G130" s="26"/>
      <c r="H130" s="27">
        <v>999</v>
      </c>
      <c r="I130" s="27">
        <v>793</v>
      </c>
      <c r="J130" s="35">
        <v>-9999999</v>
      </c>
      <c r="K130" s="26"/>
      <c r="L130" s="28">
        <f t="shared" si="58"/>
        <v>221096.24729999999</v>
      </c>
      <c r="M130" s="28">
        <f t="shared" si="58"/>
        <v>203695.82889999999</v>
      </c>
      <c r="N130" s="28">
        <f>+AD130</f>
        <v>849.21759999999995</v>
      </c>
      <c r="P130" s="28">
        <f t="shared" si="59"/>
        <v>7245.8468999999996</v>
      </c>
      <c r="Q130" s="28">
        <f t="shared" si="59"/>
        <v>6510.4506999999994</v>
      </c>
      <c r="R130" s="28">
        <f>+AH130</f>
        <v>62716.649799999999</v>
      </c>
      <c r="T130" s="29">
        <v>499</v>
      </c>
      <c r="U130" s="29">
        <v>258</v>
      </c>
      <c r="V130" s="29">
        <v>88</v>
      </c>
      <c r="X130" s="54">
        <v>6891</v>
      </c>
      <c r="Y130" s="54">
        <v>4800</v>
      </c>
      <c r="Z130" s="54">
        <v>6499</v>
      </c>
      <c r="AB130" s="28">
        <f t="shared" si="38"/>
        <v>3619.2968999999998</v>
      </c>
      <c r="AC130" s="28">
        <f t="shared" si="38"/>
        <v>2118.1541999999999</v>
      </c>
      <c r="AD130" s="28">
        <f t="shared" si="38"/>
        <v>849.21759999999995</v>
      </c>
      <c r="AF130" s="28">
        <f t="shared" si="52"/>
        <v>49981.112099999998</v>
      </c>
      <c r="AG130" s="28">
        <f t="shared" si="52"/>
        <v>39407.519999999997</v>
      </c>
      <c r="AH130" s="28">
        <f t="shared" si="52"/>
        <v>62716.649799999999</v>
      </c>
      <c r="AJ130" s="28">
        <f t="shared" si="55"/>
        <v>210567.85457142856</v>
      </c>
      <c r="AK130" s="28">
        <f t="shared" si="55"/>
        <v>193996.02752380952</v>
      </c>
      <c r="AL130" s="28">
        <f t="shared" si="55"/>
        <v>808.7786666666666</v>
      </c>
      <c r="AN130" s="28">
        <f t="shared" si="39"/>
        <v>49981.112099999998</v>
      </c>
      <c r="AO130" s="28">
        <f t="shared" si="39"/>
        <v>39407.519999999997</v>
      </c>
      <c r="AP130" s="28">
        <f t="shared" si="39"/>
        <v>62716.649799999999</v>
      </c>
      <c r="AR130" s="31"/>
      <c r="AS130" s="31"/>
      <c r="AT130" s="31"/>
      <c r="AV130" s="31"/>
      <c r="AW130" s="31"/>
      <c r="AX130" s="31"/>
      <c r="AZ130" s="32">
        <f t="shared" si="53"/>
        <v>-206948.55767142857</v>
      </c>
      <c r="BA130" s="32">
        <f t="shared" si="53"/>
        <v>-191877.87332380953</v>
      </c>
      <c r="BB130" s="32">
        <f t="shared" si="53"/>
        <v>0</v>
      </c>
      <c r="BD130" s="32">
        <f t="shared" si="54"/>
        <v>42735.265200000002</v>
      </c>
      <c r="BE130" s="32">
        <f t="shared" si="54"/>
        <v>32897.069299999996</v>
      </c>
      <c r="BF130" s="32">
        <f t="shared" si="54"/>
        <v>0</v>
      </c>
      <c r="BG130" s="33"/>
      <c r="BH130" s="32">
        <f t="shared" si="40"/>
        <v>-164213.29247142858</v>
      </c>
      <c r="BI130" s="32">
        <f t="shared" si="40"/>
        <v>-158980.80402380953</v>
      </c>
      <c r="BJ130" s="32">
        <f t="shared" si="40"/>
        <v>0</v>
      </c>
      <c r="BL130" s="32">
        <f t="shared" si="41"/>
        <v>-217476.9504</v>
      </c>
      <c r="BM130" s="32">
        <f t="shared" si="41"/>
        <v>-201577.6747</v>
      </c>
      <c r="BN130" s="32">
        <f t="shared" si="41"/>
        <v>0</v>
      </c>
      <c r="BP130" s="32">
        <f t="shared" si="42"/>
        <v>42735.265200000002</v>
      </c>
      <c r="BQ130" s="32">
        <f t="shared" si="42"/>
        <v>32897.069299999996</v>
      </c>
      <c r="BR130" s="32">
        <f t="shared" si="42"/>
        <v>0</v>
      </c>
      <c r="BT130" s="32">
        <f t="shared" si="43"/>
        <v>-174741.68520000001</v>
      </c>
      <c r="BU130" s="32">
        <f t="shared" si="43"/>
        <v>-168680.6054</v>
      </c>
      <c r="BV130" s="32">
        <f t="shared" si="43"/>
        <v>0</v>
      </c>
      <c r="BX130" s="3">
        <v>0</v>
      </c>
      <c r="BY130" s="3">
        <v>0</v>
      </c>
      <c r="BZ130" s="3">
        <v>0</v>
      </c>
    </row>
    <row r="131" spans="1:78" x14ac:dyDescent="0.2">
      <c r="A131" s="207"/>
      <c r="B131" s="207"/>
      <c r="C131" s="34" t="s">
        <v>162</v>
      </c>
      <c r="D131" s="25">
        <v>1091761</v>
      </c>
      <c r="E131" s="25">
        <v>924749</v>
      </c>
      <c r="F131" s="60">
        <v>851261</v>
      </c>
      <c r="G131" s="8"/>
      <c r="H131" s="25">
        <v>1032047</v>
      </c>
      <c r="I131" s="25">
        <v>1066520</v>
      </c>
      <c r="J131" s="25">
        <v>861994</v>
      </c>
      <c r="K131" s="46"/>
      <c r="L131" s="28">
        <f t="shared" si="58"/>
        <v>7918651.7090999996</v>
      </c>
      <c r="M131" s="28">
        <f t="shared" si="58"/>
        <v>7592096.8150999993</v>
      </c>
      <c r="N131" s="28">
        <f t="shared" si="58"/>
        <v>8214838.9022000004</v>
      </c>
      <c r="P131" s="28">
        <f t="shared" si="59"/>
        <v>7485540.0956999995</v>
      </c>
      <c r="Q131" s="28">
        <f t="shared" si="59"/>
        <v>8756022.5479999986</v>
      </c>
      <c r="R131" s="28">
        <f t="shared" si="59"/>
        <v>8318414.4988000002</v>
      </c>
      <c r="T131" s="29">
        <v>997085</v>
      </c>
      <c r="U131" s="29">
        <v>1033687</v>
      </c>
      <c r="V131" s="29">
        <v>668778</v>
      </c>
      <c r="X131" s="54">
        <v>1272806</v>
      </c>
      <c r="Y131" s="54">
        <v>1325179</v>
      </c>
      <c r="Z131" s="54">
        <v>991105</v>
      </c>
      <c r="AB131" s="28">
        <f t="shared" si="38"/>
        <v>7231957.2134999996</v>
      </c>
      <c r="AC131" s="28">
        <f t="shared" si="38"/>
        <v>8486466.9013</v>
      </c>
      <c r="AD131" s="28">
        <f t="shared" si="38"/>
        <v>6453841.4556</v>
      </c>
      <c r="AF131" s="28">
        <f t="shared" si="52"/>
        <v>9231789.1985999998</v>
      </c>
      <c r="AG131" s="28">
        <f t="shared" si="52"/>
        <v>10879587.072099999</v>
      </c>
      <c r="AH131" s="28">
        <f t="shared" si="52"/>
        <v>9564361.470999999</v>
      </c>
      <c r="AJ131" s="28">
        <f t="shared" si="55"/>
        <v>7541573.0562857138</v>
      </c>
      <c r="AK131" s="28">
        <f t="shared" si="55"/>
        <v>7230568.395333332</v>
      </c>
      <c r="AL131" s="28">
        <f t="shared" si="55"/>
        <v>7823656.0973333335</v>
      </c>
      <c r="AN131" s="28">
        <f t="shared" si="39"/>
        <v>9231789.1985999998</v>
      </c>
      <c r="AO131" s="28">
        <f t="shared" si="39"/>
        <v>10879587.072099999</v>
      </c>
      <c r="AP131" s="28">
        <f t="shared" si="39"/>
        <v>9564361.470999999</v>
      </c>
      <c r="AR131" s="31"/>
      <c r="AS131" s="31"/>
      <c r="AT131" s="31"/>
      <c r="AV131" s="31"/>
      <c r="AW131" s="31"/>
      <c r="AX131" s="31"/>
      <c r="AZ131" s="32">
        <f t="shared" si="53"/>
        <v>-309615.84278571419</v>
      </c>
      <c r="BA131" s="32">
        <f t="shared" si="53"/>
        <v>1255898.505966668</v>
      </c>
      <c r="BB131" s="32">
        <f t="shared" si="53"/>
        <v>-1369814.6417333335</v>
      </c>
      <c r="BD131" s="32">
        <f t="shared" si="54"/>
        <v>1746249.1029000003</v>
      </c>
      <c r="BE131" s="32">
        <f t="shared" si="54"/>
        <v>2123564.5241</v>
      </c>
      <c r="BF131" s="32">
        <f t="shared" si="54"/>
        <v>1245946.9721999988</v>
      </c>
      <c r="BG131" s="33"/>
      <c r="BH131" s="32">
        <f t="shared" si="40"/>
        <v>1436633.2601142861</v>
      </c>
      <c r="BI131" s="32">
        <f t="shared" si="40"/>
        <v>3379463.0300666681</v>
      </c>
      <c r="BJ131" s="32">
        <f t="shared" si="40"/>
        <v>-123867.66953333467</v>
      </c>
      <c r="BL131" s="32">
        <f t="shared" si="41"/>
        <v>-686694.49560000002</v>
      </c>
      <c r="BM131" s="32">
        <f t="shared" si="41"/>
        <v>894370.08620000072</v>
      </c>
      <c r="BN131" s="32">
        <f t="shared" si="41"/>
        <v>-1760997.4466000004</v>
      </c>
      <c r="BP131" s="32">
        <f t="shared" si="42"/>
        <v>1746249.1029000003</v>
      </c>
      <c r="BQ131" s="32">
        <f t="shared" si="42"/>
        <v>2123564.5241</v>
      </c>
      <c r="BR131" s="32">
        <f t="shared" si="42"/>
        <v>1245946.9721999988</v>
      </c>
      <c r="BT131" s="32">
        <f t="shared" si="43"/>
        <v>1059554.6073000003</v>
      </c>
      <c r="BU131" s="32">
        <f t="shared" si="43"/>
        <v>3017934.6103000008</v>
      </c>
      <c r="BV131" s="32">
        <f t="shared" si="43"/>
        <v>-515050.47440000158</v>
      </c>
      <c r="BX131" s="3">
        <v>0</v>
      </c>
      <c r="BY131" s="3">
        <v>0</v>
      </c>
      <c r="BZ131" s="3">
        <v>0</v>
      </c>
    </row>
    <row r="132" spans="1:78" x14ac:dyDescent="0.2">
      <c r="A132" s="207"/>
      <c r="B132" s="207"/>
      <c r="C132" s="34" t="s">
        <v>163</v>
      </c>
      <c r="D132" s="35">
        <v>-9999999</v>
      </c>
      <c r="E132" s="35">
        <v>-9999999</v>
      </c>
      <c r="F132" s="60">
        <v>10950</v>
      </c>
      <c r="G132" s="8"/>
      <c r="H132" s="35">
        <v>-9999999</v>
      </c>
      <c r="I132" s="35">
        <v>-9999999</v>
      </c>
      <c r="J132" s="25">
        <v>2561</v>
      </c>
      <c r="L132" s="28">
        <f>+AB132</f>
        <v>3169.6046999999999</v>
      </c>
      <c r="M132" s="28">
        <f>+AC132</f>
        <v>2495.8095999999996</v>
      </c>
      <c r="N132" s="28">
        <f t="shared" si="58"/>
        <v>105669.69</v>
      </c>
      <c r="P132" s="28">
        <f>+AF132</f>
        <v>123.3027</v>
      </c>
      <c r="Q132" s="28">
        <f>+AG132</f>
        <v>254.50689999999997</v>
      </c>
      <c r="R132" s="28">
        <f t="shared" si="59"/>
        <v>24714.162199999999</v>
      </c>
      <c r="T132" s="29">
        <v>437</v>
      </c>
      <c r="U132" s="29">
        <v>304</v>
      </c>
      <c r="V132" s="29">
        <v>3549</v>
      </c>
      <c r="X132" s="54">
        <v>17</v>
      </c>
      <c r="Y132" s="54">
        <v>31</v>
      </c>
      <c r="Z132" s="54">
        <v>21</v>
      </c>
      <c r="AB132" s="28">
        <f t="shared" si="38"/>
        <v>3169.6046999999999</v>
      </c>
      <c r="AC132" s="28">
        <f t="shared" si="38"/>
        <v>2495.8095999999996</v>
      </c>
      <c r="AD132" s="28">
        <f t="shared" si="38"/>
        <v>34248.559800000003</v>
      </c>
      <c r="AF132" s="28">
        <f t="shared" si="52"/>
        <v>123.3027</v>
      </c>
      <c r="AG132" s="28">
        <f t="shared" si="52"/>
        <v>254.50689999999997</v>
      </c>
      <c r="AH132" s="28">
        <f t="shared" si="52"/>
        <v>202.6542</v>
      </c>
      <c r="AJ132" s="28">
        <f t="shared" si="55"/>
        <v>3018.6711428571425</v>
      </c>
      <c r="AK132" s="28">
        <f t="shared" si="55"/>
        <v>2376.9615238095234</v>
      </c>
      <c r="AL132" s="28">
        <f t="shared" si="55"/>
        <v>100637.8</v>
      </c>
      <c r="AN132" s="28">
        <f t="shared" si="39"/>
        <v>123.3027</v>
      </c>
      <c r="AO132" s="28">
        <f t="shared" si="39"/>
        <v>254.50689999999997</v>
      </c>
      <c r="AP132" s="28">
        <f t="shared" si="39"/>
        <v>202.6542</v>
      </c>
      <c r="AR132" s="31"/>
      <c r="AS132" s="31"/>
      <c r="AT132" s="31"/>
      <c r="AV132" s="31"/>
      <c r="AW132" s="31"/>
      <c r="AX132" s="31"/>
      <c r="AZ132" s="32">
        <f t="shared" si="53"/>
        <v>0</v>
      </c>
      <c r="BA132" s="32">
        <f t="shared" si="53"/>
        <v>0</v>
      </c>
      <c r="BB132" s="32">
        <f t="shared" si="53"/>
        <v>-66389.2402</v>
      </c>
      <c r="BD132" s="32">
        <f t="shared" si="54"/>
        <v>0</v>
      </c>
      <c r="BE132" s="32">
        <f t="shared" si="54"/>
        <v>0</v>
      </c>
      <c r="BF132" s="32">
        <f t="shared" si="54"/>
        <v>-24511.507999999998</v>
      </c>
      <c r="BG132" s="33"/>
      <c r="BH132" s="32">
        <f t="shared" si="40"/>
        <v>0</v>
      </c>
      <c r="BI132" s="32">
        <f t="shared" si="40"/>
        <v>0</v>
      </c>
      <c r="BJ132" s="32">
        <f t="shared" si="40"/>
        <v>-90900.748200000002</v>
      </c>
      <c r="BL132" s="32">
        <f t="shared" si="41"/>
        <v>0</v>
      </c>
      <c r="BM132" s="32">
        <f t="shared" si="41"/>
        <v>0</v>
      </c>
      <c r="BN132" s="32">
        <f t="shared" si="41"/>
        <v>-71421.1302</v>
      </c>
      <c r="BP132" s="32">
        <f t="shared" si="42"/>
        <v>0</v>
      </c>
      <c r="BQ132" s="32">
        <f t="shared" si="42"/>
        <v>0</v>
      </c>
      <c r="BR132" s="32">
        <f t="shared" si="42"/>
        <v>-24511.507999999998</v>
      </c>
      <c r="BT132" s="32">
        <f t="shared" si="43"/>
        <v>0</v>
      </c>
      <c r="BU132" s="32">
        <f t="shared" si="43"/>
        <v>0</v>
      </c>
      <c r="BV132" s="32">
        <f t="shared" si="43"/>
        <v>-95932.638200000001</v>
      </c>
      <c r="BX132" s="3">
        <v>0</v>
      </c>
      <c r="BY132" s="3">
        <v>0</v>
      </c>
      <c r="BZ132" s="3">
        <v>0</v>
      </c>
    </row>
    <row r="133" spans="1:78" x14ac:dyDescent="0.2">
      <c r="A133" s="207"/>
      <c r="B133" s="207"/>
      <c r="C133" s="34" t="s">
        <v>164</v>
      </c>
      <c r="D133" s="37">
        <v>46734</v>
      </c>
      <c r="E133" s="37">
        <v>8253</v>
      </c>
      <c r="F133" s="37">
        <v>1426</v>
      </c>
      <c r="G133" s="38"/>
      <c r="H133" s="61">
        <v>3593</v>
      </c>
      <c r="I133" s="61">
        <v>1953</v>
      </c>
      <c r="J133" s="61">
        <v>3056</v>
      </c>
      <c r="K133" s="38"/>
      <c r="L133" s="28">
        <f t="shared" ref="L133:M140" si="60">+D133*L$5</f>
        <v>338966.37540000002</v>
      </c>
      <c r="M133" s="28">
        <f t="shared" si="60"/>
        <v>67756.304699999993</v>
      </c>
      <c r="N133" s="28">
        <f t="shared" si="58"/>
        <v>13761.1852</v>
      </c>
      <c r="P133" s="28">
        <f t="shared" ref="P133:Q140" si="61">+H133*P$5</f>
        <v>26060.388299999999</v>
      </c>
      <c r="Q133" s="28">
        <f t="shared" si="61"/>
        <v>16033.934699999998</v>
      </c>
      <c r="R133" s="28">
        <f t="shared" si="59"/>
        <v>29491.011200000001</v>
      </c>
      <c r="T133" s="29">
        <v>46734</v>
      </c>
      <c r="U133" s="29">
        <v>8253</v>
      </c>
      <c r="V133" s="29">
        <v>1426</v>
      </c>
      <c r="X133" s="54">
        <v>3593</v>
      </c>
      <c r="Y133" s="54">
        <v>1953</v>
      </c>
      <c r="Z133" s="54">
        <v>3056</v>
      </c>
      <c r="AB133" s="28">
        <f t="shared" si="38"/>
        <v>338966.37540000002</v>
      </c>
      <c r="AC133" s="28">
        <f t="shared" si="38"/>
        <v>67756.304699999993</v>
      </c>
      <c r="AD133" s="28">
        <f t="shared" si="38"/>
        <v>13761.1852</v>
      </c>
      <c r="AF133" s="28">
        <f t="shared" si="52"/>
        <v>26060.388299999999</v>
      </c>
      <c r="AG133" s="28">
        <f t="shared" si="52"/>
        <v>16033.934699999998</v>
      </c>
      <c r="AH133" s="28">
        <f t="shared" si="52"/>
        <v>29491.011200000001</v>
      </c>
      <c r="AJ133" s="28">
        <f t="shared" si="55"/>
        <v>322825.11942857143</v>
      </c>
      <c r="AK133" s="28">
        <f t="shared" si="55"/>
        <v>64529.813999999991</v>
      </c>
      <c r="AL133" s="28">
        <f t="shared" si="55"/>
        <v>13105.890666666666</v>
      </c>
      <c r="AN133" s="28">
        <f t="shared" si="39"/>
        <v>26060.388299999999</v>
      </c>
      <c r="AO133" s="28">
        <f t="shared" si="39"/>
        <v>16033.934699999998</v>
      </c>
      <c r="AP133" s="28">
        <f t="shared" si="39"/>
        <v>29491.011200000001</v>
      </c>
      <c r="AR133" s="31"/>
      <c r="AS133" s="31"/>
      <c r="AT133" s="31"/>
      <c r="AV133" s="31"/>
      <c r="AW133" s="31"/>
      <c r="AX133" s="31"/>
      <c r="AZ133" s="32">
        <f t="shared" si="53"/>
        <v>0</v>
      </c>
      <c r="BA133" s="32">
        <f t="shared" si="53"/>
        <v>0</v>
      </c>
      <c r="BB133" s="32">
        <f t="shared" si="53"/>
        <v>0</v>
      </c>
      <c r="BD133" s="32">
        <f t="shared" si="54"/>
        <v>0</v>
      </c>
      <c r="BE133" s="32">
        <f t="shared" si="54"/>
        <v>0</v>
      </c>
      <c r="BF133" s="32">
        <f t="shared" si="54"/>
        <v>0</v>
      </c>
      <c r="BG133" s="33"/>
      <c r="BH133" s="32">
        <f t="shared" si="40"/>
        <v>0</v>
      </c>
      <c r="BI133" s="32">
        <f t="shared" si="40"/>
        <v>0</v>
      </c>
      <c r="BJ133" s="32">
        <f t="shared" si="40"/>
        <v>0</v>
      </c>
      <c r="BL133" s="32">
        <f t="shared" si="41"/>
        <v>0</v>
      </c>
      <c r="BM133" s="32">
        <f t="shared" si="41"/>
        <v>0</v>
      </c>
      <c r="BN133" s="32">
        <f t="shared" si="41"/>
        <v>0</v>
      </c>
      <c r="BP133" s="32">
        <f t="shared" si="42"/>
        <v>0</v>
      </c>
      <c r="BQ133" s="32">
        <f t="shared" si="42"/>
        <v>0</v>
      </c>
      <c r="BR133" s="32">
        <f t="shared" si="42"/>
        <v>0</v>
      </c>
      <c r="BT133" s="32">
        <f t="shared" si="43"/>
        <v>0</v>
      </c>
      <c r="BU133" s="32">
        <f t="shared" si="43"/>
        <v>0</v>
      </c>
      <c r="BV133" s="32">
        <f t="shared" si="43"/>
        <v>0</v>
      </c>
      <c r="BX133" s="3">
        <v>0</v>
      </c>
      <c r="BY133" s="3">
        <v>0</v>
      </c>
      <c r="BZ133" s="3">
        <v>0</v>
      </c>
    </row>
    <row r="134" spans="1:78" x14ac:dyDescent="0.2">
      <c r="A134" s="207"/>
      <c r="B134" s="207"/>
      <c r="C134" s="34" t="s">
        <v>165</v>
      </c>
      <c r="D134" s="25">
        <v>120501</v>
      </c>
      <c r="E134" s="25">
        <v>62832</v>
      </c>
      <c r="F134" s="25">
        <v>84591</v>
      </c>
      <c r="G134" s="26"/>
      <c r="H134" s="25">
        <v>119819</v>
      </c>
      <c r="I134" s="25">
        <v>110300</v>
      </c>
      <c r="J134" s="25">
        <v>268689</v>
      </c>
      <c r="K134" s="26"/>
      <c r="L134" s="28">
        <f t="shared" si="60"/>
        <v>874005.80310000002</v>
      </c>
      <c r="M134" s="28">
        <f t="shared" si="60"/>
        <v>515844.43679999997</v>
      </c>
      <c r="N134" s="28">
        <f t="shared" si="58"/>
        <v>816320.06819999998</v>
      </c>
      <c r="P134" s="28">
        <f t="shared" si="61"/>
        <v>869059.18889999995</v>
      </c>
      <c r="Q134" s="28">
        <f t="shared" si="61"/>
        <v>905551.97</v>
      </c>
      <c r="R134" s="28">
        <f t="shared" si="59"/>
        <v>2592902.5877999999</v>
      </c>
      <c r="T134" s="29">
        <v>66299</v>
      </c>
      <c r="U134" s="29">
        <v>67100</v>
      </c>
      <c r="V134" s="29">
        <v>86981</v>
      </c>
      <c r="X134" s="54">
        <v>169075</v>
      </c>
      <c r="Y134" s="54">
        <v>180435</v>
      </c>
      <c r="Z134" s="54">
        <v>151113</v>
      </c>
      <c r="AB134" s="28">
        <f t="shared" si="38"/>
        <v>480873.2769</v>
      </c>
      <c r="AC134" s="28">
        <f t="shared" si="38"/>
        <v>550884.28999999992</v>
      </c>
      <c r="AD134" s="28">
        <f t="shared" si="38"/>
        <v>839384.04619999998</v>
      </c>
      <c r="AF134" s="28">
        <f t="shared" si="52"/>
        <v>1226317.8825000001</v>
      </c>
      <c r="AG134" s="28">
        <f t="shared" si="52"/>
        <v>1481353.3064999999</v>
      </c>
      <c r="AH134" s="28">
        <f t="shared" si="52"/>
        <v>1458270.6725999999</v>
      </c>
      <c r="AJ134" s="28">
        <f t="shared" si="55"/>
        <v>832386.47914285713</v>
      </c>
      <c r="AK134" s="28">
        <f t="shared" si="55"/>
        <v>491280.41599999997</v>
      </c>
      <c r="AL134" s="28">
        <f t="shared" si="55"/>
        <v>777447.68399999989</v>
      </c>
      <c r="AN134" s="28">
        <f t="shared" si="39"/>
        <v>1226317.8825000001</v>
      </c>
      <c r="AO134" s="28">
        <f t="shared" si="39"/>
        <v>1481353.3064999999</v>
      </c>
      <c r="AP134" s="28">
        <f t="shared" si="39"/>
        <v>1458270.6725999999</v>
      </c>
      <c r="AR134" s="31"/>
      <c r="AS134" s="31"/>
      <c r="AT134" s="31"/>
      <c r="AV134" s="31"/>
      <c r="AW134" s="31"/>
      <c r="AX134" s="31"/>
      <c r="AZ134" s="32">
        <f t="shared" si="53"/>
        <v>-351513.20224285714</v>
      </c>
      <c r="BA134" s="32">
        <f t="shared" si="53"/>
        <v>59603.873999999953</v>
      </c>
      <c r="BB134" s="32">
        <f t="shared" si="53"/>
        <v>61936.362200000091</v>
      </c>
      <c r="BD134" s="32">
        <f t="shared" si="54"/>
        <v>357258.69360000012</v>
      </c>
      <c r="BE134" s="32">
        <f t="shared" si="54"/>
        <v>575801.33649999998</v>
      </c>
      <c r="BF134" s="32">
        <f t="shared" si="54"/>
        <v>-1134631.9151999999</v>
      </c>
      <c r="BG134" s="33"/>
      <c r="BH134" s="32">
        <f t="shared" si="40"/>
        <v>5745.4913571429788</v>
      </c>
      <c r="BI134" s="32">
        <f t="shared" si="40"/>
        <v>635405.21049999993</v>
      </c>
      <c r="BJ134" s="32">
        <f t="shared" si="40"/>
        <v>-1072695.5529999998</v>
      </c>
      <c r="BL134" s="32">
        <f t="shared" si="41"/>
        <v>-393132.52620000002</v>
      </c>
      <c r="BM134" s="32">
        <f t="shared" si="41"/>
        <v>35039.853199999954</v>
      </c>
      <c r="BN134" s="32">
        <f t="shared" si="41"/>
        <v>23063.978000000003</v>
      </c>
      <c r="BP134" s="32">
        <f t="shared" si="42"/>
        <v>357258.69360000012</v>
      </c>
      <c r="BQ134" s="32">
        <f t="shared" si="42"/>
        <v>575801.33649999998</v>
      </c>
      <c r="BR134" s="32">
        <f t="shared" si="42"/>
        <v>-1134631.9151999999</v>
      </c>
      <c r="BT134" s="32">
        <f t="shared" si="43"/>
        <v>-35873.832599999907</v>
      </c>
      <c r="BU134" s="32">
        <f t="shared" si="43"/>
        <v>610841.18969999999</v>
      </c>
      <c r="BV134" s="32">
        <f t="shared" si="43"/>
        <v>-1111567.9372</v>
      </c>
      <c r="BX134" s="3">
        <v>0</v>
      </c>
      <c r="BY134" s="3">
        <v>0</v>
      </c>
      <c r="BZ134" s="3">
        <v>0</v>
      </c>
    </row>
    <row r="135" spans="1:78" x14ac:dyDescent="0.2">
      <c r="A135" s="207"/>
      <c r="B135" s="207"/>
      <c r="C135" s="34" t="s">
        <v>166</v>
      </c>
      <c r="D135" s="25">
        <v>425115</v>
      </c>
      <c r="E135" s="25">
        <v>744816</v>
      </c>
      <c r="F135" s="25">
        <v>547098</v>
      </c>
      <c r="G135" s="26"/>
      <c r="H135" s="25">
        <v>1594325</v>
      </c>
      <c r="I135" s="25">
        <v>1483350</v>
      </c>
      <c r="J135" s="25">
        <v>1757070</v>
      </c>
      <c r="K135" s="26"/>
      <c r="L135" s="28">
        <f t="shared" si="60"/>
        <v>3083401.6064999998</v>
      </c>
      <c r="M135" s="28">
        <f t="shared" si="60"/>
        <v>6114864.8783999998</v>
      </c>
      <c r="N135" s="28">
        <f t="shared" si="58"/>
        <v>5279605.1195999999</v>
      </c>
      <c r="P135" s="28">
        <f t="shared" si="61"/>
        <v>11563798.657500001</v>
      </c>
      <c r="Q135" s="28">
        <f t="shared" si="61"/>
        <v>12178155.164999999</v>
      </c>
      <c r="R135" s="28">
        <f t="shared" si="59"/>
        <v>16956076.914000001</v>
      </c>
      <c r="T135" s="29">
        <v>375709</v>
      </c>
      <c r="U135" s="29">
        <v>883555</v>
      </c>
      <c r="V135" s="29">
        <v>982528</v>
      </c>
      <c r="X135" s="54">
        <v>1128015</v>
      </c>
      <c r="Y135" s="54">
        <v>1250812</v>
      </c>
      <c r="Z135" s="54">
        <v>1970950</v>
      </c>
      <c r="AB135" s="28">
        <f t="shared" si="38"/>
        <v>2725054.9479</v>
      </c>
      <c r="AC135" s="28">
        <f t="shared" si="38"/>
        <v>7253898.1944999993</v>
      </c>
      <c r="AD135" s="28">
        <f t="shared" si="38"/>
        <v>9481591.7055999991</v>
      </c>
      <c r="AF135" s="28">
        <f t="shared" si="52"/>
        <v>8181605.5965</v>
      </c>
      <c r="AG135" s="28">
        <f t="shared" si="52"/>
        <v>10269041.4388</v>
      </c>
      <c r="AH135" s="28">
        <f t="shared" si="52"/>
        <v>19020061.690000001</v>
      </c>
      <c r="AJ135" s="28">
        <f t="shared" si="55"/>
        <v>2936572.9585714284</v>
      </c>
      <c r="AK135" s="28">
        <f t="shared" si="55"/>
        <v>5823680.836571428</v>
      </c>
      <c r="AL135" s="28">
        <f t="shared" si="55"/>
        <v>5028195.352</v>
      </c>
      <c r="AN135" s="28">
        <f t="shared" si="39"/>
        <v>8181605.5965</v>
      </c>
      <c r="AO135" s="28">
        <f t="shared" si="39"/>
        <v>10269041.4388</v>
      </c>
      <c r="AP135" s="28">
        <f t="shared" si="39"/>
        <v>19020061.690000001</v>
      </c>
      <c r="AR135" s="31"/>
      <c r="AS135" s="31"/>
      <c r="AT135" s="31"/>
      <c r="AV135" s="31"/>
      <c r="AW135" s="31"/>
      <c r="AX135" s="31"/>
      <c r="AZ135" s="32">
        <f t="shared" si="53"/>
        <v>-211518.0106714284</v>
      </c>
      <c r="BA135" s="32">
        <f t="shared" si="53"/>
        <v>1430217.3579285713</v>
      </c>
      <c r="BB135" s="32">
        <f t="shared" si="53"/>
        <v>4453396.3535999991</v>
      </c>
      <c r="BD135" s="32">
        <f t="shared" si="54"/>
        <v>-3382193.0610000007</v>
      </c>
      <c r="BE135" s="32">
        <f t="shared" si="54"/>
        <v>-1909113.7261999995</v>
      </c>
      <c r="BF135" s="32">
        <f t="shared" si="54"/>
        <v>2063984.7760000005</v>
      </c>
      <c r="BG135" s="33"/>
      <c r="BH135" s="32">
        <f t="shared" si="40"/>
        <v>-3593711.0716714291</v>
      </c>
      <c r="BI135" s="32">
        <f t="shared" si="40"/>
        <v>-478896.36827142816</v>
      </c>
      <c r="BJ135" s="32">
        <f t="shared" si="40"/>
        <v>6517381.1295999996</v>
      </c>
      <c r="BL135" s="32">
        <f t="shared" si="41"/>
        <v>-358346.65859999973</v>
      </c>
      <c r="BM135" s="32">
        <f t="shared" si="41"/>
        <v>1139033.3160999995</v>
      </c>
      <c r="BN135" s="32">
        <f t="shared" si="41"/>
        <v>4201986.5859999992</v>
      </c>
      <c r="BP135" s="32">
        <f t="shared" si="42"/>
        <v>-3382193.0610000007</v>
      </c>
      <c r="BQ135" s="32">
        <f t="shared" si="42"/>
        <v>-1909113.7261999995</v>
      </c>
      <c r="BR135" s="32">
        <f t="shared" si="42"/>
        <v>2063984.7760000005</v>
      </c>
      <c r="BT135" s="32">
        <f t="shared" si="43"/>
        <v>-3740539.7196000004</v>
      </c>
      <c r="BU135" s="32">
        <f t="shared" si="43"/>
        <v>-770080.41009999998</v>
      </c>
      <c r="BV135" s="32">
        <f t="shared" si="43"/>
        <v>6265971.3619999997</v>
      </c>
      <c r="BX135" s="3">
        <v>0</v>
      </c>
      <c r="BY135" s="3">
        <v>0</v>
      </c>
      <c r="BZ135" s="3">
        <v>0</v>
      </c>
    </row>
    <row r="136" spans="1:78" x14ac:dyDescent="0.2">
      <c r="A136" s="207"/>
      <c r="B136" s="207"/>
      <c r="C136" s="34" t="s">
        <v>167</v>
      </c>
      <c r="D136" s="25">
        <v>3105439</v>
      </c>
      <c r="E136" s="25">
        <v>2128874</v>
      </c>
      <c r="F136" s="25">
        <v>1729246</v>
      </c>
      <c r="G136" s="26"/>
      <c r="H136" s="25">
        <v>2254760</v>
      </c>
      <c r="I136" s="25">
        <v>2188273</v>
      </c>
      <c r="J136" s="25">
        <v>2697795</v>
      </c>
      <c r="K136" s="26"/>
      <c r="L136" s="28">
        <f t="shared" si="60"/>
        <v>22524059.6109</v>
      </c>
      <c r="M136" s="28">
        <f t="shared" si="60"/>
        <v>17477842.652599998</v>
      </c>
      <c r="N136" s="28">
        <f t="shared" si="58"/>
        <v>16687569.749199999</v>
      </c>
      <c r="P136" s="28">
        <f t="shared" si="61"/>
        <v>16353999.755999999</v>
      </c>
      <c r="Q136" s="28">
        <f t="shared" si="61"/>
        <v>17965502.502699997</v>
      </c>
      <c r="R136" s="28">
        <f t="shared" si="59"/>
        <v>26034261.309</v>
      </c>
      <c r="T136" s="29">
        <v>2218993</v>
      </c>
      <c r="U136" s="29">
        <v>1510263</v>
      </c>
      <c r="V136" s="29">
        <v>1264200</v>
      </c>
      <c r="X136" s="54">
        <v>2262824</v>
      </c>
      <c r="Y136" s="54">
        <v>2267166</v>
      </c>
      <c r="Z136" s="54">
        <v>1876226</v>
      </c>
      <c r="AB136" s="28">
        <f t="shared" si="38"/>
        <v>16094578.1283</v>
      </c>
      <c r="AC136" s="28">
        <f t="shared" si="38"/>
        <v>12399108.203699999</v>
      </c>
      <c r="AD136" s="28">
        <f t="shared" si="38"/>
        <v>12199782.84</v>
      </c>
      <c r="AF136" s="28">
        <f t="shared" si="52"/>
        <v>16412488.7544</v>
      </c>
      <c r="AG136" s="28">
        <f t="shared" si="52"/>
        <v>18613206.143399999</v>
      </c>
      <c r="AH136" s="28">
        <f t="shared" si="52"/>
        <v>18105956.145199999</v>
      </c>
      <c r="AJ136" s="28">
        <f t="shared" si="55"/>
        <v>21451485.343714286</v>
      </c>
      <c r="AK136" s="28">
        <f t="shared" si="55"/>
        <v>16645564.431047617</v>
      </c>
      <c r="AL136" s="28">
        <f t="shared" si="55"/>
        <v>15892923.570666665</v>
      </c>
      <c r="AN136" s="28">
        <f t="shared" si="39"/>
        <v>16412488.7544</v>
      </c>
      <c r="AO136" s="28">
        <f t="shared" si="39"/>
        <v>18613206.143399999</v>
      </c>
      <c r="AP136" s="28">
        <f t="shared" si="39"/>
        <v>18105956.145199999</v>
      </c>
      <c r="AR136" s="31"/>
      <c r="AS136" s="31"/>
      <c r="AT136" s="31"/>
      <c r="AV136" s="31"/>
      <c r="AW136" s="31"/>
      <c r="AX136" s="31"/>
      <c r="AZ136" s="32">
        <f t="shared" si="53"/>
        <v>-5356907.2154142857</v>
      </c>
      <c r="BA136" s="32">
        <f t="shared" si="53"/>
        <v>-4246456.227347618</v>
      </c>
      <c r="BB136" s="32">
        <f t="shared" si="53"/>
        <v>-3693140.7306666654</v>
      </c>
      <c r="BD136" s="32">
        <f t="shared" si="54"/>
        <v>58488.998400000855</v>
      </c>
      <c r="BE136" s="32">
        <f t="shared" si="54"/>
        <v>647703.64070000127</v>
      </c>
      <c r="BF136" s="32">
        <f t="shared" si="54"/>
        <v>-7928305.1638000011</v>
      </c>
      <c r="BG136" s="33"/>
      <c r="BH136" s="32">
        <f t="shared" si="40"/>
        <v>-5298418.2170142848</v>
      </c>
      <c r="BI136" s="32">
        <f t="shared" si="40"/>
        <v>-3598752.5866476167</v>
      </c>
      <c r="BJ136" s="32">
        <f t="shared" si="40"/>
        <v>-11621445.894466667</v>
      </c>
      <c r="BL136" s="32">
        <f t="shared" si="41"/>
        <v>-6429481.4825999998</v>
      </c>
      <c r="BM136" s="32">
        <f t="shared" si="41"/>
        <v>-5078734.4488999993</v>
      </c>
      <c r="BN136" s="32">
        <f t="shared" si="41"/>
        <v>-4487786.9091999996</v>
      </c>
      <c r="BP136" s="32">
        <f t="shared" si="42"/>
        <v>58488.998400000855</v>
      </c>
      <c r="BQ136" s="32">
        <f t="shared" si="42"/>
        <v>647703.64070000127</v>
      </c>
      <c r="BR136" s="32">
        <f t="shared" si="42"/>
        <v>-7928305.1638000011</v>
      </c>
      <c r="BT136" s="32">
        <f t="shared" si="43"/>
        <v>-6370992.4841999989</v>
      </c>
      <c r="BU136" s="32">
        <f t="shared" si="43"/>
        <v>-4431030.808199998</v>
      </c>
      <c r="BV136" s="32">
        <f t="shared" si="43"/>
        <v>-12416092.073000001</v>
      </c>
      <c r="BX136" s="3">
        <v>0</v>
      </c>
      <c r="BY136" s="3">
        <v>0</v>
      </c>
      <c r="BZ136" s="3">
        <v>0</v>
      </c>
    </row>
    <row r="137" spans="1:78" x14ac:dyDescent="0.2">
      <c r="A137" s="207"/>
      <c r="B137" s="207"/>
      <c r="C137" s="34" t="s">
        <v>168</v>
      </c>
      <c r="D137" s="25">
        <v>1499843</v>
      </c>
      <c r="E137" s="25">
        <v>1364929</v>
      </c>
      <c r="F137" s="25">
        <v>1407010</v>
      </c>
      <c r="G137" s="26"/>
      <c r="H137" s="25">
        <v>1302233</v>
      </c>
      <c r="I137" s="25">
        <v>892322</v>
      </c>
      <c r="J137" s="25">
        <v>918209</v>
      </c>
      <c r="K137" s="26"/>
      <c r="L137" s="28">
        <f t="shared" si="60"/>
        <v>10878511.2633</v>
      </c>
      <c r="M137" s="28">
        <f t="shared" si="60"/>
        <v>11205930.597099999</v>
      </c>
      <c r="N137" s="28">
        <f t="shared" si="58"/>
        <v>13577927.902000001</v>
      </c>
      <c r="P137" s="28">
        <f t="shared" si="61"/>
        <v>9445226.1722999997</v>
      </c>
      <c r="Q137" s="28">
        <f t="shared" si="61"/>
        <v>7325874.3877999997</v>
      </c>
      <c r="R137" s="28">
        <f t="shared" si="59"/>
        <v>8860900.491799999</v>
      </c>
      <c r="T137" s="29">
        <v>1198567</v>
      </c>
      <c r="U137" s="29">
        <v>1043358</v>
      </c>
      <c r="V137" s="29">
        <v>1142188</v>
      </c>
      <c r="X137" s="54">
        <v>1237869</v>
      </c>
      <c r="Y137" s="54">
        <v>1157181</v>
      </c>
      <c r="Z137" s="54">
        <v>1105594</v>
      </c>
      <c r="AB137" s="28">
        <f t="shared" si="38"/>
        <v>8693326.3077000007</v>
      </c>
      <c r="AC137" s="28">
        <f t="shared" si="38"/>
        <v>8565864.8442000002</v>
      </c>
      <c r="AD137" s="28">
        <f t="shared" si="38"/>
        <v>11022342.637599999</v>
      </c>
      <c r="AF137" s="28">
        <f t="shared" si="52"/>
        <v>8978387.6438999996</v>
      </c>
      <c r="AG137" s="28">
        <f t="shared" si="52"/>
        <v>9500340.2918999996</v>
      </c>
      <c r="AH137" s="28">
        <f t="shared" si="52"/>
        <v>10669203.218799999</v>
      </c>
      <c r="AJ137" s="28">
        <f t="shared" si="55"/>
        <v>10360486.91742857</v>
      </c>
      <c r="AK137" s="28">
        <f t="shared" si="55"/>
        <v>10672314.85438095</v>
      </c>
      <c r="AL137" s="28">
        <f t="shared" si="55"/>
        <v>12931359.906666666</v>
      </c>
      <c r="AN137" s="28">
        <f t="shared" si="39"/>
        <v>8978387.6438999996</v>
      </c>
      <c r="AO137" s="28">
        <f t="shared" si="39"/>
        <v>9500340.2918999996</v>
      </c>
      <c r="AP137" s="28">
        <f t="shared" si="39"/>
        <v>10669203.218799999</v>
      </c>
      <c r="AR137" s="31"/>
      <c r="AS137" s="31"/>
      <c r="AT137" s="31"/>
      <c r="AV137" s="31"/>
      <c r="AW137" s="31"/>
      <c r="AX137" s="31"/>
      <c r="AZ137" s="32">
        <f t="shared" si="53"/>
        <v>-1667160.6097285692</v>
      </c>
      <c r="BA137" s="32">
        <f t="shared" si="53"/>
        <v>-2106450.0101809502</v>
      </c>
      <c r="BB137" s="32">
        <f t="shared" si="53"/>
        <v>-1909017.2690666672</v>
      </c>
      <c r="BD137" s="32">
        <f t="shared" si="54"/>
        <v>-466838.52840000018</v>
      </c>
      <c r="BE137" s="32">
        <f t="shared" si="54"/>
        <v>2174465.9040999999</v>
      </c>
      <c r="BF137" s="32">
        <f t="shared" si="54"/>
        <v>1808302.727</v>
      </c>
      <c r="BG137" s="33"/>
      <c r="BH137" s="32">
        <f t="shared" si="40"/>
        <v>-2133999.1381285693</v>
      </c>
      <c r="BI137" s="32">
        <f t="shared" si="40"/>
        <v>68015.893919049762</v>
      </c>
      <c r="BJ137" s="32">
        <f t="shared" si="40"/>
        <v>-100714.54206666723</v>
      </c>
      <c r="BL137" s="32">
        <f t="shared" si="41"/>
        <v>-2185184.9555999991</v>
      </c>
      <c r="BM137" s="32">
        <f t="shared" si="41"/>
        <v>-2640065.7528999988</v>
      </c>
      <c r="BN137" s="32">
        <f t="shared" si="41"/>
        <v>-2555585.2644000016</v>
      </c>
      <c r="BP137" s="32">
        <f t="shared" si="42"/>
        <v>-466838.52840000018</v>
      </c>
      <c r="BQ137" s="32">
        <f t="shared" si="42"/>
        <v>2174465.9040999999</v>
      </c>
      <c r="BR137" s="32">
        <f t="shared" si="42"/>
        <v>1808302.727</v>
      </c>
      <c r="BT137" s="32">
        <f t="shared" si="43"/>
        <v>-2652023.4839999992</v>
      </c>
      <c r="BU137" s="32">
        <f t="shared" si="43"/>
        <v>-465599.84879999887</v>
      </c>
      <c r="BV137" s="32">
        <f t="shared" si="43"/>
        <v>-747282.53740000166</v>
      </c>
      <c r="BX137" s="3">
        <v>0</v>
      </c>
      <c r="BY137" s="3">
        <v>0</v>
      </c>
      <c r="BZ137" s="3">
        <v>0</v>
      </c>
    </row>
    <row r="138" spans="1:78" x14ac:dyDescent="0.2">
      <c r="A138" s="207"/>
      <c r="B138" s="207"/>
      <c r="C138" s="34" t="s">
        <v>169</v>
      </c>
      <c r="D138" s="25">
        <v>1373377</v>
      </c>
      <c r="E138" s="25">
        <v>1886701</v>
      </c>
      <c r="F138" s="25">
        <v>2233821</v>
      </c>
      <c r="G138" s="26"/>
      <c r="H138" s="25">
        <v>2202105</v>
      </c>
      <c r="I138" s="25">
        <v>2839677</v>
      </c>
      <c r="J138" s="25">
        <v>2607842</v>
      </c>
      <c r="K138" s="62"/>
      <c r="L138" s="28">
        <f t="shared" si="60"/>
        <v>9961240.7186999992</v>
      </c>
      <c r="M138" s="28">
        <f t="shared" si="60"/>
        <v>15489626.539899999</v>
      </c>
      <c r="N138" s="28">
        <f t="shared" si="58"/>
        <v>21556819.4142</v>
      </c>
      <c r="P138" s="28">
        <f t="shared" si="61"/>
        <v>15972087.7755</v>
      </c>
      <c r="Q138" s="28">
        <f t="shared" si="61"/>
        <v>23313464.202299997</v>
      </c>
      <c r="R138" s="28">
        <f t="shared" si="59"/>
        <v>25166196.8684</v>
      </c>
      <c r="T138" s="29">
        <v>463090</v>
      </c>
      <c r="U138" s="29">
        <v>485315</v>
      </c>
      <c r="V138" s="29">
        <v>471355</v>
      </c>
      <c r="X138" s="54">
        <v>2263893</v>
      </c>
      <c r="Y138" s="54">
        <v>2696605</v>
      </c>
      <c r="Z138" s="54">
        <v>2750498</v>
      </c>
      <c r="AB138" s="28">
        <f t="shared" ref="AB138:AD201" si="62">+T138*AB$5</f>
        <v>3358838.0789999999</v>
      </c>
      <c r="AC138" s="28">
        <f t="shared" si="62"/>
        <v>3984387.6184999999</v>
      </c>
      <c r="AD138" s="28">
        <f t="shared" si="62"/>
        <v>4548670.0209999997</v>
      </c>
      <c r="AF138" s="28">
        <f t="shared" si="52"/>
        <v>16420242.318299999</v>
      </c>
      <c r="AG138" s="28">
        <f t="shared" si="52"/>
        <v>22138857.3895</v>
      </c>
      <c r="AH138" s="28">
        <f t="shared" si="52"/>
        <v>26542855.799600001</v>
      </c>
      <c r="AJ138" s="28">
        <f t="shared" si="55"/>
        <v>9486895.9225714281</v>
      </c>
      <c r="AK138" s="28">
        <f t="shared" si="55"/>
        <v>14752025.276095238</v>
      </c>
      <c r="AL138" s="28">
        <f t="shared" si="55"/>
        <v>20530304.204</v>
      </c>
      <c r="AN138" s="28">
        <f t="shared" ref="AN138:AP201" si="63">+AF138/$AO$5</f>
        <v>16420242.318299999</v>
      </c>
      <c r="AO138" s="28">
        <f t="shared" si="63"/>
        <v>22138857.3895</v>
      </c>
      <c r="AP138" s="28">
        <f t="shared" si="63"/>
        <v>26542855.799600001</v>
      </c>
      <c r="AR138" s="31"/>
      <c r="AS138" s="31"/>
      <c r="AT138" s="31"/>
      <c r="AV138" s="31"/>
      <c r="AW138" s="31"/>
      <c r="AX138" s="31"/>
      <c r="AZ138" s="32">
        <f t="shared" si="53"/>
        <v>-6128057.8435714282</v>
      </c>
      <c r="BA138" s="32">
        <f t="shared" si="53"/>
        <v>-10767637.657595238</v>
      </c>
      <c r="BB138" s="32">
        <f t="shared" si="53"/>
        <v>-15981634.183</v>
      </c>
      <c r="BD138" s="32">
        <f t="shared" si="54"/>
        <v>448154.54279999994</v>
      </c>
      <c r="BE138" s="32">
        <f t="shared" si="54"/>
        <v>-1174606.8127999976</v>
      </c>
      <c r="BF138" s="32">
        <f t="shared" si="54"/>
        <v>1376658.9312000014</v>
      </c>
      <c r="BG138" s="33"/>
      <c r="BH138" s="32">
        <f t="shared" ref="BH138:BJ201" si="64">+AZ138+BD138</f>
        <v>-5679903.3007714283</v>
      </c>
      <c r="BI138" s="32">
        <f t="shared" si="64"/>
        <v>-11942244.470395235</v>
      </c>
      <c r="BJ138" s="32">
        <f t="shared" si="64"/>
        <v>-14604975.251799999</v>
      </c>
      <c r="BL138" s="32">
        <f t="shared" ref="BL138:BN201" si="65">+AB138-L138</f>
        <v>-6602402.6396999992</v>
      </c>
      <c r="BM138" s="32">
        <f t="shared" si="65"/>
        <v>-11505238.921399999</v>
      </c>
      <c r="BN138" s="32">
        <f t="shared" si="65"/>
        <v>-17008149.393200003</v>
      </c>
      <c r="BP138" s="32">
        <f t="shared" ref="BP138:BR201" si="66">+AF138-P138</f>
        <v>448154.54279999994</v>
      </c>
      <c r="BQ138" s="32">
        <f t="shared" si="66"/>
        <v>-1174606.8127999976</v>
      </c>
      <c r="BR138" s="32">
        <f t="shared" si="66"/>
        <v>1376658.9312000014</v>
      </c>
      <c r="BT138" s="32">
        <f t="shared" ref="BT138:BV201" si="67">+BL138+BP138</f>
        <v>-6154248.0968999993</v>
      </c>
      <c r="BU138" s="32">
        <f t="shared" si="67"/>
        <v>-12679845.734199997</v>
      </c>
      <c r="BV138" s="32">
        <f t="shared" si="67"/>
        <v>-15631490.462000001</v>
      </c>
      <c r="BX138" s="3">
        <v>0</v>
      </c>
      <c r="BY138" s="3">
        <v>0</v>
      </c>
      <c r="BZ138" s="3">
        <v>0</v>
      </c>
    </row>
    <row r="139" spans="1:78" x14ac:dyDescent="0.2">
      <c r="A139" s="207"/>
      <c r="B139" s="208"/>
      <c r="C139" s="40" t="s">
        <v>170</v>
      </c>
      <c r="D139" s="25">
        <v>223764</v>
      </c>
      <c r="E139" s="25">
        <v>111077</v>
      </c>
      <c r="F139" s="35">
        <v>-9999999</v>
      </c>
      <c r="G139" s="8"/>
      <c r="H139" s="25">
        <v>1864417</v>
      </c>
      <c r="I139" s="25">
        <v>612646</v>
      </c>
      <c r="J139" s="35">
        <v>-9999999</v>
      </c>
      <c r="L139" s="28">
        <f t="shared" si="60"/>
        <v>1622982.6684000001</v>
      </c>
      <c r="M139" s="28">
        <f t="shared" si="60"/>
        <v>911931.06229999987</v>
      </c>
      <c r="N139" s="28">
        <f>+AD139</f>
        <v>1640186.5928</v>
      </c>
      <c r="P139" s="28">
        <f t="shared" si="61"/>
        <v>13522802.9427</v>
      </c>
      <c r="Q139" s="28">
        <f t="shared" si="61"/>
        <v>5029762.3953999998</v>
      </c>
      <c r="R139" s="28">
        <f>+AH139</f>
        <v>9570885.0062000006</v>
      </c>
      <c r="T139" s="29">
        <v>110602</v>
      </c>
      <c r="U139" s="29">
        <v>95325</v>
      </c>
      <c r="V139" s="29">
        <v>169964</v>
      </c>
      <c r="X139" s="54">
        <v>404196</v>
      </c>
      <c r="Y139" s="54">
        <v>643000</v>
      </c>
      <c r="Z139" s="54">
        <v>991781</v>
      </c>
      <c r="AB139" s="28">
        <f t="shared" si="62"/>
        <v>802207.36619999993</v>
      </c>
      <c r="AC139" s="28">
        <f t="shared" si="62"/>
        <v>782608.71749999991</v>
      </c>
      <c r="AD139" s="28">
        <f t="shared" si="62"/>
        <v>1640186.5928</v>
      </c>
      <c r="AF139" s="28">
        <f t="shared" si="52"/>
        <v>2931674.0076000001</v>
      </c>
      <c r="AG139" s="28">
        <f t="shared" si="52"/>
        <v>5278965.6999999993</v>
      </c>
      <c r="AH139" s="28">
        <f t="shared" si="52"/>
        <v>9570885.0062000006</v>
      </c>
      <c r="AJ139" s="28">
        <f t="shared" si="55"/>
        <v>1545697.7794285715</v>
      </c>
      <c r="AK139" s="28">
        <f t="shared" si="55"/>
        <v>868505.77361904748</v>
      </c>
      <c r="AL139" s="28">
        <f t="shared" si="55"/>
        <v>1562082.4693333332</v>
      </c>
      <c r="AN139" s="28">
        <f t="shared" si="63"/>
        <v>2931674.0076000001</v>
      </c>
      <c r="AO139" s="28">
        <f t="shared" si="63"/>
        <v>5278965.6999999993</v>
      </c>
      <c r="AP139" s="28">
        <f t="shared" si="63"/>
        <v>9570885.0062000006</v>
      </c>
      <c r="AR139" s="31"/>
      <c r="AS139" s="31"/>
      <c r="AT139" s="31"/>
      <c r="AV139" s="31"/>
      <c r="AW139" s="31"/>
      <c r="AX139" s="31"/>
      <c r="AZ139" s="32">
        <f t="shared" si="53"/>
        <v>-743490.41322857153</v>
      </c>
      <c r="BA139" s="32">
        <f t="shared" si="53"/>
        <v>-85897.056119047571</v>
      </c>
      <c r="BB139" s="32">
        <f t="shared" si="53"/>
        <v>0</v>
      </c>
      <c r="BD139" s="32">
        <f t="shared" si="54"/>
        <v>-10591128.9351</v>
      </c>
      <c r="BE139" s="32">
        <f t="shared" si="54"/>
        <v>249203.30459999945</v>
      </c>
      <c r="BF139" s="32">
        <f t="shared" si="54"/>
        <v>0</v>
      </c>
      <c r="BG139" s="33"/>
      <c r="BH139" s="32">
        <f t="shared" si="64"/>
        <v>-11334619.348328572</v>
      </c>
      <c r="BI139" s="32">
        <f t="shared" si="64"/>
        <v>163306.24848095188</v>
      </c>
      <c r="BJ139" s="32">
        <f t="shared" si="64"/>
        <v>0</v>
      </c>
      <c r="BL139" s="32">
        <f t="shared" si="65"/>
        <v>-820775.30220000015</v>
      </c>
      <c r="BM139" s="32">
        <f t="shared" si="65"/>
        <v>-129322.34479999996</v>
      </c>
      <c r="BN139" s="32">
        <f t="shared" si="65"/>
        <v>0</v>
      </c>
      <c r="BP139" s="32">
        <f t="shared" si="66"/>
        <v>-10591128.9351</v>
      </c>
      <c r="BQ139" s="32">
        <f t="shared" si="66"/>
        <v>249203.30459999945</v>
      </c>
      <c r="BR139" s="32">
        <f t="shared" si="66"/>
        <v>0</v>
      </c>
      <c r="BT139" s="32">
        <f t="shared" si="67"/>
        <v>-11411904.237300001</v>
      </c>
      <c r="BU139" s="32">
        <f t="shared" si="67"/>
        <v>119880.95979999949</v>
      </c>
      <c r="BV139" s="32">
        <f t="shared" si="67"/>
        <v>0</v>
      </c>
      <c r="BX139" s="3">
        <v>0</v>
      </c>
      <c r="BY139" s="3">
        <v>0</v>
      </c>
      <c r="BZ139" s="3">
        <v>0</v>
      </c>
    </row>
    <row r="140" spans="1:78" x14ac:dyDescent="0.2">
      <c r="A140" s="207"/>
      <c r="B140" s="207" t="s">
        <v>171</v>
      </c>
      <c r="C140" s="34" t="s">
        <v>172</v>
      </c>
      <c r="D140" s="27">
        <v>55</v>
      </c>
      <c r="E140" s="27">
        <v>0</v>
      </c>
      <c r="F140" s="35">
        <v>-9999999</v>
      </c>
      <c r="G140" s="26"/>
      <c r="H140" s="27">
        <v>0</v>
      </c>
      <c r="I140" s="27">
        <v>0</v>
      </c>
      <c r="J140" s="35">
        <v>-9999999</v>
      </c>
      <c r="K140" s="26"/>
      <c r="L140" s="28">
        <f t="shared" si="60"/>
        <v>398.9205</v>
      </c>
      <c r="M140" s="28">
        <f t="shared" si="60"/>
        <v>0</v>
      </c>
      <c r="N140" s="28">
        <f>+AD140</f>
        <v>306644.75520000001</v>
      </c>
      <c r="P140" s="28">
        <f t="shared" si="61"/>
        <v>0</v>
      </c>
      <c r="Q140" s="28">
        <f t="shared" si="61"/>
        <v>0</v>
      </c>
      <c r="R140" s="28">
        <f>+AH140</f>
        <v>2480.1014</v>
      </c>
      <c r="S140" s="26"/>
      <c r="T140" s="29">
        <v>98825</v>
      </c>
      <c r="U140" s="29">
        <v>64630</v>
      </c>
      <c r="V140" s="29">
        <v>31776</v>
      </c>
      <c r="X140" s="54">
        <v>454</v>
      </c>
      <c r="Y140" s="54">
        <v>684</v>
      </c>
      <c r="Z140" s="54">
        <v>257</v>
      </c>
      <c r="AB140" s="28">
        <f t="shared" si="62"/>
        <v>716787.60750000004</v>
      </c>
      <c r="AC140" s="28">
        <f t="shared" si="62"/>
        <v>530605.83699999994</v>
      </c>
      <c r="AD140" s="28">
        <f t="shared" si="62"/>
        <v>306644.75520000001</v>
      </c>
      <c r="AF140" s="28">
        <f t="shared" si="52"/>
        <v>3292.9074000000001</v>
      </c>
      <c r="AG140" s="28">
        <f t="shared" si="52"/>
        <v>5615.5715999999993</v>
      </c>
      <c r="AH140" s="28">
        <f t="shared" si="52"/>
        <v>2480.1014</v>
      </c>
      <c r="AJ140" s="28">
        <f t="shared" si="55"/>
        <v>379.9242857142857</v>
      </c>
      <c r="AK140" s="28">
        <f t="shared" si="55"/>
        <v>0</v>
      </c>
      <c r="AL140" s="28">
        <f t="shared" si="55"/>
        <v>292042.62400000001</v>
      </c>
      <c r="AN140" s="28">
        <f t="shared" si="63"/>
        <v>3292.9074000000001</v>
      </c>
      <c r="AO140" s="28">
        <f t="shared" si="63"/>
        <v>5615.5715999999993</v>
      </c>
      <c r="AP140" s="28">
        <f t="shared" si="63"/>
        <v>2480.1014</v>
      </c>
      <c r="AR140" s="31"/>
      <c r="AS140" s="31"/>
      <c r="AT140" s="31"/>
      <c r="AV140" s="31"/>
      <c r="AW140" s="31"/>
      <c r="AX140" s="31"/>
      <c r="AZ140" s="32">
        <f t="shared" si="53"/>
        <v>716407.68321428576</v>
      </c>
      <c r="BA140" s="32">
        <f t="shared" si="53"/>
        <v>530605.83699999994</v>
      </c>
      <c r="BB140" s="32">
        <f t="shared" si="53"/>
        <v>0</v>
      </c>
      <c r="BD140" s="32">
        <f t="shared" si="54"/>
        <v>3292.9074000000001</v>
      </c>
      <c r="BE140" s="32">
        <f t="shared" si="54"/>
        <v>5615.5715999999993</v>
      </c>
      <c r="BF140" s="32">
        <f t="shared" si="54"/>
        <v>0</v>
      </c>
      <c r="BG140" s="33"/>
      <c r="BH140" s="32">
        <f t="shared" si="64"/>
        <v>719700.59061428579</v>
      </c>
      <c r="BI140" s="32">
        <f t="shared" si="64"/>
        <v>536221.40859999997</v>
      </c>
      <c r="BJ140" s="32">
        <f t="shared" si="64"/>
        <v>0</v>
      </c>
      <c r="BL140" s="32">
        <f t="shared" si="65"/>
        <v>716388.68700000003</v>
      </c>
      <c r="BM140" s="32">
        <f t="shared" si="65"/>
        <v>530605.83699999994</v>
      </c>
      <c r="BN140" s="32">
        <f t="shared" si="65"/>
        <v>0</v>
      </c>
      <c r="BP140" s="32">
        <f t="shared" si="66"/>
        <v>3292.9074000000001</v>
      </c>
      <c r="BQ140" s="32">
        <f t="shared" si="66"/>
        <v>5615.5715999999993</v>
      </c>
      <c r="BR140" s="32">
        <f t="shared" si="66"/>
        <v>0</v>
      </c>
      <c r="BT140" s="32">
        <f t="shared" si="67"/>
        <v>719681.59440000006</v>
      </c>
      <c r="BU140" s="32">
        <f t="shared" si="67"/>
        <v>536221.40859999997</v>
      </c>
      <c r="BV140" s="32">
        <f t="shared" si="67"/>
        <v>0</v>
      </c>
      <c r="BX140" s="3">
        <v>0</v>
      </c>
      <c r="BY140" s="3">
        <v>0</v>
      </c>
      <c r="BZ140" s="3">
        <v>0</v>
      </c>
    </row>
    <row r="141" spans="1:78" x14ac:dyDescent="0.2">
      <c r="A141" s="207"/>
      <c r="B141" s="207"/>
      <c r="C141" s="34" t="s">
        <v>173</v>
      </c>
      <c r="D141" s="25">
        <v>61136</v>
      </c>
      <c r="E141" s="35">
        <v>-9999999</v>
      </c>
      <c r="F141" s="35">
        <v>-9999999</v>
      </c>
      <c r="G141" s="26"/>
      <c r="H141" s="25">
        <v>30110</v>
      </c>
      <c r="I141" s="35">
        <v>-9999999</v>
      </c>
      <c r="J141" s="35">
        <v>-9999999</v>
      </c>
      <c r="K141" s="26"/>
      <c r="L141" s="28">
        <f>+D141*L$5</f>
        <v>443425.52159999998</v>
      </c>
      <c r="M141" s="28">
        <f>+AC141</f>
        <v>210452.57659999997</v>
      </c>
      <c r="N141" s="28">
        <f>+AD141</f>
        <v>314056.10879999999</v>
      </c>
      <c r="P141" s="28">
        <f>+H141*P$5</f>
        <v>218390.84099999999</v>
      </c>
      <c r="Q141" s="28">
        <f>+AG141</f>
        <v>3050527.9132999997</v>
      </c>
      <c r="R141" s="28">
        <f>+AH141</f>
        <v>1909678.078</v>
      </c>
      <c r="T141" s="29">
        <v>21013</v>
      </c>
      <c r="U141" s="29">
        <v>25634</v>
      </c>
      <c r="V141" s="29">
        <v>32544</v>
      </c>
      <c r="X141" s="54">
        <v>336947</v>
      </c>
      <c r="Y141" s="54">
        <v>371567</v>
      </c>
      <c r="Z141" s="54">
        <v>197890</v>
      </c>
      <c r="AB141" s="28">
        <f t="shared" si="62"/>
        <v>152409.3903</v>
      </c>
      <c r="AC141" s="28">
        <f t="shared" si="62"/>
        <v>210452.57659999997</v>
      </c>
      <c r="AD141" s="28">
        <f t="shared" si="62"/>
        <v>314056.10879999999</v>
      </c>
      <c r="AF141" s="28">
        <f t="shared" si="52"/>
        <v>2443910.2856999999</v>
      </c>
      <c r="AG141" s="28">
        <f t="shared" si="52"/>
        <v>3050527.9132999997</v>
      </c>
      <c r="AH141" s="28">
        <f t="shared" si="52"/>
        <v>1909678.078</v>
      </c>
      <c r="AJ141" s="28">
        <f t="shared" si="55"/>
        <v>422310.02057142853</v>
      </c>
      <c r="AK141" s="28">
        <f t="shared" si="55"/>
        <v>200431.02533333329</v>
      </c>
      <c r="AL141" s="28">
        <f t="shared" si="55"/>
        <v>299101.05599999998</v>
      </c>
      <c r="AN141" s="28">
        <f t="shared" si="63"/>
        <v>2443910.2856999999</v>
      </c>
      <c r="AO141" s="28">
        <f t="shared" si="63"/>
        <v>3050527.9132999997</v>
      </c>
      <c r="AP141" s="28">
        <f t="shared" si="63"/>
        <v>1909678.078</v>
      </c>
      <c r="AR141" s="31"/>
      <c r="AS141" s="31"/>
      <c r="AT141" s="31"/>
      <c r="AV141" s="31"/>
      <c r="AW141" s="31"/>
      <c r="AX141" s="31"/>
      <c r="AZ141" s="32">
        <f t="shared" si="53"/>
        <v>-269900.6302714285</v>
      </c>
      <c r="BA141" s="32">
        <f t="shared" si="53"/>
        <v>0</v>
      </c>
      <c r="BB141" s="32">
        <f t="shared" si="53"/>
        <v>0</v>
      </c>
      <c r="BD141" s="32">
        <f t="shared" si="54"/>
        <v>2225519.4446999999</v>
      </c>
      <c r="BE141" s="32">
        <f t="shared" si="54"/>
        <v>0</v>
      </c>
      <c r="BF141" s="32">
        <f t="shared" si="54"/>
        <v>0</v>
      </c>
      <c r="BG141" s="33"/>
      <c r="BH141" s="32">
        <f t="shared" si="64"/>
        <v>1955618.8144285714</v>
      </c>
      <c r="BI141" s="32">
        <f t="shared" si="64"/>
        <v>0</v>
      </c>
      <c r="BJ141" s="32">
        <f t="shared" si="64"/>
        <v>0</v>
      </c>
      <c r="BL141" s="32">
        <f t="shared" si="65"/>
        <v>-291016.13130000001</v>
      </c>
      <c r="BM141" s="32">
        <f t="shared" si="65"/>
        <v>0</v>
      </c>
      <c r="BN141" s="32">
        <f t="shared" si="65"/>
        <v>0</v>
      </c>
      <c r="BP141" s="32">
        <f t="shared" si="66"/>
        <v>2225519.4446999999</v>
      </c>
      <c r="BQ141" s="32">
        <f t="shared" si="66"/>
        <v>0</v>
      </c>
      <c r="BR141" s="32">
        <f t="shared" si="66"/>
        <v>0</v>
      </c>
      <c r="BT141" s="32">
        <f t="shared" si="67"/>
        <v>1934503.3133999999</v>
      </c>
      <c r="BU141" s="32">
        <f t="shared" si="67"/>
        <v>0</v>
      </c>
      <c r="BV141" s="32">
        <f t="shared" si="67"/>
        <v>0</v>
      </c>
      <c r="BX141" s="3">
        <v>0</v>
      </c>
      <c r="BY141" s="3">
        <v>0</v>
      </c>
      <c r="BZ141" s="3">
        <v>0</v>
      </c>
    </row>
    <row r="142" spans="1:78" x14ac:dyDescent="0.2">
      <c r="A142" s="207"/>
      <c r="B142" s="207"/>
      <c r="C142" s="41" t="s">
        <v>174</v>
      </c>
      <c r="D142" s="35"/>
      <c r="E142" s="51"/>
      <c r="F142" s="51"/>
      <c r="G142" s="52"/>
      <c r="H142" s="35"/>
      <c r="I142" s="51"/>
      <c r="J142" s="51"/>
      <c r="L142" s="28"/>
      <c r="M142" s="28"/>
      <c r="N142" s="28"/>
      <c r="P142" s="28"/>
      <c r="Q142" s="28"/>
      <c r="R142" s="28"/>
      <c r="T142" s="42"/>
      <c r="U142" s="42"/>
      <c r="V142" s="42"/>
      <c r="X142" s="55"/>
      <c r="Y142" s="55"/>
      <c r="Z142" s="55"/>
      <c r="AB142" s="28">
        <f t="shared" si="62"/>
        <v>0</v>
      </c>
      <c r="AC142" s="28">
        <f t="shared" si="62"/>
        <v>0</v>
      </c>
      <c r="AD142" s="28">
        <f t="shared" si="62"/>
        <v>0</v>
      </c>
      <c r="AF142" s="28">
        <f t="shared" si="52"/>
        <v>0</v>
      </c>
      <c r="AG142" s="28">
        <f t="shared" si="52"/>
        <v>0</v>
      </c>
      <c r="AH142" s="28">
        <f t="shared" si="52"/>
        <v>0</v>
      </c>
      <c r="AJ142" s="28">
        <f t="shared" si="55"/>
        <v>0</v>
      </c>
      <c r="AK142" s="28">
        <f t="shared" si="55"/>
        <v>0</v>
      </c>
      <c r="AL142" s="28">
        <f t="shared" si="55"/>
        <v>0</v>
      </c>
      <c r="AN142" s="28">
        <f t="shared" si="63"/>
        <v>0</v>
      </c>
      <c r="AO142" s="28">
        <f t="shared" si="63"/>
        <v>0</v>
      </c>
      <c r="AP142" s="28">
        <f t="shared" si="63"/>
        <v>0</v>
      </c>
      <c r="AR142" s="31"/>
      <c r="AS142" s="31"/>
      <c r="AT142" s="31"/>
      <c r="AV142" s="31"/>
      <c r="AW142" s="31"/>
      <c r="AX142" s="31"/>
      <c r="AZ142" s="32">
        <f t="shared" si="53"/>
        <v>0</v>
      </c>
      <c r="BA142" s="32">
        <f t="shared" si="53"/>
        <v>0</v>
      </c>
      <c r="BB142" s="32">
        <f t="shared" si="53"/>
        <v>0</v>
      </c>
      <c r="BD142" s="32">
        <f t="shared" si="54"/>
        <v>0</v>
      </c>
      <c r="BE142" s="32">
        <f t="shared" si="54"/>
        <v>0</v>
      </c>
      <c r="BF142" s="32">
        <f t="shared" si="54"/>
        <v>0</v>
      </c>
      <c r="BG142" s="33"/>
      <c r="BH142" s="32">
        <f t="shared" si="64"/>
        <v>0</v>
      </c>
      <c r="BI142" s="32">
        <f t="shared" si="64"/>
        <v>0</v>
      </c>
      <c r="BJ142" s="32">
        <f t="shared" si="64"/>
        <v>0</v>
      </c>
      <c r="BL142" s="32">
        <f t="shared" si="65"/>
        <v>0</v>
      </c>
      <c r="BM142" s="32">
        <f t="shared" si="65"/>
        <v>0</v>
      </c>
      <c r="BN142" s="32">
        <f t="shared" si="65"/>
        <v>0</v>
      </c>
      <c r="BP142" s="32">
        <f t="shared" si="66"/>
        <v>0</v>
      </c>
      <c r="BQ142" s="32">
        <f t="shared" si="66"/>
        <v>0</v>
      </c>
      <c r="BR142" s="32">
        <f t="shared" si="66"/>
        <v>0</v>
      </c>
      <c r="BT142" s="32">
        <f t="shared" si="67"/>
        <v>0</v>
      </c>
      <c r="BU142" s="32">
        <f t="shared" si="67"/>
        <v>0</v>
      </c>
      <c r="BV142" s="32">
        <f t="shared" si="67"/>
        <v>0</v>
      </c>
      <c r="BX142" s="3">
        <v>0</v>
      </c>
      <c r="BY142" s="3">
        <v>0</v>
      </c>
      <c r="BZ142" s="3">
        <v>0</v>
      </c>
    </row>
    <row r="143" spans="1:78" x14ac:dyDescent="0.2">
      <c r="A143" s="207"/>
      <c r="B143" s="207"/>
      <c r="C143" s="34" t="s">
        <v>175</v>
      </c>
      <c r="D143" s="25">
        <v>51457</v>
      </c>
      <c r="E143" s="35">
        <v>-9999999</v>
      </c>
      <c r="F143" s="35">
        <v>-9999999</v>
      </c>
      <c r="G143" s="26"/>
      <c r="H143" s="25">
        <v>32767</v>
      </c>
      <c r="I143" s="35">
        <v>-9999999</v>
      </c>
      <c r="J143" s="35">
        <v>-9999999</v>
      </c>
      <c r="K143" s="26"/>
      <c r="L143" s="28">
        <f>+D143*L$5</f>
        <v>373222.76669999998</v>
      </c>
      <c r="M143" s="28">
        <f>+AC143</f>
        <v>365496.53809999995</v>
      </c>
      <c r="N143" s="28">
        <f>+AD143</f>
        <v>168762.69759999998</v>
      </c>
      <c r="P143" s="28">
        <f>+H143*P$5</f>
        <v>237662.32769999999</v>
      </c>
      <c r="Q143" s="28">
        <f>+AG143</f>
        <v>10127420.663799999</v>
      </c>
      <c r="R143" s="28">
        <f>+AH143</f>
        <v>51734.722199999997</v>
      </c>
      <c r="T143" s="29">
        <v>95849</v>
      </c>
      <c r="U143" s="29">
        <v>44519</v>
      </c>
      <c r="V143" s="29">
        <v>17488</v>
      </c>
      <c r="X143" s="54">
        <v>3732125</v>
      </c>
      <c r="Y143" s="54">
        <v>1233562</v>
      </c>
      <c r="Z143" s="54">
        <v>5361</v>
      </c>
      <c r="AB143" s="28">
        <f t="shared" si="62"/>
        <v>695202.38190000004</v>
      </c>
      <c r="AC143" s="28">
        <f t="shared" si="62"/>
        <v>365496.53809999995</v>
      </c>
      <c r="AD143" s="28">
        <f t="shared" si="62"/>
        <v>168762.69759999998</v>
      </c>
      <c r="AF143" s="28">
        <f t="shared" si="52"/>
        <v>27069475.837499999</v>
      </c>
      <c r="AG143" s="28">
        <f t="shared" si="52"/>
        <v>10127420.663799999</v>
      </c>
      <c r="AH143" s="28">
        <f t="shared" si="52"/>
        <v>51734.722199999997</v>
      </c>
      <c r="AJ143" s="28">
        <f t="shared" si="55"/>
        <v>355450.25399999996</v>
      </c>
      <c r="AK143" s="28">
        <f t="shared" si="55"/>
        <v>348091.94104761898</v>
      </c>
      <c r="AL143" s="28">
        <f t="shared" si="55"/>
        <v>160726.37866666666</v>
      </c>
      <c r="AN143" s="28">
        <f t="shared" si="63"/>
        <v>27069475.837499999</v>
      </c>
      <c r="AO143" s="28">
        <f t="shared" si="63"/>
        <v>10127420.663799999</v>
      </c>
      <c r="AP143" s="28">
        <f t="shared" si="63"/>
        <v>51734.722199999997</v>
      </c>
      <c r="AR143" s="31"/>
      <c r="AS143" s="31"/>
      <c r="AT143" s="31"/>
      <c r="AV143" s="31"/>
      <c r="AW143" s="31"/>
      <c r="AX143" s="31"/>
      <c r="AZ143" s="32">
        <f t="shared" si="53"/>
        <v>339752.12790000008</v>
      </c>
      <c r="BA143" s="32">
        <f t="shared" si="53"/>
        <v>0</v>
      </c>
      <c r="BB143" s="32">
        <f t="shared" si="53"/>
        <v>0</v>
      </c>
      <c r="BD143" s="32">
        <f t="shared" si="54"/>
        <v>26831813.509799998</v>
      </c>
      <c r="BE143" s="32">
        <f t="shared" si="54"/>
        <v>0</v>
      </c>
      <c r="BF143" s="32">
        <f t="shared" si="54"/>
        <v>0</v>
      </c>
      <c r="BG143" s="33"/>
      <c r="BH143" s="32">
        <f t="shared" si="64"/>
        <v>27171565.637699999</v>
      </c>
      <c r="BI143" s="32">
        <f t="shared" si="64"/>
        <v>0</v>
      </c>
      <c r="BJ143" s="32">
        <f t="shared" si="64"/>
        <v>0</v>
      </c>
      <c r="BL143" s="32">
        <f t="shared" si="65"/>
        <v>321979.61520000006</v>
      </c>
      <c r="BM143" s="32">
        <f t="shared" si="65"/>
        <v>0</v>
      </c>
      <c r="BN143" s="32">
        <f t="shared" si="65"/>
        <v>0</v>
      </c>
      <c r="BP143" s="32">
        <f t="shared" si="66"/>
        <v>26831813.509799998</v>
      </c>
      <c r="BQ143" s="32">
        <f t="shared" si="66"/>
        <v>0</v>
      </c>
      <c r="BR143" s="32">
        <f t="shared" si="66"/>
        <v>0</v>
      </c>
      <c r="BT143" s="32">
        <f t="shared" si="67"/>
        <v>27153793.125</v>
      </c>
      <c r="BU143" s="32">
        <f t="shared" si="67"/>
        <v>0</v>
      </c>
      <c r="BV143" s="32">
        <f t="shared" si="67"/>
        <v>0</v>
      </c>
      <c r="BX143" s="3">
        <v>0</v>
      </c>
      <c r="BY143" s="3">
        <v>0</v>
      </c>
      <c r="BZ143" s="3">
        <v>0</v>
      </c>
    </row>
    <row r="144" spans="1:78" x14ac:dyDescent="0.2">
      <c r="A144" s="207"/>
      <c r="B144" s="207"/>
      <c r="C144" s="34" t="s">
        <v>176</v>
      </c>
      <c r="D144" s="37">
        <v>25875</v>
      </c>
      <c r="E144" s="37">
        <v>4831</v>
      </c>
      <c r="F144" s="37">
        <v>6245</v>
      </c>
      <c r="G144" s="38"/>
      <c r="H144" s="39">
        <v>52</v>
      </c>
      <c r="I144" s="39">
        <v>5</v>
      </c>
      <c r="J144" s="39">
        <v>458</v>
      </c>
      <c r="K144" s="38"/>
      <c r="L144" s="28">
        <f>+D144*L$5</f>
        <v>187673.96249999999</v>
      </c>
      <c r="M144" s="28">
        <f t="shared" ref="M144:N146" si="68">+E144*M$5</f>
        <v>39662.026899999997</v>
      </c>
      <c r="N144" s="28">
        <f t="shared" si="68"/>
        <v>60265.498999999996</v>
      </c>
      <c r="P144" s="28">
        <f>+H144*P$5</f>
        <v>377.16120000000001</v>
      </c>
      <c r="Q144" s="28">
        <f t="shared" ref="Q144:R146" si="69">+I144*Q$5</f>
        <v>41.049499999999995</v>
      </c>
      <c r="R144" s="28">
        <f t="shared" si="69"/>
        <v>4419.7915999999996</v>
      </c>
      <c r="T144" s="29">
        <v>25875</v>
      </c>
      <c r="U144" s="29">
        <v>4831</v>
      </c>
      <c r="V144" s="29">
        <v>6245</v>
      </c>
      <c r="W144" s="44"/>
      <c r="X144" s="54">
        <v>52</v>
      </c>
      <c r="Y144" s="54">
        <v>5</v>
      </c>
      <c r="Z144" s="54">
        <v>458</v>
      </c>
      <c r="AB144" s="28">
        <f t="shared" si="62"/>
        <v>187673.96249999999</v>
      </c>
      <c r="AC144" s="28">
        <f t="shared" si="62"/>
        <v>39662.026899999997</v>
      </c>
      <c r="AD144" s="28">
        <f t="shared" si="62"/>
        <v>60265.498999999996</v>
      </c>
      <c r="AF144" s="28">
        <f t="shared" si="52"/>
        <v>377.16120000000001</v>
      </c>
      <c r="AG144" s="28">
        <f t="shared" si="52"/>
        <v>41.049499999999995</v>
      </c>
      <c r="AH144" s="28">
        <f t="shared" si="52"/>
        <v>4419.7915999999996</v>
      </c>
      <c r="AJ144" s="28">
        <f t="shared" si="55"/>
        <v>178737.10714285713</v>
      </c>
      <c r="AK144" s="28">
        <f t="shared" si="55"/>
        <v>37773.35895238095</v>
      </c>
      <c r="AL144" s="28">
        <f t="shared" si="55"/>
        <v>57395.713333333326</v>
      </c>
      <c r="AN144" s="28">
        <f t="shared" si="63"/>
        <v>377.16120000000001</v>
      </c>
      <c r="AO144" s="28">
        <f t="shared" si="63"/>
        <v>41.049499999999995</v>
      </c>
      <c r="AP144" s="28">
        <f t="shared" si="63"/>
        <v>4419.7915999999996</v>
      </c>
      <c r="AR144" s="31"/>
      <c r="AS144" s="31"/>
      <c r="AT144" s="31"/>
      <c r="AV144" s="31"/>
      <c r="AW144" s="31"/>
      <c r="AX144" s="31"/>
      <c r="AZ144" s="32">
        <f t="shared" si="53"/>
        <v>0</v>
      </c>
      <c r="BA144" s="32">
        <f t="shared" si="53"/>
        <v>0</v>
      </c>
      <c r="BB144" s="32">
        <f t="shared" si="53"/>
        <v>0</v>
      </c>
      <c r="BD144" s="32">
        <f t="shared" si="54"/>
        <v>0</v>
      </c>
      <c r="BE144" s="32">
        <f t="shared" si="54"/>
        <v>0</v>
      </c>
      <c r="BF144" s="32">
        <f t="shared" si="54"/>
        <v>0</v>
      </c>
      <c r="BG144" s="33"/>
      <c r="BH144" s="32">
        <f t="shared" si="64"/>
        <v>0</v>
      </c>
      <c r="BI144" s="32">
        <f t="shared" si="64"/>
        <v>0</v>
      </c>
      <c r="BJ144" s="32">
        <f t="shared" si="64"/>
        <v>0</v>
      </c>
      <c r="BL144" s="32">
        <f t="shared" si="65"/>
        <v>0</v>
      </c>
      <c r="BM144" s="32">
        <f t="shared" si="65"/>
        <v>0</v>
      </c>
      <c r="BN144" s="32">
        <f t="shared" si="65"/>
        <v>0</v>
      </c>
      <c r="BP144" s="32">
        <f t="shared" si="66"/>
        <v>0</v>
      </c>
      <c r="BQ144" s="32">
        <f t="shared" si="66"/>
        <v>0</v>
      </c>
      <c r="BR144" s="32">
        <f t="shared" si="66"/>
        <v>0</v>
      </c>
      <c r="BT144" s="32">
        <f t="shared" si="67"/>
        <v>0</v>
      </c>
      <c r="BU144" s="32">
        <f t="shared" si="67"/>
        <v>0</v>
      </c>
      <c r="BV144" s="32">
        <f t="shared" si="67"/>
        <v>0</v>
      </c>
      <c r="BX144" s="3">
        <v>0</v>
      </c>
      <c r="BY144" s="3">
        <v>0</v>
      </c>
      <c r="BZ144" s="3">
        <v>0</v>
      </c>
    </row>
    <row r="145" spans="1:78" x14ac:dyDescent="0.2">
      <c r="A145" s="207"/>
      <c r="B145" s="207"/>
      <c r="C145" s="34" t="s">
        <v>177</v>
      </c>
      <c r="D145" s="25">
        <v>103023</v>
      </c>
      <c r="E145" s="25">
        <v>95637</v>
      </c>
      <c r="F145" s="25">
        <v>82663</v>
      </c>
      <c r="G145" s="26"/>
      <c r="H145" s="25">
        <v>434504</v>
      </c>
      <c r="I145" s="25">
        <v>384385</v>
      </c>
      <c r="J145" s="25">
        <v>415565</v>
      </c>
      <c r="K145" s="26"/>
      <c r="L145" s="28">
        <f>+D145*L$5</f>
        <v>747236.1213</v>
      </c>
      <c r="M145" s="28">
        <f t="shared" si="68"/>
        <v>785170.20629999996</v>
      </c>
      <c r="N145" s="28">
        <f t="shared" si="68"/>
        <v>797714.48259999999</v>
      </c>
      <c r="P145" s="28">
        <f>+H145*P$5</f>
        <v>3151500.9624000001</v>
      </c>
      <c r="Q145" s="28">
        <f t="shared" si="69"/>
        <v>3155762.4114999999</v>
      </c>
      <c r="R145" s="28">
        <f t="shared" si="69"/>
        <v>4010285.3629999999</v>
      </c>
      <c r="T145" s="29">
        <v>782933</v>
      </c>
      <c r="U145" s="29">
        <v>863715</v>
      </c>
      <c r="V145" s="29">
        <v>577594</v>
      </c>
      <c r="X145" s="54">
        <v>343509</v>
      </c>
      <c r="Y145" s="54">
        <v>321829</v>
      </c>
      <c r="Z145" s="54">
        <v>287513</v>
      </c>
      <c r="AB145" s="28">
        <f t="shared" si="62"/>
        <v>5678691.3422999997</v>
      </c>
      <c r="AC145" s="28">
        <f t="shared" si="62"/>
        <v>7091013.7784999991</v>
      </c>
      <c r="AD145" s="28">
        <f t="shared" si="62"/>
        <v>5573897.6188000003</v>
      </c>
      <c r="AF145" s="28">
        <f t="shared" si="52"/>
        <v>2491505.1278999997</v>
      </c>
      <c r="AG145" s="28">
        <f t="shared" si="52"/>
        <v>2642183.9071</v>
      </c>
      <c r="AH145" s="28">
        <f t="shared" si="52"/>
        <v>2774557.9526</v>
      </c>
      <c r="AJ145" s="28">
        <f t="shared" si="55"/>
        <v>711653.44885714282</v>
      </c>
      <c r="AK145" s="28">
        <f t="shared" si="55"/>
        <v>747781.14885714278</v>
      </c>
      <c r="AL145" s="28">
        <f t="shared" si="55"/>
        <v>759728.07866666664</v>
      </c>
      <c r="AN145" s="28">
        <f t="shared" si="63"/>
        <v>2491505.1278999997</v>
      </c>
      <c r="AO145" s="28">
        <f t="shared" si="63"/>
        <v>2642183.9071</v>
      </c>
      <c r="AP145" s="28">
        <f t="shared" si="63"/>
        <v>2774557.9526</v>
      </c>
      <c r="AR145" s="31"/>
      <c r="AS145" s="31"/>
      <c r="AT145" s="31"/>
      <c r="AV145" s="31"/>
      <c r="AW145" s="31"/>
      <c r="AX145" s="31"/>
      <c r="AZ145" s="32">
        <f t="shared" si="53"/>
        <v>4967037.8934428571</v>
      </c>
      <c r="BA145" s="32">
        <f t="shared" si="53"/>
        <v>6343232.6296428563</v>
      </c>
      <c r="BB145" s="32">
        <f t="shared" si="53"/>
        <v>4814169.5401333338</v>
      </c>
      <c r="BD145" s="32">
        <f t="shared" si="54"/>
        <v>-659995.83450000035</v>
      </c>
      <c r="BE145" s="32">
        <f t="shared" si="54"/>
        <v>-513578.50439999998</v>
      </c>
      <c r="BF145" s="32">
        <f t="shared" si="54"/>
        <v>-1235727.4103999999</v>
      </c>
      <c r="BG145" s="33"/>
      <c r="BH145" s="32">
        <f t="shared" si="64"/>
        <v>4307042.0589428563</v>
      </c>
      <c r="BI145" s="32">
        <f t="shared" si="64"/>
        <v>5829654.1252428563</v>
      </c>
      <c r="BJ145" s="32">
        <f t="shared" si="64"/>
        <v>3578442.1297333338</v>
      </c>
      <c r="BL145" s="32">
        <f t="shared" si="65"/>
        <v>4931455.2209999999</v>
      </c>
      <c r="BM145" s="32">
        <f t="shared" si="65"/>
        <v>6305843.5721999994</v>
      </c>
      <c r="BN145" s="32">
        <f t="shared" si="65"/>
        <v>4776183.1362000005</v>
      </c>
      <c r="BP145" s="32">
        <f t="shared" si="66"/>
        <v>-659995.83450000035</v>
      </c>
      <c r="BQ145" s="32">
        <f t="shared" si="66"/>
        <v>-513578.50439999998</v>
      </c>
      <c r="BR145" s="32">
        <f t="shared" si="66"/>
        <v>-1235727.4103999999</v>
      </c>
      <c r="BT145" s="32">
        <f t="shared" si="67"/>
        <v>4271459.3864999991</v>
      </c>
      <c r="BU145" s="32">
        <f t="shared" si="67"/>
        <v>5792265.0677999994</v>
      </c>
      <c r="BV145" s="32">
        <f t="shared" si="67"/>
        <v>3540455.7258000006</v>
      </c>
      <c r="BX145" s="3">
        <v>0</v>
      </c>
      <c r="BY145" s="3">
        <v>0</v>
      </c>
      <c r="BZ145" s="3">
        <v>0</v>
      </c>
    </row>
    <row r="146" spans="1:78" x14ac:dyDescent="0.2">
      <c r="A146" s="207"/>
      <c r="B146" s="207"/>
      <c r="C146" s="34" t="s">
        <v>178</v>
      </c>
      <c r="D146" s="25">
        <v>26399</v>
      </c>
      <c r="E146" s="25">
        <v>32369</v>
      </c>
      <c r="F146" s="25">
        <v>21416</v>
      </c>
      <c r="G146" s="26"/>
      <c r="H146" s="25">
        <v>23162</v>
      </c>
      <c r="I146" s="25">
        <v>24750</v>
      </c>
      <c r="J146" s="25">
        <v>36939</v>
      </c>
      <c r="K146" s="26"/>
      <c r="L146" s="28">
        <f>+D146*L$5</f>
        <v>191474.58689999999</v>
      </c>
      <c r="M146" s="28">
        <f t="shared" si="68"/>
        <v>265746.25309999997</v>
      </c>
      <c r="N146" s="28">
        <f t="shared" si="68"/>
        <v>206668.6832</v>
      </c>
      <c r="P146" s="28">
        <f>+H146*P$5</f>
        <v>167996.30220000001</v>
      </c>
      <c r="Q146" s="28">
        <f t="shared" si="69"/>
        <v>203195.02499999999</v>
      </c>
      <c r="R146" s="28">
        <f t="shared" si="69"/>
        <v>356468.7378</v>
      </c>
      <c r="T146" s="29">
        <v>28987</v>
      </c>
      <c r="U146" s="29">
        <v>20633</v>
      </c>
      <c r="V146" s="29">
        <v>21485</v>
      </c>
      <c r="X146" s="54">
        <v>24292</v>
      </c>
      <c r="Y146" s="54">
        <v>26758</v>
      </c>
      <c r="Z146" s="54">
        <v>32554</v>
      </c>
      <c r="AB146" s="28">
        <f t="shared" si="62"/>
        <v>210245.6097</v>
      </c>
      <c r="AC146" s="28">
        <f t="shared" si="62"/>
        <v>169394.86669999998</v>
      </c>
      <c r="AD146" s="28">
        <f t="shared" si="62"/>
        <v>207334.54699999999</v>
      </c>
      <c r="AF146" s="28">
        <f t="shared" si="52"/>
        <v>176192.3052</v>
      </c>
      <c r="AG146" s="28">
        <f t="shared" si="52"/>
        <v>219680.5042</v>
      </c>
      <c r="AH146" s="28">
        <f t="shared" si="52"/>
        <v>314152.61080000002</v>
      </c>
      <c r="AJ146" s="28">
        <f t="shared" si="55"/>
        <v>182356.74942857141</v>
      </c>
      <c r="AK146" s="28">
        <f t="shared" si="55"/>
        <v>253091.66961904758</v>
      </c>
      <c r="AL146" s="28">
        <f t="shared" si="55"/>
        <v>196827.31733333331</v>
      </c>
      <c r="AN146" s="28">
        <f t="shared" si="63"/>
        <v>176192.3052</v>
      </c>
      <c r="AO146" s="28">
        <f t="shared" si="63"/>
        <v>219680.5042</v>
      </c>
      <c r="AP146" s="28">
        <f t="shared" si="63"/>
        <v>314152.61080000002</v>
      </c>
      <c r="AR146" s="31"/>
      <c r="AS146" s="31"/>
      <c r="AT146" s="31"/>
      <c r="AV146" s="31"/>
      <c r="AW146" s="31"/>
      <c r="AX146" s="31"/>
      <c r="AZ146" s="32">
        <f t="shared" si="53"/>
        <v>27888.860271428595</v>
      </c>
      <c r="BA146" s="32">
        <f t="shared" si="53"/>
        <v>-83696.802919047594</v>
      </c>
      <c r="BB146" s="32">
        <f t="shared" si="53"/>
        <v>10507.229666666681</v>
      </c>
      <c r="BD146" s="32">
        <f t="shared" si="54"/>
        <v>8196.002999999997</v>
      </c>
      <c r="BE146" s="32">
        <f t="shared" si="54"/>
        <v>16485.479200000002</v>
      </c>
      <c r="BF146" s="32">
        <f t="shared" si="54"/>
        <v>-42316.126999999979</v>
      </c>
      <c r="BG146" s="33"/>
      <c r="BH146" s="32">
        <f t="shared" si="64"/>
        <v>36084.863271428592</v>
      </c>
      <c r="BI146" s="32">
        <f t="shared" si="64"/>
        <v>-67211.323719047592</v>
      </c>
      <c r="BJ146" s="32">
        <f t="shared" si="64"/>
        <v>-31808.897333333298</v>
      </c>
      <c r="BL146" s="32">
        <f t="shared" si="65"/>
        <v>18771.022800000006</v>
      </c>
      <c r="BM146" s="32">
        <f t="shared" si="65"/>
        <v>-96351.386399999988</v>
      </c>
      <c r="BN146" s="32">
        <f t="shared" si="65"/>
        <v>665.8637999999919</v>
      </c>
      <c r="BP146" s="32">
        <f t="shared" si="66"/>
        <v>8196.002999999997</v>
      </c>
      <c r="BQ146" s="32">
        <f t="shared" si="66"/>
        <v>16485.479200000002</v>
      </c>
      <c r="BR146" s="32">
        <f t="shared" si="66"/>
        <v>-42316.126999999979</v>
      </c>
      <c r="BT146" s="32">
        <f t="shared" si="67"/>
        <v>26967.025800000003</v>
      </c>
      <c r="BU146" s="32">
        <f t="shared" si="67"/>
        <v>-79865.907199999987</v>
      </c>
      <c r="BV146" s="32">
        <f t="shared" si="67"/>
        <v>-41650.263199999987</v>
      </c>
      <c r="BX146" s="3">
        <v>0</v>
      </c>
      <c r="BY146" s="3">
        <v>0</v>
      </c>
      <c r="BZ146" s="3">
        <v>0</v>
      </c>
    </row>
    <row r="147" spans="1:78" x14ac:dyDescent="0.2">
      <c r="A147" s="207"/>
      <c r="B147" s="207"/>
      <c r="C147" s="34" t="s">
        <v>179</v>
      </c>
      <c r="D147" s="35">
        <v>-9999999</v>
      </c>
      <c r="E147" s="35">
        <v>-9999999</v>
      </c>
      <c r="F147" s="35">
        <v>-9999999</v>
      </c>
      <c r="G147" s="26"/>
      <c r="H147" s="35">
        <v>-9999999</v>
      </c>
      <c r="I147" s="35">
        <v>-9999999</v>
      </c>
      <c r="J147" s="35">
        <v>-9999999</v>
      </c>
      <c r="K147" s="26"/>
      <c r="L147" s="28">
        <f>+AB147</f>
        <v>638301.81239999994</v>
      </c>
      <c r="M147" s="28">
        <f>+AC147</f>
        <v>599979.49199999997</v>
      </c>
      <c r="N147" s="28">
        <f>+AD147</f>
        <v>792773.58019999997</v>
      </c>
      <c r="P147" s="28">
        <f>+AF147</f>
        <v>214379.87669999999</v>
      </c>
      <c r="Q147" s="28">
        <f>+AG147</f>
        <v>421291.01849999995</v>
      </c>
      <c r="R147" s="28">
        <f>+AH147</f>
        <v>172931.584</v>
      </c>
      <c r="T147" s="29">
        <v>88004</v>
      </c>
      <c r="U147" s="29">
        <v>73080</v>
      </c>
      <c r="V147" s="29">
        <v>82151</v>
      </c>
      <c r="X147" s="54">
        <v>29557</v>
      </c>
      <c r="Y147" s="54">
        <v>51315</v>
      </c>
      <c r="Z147" s="54">
        <v>17920</v>
      </c>
      <c r="AB147" s="28">
        <f t="shared" si="62"/>
        <v>638301.81239999994</v>
      </c>
      <c r="AC147" s="28">
        <f t="shared" si="62"/>
        <v>599979.49199999997</v>
      </c>
      <c r="AD147" s="28">
        <f t="shared" si="62"/>
        <v>792773.58019999997</v>
      </c>
      <c r="AF147" s="28">
        <f t="shared" si="52"/>
        <v>214379.87669999999</v>
      </c>
      <c r="AG147" s="28">
        <f t="shared" si="52"/>
        <v>421291.01849999995</v>
      </c>
      <c r="AH147" s="28">
        <f t="shared" si="52"/>
        <v>172931.584</v>
      </c>
      <c r="AJ147" s="28">
        <f t="shared" si="55"/>
        <v>607906.4879999999</v>
      </c>
      <c r="AK147" s="28">
        <f t="shared" si="55"/>
        <v>571409.03999999992</v>
      </c>
      <c r="AL147" s="28">
        <f t="shared" si="55"/>
        <v>755022.45733333332</v>
      </c>
      <c r="AN147" s="28">
        <f t="shared" si="63"/>
        <v>214379.87669999999</v>
      </c>
      <c r="AO147" s="28">
        <f t="shared" si="63"/>
        <v>421291.01849999995</v>
      </c>
      <c r="AP147" s="28">
        <f t="shared" si="63"/>
        <v>172931.584</v>
      </c>
      <c r="AR147" s="31"/>
      <c r="AS147" s="31"/>
      <c r="AT147" s="31"/>
      <c r="AV147" s="31"/>
      <c r="AW147" s="31"/>
      <c r="AX147" s="31"/>
      <c r="AZ147" s="32">
        <f t="shared" si="53"/>
        <v>0</v>
      </c>
      <c r="BA147" s="32">
        <f t="shared" si="53"/>
        <v>0</v>
      </c>
      <c r="BB147" s="32">
        <f t="shared" si="53"/>
        <v>0</v>
      </c>
      <c r="BD147" s="32">
        <f t="shared" si="54"/>
        <v>0</v>
      </c>
      <c r="BE147" s="32">
        <f t="shared" si="54"/>
        <v>0</v>
      </c>
      <c r="BF147" s="32">
        <f t="shared" si="54"/>
        <v>0</v>
      </c>
      <c r="BG147" s="33"/>
      <c r="BH147" s="32">
        <f t="shared" si="64"/>
        <v>0</v>
      </c>
      <c r="BI147" s="32">
        <f t="shared" si="64"/>
        <v>0</v>
      </c>
      <c r="BJ147" s="32">
        <f t="shared" si="64"/>
        <v>0</v>
      </c>
      <c r="BL147" s="32">
        <f t="shared" si="65"/>
        <v>0</v>
      </c>
      <c r="BM147" s="32">
        <f t="shared" si="65"/>
        <v>0</v>
      </c>
      <c r="BN147" s="32">
        <f t="shared" si="65"/>
        <v>0</v>
      </c>
      <c r="BP147" s="32">
        <f t="shared" si="66"/>
        <v>0</v>
      </c>
      <c r="BQ147" s="32">
        <f t="shared" si="66"/>
        <v>0</v>
      </c>
      <c r="BR147" s="32">
        <f t="shared" si="66"/>
        <v>0</v>
      </c>
      <c r="BT147" s="32">
        <f t="shared" si="67"/>
        <v>0</v>
      </c>
      <c r="BU147" s="32">
        <f t="shared" si="67"/>
        <v>0</v>
      </c>
      <c r="BV147" s="32">
        <f t="shared" si="67"/>
        <v>0</v>
      </c>
      <c r="BX147" s="3">
        <v>0</v>
      </c>
      <c r="BY147" s="3">
        <v>0</v>
      </c>
      <c r="BZ147" s="3">
        <v>0</v>
      </c>
    </row>
    <row r="148" spans="1:78" x14ac:dyDescent="0.2">
      <c r="A148" s="207"/>
      <c r="B148" s="207"/>
      <c r="C148" s="34" t="s">
        <v>180</v>
      </c>
      <c r="D148" s="25">
        <v>9028</v>
      </c>
      <c r="E148" s="25">
        <v>10517</v>
      </c>
      <c r="F148" s="25">
        <v>21967</v>
      </c>
      <c r="G148" s="26"/>
      <c r="H148" s="25">
        <v>673290</v>
      </c>
      <c r="I148" s="25">
        <v>864664</v>
      </c>
      <c r="J148" s="25">
        <v>398057</v>
      </c>
      <c r="K148" s="63"/>
      <c r="L148" s="28">
        <f t="shared" ref="L148:N152" si="70">+D148*L$5</f>
        <v>65480.986799999999</v>
      </c>
      <c r="M148" s="28">
        <f t="shared" si="70"/>
        <v>86343.518299999996</v>
      </c>
      <c r="N148" s="28">
        <f t="shared" si="70"/>
        <v>211985.94339999999</v>
      </c>
      <c r="P148" s="28">
        <f t="shared" ref="P148:R152" si="71">+H148*P$5</f>
        <v>4883439.699</v>
      </c>
      <c r="Q148" s="28">
        <f t="shared" si="71"/>
        <v>7098804.9735999992</v>
      </c>
      <c r="R148" s="28">
        <f t="shared" si="71"/>
        <v>3841329.6614000001</v>
      </c>
      <c r="T148" s="29">
        <v>14931</v>
      </c>
      <c r="U148" s="29">
        <v>22615</v>
      </c>
      <c r="V148" s="29">
        <v>10184</v>
      </c>
      <c r="X148" s="54">
        <v>3991</v>
      </c>
      <c r="Y148" s="54">
        <v>3816</v>
      </c>
      <c r="Z148" s="54">
        <v>3534</v>
      </c>
      <c r="AB148" s="28">
        <f t="shared" si="62"/>
        <v>108296.0361</v>
      </c>
      <c r="AC148" s="28">
        <f t="shared" si="62"/>
        <v>185666.88849999997</v>
      </c>
      <c r="AD148" s="28">
        <f t="shared" si="62"/>
        <v>98277.636799999993</v>
      </c>
      <c r="AF148" s="28">
        <f t="shared" si="52"/>
        <v>28947.122100000001</v>
      </c>
      <c r="AG148" s="28">
        <f t="shared" si="52"/>
        <v>31328.978399999996</v>
      </c>
      <c r="AH148" s="28">
        <f t="shared" si="52"/>
        <v>34103.806799999998</v>
      </c>
      <c r="AJ148" s="28">
        <f t="shared" si="55"/>
        <v>62362.84457142857</v>
      </c>
      <c r="AK148" s="28">
        <f t="shared" si="55"/>
        <v>82231.92219047618</v>
      </c>
      <c r="AL148" s="28">
        <f t="shared" si="55"/>
        <v>201891.37466666664</v>
      </c>
      <c r="AN148" s="28">
        <f t="shared" si="63"/>
        <v>28947.122100000001</v>
      </c>
      <c r="AO148" s="28">
        <f t="shared" si="63"/>
        <v>31328.978399999996</v>
      </c>
      <c r="AP148" s="28">
        <f t="shared" si="63"/>
        <v>34103.806799999998</v>
      </c>
      <c r="AR148" s="31"/>
      <c r="AS148" s="31"/>
      <c r="AT148" s="31"/>
      <c r="AV148" s="31"/>
      <c r="AW148" s="31"/>
      <c r="AX148" s="31"/>
      <c r="AZ148" s="32">
        <f t="shared" si="53"/>
        <v>45933.191528571428</v>
      </c>
      <c r="BA148" s="32">
        <f t="shared" si="53"/>
        <v>103434.96630952379</v>
      </c>
      <c r="BB148" s="32">
        <f t="shared" si="53"/>
        <v>-103613.73786666665</v>
      </c>
      <c r="BD148" s="32">
        <f t="shared" si="54"/>
        <v>-4854492.5768999998</v>
      </c>
      <c r="BE148" s="32">
        <f t="shared" si="54"/>
        <v>-7067475.9951999988</v>
      </c>
      <c r="BF148" s="32">
        <f t="shared" si="54"/>
        <v>-3807225.8546000002</v>
      </c>
      <c r="BG148" s="33"/>
      <c r="BH148" s="32">
        <f t="shared" si="64"/>
        <v>-4808559.385371428</v>
      </c>
      <c r="BI148" s="32">
        <f t="shared" si="64"/>
        <v>-6964041.0288904747</v>
      </c>
      <c r="BJ148" s="32">
        <f t="shared" si="64"/>
        <v>-3910839.5924666668</v>
      </c>
      <c r="BL148" s="32">
        <f t="shared" si="65"/>
        <v>42815.049299999999</v>
      </c>
      <c r="BM148" s="32">
        <f t="shared" si="65"/>
        <v>99323.370199999976</v>
      </c>
      <c r="BN148" s="32">
        <f t="shared" si="65"/>
        <v>-113708.3066</v>
      </c>
      <c r="BP148" s="32">
        <f t="shared" si="66"/>
        <v>-4854492.5768999998</v>
      </c>
      <c r="BQ148" s="32">
        <f t="shared" si="66"/>
        <v>-7067475.9951999988</v>
      </c>
      <c r="BR148" s="32">
        <f t="shared" si="66"/>
        <v>-3807225.8546000002</v>
      </c>
      <c r="BT148" s="32">
        <f t="shared" si="67"/>
        <v>-4811677.5275999997</v>
      </c>
      <c r="BU148" s="32">
        <f t="shared" si="67"/>
        <v>-6968152.6249999991</v>
      </c>
      <c r="BV148" s="32">
        <f t="shared" si="67"/>
        <v>-3920934.1612</v>
      </c>
      <c r="BX148" s="3">
        <v>0</v>
      </c>
      <c r="BY148" s="3">
        <v>0</v>
      </c>
      <c r="BZ148" s="3">
        <v>0</v>
      </c>
    </row>
    <row r="149" spans="1:78" x14ac:dyDescent="0.2">
      <c r="A149" s="207"/>
      <c r="B149" s="207"/>
      <c r="C149" s="34" t="s">
        <v>181</v>
      </c>
      <c r="D149" s="25">
        <v>63204</v>
      </c>
      <c r="E149" s="25">
        <v>55153</v>
      </c>
      <c r="F149" s="25">
        <v>37866</v>
      </c>
      <c r="G149" s="26"/>
      <c r="H149" s="25">
        <v>104214</v>
      </c>
      <c r="I149" s="25">
        <v>75060</v>
      </c>
      <c r="J149" s="25">
        <v>357185</v>
      </c>
      <c r="K149" s="26"/>
      <c r="L149" s="28">
        <f t="shared" si="70"/>
        <v>458424.93239999999</v>
      </c>
      <c r="M149" s="28">
        <f t="shared" si="70"/>
        <v>452800.61469999998</v>
      </c>
      <c r="N149" s="28">
        <f t="shared" si="70"/>
        <v>365414.47320000001</v>
      </c>
      <c r="P149" s="28">
        <f t="shared" si="71"/>
        <v>755874.56339999998</v>
      </c>
      <c r="Q149" s="28">
        <f t="shared" si="71"/>
        <v>616235.09399999992</v>
      </c>
      <c r="R149" s="28">
        <f t="shared" si="71"/>
        <v>3446906.6869999999</v>
      </c>
      <c r="T149" s="29">
        <v>44957</v>
      </c>
      <c r="U149" s="29">
        <v>87276</v>
      </c>
      <c r="V149" s="29">
        <v>63747</v>
      </c>
      <c r="X149" s="54">
        <v>708481</v>
      </c>
      <c r="Y149" s="54">
        <v>142416</v>
      </c>
      <c r="Z149" s="54">
        <v>324648</v>
      </c>
      <c r="AB149" s="28">
        <f t="shared" si="62"/>
        <v>326077.61670000001</v>
      </c>
      <c r="AC149" s="28">
        <f t="shared" si="62"/>
        <v>716527.23239999998</v>
      </c>
      <c r="AD149" s="28">
        <f t="shared" si="62"/>
        <v>615171.29940000002</v>
      </c>
      <c r="AF149" s="28">
        <f t="shared" si="52"/>
        <v>5138683.5411</v>
      </c>
      <c r="AG149" s="28">
        <f t="shared" si="52"/>
        <v>1169221.1183999998</v>
      </c>
      <c r="AH149" s="28">
        <f t="shared" si="52"/>
        <v>3132918.1296000001</v>
      </c>
      <c r="AJ149" s="28">
        <f t="shared" si="55"/>
        <v>436595.17371428566</v>
      </c>
      <c r="AK149" s="28">
        <f t="shared" si="55"/>
        <v>431238.68066666665</v>
      </c>
      <c r="AL149" s="28">
        <f t="shared" si="55"/>
        <v>348013.78399999999</v>
      </c>
      <c r="AN149" s="28">
        <f t="shared" si="63"/>
        <v>5138683.5411</v>
      </c>
      <c r="AO149" s="28">
        <f t="shared" si="63"/>
        <v>1169221.1183999998</v>
      </c>
      <c r="AP149" s="28">
        <f t="shared" si="63"/>
        <v>3132918.1296000001</v>
      </c>
      <c r="AR149" s="31"/>
      <c r="AS149" s="31"/>
      <c r="AT149" s="31"/>
      <c r="AV149" s="31"/>
      <c r="AW149" s="31"/>
      <c r="AX149" s="31"/>
      <c r="AZ149" s="32">
        <f t="shared" si="53"/>
        <v>-110517.55701428564</v>
      </c>
      <c r="BA149" s="32">
        <f t="shared" si="53"/>
        <v>285288.55173333333</v>
      </c>
      <c r="BB149" s="32">
        <f t="shared" si="53"/>
        <v>267157.51540000003</v>
      </c>
      <c r="BD149" s="32">
        <f t="shared" si="54"/>
        <v>4382808.9776999997</v>
      </c>
      <c r="BE149" s="32">
        <f t="shared" si="54"/>
        <v>552986.02439999988</v>
      </c>
      <c r="BF149" s="32">
        <f t="shared" si="54"/>
        <v>-313988.55739999982</v>
      </c>
      <c r="BG149" s="33"/>
      <c r="BH149" s="32">
        <f t="shared" si="64"/>
        <v>4272291.4206857141</v>
      </c>
      <c r="BI149" s="32">
        <f t="shared" si="64"/>
        <v>838274.57613333315</v>
      </c>
      <c r="BJ149" s="32">
        <f t="shared" si="64"/>
        <v>-46831.041999999783</v>
      </c>
      <c r="BL149" s="32">
        <f t="shared" si="65"/>
        <v>-132347.31569999998</v>
      </c>
      <c r="BM149" s="32">
        <f t="shared" si="65"/>
        <v>263726.6177</v>
      </c>
      <c r="BN149" s="32">
        <f t="shared" si="65"/>
        <v>249756.82620000001</v>
      </c>
      <c r="BP149" s="32">
        <f t="shared" si="66"/>
        <v>4382808.9776999997</v>
      </c>
      <c r="BQ149" s="32">
        <f t="shared" si="66"/>
        <v>552986.02439999988</v>
      </c>
      <c r="BR149" s="32">
        <f t="shared" si="66"/>
        <v>-313988.55739999982</v>
      </c>
      <c r="BT149" s="32">
        <f t="shared" si="67"/>
        <v>4250461.6619999995</v>
      </c>
      <c r="BU149" s="32">
        <f t="shared" si="67"/>
        <v>816712.64209999982</v>
      </c>
      <c r="BV149" s="32">
        <f t="shared" si="67"/>
        <v>-64231.731199999806</v>
      </c>
      <c r="BX149" s="3">
        <v>0</v>
      </c>
      <c r="BY149" s="3">
        <v>0</v>
      </c>
      <c r="BZ149" s="3">
        <v>0</v>
      </c>
    </row>
    <row r="150" spans="1:78" x14ac:dyDescent="0.2">
      <c r="A150" s="207"/>
      <c r="B150" s="207"/>
      <c r="C150" s="34" t="s">
        <v>182</v>
      </c>
      <c r="D150" s="27">
        <v>315</v>
      </c>
      <c r="E150" s="27">
        <v>774</v>
      </c>
      <c r="F150" s="27">
        <v>559</v>
      </c>
      <c r="G150" s="26"/>
      <c r="H150" s="27">
        <v>0</v>
      </c>
      <c r="I150" s="27">
        <v>18</v>
      </c>
      <c r="J150" s="27">
        <v>69</v>
      </c>
      <c r="K150" s="26"/>
      <c r="L150" s="28">
        <f t="shared" si="70"/>
        <v>2284.7264999999998</v>
      </c>
      <c r="M150" s="28">
        <f t="shared" si="70"/>
        <v>6354.4625999999998</v>
      </c>
      <c r="N150" s="28">
        <f t="shared" si="70"/>
        <v>5394.4618</v>
      </c>
      <c r="P150" s="28">
        <f t="shared" si="71"/>
        <v>0</v>
      </c>
      <c r="Q150" s="28">
        <f t="shared" si="71"/>
        <v>147.7782</v>
      </c>
      <c r="R150" s="28">
        <f t="shared" si="71"/>
        <v>665.86379999999997</v>
      </c>
      <c r="T150" s="42">
        <v>113</v>
      </c>
      <c r="U150" s="42">
        <v>85</v>
      </c>
      <c r="V150" s="42">
        <v>0</v>
      </c>
      <c r="X150" s="55">
        <v>0</v>
      </c>
      <c r="Y150" s="55">
        <v>0</v>
      </c>
      <c r="Z150" s="55">
        <v>0</v>
      </c>
      <c r="AB150" s="28">
        <f t="shared" si="62"/>
        <v>819.60029999999995</v>
      </c>
      <c r="AC150" s="28">
        <f t="shared" si="62"/>
        <v>697.8415</v>
      </c>
      <c r="AD150" s="28">
        <f t="shared" si="62"/>
        <v>0</v>
      </c>
      <c r="AF150" s="28">
        <f t="shared" si="52"/>
        <v>0</v>
      </c>
      <c r="AG150" s="28">
        <f t="shared" si="52"/>
        <v>0</v>
      </c>
      <c r="AH150" s="28">
        <f t="shared" si="52"/>
        <v>0</v>
      </c>
      <c r="AJ150" s="28">
        <f t="shared" si="55"/>
        <v>2175.9299999999998</v>
      </c>
      <c r="AK150" s="28">
        <f t="shared" si="55"/>
        <v>6051.8691428571428</v>
      </c>
      <c r="AL150" s="28">
        <f t="shared" si="55"/>
        <v>5137.5826666666662</v>
      </c>
      <c r="AN150" s="28">
        <f t="shared" si="63"/>
        <v>0</v>
      </c>
      <c r="AO150" s="28">
        <f t="shared" si="63"/>
        <v>0</v>
      </c>
      <c r="AP150" s="28">
        <f t="shared" si="63"/>
        <v>0</v>
      </c>
      <c r="AR150" s="31"/>
      <c r="AS150" s="31"/>
      <c r="AT150" s="31"/>
      <c r="AV150" s="31"/>
      <c r="AW150" s="31"/>
      <c r="AX150" s="31"/>
      <c r="AZ150" s="32">
        <f t="shared" si="53"/>
        <v>-1356.3296999999998</v>
      </c>
      <c r="BA150" s="32">
        <f t="shared" si="53"/>
        <v>-5354.0276428571433</v>
      </c>
      <c r="BB150" s="32">
        <f t="shared" si="53"/>
        <v>-5137.5826666666662</v>
      </c>
      <c r="BD150" s="32">
        <f t="shared" si="54"/>
        <v>0</v>
      </c>
      <c r="BE150" s="32">
        <f t="shared" si="54"/>
        <v>-147.7782</v>
      </c>
      <c r="BF150" s="32">
        <f t="shared" si="54"/>
        <v>-665.86379999999997</v>
      </c>
      <c r="BG150" s="33"/>
      <c r="BH150" s="32">
        <f t="shared" si="64"/>
        <v>-1356.3296999999998</v>
      </c>
      <c r="BI150" s="32">
        <f t="shared" si="64"/>
        <v>-5501.805842857143</v>
      </c>
      <c r="BJ150" s="32">
        <f t="shared" si="64"/>
        <v>-5803.4464666666663</v>
      </c>
      <c r="BL150" s="32">
        <f t="shared" si="65"/>
        <v>-1465.1261999999997</v>
      </c>
      <c r="BM150" s="32">
        <f t="shared" si="65"/>
        <v>-5656.6211000000003</v>
      </c>
      <c r="BN150" s="32">
        <f t="shared" si="65"/>
        <v>-5394.4618</v>
      </c>
      <c r="BP150" s="32">
        <f t="shared" si="66"/>
        <v>0</v>
      </c>
      <c r="BQ150" s="32">
        <f t="shared" si="66"/>
        <v>-147.7782</v>
      </c>
      <c r="BR150" s="32">
        <f t="shared" si="66"/>
        <v>-665.86379999999997</v>
      </c>
      <c r="BT150" s="32">
        <f t="shared" si="67"/>
        <v>-1465.1261999999997</v>
      </c>
      <c r="BU150" s="32">
        <f t="shared" si="67"/>
        <v>-5804.3993</v>
      </c>
      <c r="BV150" s="32">
        <f t="shared" si="67"/>
        <v>-6060.3256000000001</v>
      </c>
      <c r="BX150" s="3">
        <v>0</v>
      </c>
      <c r="BY150" s="3">
        <v>0</v>
      </c>
      <c r="BZ150" s="3">
        <v>0</v>
      </c>
    </row>
    <row r="151" spans="1:78" x14ac:dyDescent="0.2">
      <c r="A151" s="207"/>
      <c r="B151" s="207"/>
      <c r="C151" s="34" t="s">
        <v>183</v>
      </c>
      <c r="D151" s="25">
        <v>51429</v>
      </c>
      <c r="E151" s="25">
        <v>60669</v>
      </c>
      <c r="F151" s="25">
        <v>80401</v>
      </c>
      <c r="G151" s="26"/>
      <c r="H151" s="25">
        <v>758975</v>
      </c>
      <c r="I151" s="25">
        <v>1072091</v>
      </c>
      <c r="J151" s="25">
        <v>868714</v>
      </c>
      <c r="K151" s="26"/>
      <c r="L151" s="28">
        <f t="shared" si="70"/>
        <v>373019.67989999999</v>
      </c>
      <c r="M151" s="28">
        <f t="shared" si="70"/>
        <v>498086.42309999996</v>
      </c>
      <c r="N151" s="28">
        <f t="shared" si="70"/>
        <v>775885.73019999999</v>
      </c>
      <c r="P151" s="28">
        <f t="shared" si="71"/>
        <v>5504921.5724999998</v>
      </c>
      <c r="Q151" s="28">
        <f t="shared" si="71"/>
        <v>8801759.9008999988</v>
      </c>
      <c r="R151" s="28">
        <f t="shared" si="71"/>
        <v>8383263.8427999998</v>
      </c>
      <c r="T151" s="29">
        <v>22257</v>
      </c>
      <c r="U151" s="29">
        <v>42213</v>
      </c>
      <c r="V151" s="29">
        <v>54142</v>
      </c>
      <c r="X151" s="54">
        <v>493782</v>
      </c>
      <c r="Y151" s="54">
        <v>457410</v>
      </c>
      <c r="Z151" s="54">
        <v>258167</v>
      </c>
      <c r="AB151" s="28">
        <f t="shared" si="62"/>
        <v>161432.24669999999</v>
      </c>
      <c r="AC151" s="28">
        <f t="shared" si="62"/>
        <v>346564.50869999995</v>
      </c>
      <c r="AD151" s="28">
        <f t="shared" si="62"/>
        <v>522481.12839999999</v>
      </c>
      <c r="AF151" s="28">
        <f t="shared" si="52"/>
        <v>3581450.2242000001</v>
      </c>
      <c r="AG151" s="28">
        <f t="shared" si="52"/>
        <v>3755290.3589999997</v>
      </c>
      <c r="AH151" s="28">
        <f t="shared" si="52"/>
        <v>2491363.1834</v>
      </c>
      <c r="AJ151" s="28">
        <f t="shared" si="55"/>
        <v>355256.83799999999</v>
      </c>
      <c r="AK151" s="28">
        <f t="shared" si="55"/>
        <v>474368.02199999994</v>
      </c>
      <c r="AL151" s="28">
        <f t="shared" si="55"/>
        <v>738938.79066666658</v>
      </c>
      <c r="AN151" s="28">
        <f t="shared" si="63"/>
        <v>3581450.2242000001</v>
      </c>
      <c r="AO151" s="28">
        <f t="shared" si="63"/>
        <v>3755290.3589999997</v>
      </c>
      <c r="AP151" s="28">
        <f t="shared" si="63"/>
        <v>2491363.1834</v>
      </c>
      <c r="AR151" s="31"/>
      <c r="AS151" s="31"/>
      <c r="AT151" s="31"/>
      <c r="AV151" s="31"/>
      <c r="AW151" s="31"/>
      <c r="AX151" s="31"/>
      <c r="AZ151" s="32">
        <f t="shared" si="53"/>
        <v>-193824.5913</v>
      </c>
      <c r="BA151" s="32">
        <f t="shared" si="53"/>
        <v>-127803.51329999999</v>
      </c>
      <c r="BB151" s="32">
        <f t="shared" si="53"/>
        <v>-216457.66226666659</v>
      </c>
      <c r="BD151" s="32">
        <f t="shared" si="54"/>
        <v>-1923471.3482999997</v>
      </c>
      <c r="BE151" s="32">
        <f t="shared" si="54"/>
        <v>-5046469.5418999996</v>
      </c>
      <c r="BF151" s="32">
        <f t="shared" si="54"/>
        <v>-5891900.6593999993</v>
      </c>
      <c r="BG151" s="33"/>
      <c r="BH151" s="32">
        <f t="shared" si="64"/>
        <v>-2117295.9395999997</v>
      </c>
      <c r="BI151" s="32">
        <f t="shared" si="64"/>
        <v>-5174273.0551999994</v>
      </c>
      <c r="BJ151" s="32">
        <f t="shared" si="64"/>
        <v>-6108358.3216666663</v>
      </c>
      <c r="BL151" s="32">
        <f t="shared" si="65"/>
        <v>-211587.4332</v>
      </c>
      <c r="BM151" s="32">
        <f t="shared" si="65"/>
        <v>-151521.91440000001</v>
      </c>
      <c r="BN151" s="32">
        <f t="shared" si="65"/>
        <v>-253404.6018</v>
      </c>
      <c r="BP151" s="32">
        <f t="shared" si="66"/>
        <v>-1923471.3482999997</v>
      </c>
      <c r="BQ151" s="32">
        <f t="shared" si="66"/>
        <v>-5046469.5418999996</v>
      </c>
      <c r="BR151" s="32">
        <f t="shared" si="66"/>
        <v>-5891900.6593999993</v>
      </c>
      <c r="BT151" s="32">
        <f t="shared" si="67"/>
        <v>-2135058.7814999996</v>
      </c>
      <c r="BU151" s="32">
        <f t="shared" si="67"/>
        <v>-5197991.4562999997</v>
      </c>
      <c r="BV151" s="32">
        <f t="shared" si="67"/>
        <v>-6145305.2611999996</v>
      </c>
      <c r="BX151" s="3">
        <v>0</v>
      </c>
      <c r="BY151" s="3">
        <v>0</v>
      </c>
      <c r="BZ151" s="3">
        <v>0</v>
      </c>
    </row>
    <row r="152" spans="1:78" x14ac:dyDescent="0.2">
      <c r="A152" s="207"/>
      <c r="B152" s="207"/>
      <c r="C152" s="34" t="s">
        <v>184</v>
      </c>
      <c r="D152" s="25">
        <v>440899</v>
      </c>
      <c r="E152" s="25">
        <v>453437</v>
      </c>
      <c r="F152" s="25">
        <v>783358</v>
      </c>
      <c r="G152" s="26"/>
      <c r="H152" s="27">
        <v>0</v>
      </c>
      <c r="I152" s="27">
        <v>0</v>
      </c>
      <c r="J152" s="25">
        <v>479722</v>
      </c>
      <c r="K152" s="26"/>
      <c r="L152" s="28">
        <f t="shared" si="70"/>
        <v>3197884.5368999997</v>
      </c>
      <c r="M152" s="28">
        <f t="shared" si="70"/>
        <v>3722672.4262999995</v>
      </c>
      <c r="N152" s="28">
        <f t="shared" si="70"/>
        <v>7559561.3716000002</v>
      </c>
      <c r="P152" s="28">
        <f t="shared" si="71"/>
        <v>0</v>
      </c>
      <c r="Q152" s="28">
        <f t="shared" si="71"/>
        <v>0</v>
      </c>
      <c r="R152" s="28">
        <f t="shared" si="71"/>
        <v>4629413.2444000002</v>
      </c>
      <c r="T152" s="29">
        <v>358421</v>
      </c>
      <c r="U152" s="29">
        <v>360295</v>
      </c>
      <c r="V152" s="29">
        <v>274575</v>
      </c>
      <c r="X152" s="54">
        <v>4444500</v>
      </c>
      <c r="Y152" s="54">
        <v>7935881</v>
      </c>
      <c r="Z152" s="54">
        <v>8026551</v>
      </c>
      <c r="AB152" s="28">
        <f t="shared" si="62"/>
        <v>2599663.3550999998</v>
      </c>
      <c r="AC152" s="28">
        <f t="shared" si="62"/>
        <v>2957985.9204999995</v>
      </c>
      <c r="AD152" s="28">
        <f t="shared" si="62"/>
        <v>2649703.665</v>
      </c>
      <c r="AF152" s="28">
        <f t="shared" si="52"/>
        <v>32236402.949999999</v>
      </c>
      <c r="AG152" s="28">
        <f t="shared" si="52"/>
        <v>65152789.421899997</v>
      </c>
      <c r="AH152" s="28">
        <f t="shared" si="52"/>
        <v>77457822.460199997</v>
      </c>
      <c r="AJ152" s="28">
        <f t="shared" si="55"/>
        <v>3045604.3208571426</v>
      </c>
      <c r="AK152" s="28">
        <f t="shared" si="55"/>
        <v>3545402.3107619039</v>
      </c>
      <c r="AL152" s="28">
        <f t="shared" si="55"/>
        <v>7199582.2586666662</v>
      </c>
      <c r="AN152" s="28">
        <f t="shared" si="63"/>
        <v>32236402.949999999</v>
      </c>
      <c r="AO152" s="28">
        <f t="shared" si="63"/>
        <v>65152789.421899997</v>
      </c>
      <c r="AP152" s="28">
        <f t="shared" si="63"/>
        <v>77457822.460199997</v>
      </c>
      <c r="AR152" s="31"/>
      <c r="AS152" s="31"/>
      <c r="AT152" s="31"/>
      <c r="AV152" s="31"/>
      <c r="AW152" s="31"/>
      <c r="AX152" s="31"/>
      <c r="AZ152" s="32">
        <f t="shared" si="53"/>
        <v>-445940.96575714275</v>
      </c>
      <c r="BA152" s="32">
        <f t="shared" si="53"/>
        <v>-587416.39026190434</v>
      </c>
      <c r="BB152" s="32">
        <f t="shared" si="53"/>
        <v>-4549878.5936666662</v>
      </c>
      <c r="BD152" s="32">
        <f t="shared" si="54"/>
        <v>32236402.949999999</v>
      </c>
      <c r="BE152" s="32">
        <f t="shared" si="54"/>
        <v>65152789.421899997</v>
      </c>
      <c r="BF152" s="32">
        <f t="shared" si="54"/>
        <v>72828409.215800002</v>
      </c>
      <c r="BG152" s="33"/>
      <c r="BH152" s="32">
        <f t="shared" si="64"/>
        <v>31790461.984242857</v>
      </c>
      <c r="BI152" s="32">
        <f t="shared" si="64"/>
        <v>64565373.031638093</v>
      </c>
      <c r="BJ152" s="32">
        <f t="shared" si="64"/>
        <v>68278530.62213333</v>
      </c>
      <c r="BL152" s="32">
        <f t="shared" si="65"/>
        <v>-598221.1817999999</v>
      </c>
      <c r="BM152" s="32">
        <f t="shared" si="65"/>
        <v>-764686.50579999993</v>
      </c>
      <c r="BN152" s="32">
        <f t="shared" si="65"/>
        <v>-4909857.7066000002</v>
      </c>
      <c r="BP152" s="32">
        <f t="shared" si="66"/>
        <v>32236402.949999999</v>
      </c>
      <c r="BQ152" s="32">
        <f t="shared" si="66"/>
        <v>65152789.421899997</v>
      </c>
      <c r="BR152" s="32">
        <f t="shared" si="66"/>
        <v>72828409.215800002</v>
      </c>
      <c r="BT152" s="32">
        <f t="shared" si="67"/>
        <v>31638181.768199999</v>
      </c>
      <c r="BU152" s="32">
        <f t="shared" si="67"/>
        <v>64388102.916099995</v>
      </c>
      <c r="BV152" s="32">
        <f t="shared" si="67"/>
        <v>67918551.509200007</v>
      </c>
      <c r="BX152" s="3">
        <v>0</v>
      </c>
      <c r="BY152" s="3">
        <v>0</v>
      </c>
      <c r="BZ152" s="3">
        <v>0</v>
      </c>
    </row>
    <row r="153" spans="1:78" x14ac:dyDescent="0.2">
      <c r="A153" s="207"/>
      <c r="B153" s="207"/>
      <c r="C153" s="34" t="s">
        <v>185</v>
      </c>
      <c r="D153" s="35">
        <v>-9999999</v>
      </c>
      <c r="E153" s="35">
        <v>-9999999</v>
      </c>
      <c r="F153" s="35">
        <v>-9999999</v>
      </c>
      <c r="G153" s="26"/>
      <c r="H153" s="35">
        <v>-9999999</v>
      </c>
      <c r="I153" s="35">
        <v>-9999999</v>
      </c>
      <c r="J153" s="35">
        <v>-9999999</v>
      </c>
      <c r="K153" s="26"/>
      <c r="L153" s="28">
        <f t="shared" ref="L153:N154" si="72">+AB153</f>
        <v>40283.717400000001</v>
      </c>
      <c r="M153" s="28">
        <f t="shared" si="72"/>
        <v>55498.923999999992</v>
      </c>
      <c r="N153" s="28">
        <f t="shared" si="72"/>
        <v>12940.9182</v>
      </c>
      <c r="P153" s="28">
        <f t="shared" ref="P153:R154" si="73">+AF153</f>
        <v>10393.692300000001</v>
      </c>
      <c r="Q153" s="28">
        <f t="shared" si="73"/>
        <v>8070.3316999999997</v>
      </c>
      <c r="R153" s="28">
        <f t="shared" si="73"/>
        <v>2412.5500000000002</v>
      </c>
      <c r="T153" s="29">
        <v>5554</v>
      </c>
      <c r="U153" s="29">
        <v>6760</v>
      </c>
      <c r="V153" s="29">
        <v>1341</v>
      </c>
      <c r="X153" s="54">
        <v>1433</v>
      </c>
      <c r="Y153" s="54">
        <v>983</v>
      </c>
      <c r="Z153" s="54">
        <v>250</v>
      </c>
      <c r="AB153" s="28">
        <f t="shared" si="62"/>
        <v>40283.717400000001</v>
      </c>
      <c r="AC153" s="28">
        <f t="shared" si="62"/>
        <v>55498.923999999992</v>
      </c>
      <c r="AD153" s="28">
        <f t="shared" si="62"/>
        <v>12940.9182</v>
      </c>
      <c r="AF153" s="28">
        <f t="shared" ref="AF153:AH216" si="74">+X153*AF$5</f>
        <v>10393.692300000001</v>
      </c>
      <c r="AG153" s="28">
        <f t="shared" si="74"/>
        <v>8070.3316999999997</v>
      </c>
      <c r="AH153" s="28">
        <f t="shared" si="74"/>
        <v>2412.5500000000002</v>
      </c>
      <c r="AJ153" s="28">
        <f t="shared" si="55"/>
        <v>38365.445142857141</v>
      </c>
      <c r="AK153" s="28">
        <f t="shared" si="55"/>
        <v>52856.118095238082</v>
      </c>
      <c r="AL153" s="28">
        <f t="shared" si="55"/>
        <v>12324.683999999999</v>
      </c>
      <c r="AN153" s="28">
        <f t="shared" si="63"/>
        <v>10393.692300000001</v>
      </c>
      <c r="AO153" s="28">
        <f t="shared" si="63"/>
        <v>8070.3316999999997</v>
      </c>
      <c r="AP153" s="28">
        <f t="shared" si="63"/>
        <v>2412.5500000000002</v>
      </c>
      <c r="AR153" s="31"/>
      <c r="AS153" s="31"/>
      <c r="AT153" s="31"/>
      <c r="AV153" s="31"/>
      <c r="AW153" s="31"/>
      <c r="AX153" s="31"/>
      <c r="AZ153" s="32">
        <f t="shared" si="53"/>
        <v>0</v>
      </c>
      <c r="BA153" s="32">
        <f t="shared" si="53"/>
        <v>0</v>
      </c>
      <c r="BB153" s="32">
        <f t="shared" si="53"/>
        <v>0</v>
      </c>
      <c r="BD153" s="32">
        <f t="shared" si="54"/>
        <v>0</v>
      </c>
      <c r="BE153" s="32">
        <f t="shared" si="54"/>
        <v>0</v>
      </c>
      <c r="BF153" s="32">
        <f t="shared" si="54"/>
        <v>0</v>
      </c>
      <c r="BG153" s="33"/>
      <c r="BH153" s="32">
        <f t="shared" si="64"/>
        <v>0</v>
      </c>
      <c r="BI153" s="32">
        <f t="shared" si="64"/>
        <v>0</v>
      </c>
      <c r="BJ153" s="32">
        <f t="shared" si="64"/>
        <v>0</v>
      </c>
      <c r="BL153" s="32">
        <f t="shared" si="65"/>
        <v>0</v>
      </c>
      <c r="BM153" s="32">
        <f t="shared" si="65"/>
        <v>0</v>
      </c>
      <c r="BN153" s="32">
        <f t="shared" si="65"/>
        <v>0</v>
      </c>
      <c r="BP153" s="32">
        <f t="shared" si="66"/>
        <v>0</v>
      </c>
      <c r="BQ153" s="32">
        <f t="shared" si="66"/>
        <v>0</v>
      </c>
      <c r="BR153" s="32">
        <f t="shared" si="66"/>
        <v>0</v>
      </c>
      <c r="BT153" s="32">
        <f t="shared" si="67"/>
        <v>0</v>
      </c>
      <c r="BU153" s="32">
        <f t="shared" si="67"/>
        <v>0</v>
      </c>
      <c r="BV153" s="32">
        <f t="shared" si="67"/>
        <v>0</v>
      </c>
      <c r="BX153" s="3">
        <v>0</v>
      </c>
      <c r="BY153" s="3">
        <v>0</v>
      </c>
      <c r="BZ153" s="3">
        <v>0</v>
      </c>
    </row>
    <row r="154" spans="1:78" x14ac:dyDescent="0.2">
      <c r="A154" s="207"/>
      <c r="B154" s="207"/>
      <c r="C154" s="34" t="s">
        <v>186</v>
      </c>
      <c r="D154" s="35">
        <v>-9999999</v>
      </c>
      <c r="E154" s="35">
        <v>-9999999</v>
      </c>
      <c r="F154" s="35">
        <v>-9999999</v>
      </c>
      <c r="G154" s="26"/>
      <c r="H154" s="35">
        <v>-9999999</v>
      </c>
      <c r="I154" s="35">
        <v>-9999999</v>
      </c>
      <c r="J154" s="35">
        <v>-9999999</v>
      </c>
      <c r="K154" s="26"/>
      <c r="L154" s="28">
        <f t="shared" si="72"/>
        <v>6950196.0378</v>
      </c>
      <c r="M154" s="28">
        <f t="shared" si="72"/>
        <v>8500612.5589999985</v>
      </c>
      <c r="N154" s="28">
        <f t="shared" si="72"/>
        <v>11711299.3662</v>
      </c>
      <c r="P154" s="28">
        <f t="shared" si="73"/>
        <v>6881306.0939999996</v>
      </c>
      <c r="Q154" s="28">
        <f t="shared" si="73"/>
        <v>8855493.6963999998</v>
      </c>
      <c r="R154" s="28">
        <f t="shared" si="73"/>
        <v>9217031.4726</v>
      </c>
      <c r="T154" s="29">
        <v>958238</v>
      </c>
      <c r="U154" s="29">
        <v>1035410</v>
      </c>
      <c r="V154" s="29">
        <v>1213581</v>
      </c>
      <c r="X154" s="54">
        <v>948740</v>
      </c>
      <c r="Y154" s="54">
        <v>1078636</v>
      </c>
      <c r="Z154" s="54">
        <v>955113</v>
      </c>
      <c r="AB154" s="28">
        <f t="shared" si="62"/>
        <v>6950196.0378</v>
      </c>
      <c r="AC154" s="28">
        <f t="shared" si="62"/>
        <v>8500612.5589999985</v>
      </c>
      <c r="AD154" s="28">
        <f t="shared" si="62"/>
        <v>11711299.3662</v>
      </c>
      <c r="AF154" s="28">
        <f t="shared" si="74"/>
        <v>6881306.0939999996</v>
      </c>
      <c r="AG154" s="28">
        <f t="shared" si="74"/>
        <v>8855493.6963999998</v>
      </c>
      <c r="AH154" s="28">
        <f t="shared" si="74"/>
        <v>9217031.4726</v>
      </c>
      <c r="AJ154" s="28">
        <f t="shared" si="55"/>
        <v>6619234.3217142858</v>
      </c>
      <c r="AK154" s="28">
        <f t="shared" si="55"/>
        <v>8095821.4847619031</v>
      </c>
      <c r="AL154" s="28">
        <f t="shared" si="55"/>
        <v>11153618.444</v>
      </c>
      <c r="AN154" s="28">
        <f t="shared" si="63"/>
        <v>6881306.0939999996</v>
      </c>
      <c r="AO154" s="28">
        <f t="shared" si="63"/>
        <v>8855493.6963999998</v>
      </c>
      <c r="AP154" s="28">
        <f t="shared" si="63"/>
        <v>9217031.4726</v>
      </c>
      <c r="AR154" s="31"/>
      <c r="AS154" s="31"/>
      <c r="AT154" s="31"/>
      <c r="AV154" s="31"/>
      <c r="AW154" s="31"/>
      <c r="AX154" s="31"/>
      <c r="AZ154" s="32">
        <f t="shared" ref="AZ154:BB217" si="75">IF(BL154=0,0,AB154-AJ154)</f>
        <v>0</v>
      </c>
      <c r="BA154" s="32">
        <f t="shared" si="75"/>
        <v>0</v>
      </c>
      <c r="BB154" s="32">
        <f t="shared" si="75"/>
        <v>0</v>
      </c>
      <c r="BD154" s="32">
        <f t="shared" si="54"/>
        <v>0</v>
      </c>
      <c r="BE154" s="32">
        <f t="shared" si="54"/>
        <v>0</v>
      </c>
      <c r="BF154" s="32">
        <f t="shared" si="54"/>
        <v>0</v>
      </c>
      <c r="BG154" s="33"/>
      <c r="BH154" s="32">
        <f t="shared" si="64"/>
        <v>0</v>
      </c>
      <c r="BI154" s="32">
        <f t="shared" si="64"/>
        <v>0</v>
      </c>
      <c r="BJ154" s="32">
        <f t="shared" si="64"/>
        <v>0</v>
      </c>
      <c r="BL154" s="32">
        <f t="shared" si="65"/>
        <v>0</v>
      </c>
      <c r="BM154" s="32">
        <f t="shared" si="65"/>
        <v>0</v>
      </c>
      <c r="BN154" s="32">
        <f t="shared" si="65"/>
        <v>0</v>
      </c>
      <c r="BP154" s="32">
        <f t="shared" si="66"/>
        <v>0</v>
      </c>
      <c r="BQ154" s="32">
        <f t="shared" si="66"/>
        <v>0</v>
      </c>
      <c r="BR154" s="32">
        <f t="shared" si="66"/>
        <v>0</v>
      </c>
      <c r="BT154" s="32">
        <f t="shared" si="67"/>
        <v>0</v>
      </c>
      <c r="BU154" s="32">
        <f t="shared" si="67"/>
        <v>0</v>
      </c>
      <c r="BV154" s="32">
        <f t="shared" si="67"/>
        <v>0</v>
      </c>
      <c r="BX154" s="3">
        <v>0</v>
      </c>
      <c r="BY154" s="3">
        <v>0</v>
      </c>
      <c r="BZ154" s="3">
        <v>0</v>
      </c>
    </row>
    <row r="155" spans="1:78" x14ac:dyDescent="0.2">
      <c r="A155" s="207"/>
      <c r="B155" s="208"/>
      <c r="C155" s="40" t="s">
        <v>187</v>
      </c>
      <c r="D155" s="25">
        <v>78574</v>
      </c>
      <c r="E155" s="25">
        <v>86376</v>
      </c>
      <c r="F155" s="25">
        <v>111636</v>
      </c>
      <c r="G155" s="26"/>
      <c r="H155" s="27">
        <v>527</v>
      </c>
      <c r="I155" s="25">
        <v>111285</v>
      </c>
      <c r="J155" s="25">
        <v>51936</v>
      </c>
      <c r="K155" s="26"/>
      <c r="L155" s="28">
        <f>+D155*L$5</f>
        <v>569905.07940000005</v>
      </c>
      <c r="M155" s="28">
        <f>+E155*M$5</f>
        <v>709138.32239999995</v>
      </c>
      <c r="N155" s="28">
        <f>+F155*N$5</f>
        <v>1077309.7272000001</v>
      </c>
      <c r="P155" s="28">
        <f>+H155*P$5</f>
        <v>3822.3836999999999</v>
      </c>
      <c r="Q155" s="28">
        <f>+I155*Q$5</f>
        <v>913638.72149999987</v>
      </c>
      <c r="R155" s="28">
        <f>+J155*R$5</f>
        <v>501192.78720000002</v>
      </c>
      <c r="T155" s="29">
        <v>37577</v>
      </c>
      <c r="U155" s="29">
        <v>60384</v>
      </c>
      <c r="V155" s="29">
        <v>86101</v>
      </c>
      <c r="X155" s="54">
        <v>117479</v>
      </c>
      <c r="Y155" s="54">
        <v>7</v>
      </c>
      <c r="Z155" s="54">
        <v>154802</v>
      </c>
      <c r="AA155" s="36"/>
      <c r="AB155" s="28">
        <f t="shared" si="62"/>
        <v>272549.73869999999</v>
      </c>
      <c r="AC155" s="28">
        <f t="shared" si="62"/>
        <v>495746.60159999994</v>
      </c>
      <c r="AD155" s="28">
        <f t="shared" si="62"/>
        <v>830891.8702</v>
      </c>
      <c r="AF155" s="28">
        <f t="shared" si="74"/>
        <v>852086.93489999999</v>
      </c>
      <c r="AG155" s="28">
        <f t="shared" si="74"/>
        <v>57.469299999999997</v>
      </c>
      <c r="AH155" s="28">
        <f t="shared" si="74"/>
        <v>1493870.2604</v>
      </c>
      <c r="AJ155" s="28">
        <f t="shared" si="55"/>
        <v>542766.74228571425</v>
      </c>
      <c r="AK155" s="28">
        <f t="shared" si="55"/>
        <v>675369.83085714281</v>
      </c>
      <c r="AL155" s="28">
        <f t="shared" si="55"/>
        <v>1026009.2640000001</v>
      </c>
      <c r="AN155" s="28">
        <f t="shared" si="63"/>
        <v>852086.93489999999</v>
      </c>
      <c r="AO155" s="28">
        <f t="shared" si="63"/>
        <v>57.469299999999997</v>
      </c>
      <c r="AP155" s="28">
        <f t="shared" si="63"/>
        <v>1493870.2604</v>
      </c>
      <c r="AR155" s="31"/>
      <c r="AS155" s="31"/>
      <c r="AT155" s="31"/>
      <c r="AV155" s="31"/>
      <c r="AW155" s="31"/>
      <c r="AX155" s="31"/>
      <c r="AZ155" s="32">
        <f t="shared" si="75"/>
        <v>-270217.00358571426</v>
      </c>
      <c r="BA155" s="32">
        <f t="shared" si="75"/>
        <v>-179623.22925714287</v>
      </c>
      <c r="BB155" s="32">
        <f t="shared" si="75"/>
        <v>-195117.39380000008</v>
      </c>
      <c r="BD155" s="32">
        <f t="shared" si="54"/>
        <v>848264.55119999999</v>
      </c>
      <c r="BE155" s="32">
        <f t="shared" si="54"/>
        <v>-913581.25219999987</v>
      </c>
      <c r="BF155" s="32">
        <f t="shared" si="54"/>
        <v>992677.47320000001</v>
      </c>
      <c r="BG155" s="33"/>
      <c r="BH155" s="32">
        <f t="shared" si="64"/>
        <v>578047.54761428572</v>
      </c>
      <c r="BI155" s="32">
        <f t="shared" si="64"/>
        <v>-1093204.4814571426</v>
      </c>
      <c r="BJ155" s="32">
        <f t="shared" si="64"/>
        <v>797560.07939999993</v>
      </c>
      <c r="BL155" s="32">
        <f t="shared" si="65"/>
        <v>-297355.34070000006</v>
      </c>
      <c r="BM155" s="32">
        <f t="shared" si="65"/>
        <v>-213391.72080000001</v>
      </c>
      <c r="BN155" s="32">
        <f t="shared" si="65"/>
        <v>-246417.85700000008</v>
      </c>
      <c r="BP155" s="32">
        <f t="shared" si="66"/>
        <v>848264.55119999999</v>
      </c>
      <c r="BQ155" s="32">
        <f t="shared" si="66"/>
        <v>-913581.25219999987</v>
      </c>
      <c r="BR155" s="32">
        <f t="shared" si="66"/>
        <v>992677.47320000001</v>
      </c>
      <c r="BT155" s="32">
        <f t="shared" si="67"/>
        <v>550909.21049999993</v>
      </c>
      <c r="BU155" s="32">
        <f t="shared" si="67"/>
        <v>-1126972.9729999998</v>
      </c>
      <c r="BV155" s="32">
        <f t="shared" si="67"/>
        <v>746259.61619999993</v>
      </c>
      <c r="BX155" s="3">
        <v>0</v>
      </c>
      <c r="BY155" s="3">
        <v>0</v>
      </c>
      <c r="BZ155" s="3">
        <v>0</v>
      </c>
    </row>
    <row r="156" spans="1:78" x14ac:dyDescent="0.2">
      <c r="A156" s="207"/>
      <c r="B156" s="207" t="s">
        <v>188</v>
      </c>
      <c r="C156" s="34" t="s">
        <v>189</v>
      </c>
      <c r="D156" s="60">
        <v>79048</v>
      </c>
      <c r="E156" s="35">
        <v>-9999999</v>
      </c>
      <c r="F156" s="35">
        <v>-9999999</v>
      </c>
      <c r="G156" s="26"/>
      <c r="H156" s="25">
        <v>65226</v>
      </c>
      <c r="I156" s="35">
        <v>-9999999</v>
      </c>
      <c r="J156" s="35">
        <v>-9999999</v>
      </c>
      <c r="K156" s="26"/>
      <c r="L156" s="28">
        <f t="shared" ref="L156:M182" si="76">+D156*L$5</f>
        <v>573343.04879999999</v>
      </c>
      <c r="M156" s="28">
        <f>+AC156</f>
        <v>322049.74729999999</v>
      </c>
      <c r="N156" s="28">
        <f>+AD156</f>
        <v>403291.50819999998</v>
      </c>
      <c r="P156" s="28">
        <f t="shared" ref="P156:Q175" si="77">+H156*P$5</f>
        <v>473090.70059999998</v>
      </c>
      <c r="Q156" s="28">
        <f>+AG156</f>
        <v>600012.33159999992</v>
      </c>
      <c r="R156" s="28">
        <f>+AH156</f>
        <v>676025.46059999999</v>
      </c>
      <c r="T156" s="29">
        <v>35950</v>
      </c>
      <c r="U156" s="29">
        <v>39227</v>
      </c>
      <c r="V156" s="29">
        <v>41791</v>
      </c>
      <c r="X156" s="54">
        <v>70346</v>
      </c>
      <c r="Y156" s="54">
        <v>73084</v>
      </c>
      <c r="Z156" s="54">
        <v>70053</v>
      </c>
      <c r="AB156" s="28">
        <f t="shared" si="62"/>
        <v>260748.94500000001</v>
      </c>
      <c r="AC156" s="28">
        <f t="shared" si="62"/>
        <v>322049.74729999999</v>
      </c>
      <c r="AD156" s="28">
        <f t="shared" si="62"/>
        <v>403291.50819999998</v>
      </c>
      <c r="AF156" s="28">
        <f t="shared" si="74"/>
        <v>510226.57260000001</v>
      </c>
      <c r="AG156" s="28">
        <f t="shared" si="74"/>
        <v>600012.33159999992</v>
      </c>
      <c r="AH156" s="28">
        <f t="shared" si="74"/>
        <v>676025.46059999999</v>
      </c>
      <c r="AJ156" s="28">
        <f t="shared" si="55"/>
        <v>546040.99885714287</v>
      </c>
      <c r="AK156" s="28">
        <f t="shared" si="55"/>
        <v>306714.04504761903</v>
      </c>
      <c r="AL156" s="28">
        <f t="shared" si="55"/>
        <v>384087.15066666662</v>
      </c>
      <c r="AN156" s="28">
        <f t="shared" si="63"/>
        <v>510226.57260000001</v>
      </c>
      <c r="AO156" s="28">
        <f t="shared" si="63"/>
        <v>600012.33159999992</v>
      </c>
      <c r="AP156" s="28">
        <f t="shared" si="63"/>
        <v>676025.46059999999</v>
      </c>
      <c r="AR156" s="31"/>
      <c r="AS156" s="31"/>
      <c r="AT156" s="31"/>
      <c r="AV156" s="31"/>
      <c r="AW156" s="31"/>
      <c r="AX156" s="31"/>
      <c r="AZ156" s="32">
        <f t="shared" si="75"/>
        <v>-285292.05385714286</v>
      </c>
      <c r="BA156" s="32">
        <f t="shared" si="75"/>
        <v>0</v>
      </c>
      <c r="BB156" s="32">
        <f t="shared" si="75"/>
        <v>0</v>
      </c>
      <c r="BD156" s="32">
        <f t="shared" ref="BD156:BF219" si="78">IF(BP156=0,0,AN156-P156)</f>
        <v>37135.872000000032</v>
      </c>
      <c r="BE156" s="32">
        <f t="shared" si="78"/>
        <v>0</v>
      </c>
      <c r="BF156" s="32">
        <f t="shared" si="78"/>
        <v>0</v>
      </c>
      <c r="BG156" s="33"/>
      <c r="BH156" s="32">
        <f t="shared" si="64"/>
        <v>-248156.18185714283</v>
      </c>
      <c r="BI156" s="32">
        <f t="shared" si="64"/>
        <v>0</v>
      </c>
      <c r="BJ156" s="32">
        <f t="shared" si="64"/>
        <v>0</v>
      </c>
      <c r="BL156" s="32">
        <f t="shared" si="65"/>
        <v>-312594.10379999998</v>
      </c>
      <c r="BM156" s="32">
        <f t="shared" si="65"/>
        <v>0</v>
      </c>
      <c r="BN156" s="32">
        <f t="shared" si="65"/>
        <v>0</v>
      </c>
      <c r="BP156" s="32">
        <f t="shared" si="66"/>
        <v>37135.872000000032</v>
      </c>
      <c r="BQ156" s="32">
        <f t="shared" si="66"/>
        <v>0</v>
      </c>
      <c r="BR156" s="32">
        <f t="shared" si="66"/>
        <v>0</v>
      </c>
      <c r="BT156" s="32">
        <f t="shared" si="67"/>
        <v>-275458.23179999995</v>
      </c>
      <c r="BU156" s="32">
        <f t="shared" si="67"/>
        <v>0</v>
      </c>
      <c r="BV156" s="32">
        <f t="shared" si="67"/>
        <v>0</v>
      </c>
      <c r="BX156" s="3">
        <v>0</v>
      </c>
      <c r="BY156" s="3">
        <v>0</v>
      </c>
      <c r="BZ156" s="3">
        <v>0</v>
      </c>
    </row>
    <row r="157" spans="1:78" x14ac:dyDescent="0.2">
      <c r="A157" s="207"/>
      <c r="B157" s="207"/>
      <c r="C157" s="34" t="s">
        <v>190</v>
      </c>
      <c r="D157" s="31">
        <v>419</v>
      </c>
      <c r="E157" s="35">
        <v>-9999999</v>
      </c>
      <c r="F157" s="35">
        <v>-9999999</v>
      </c>
      <c r="G157" s="26"/>
      <c r="H157" s="31">
        <v>0</v>
      </c>
      <c r="I157" s="35">
        <v>-9999999</v>
      </c>
      <c r="J157" s="35">
        <v>-9999999</v>
      </c>
      <c r="K157" s="26"/>
      <c r="L157" s="28">
        <f t="shared" si="76"/>
        <v>3039.0488999999998</v>
      </c>
      <c r="M157" s="28">
        <f>+AC157</f>
        <v>131.35839999999999</v>
      </c>
      <c r="N157" s="28">
        <f>+AD157</f>
        <v>0</v>
      </c>
      <c r="P157" s="28">
        <f t="shared" si="77"/>
        <v>0</v>
      </c>
      <c r="Q157" s="28">
        <f>+AG157</f>
        <v>0</v>
      </c>
      <c r="R157" s="28">
        <f>+AH157</f>
        <v>125.4526</v>
      </c>
      <c r="T157" s="29">
        <v>15</v>
      </c>
      <c r="U157" s="29">
        <v>16</v>
      </c>
      <c r="V157" s="29">
        <v>0</v>
      </c>
      <c r="X157" s="54">
        <v>25</v>
      </c>
      <c r="Y157" s="54">
        <v>0</v>
      </c>
      <c r="Z157" s="54">
        <v>13</v>
      </c>
      <c r="AB157" s="28">
        <f t="shared" si="62"/>
        <v>108.79649999999999</v>
      </c>
      <c r="AC157" s="28">
        <f t="shared" si="62"/>
        <v>131.35839999999999</v>
      </c>
      <c r="AD157" s="28">
        <f t="shared" si="62"/>
        <v>0</v>
      </c>
      <c r="AF157" s="28">
        <f t="shared" si="74"/>
        <v>181.32749999999999</v>
      </c>
      <c r="AG157" s="28">
        <f t="shared" si="74"/>
        <v>0</v>
      </c>
      <c r="AH157" s="28">
        <f t="shared" si="74"/>
        <v>125.4526</v>
      </c>
      <c r="AJ157" s="28">
        <f t="shared" si="55"/>
        <v>2894.3322857142853</v>
      </c>
      <c r="AK157" s="28">
        <f t="shared" si="55"/>
        <v>125.10323809523808</v>
      </c>
      <c r="AL157" s="28">
        <f t="shared" si="55"/>
        <v>0</v>
      </c>
      <c r="AN157" s="28">
        <f t="shared" si="63"/>
        <v>181.32749999999999</v>
      </c>
      <c r="AO157" s="28">
        <f t="shared" si="63"/>
        <v>0</v>
      </c>
      <c r="AP157" s="28">
        <f t="shared" si="63"/>
        <v>125.4526</v>
      </c>
      <c r="AR157" s="31"/>
      <c r="AS157" s="31"/>
      <c r="AT157" s="31"/>
      <c r="AV157" s="31"/>
      <c r="AW157" s="31"/>
      <c r="AX157" s="31"/>
      <c r="AZ157" s="32">
        <f t="shared" si="75"/>
        <v>-2785.5357857142853</v>
      </c>
      <c r="BA157" s="32">
        <f t="shared" si="75"/>
        <v>0</v>
      </c>
      <c r="BB157" s="32">
        <f t="shared" si="75"/>
        <v>0</v>
      </c>
      <c r="BD157" s="32">
        <f t="shared" si="78"/>
        <v>181.32749999999999</v>
      </c>
      <c r="BE157" s="32">
        <f t="shared" si="78"/>
        <v>0</v>
      </c>
      <c r="BF157" s="32">
        <f t="shared" si="78"/>
        <v>0</v>
      </c>
      <c r="BG157" s="33"/>
      <c r="BH157" s="32">
        <f t="shared" si="64"/>
        <v>-2604.2082857142855</v>
      </c>
      <c r="BI157" s="32">
        <f t="shared" si="64"/>
        <v>0</v>
      </c>
      <c r="BJ157" s="32">
        <f t="shared" si="64"/>
        <v>0</v>
      </c>
      <c r="BL157" s="32">
        <f t="shared" si="65"/>
        <v>-2930.2523999999999</v>
      </c>
      <c r="BM157" s="32">
        <f t="shared" si="65"/>
        <v>0</v>
      </c>
      <c r="BN157" s="32">
        <f t="shared" si="65"/>
        <v>0</v>
      </c>
      <c r="BP157" s="32">
        <f t="shared" si="66"/>
        <v>181.32749999999999</v>
      </c>
      <c r="BQ157" s="32">
        <f t="shared" si="66"/>
        <v>0</v>
      </c>
      <c r="BR157" s="32">
        <f t="shared" si="66"/>
        <v>0</v>
      </c>
      <c r="BT157" s="32">
        <f t="shared" si="67"/>
        <v>-2748.9249</v>
      </c>
      <c r="BU157" s="32">
        <f t="shared" si="67"/>
        <v>0</v>
      </c>
      <c r="BV157" s="32">
        <f t="shared" si="67"/>
        <v>0</v>
      </c>
      <c r="BX157" s="3">
        <v>0</v>
      </c>
      <c r="BY157" s="3">
        <v>0</v>
      </c>
      <c r="BZ157" s="3">
        <v>0</v>
      </c>
    </row>
    <row r="158" spans="1:78" x14ac:dyDescent="0.2">
      <c r="A158" s="207"/>
      <c r="B158" s="207"/>
      <c r="C158" s="34" t="s">
        <v>191</v>
      </c>
      <c r="D158" s="60">
        <v>9329231</v>
      </c>
      <c r="E158" s="60">
        <v>8034741</v>
      </c>
      <c r="F158" s="60">
        <v>7351755</v>
      </c>
      <c r="G158" s="8"/>
      <c r="H158" s="25">
        <v>4319584</v>
      </c>
      <c r="I158" s="25">
        <v>4973300</v>
      </c>
      <c r="J158" s="25">
        <v>5742467</v>
      </c>
      <c r="L158" s="28">
        <f t="shared" si="76"/>
        <v>67665845.366099998</v>
      </c>
      <c r="M158" s="28">
        <f>+E158*M$5</f>
        <v>65964420.135899991</v>
      </c>
      <c r="N158" s="28">
        <f>+F158*N$5</f>
        <v>70945906.100999996</v>
      </c>
      <c r="P158" s="28">
        <f t="shared" si="77"/>
        <v>31330374.7104</v>
      </c>
      <c r="Q158" s="28">
        <f>+I158*Q$5</f>
        <v>40830295.669999994</v>
      </c>
      <c r="R158" s="28">
        <f>+J158*R$5</f>
        <v>55415955.043399997</v>
      </c>
      <c r="T158" s="29">
        <v>3373479</v>
      </c>
      <c r="U158" s="29">
        <v>3717883</v>
      </c>
      <c r="V158" s="29">
        <v>2998302</v>
      </c>
      <c r="X158" s="54">
        <v>4014773</v>
      </c>
      <c r="Y158" s="54">
        <v>4592429</v>
      </c>
      <c r="Z158" s="54">
        <v>5377017</v>
      </c>
      <c r="AB158" s="28">
        <f t="shared" si="62"/>
        <v>24468180.534899998</v>
      </c>
      <c r="AC158" s="28">
        <f t="shared" si="62"/>
        <v>30523447.641699996</v>
      </c>
      <c r="AD158" s="28">
        <f t="shared" si="62"/>
        <v>28934213.9604</v>
      </c>
      <c r="AF158" s="28">
        <f t="shared" si="74"/>
        <v>29119550.046299998</v>
      </c>
      <c r="AG158" s="28">
        <f t="shared" si="74"/>
        <v>37703382.847099997</v>
      </c>
      <c r="AH158" s="28">
        <f t="shared" si="74"/>
        <v>51889289.453400001</v>
      </c>
      <c r="AJ158" s="28">
        <f t="shared" si="55"/>
        <v>64443662.253428563</v>
      </c>
      <c r="AK158" s="28">
        <f t="shared" si="55"/>
        <v>62823257.2722857</v>
      </c>
      <c r="AL158" s="28">
        <f t="shared" si="55"/>
        <v>67567529.61999999</v>
      </c>
      <c r="AN158" s="28">
        <f t="shared" si="63"/>
        <v>29119550.046299998</v>
      </c>
      <c r="AO158" s="28">
        <f t="shared" si="63"/>
        <v>37703382.847099997</v>
      </c>
      <c r="AP158" s="28">
        <f t="shared" si="63"/>
        <v>51889289.453400001</v>
      </c>
      <c r="AR158" s="31"/>
      <c r="AS158" s="31"/>
      <c r="AT158" s="31"/>
      <c r="AV158" s="31"/>
      <c r="AW158" s="31"/>
      <c r="AX158" s="31"/>
      <c r="AZ158" s="32">
        <f t="shared" si="75"/>
        <v>-39975481.718528569</v>
      </c>
      <c r="BA158" s="32">
        <f t="shared" si="75"/>
        <v>-32299809.630585704</v>
      </c>
      <c r="BB158" s="32">
        <f t="shared" si="75"/>
        <v>-38633315.65959999</v>
      </c>
      <c r="BD158" s="32">
        <f t="shared" si="78"/>
        <v>-2210824.6641000025</v>
      </c>
      <c r="BE158" s="32">
        <f t="shared" si="78"/>
        <v>-3126912.8228999972</v>
      </c>
      <c r="BF158" s="32">
        <f t="shared" si="78"/>
        <v>-3526665.5899999961</v>
      </c>
      <c r="BG158" s="33"/>
      <c r="BH158" s="32">
        <f t="shared" si="64"/>
        <v>-42186306.382628575</v>
      </c>
      <c r="BI158" s="32">
        <f t="shared" si="64"/>
        <v>-35426722.453485698</v>
      </c>
      <c r="BJ158" s="32">
        <f t="shared" si="64"/>
        <v>-42159981.249599986</v>
      </c>
      <c r="BL158" s="32">
        <f t="shared" si="65"/>
        <v>-43197664.831200004</v>
      </c>
      <c r="BM158" s="32">
        <f t="shared" si="65"/>
        <v>-35440972.494199991</v>
      </c>
      <c r="BN158" s="32">
        <f t="shared" si="65"/>
        <v>-42011692.140599996</v>
      </c>
      <c r="BP158" s="32">
        <f t="shared" si="66"/>
        <v>-2210824.6641000025</v>
      </c>
      <c r="BQ158" s="32">
        <f t="shared" si="66"/>
        <v>-3126912.8228999972</v>
      </c>
      <c r="BR158" s="32">
        <f t="shared" si="66"/>
        <v>-3526665.5899999961</v>
      </c>
      <c r="BT158" s="32">
        <f t="shared" si="67"/>
        <v>-45408489.49530001</v>
      </c>
      <c r="BU158" s="32">
        <f t="shared" si="67"/>
        <v>-38567885.317099988</v>
      </c>
      <c r="BV158" s="32">
        <f t="shared" si="67"/>
        <v>-45538357.730599992</v>
      </c>
      <c r="BX158" s="3">
        <v>0</v>
      </c>
      <c r="BY158" s="3">
        <v>0</v>
      </c>
      <c r="BZ158" s="3">
        <v>0</v>
      </c>
    </row>
    <row r="159" spans="1:78" x14ac:dyDescent="0.2">
      <c r="A159" s="207"/>
      <c r="B159" s="207"/>
      <c r="C159" s="34" t="s">
        <v>192</v>
      </c>
      <c r="D159" s="60">
        <v>3586</v>
      </c>
      <c r="E159" s="60">
        <v>4081</v>
      </c>
      <c r="F159" s="60">
        <v>5227</v>
      </c>
      <c r="G159" s="8"/>
      <c r="H159" s="27">
        <v>0</v>
      </c>
      <c r="I159" s="27">
        <v>0</v>
      </c>
      <c r="J159" s="27">
        <v>23</v>
      </c>
      <c r="L159" s="28">
        <f t="shared" si="76"/>
        <v>26009.616600000001</v>
      </c>
      <c r="M159" s="28">
        <f>+E159*M$5</f>
        <v>33504.601899999994</v>
      </c>
      <c r="N159" s="28">
        <f>+F159*N$5</f>
        <v>50441.595399999998</v>
      </c>
      <c r="P159" s="28">
        <f t="shared" si="77"/>
        <v>0</v>
      </c>
      <c r="Q159" s="28">
        <f>+I159*Q$5</f>
        <v>0</v>
      </c>
      <c r="R159" s="28">
        <f>+J159*R$5</f>
        <v>221.9546</v>
      </c>
      <c r="T159" s="29">
        <v>3862</v>
      </c>
      <c r="U159" s="29">
        <v>3990</v>
      </c>
      <c r="V159" s="29">
        <v>5059</v>
      </c>
      <c r="X159" s="54">
        <v>2</v>
      </c>
      <c r="Y159" s="54">
        <v>6</v>
      </c>
      <c r="Z159" s="54">
        <v>3035</v>
      </c>
      <c r="AB159" s="28">
        <f t="shared" si="62"/>
        <v>28011.4722</v>
      </c>
      <c r="AC159" s="28">
        <f t="shared" si="62"/>
        <v>32757.500999999997</v>
      </c>
      <c r="AD159" s="28">
        <f t="shared" si="62"/>
        <v>48820.361799999999</v>
      </c>
      <c r="AF159" s="28">
        <f t="shared" si="74"/>
        <v>14.5062</v>
      </c>
      <c r="AG159" s="28">
        <f t="shared" si="74"/>
        <v>49.259399999999999</v>
      </c>
      <c r="AH159" s="28">
        <f t="shared" si="74"/>
        <v>29288.357</v>
      </c>
      <c r="AJ159" s="28">
        <f t="shared" si="55"/>
        <v>24771.06342857143</v>
      </c>
      <c r="AK159" s="28">
        <f t="shared" si="55"/>
        <v>31909.14466666666</v>
      </c>
      <c r="AL159" s="28">
        <f t="shared" si="55"/>
        <v>48039.614666666661</v>
      </c>
      <c r="AN159" s="28">
        <f t="shared" si="63"/>
        <v>14.5062</v>
      </c>
      <c r="AO159" s="28">
        <f t="shared" si="63"/>
        <v>49.259399999999999</v>
      </c>
      <c r="AP159" s="28">
        <f t="shared" si="63"/>
        <v>29288.357</v>
      </c>
      <c r="AR159" s="31"/>
      <c r="AS159" s="31"/>
      <c r="AT159" s="31"/>
      <c r="AV159" s="31"/>
      <c r="AW159" s="31"/>
      <c r="AX159" s="31"/>
      <c r="AZ159" s="32">
        <f t="shared" si="75"/>
        <v>3240.4087714285706</v>
      </c>
      <c r="BA159" s="32">
        <f t="shared" si="75"/>
        <v>848.35633333333681</v>
      </c>
      <c r="BB159" s="32">
        <f t="shared" si="75"/>
        <v>780.74713333333784</v>
      </c>
      <c r="BD159" s="32">
        <f t="shared" si="78"/>
        <v>14.5062</v>
      </c>
      <c r="BE159" s="32">
        <f t="shared" si="78"/>
        <v>49.259399999999999</v>
      </c>
      <c r="BF159" s="32">
        <f t="shared" si="78"/>
        <v>29066.402399999999</v>
      </c>
      <c r="BG159" s="33"/>
      <c r="BH159" s="32">
        <f t="shared" si="64"/>
        <v>3254.9149714285704</v>
      </c>
      <c r="BI159" s="32">
        <f t="shared" si="64"/>
        <v>897.61573333333683</v>
      </c>
      <c r="BJ159" s="32">
        <f t="shared" si="64"/>
        <v>29847.149533333337</v>
      </c>
      <c r="BL159" s="32">
        <f t="shared" si="65"/>
        <v>2001.855599999999</v>
      </c>
      <c r="BM159" s="32">
        <f t="shared" si="65"/>
        <v>-747.10089999999764</v>
      </c>
      <c r="BN159" s="32">
        <f t="shared" si="65"/>
        <v>-1621.2335999999996</v>
      </c>
      <c r="BP159" s="32">
        <f t="shared" si="66"/>
        <v>14.5062</v>
      </c>
      <c r="BQ159" s="32">
        <f t="shared" si="66"/>
        <v>49.259399999999999</v>
      </c>
      <c r="BR159" s="32">
        <f t="shared" si="66"/>
        <v>29066.402399999999</v>
      </c>
      <c r="BT159" s="32">
        <f t="shared" si="67"/>
        <v>2016.361799999999</v>
      </c>
      <c r="BU159" s="32">
        <f t="shared" si="67"/>
        <v>-697.84149999999761</v>
      </c>
      <c r="BV159" s="32">
        <f t="shared" si="67"/>
        <v>27445.168799999999</v>
      </c>
      <c r="BX159" s="3">
        <v>0</v>
      </c>
      <c r="BY159" s="3">
        <v>0</v>
      </c>
      <c r="BZ159" s="3">
        <v>0</v>
      </c>
    </row>
    <row r="160" spans="1:78" x14ac:dyDescent="0.2">
      <c r="A160" s="207"/>
      <c r="B160" s="207"/>
      <c r="C160" s="34" t="s">
        <v>193</v>
      </c>
      <c r="D160" s="60">
        <v>3058</v>
      </c>
      <c r="E160" s="35">
        <v>-9999999</v>
      </c>
      <c r="F160" s="60">
        <v>29974</v>
      </c>
      <c r="G160" s="8"/>
      <c r="H160" s="27">
        <v>776</v>
      </c>
      <c r="I160" s="35">
        <v>-9999999</v>
      </c>
      <c r="J160" s="27">
        <v>745</v>
      </c>
      <c r="K160" s="64"/>
      <c r="L160" s="28">
        <f t="shared" si="76"/>
        <v>22179.979800000001</v>
      </c>
      <c r="M160" s="28">
        <f>+AC160</f>
        <v>11173.6739</v>
      </c>
      <c r="N160" s="28">
        <f t="shared" ref="N160:N182" si="79">+F160*N$5</f>
        <v>289255.09480000002</v>
      </c>
      <c r="P160" s="28">
        <f t="shared" si="77"/>
        <v>5628.4056</v>
      </c>
      <c r="Q160" s="28">
        <f>+AG160</f>
        <v>8817.4326000000001</v>
      </c>
      <c r="R160" s="28">
        <f t="shared" ref="R160:R175" si="80">+J160*R$5</f>
        <v>7189.3990000000003</v>
      </c>
      <c r="T160" s="29">
        <v>1635</v>
      </c>
      <c r="U160" s="29">
        <v>1361</v>
      </c>
      <c r="V160" s="29">
        <v>1736</v>
      </c>
      <c r="X160" s="54">
        <v>1107</v>
      </c>
      <c r="Y160" s="54">
        <v>1074</v>
      </c>
      <c r="Z160" s="54">
        <v>832</v>
      </c>
      <c r="AB160" s="28">
        <f t="shared" si="62"/>
        <v>11858.818499999999</v>
      </c>
      <c r="AC160" s="28">
        <f t="shared" si="62"/>
        <v>11173.6739</v>
      </c>
      <c r="AD160" s="28">
        <f t="shared" si="62"/>
        <v>16752.747200000002</v>
      </c>
      <c r="AF160" s="28">
        <f t="shared" si="74"/>
        <v>8029.1817000000001</v>
      </c>
      <c r="AG160" s="28">
        <f t="shared" si="74"/>
        <v>8817.4326000000001</v>
      </c>
      <c r="AH160" s="28">
        <f t="shared" si="74"/>
        <v>8028.9664000000002</v>
      </c>
      <c r="AJ160" s="28">
        <f t="shared" si="55"/>
        <v>21123.790285714287</v>
      </c>
      <c r="AK160" s="28">
        <f t="shared" si="55"/>
        <v>10641.594190476189</v>
      </c>
      <c r="AL160" s="28">
        <f t="shared" si="55"/>
        <v>275481.04266666668</v>
      </c>
      <c r="AN160" s="28">
        <f t="shared" si="63"/>
        <v>8029.1817000000001</v>
      </c>
      <c r="AO160" s="28">
        <f t="shared" si="63"/>
        <v>8817.4326000000001</v>
      </c>
      <c r="AP160" s="28">
        <f t="shared" si="63"/>
        <v>8028.9664000000002</v>
      </c>
      <c r="AR160" s="31"/>
      <c r="AS160" s="31"/>
      <c r="AT160" s="31"/>
      <c r="AV160" s="31"/>
      <c r="AW160" s="31"/>
      <c r="AX160" s="31"/>
      <c r="AZ160" s="32">
        <f t="shared" si="75"/>
        <v>-9264.9717857142878</v>
      </c>
      <c r="BA160" s="32">
        <f t="shared" si="75"/>
        <v>0</v>
      </c>
      <c r="BB160" s="32">
        <f t="shared" si="75"/>
        <v>-258728.29546666666</v>
      </c>
      <c r="BD160" s="32">
        <f t="shared" si="78"/>
        <v>2400.7761</v>
      </c>
      <c r="BE160" s="32">
        <f t="shared" si="78"/>
        <v>0</v>
      </c>
      <c r="BF160" s="32">
        <f t="shared" si="78"/>
        <v>839.56739999999991</v>
      </c>
      <c r="BG160" s="33"/>
      <c r="BH160" s="32">
        <f t="shared" si="64"/>
        <v>-6864.1956857142877</v>
      </c>
      <c r="BI160" s="32">
        <f t="shared" si="64"/>
        <v>0</v>
      </c>
      <c r="BJ160" s="32">
        <f t="shared" si="64"/>
        <v>-257888.72806666666</v>
      </c>
      <c r="BL160" s="32">
        <f t="shared" si="65"/>
        <v>-10321.161300000002</v>
      </c>
      <c r="BM160" s="32">
        <f t="shared" si="65"/>
        <v>0</v>
      </c>
      <c r="BN160" s="32">
        <f t="shared" si="65"/>
        <v>-272502.34760000004</v>
      </c>
      <c r="BP160" s="32">
        <f t="shared" si="66"/>
        <v>2400.7761</v>
      </c>
      <c r="BQ160" s="32">
        <f t="shared" si="66"/>
        <v>0</v>
      </c>
      <c r="BR160" s="32">
        <f t="shared" si="66"/>
        <v>839.56739999999991</v>
      </c>
      <c r="BT160" s="32">
        <f t="shared" si="67"/>
        <v>-7920.3852000000015</v>
      </c>
      <c r="BU160" s="32">
        <f t="shared" si="67"/>
        <v>0</v>
      </c>
      <c r="BV160" s="32">
        <f t="shared" si="67"/>
        <v>-271662.78020000004</v>
      </c>
      <c r="BX160" s="3">
        <v>0</v>
      </c>
      <c r="BY160" s="3">
        <v>0</v>
      </c>
      <c r="BZ160" s="3">
        <v>0</v>
      </c>
    </row>
    <row r="161" spans="1:78" x14ac:dyDescent="0.2">
      <c r="A161" s="207"/>
      <c r="B161" s="207"/>
      <c r="C161" s="34" t="s">
        <v>194</v>
      </c>
      <c r="D161" s="60">
        <v>378336</v>
      </c>
      <c r="E161" s="60">
        <v>313998</v>
      </c>
      <c r="F161" s="60">
        <v>287948</v>
      </c>
      <c r="G161" s="8"/>
      <c r="H161" s="25">
        <v>284551</v>
      </c>
      <c r="I161" s="25">
        <v>271271</v>
      </c>
      <c r="J161" s="25">
        <v>289177</v>
      </c>
      <c r="K161" s="64"/>
      <c r="L161" s="28">
        <f t="shared" si="76"/>
        <v>2744108.8415999999</v>
      </c>
      <c r="M161" s="28">
        <f t="shared" si="76"/>
        <v>2577892.1801999998</v>
      </c>
      <c r="N161" s="28">
        <f t="shared" si="79"/>
        <v>2778755.7895999998</v>
      </c>
      <c r="P161" s="28">
        <f t="shared" si="77"/>
        <v>2063876.8581000001</v>
      </c>
      <c r="Q161" s="28">
        <f t="shared" si="77"/>
        <v>2227107.7829</v>
      </c>
      <c r="R161" s="28">
        <f t="shared" si="80"/>
        <v>2790615.8854</v>
      </c>
      <c r="T161" s="29">
        <v>242410</v>
      </c>
      <c r="U161" s="29">
        <v>250856</v>
      </c>
      <c r="V161" s="29">
        <v>315067</v>
      </c>
      <c r="X161" s="54">
        <v>263204</v>
      </c>
      <c r="Y161" s="54">
        <v>252669</v>
      </c>
      <c r="Z161" s="54">
        <v>273002</v>
      </c>
      <c r="AB161" s="28">
        <f t="shared" si="62"/>
        <v>1758223.9709999999</v>
      </c>
      <c r="AC161" s="28">
        <f t="shared" si="62"/>
        <v>2059502.6743999999</v>
      </c>
      <c r="AD161" s="28">
        <f t="shared" si="62"/>
        <v>3040459.5633999999</v>
      </c>
      <c r="AF161" s="28">
        <f t="shared" si="74"/>
        <v>1909044.9324</v>
      </c>
      <c r="AG161" s="28">
        <f t="shared" si="74"/>
        <v>2074387.2230999998</v>
      </c>
      <c r="AH161" s="28">
        <f t="shared" si="74"/>
        <v>2634523.9004000002</v>
      </c>
      <c r="AJ161" s="28">
        <f t="shared" si="55"/>
        <v>2613436.9919999996</v>
      </c>
      <c r="AK161" s="28">
        <f t="shared" si="55"/>
        <v>2455135.4097142853</v>
      </c>
      <c r="AL161" s="28">
        <f t="shared" si="55"/>
        <v>2646434.0853333329</v>
      </c>
      <c r="AN161" s="28">
        <f t="shared" si="63"/>
        <v>1909044.9324</v>
      </c>
      <c r="AO161" s="28">
        <f t="shared" si="63"/>
        <v>2074387.2230999998</v>
      </c>
      <c r="AP161" s="28">
        <f t="shared" si="63"/>
        <v>2634523.9004000002</v>
      </c>
      <c r="AR161" s="31"/>
      <c r="AS161" s="31"/>
      <c r="AT161" s="31"/>
      <c r="AV161" s="31"/>
      <c r="AW161" s="31"/>
      <c r="AX161" s="31"/>
      <c r="AZ161" s="32">
        <f t="shared" si="75"/>
        <v>-855213.02099999972</v>
      </c>
      <c r="BA161" s="32">
        <f t="shared" si="75"/>
        <v>-395632.73531428538</v>
      </c>
      <c r="BB161" s="32">
        <f t="shared" si="75"/>
        <v>394025.47806666698</v>
      </c>
      <c r="BD161" s="32">
        <f t="shared" si="78"/>
        <v>-154831.92570000002</v>
      </c>
      <c r="BE161" s="32">
        <f t="shared" si="78"/>
        <v>-152720.55980000016</v>
      </c>
      <c r="BF161" s="32">
        <f t="shared" si="78"/>
        <v>-156091.98499999987</v>
      </c>
      <c r="BG161" s="33"/>
      <c r="BH161" s="32">
        <f t="shared" si="64"/>
        <v>-1010044.9466999997</v>
      </c>
      <c r="BI161" s="32">
        <f t="shared" si="64"/>
        <v>-548353.29511428555</v>
      </c>
      <c r="BJ161" s="32">
        <f t="shared" si="64"/>
        <v>237933.49306666711</v>
      </c>
      <c r="BL161" s="32">
        <f t="shared" si="65"/>
        <v>-985884.87060000002</v>
      </c>
      <c r="BM161" s="32">
        <f t="shared" si="65"/>
        <v>-518389.50579999993</v>
      </c>
      <c r="BN161" s="32">
        <f t="shared" si="65"/>
        <v>261703.77380000008</v>
      </c>
      <c r="BP161" s="32">
        <f t="shared" si="66"/>
        <v>-154831.92570000002</v>
      </c>
      <c r="BQ161" s="32">
        <f t="shared" si="66"/>
        <v>-152720.55980000016</v>
      </c>
      <c r="BR161" s="32">
        <f t="shared" si="66"/>
        <v>-156091.98499999987</v>
      </c>
      <c r="BT161" s="32">
        <f t="shared" si="67"/>
        <v>-1140716.7963</v>
      </c>
      <c r="BU161" s="32">
        <f t="shared" si="67"/>
        <v>-671110.06560000009</v>
      </c>
      <c r="BV161" s="32">
        <f t="shared" si="67"/>
        <v>105611.78880000021</v>
      </c>
      <c r="BX161" s="3">
        <v>0</v>
      </c>
      <c r="BY161" s="3">
        <v>0</v>
      </c>
      <c r="BZ161" s="3">
        <v>0</v>
      </c>
    </row>
    <row r="162" spans="1:78" x14ac:dyDescent="0.2">
      <c r="A162" s="208"/>
      <c r="B162" s="208"/>
      <c r="C162" s="40" t="s">
        <v>195</v>
      </c>
      <c r="D162" s="60">
        <v>35854</v>
      </c>
      <c r="E162" s="60">
        <v>22647</v>
      </c>
      <c r="F162" s="60">
        <v>36364</v>
      </c>
      <c r="G162" s="8"/>
      <c r="H162" s="25">
        <v>29611</v>
      </c>
      <c r="I162" s="25">
        <v>25970</v>
      </c>
      <c r="J162" s="25">
        <v>30979</v>
      </c>
      <c r="L162" s="28">
        <f t="shared" si="76"/>
        <v>260052.64739999999</v>
      </c>
      <c r="M162" s="28">
        <f t="shared" si="76"/>
        <v>185929.6053</v>
      </c>
      <c r="N162" s="28">
        <f t="shared" si="79"/>
        <v>350919.87280000001</v>
      </c>
      <c r="P162" s="28">
        <f t="shared" si="77"/>
        <v>214771.5441</v>
      </c>
      <c r="Q162" s="28">
        <f t="shared" si="77"/>
        <v>213211.10299999997</v>
      </c>
      <c r="R162" s="28">
        <f t="shared" si="80"/>
        <v>298953.54580000002</v>
      </c>
      <c r="T162" s="29">
        <v>36711</v>
      </c>
      <c r="U162" s="29">
        <v>26421</v>
      </c>
      <c r="V162" s="29">
        <v>29604</v>
      </c>
      <c r="X162" s="54">
        <v>29589</v>
      </c>
      <c r="Y162" s="54">
        <v>30986</v>
      </c>
      <c r="Z162" s="54">
        <v>32806</v>
      </c>
      <c r="AB162" s="28">
        <f t="shared" si="62"/>
        <v>266268.55410000001</v>
      </c>
      <c r="AC162" s="28">
        <f t="shared" si="62"/>
        <v>216913.76789999998</v>
      </c>
      <c r="AD162" s="28">
        <f t="shared" si="62"/>
        <v>285684.5208</v>
      </c>
      <c r="AF162" s="28">
        <f t="shared" si="74"/>
        <v>214611.97589999999</v>
      </c>
      <c r="AG162" s="28">
        <f t="shared" si="74"/>
        <v>254391.96139999997</v>
      </c>
      <c r="AH162" s="28">
        <f t="shared" si="74"/>
        <v>316584.46120000002</v>
      </c>
      <c r="AJ162" s="28">
        <f t="shared" si="55"/>
        <v>247669.18799999997</v>
      </c>
      <c r="AK162" s="28">
        <f t="shared" si="55"/>
        <v>177075.81457142855</v>
      </c>
      <c r="AL162" s="28">
        <f t="shared" si="55"/>
        <v>334209.40266666666</v>
      </c>
      <c r="AN162" s="28">
        <f t="shared" si="63"/>
        <v>214611.97589999999</v>
      </c>
      <c r="AO162" s="28">
        <f t="shared" si="63"/>
        <v>254391.96139999997</v>
      </c>
      <c r="AP162" s="28">
        <f t="shared" si="63"/>
        <v>316584.46120000002</v>
      </c>
      <c r="AR162" s="31"/>
      <c r="AS162" s="31"/>
      <c r="AT162" s="31"/>
      <c r="AV162" s="31"/>
      <c r="AW162" s="31"/>
      <c r="AX162" s="31"/>
      <c r="AZ162" s="32">
        <f t="shared" si="75"/>
        <v>18599.366100000043</v>
      </c>
      <c r="BA162" s="32">
        <f t="shared" si="75"/>
        <v>39837.953328571428</v>
      </c>
      <c r="BB162" s="32">
        <f t="shared" si="75"/>
        <v>-48524.881866666663</v>
      </c>
      <c r="BD162" s="32">
        <f t="shared" si="78"/>
        <v>-159.5682000000088</v>
      </c>
      <c r="BE162" s="32">
        <f t="shared" si="78"/>
        <v>41180.858399999997</v>
      </c>
      <c r="BF162" s="32">
        <f t="shared" si="78"/>
        <v>17630.915399999998</v>
      </c>
      <c r="BG162" s="33"/>
      <c r="BH162" s="32">
        <f t="shared" si="64"/>
        <v>18439.797900000034</v>
      </c>
      <c r="BI162" s="32">
        <f t="shared" si="64"/>
        <v>81018.811728571425</v>
      </c>
      <c r="BJ162" s="32">
        <f t="shared" si="64"/>
        <v>-30893.966466666665</v>
      </c>
      <c r="BL162" s="32">
        <f t="shared" si="65"/>
        <v>6215.9067000000214</v>
      </c>
      <c r="BM162" s="32">
        <f t="shared" si="65"/>
        <v>30984.162599999981</v>
      </c>
      <c r="BN162" s="32">
        <f t="shared" si="65"/>
        <v>-65235.352000000014</v>
      </c>
      <c r="BP162" s="32">
        <f t="shared" si="66"/>
        <v>-159.5682000000088</v>
      </c>
      <c r="BQ162" s="32">
        <f t="shared" si="66"/>
        <v>41180.858399999997</v>
      </c>
      <c r="BR162" s="32">
        <f t="shared" si="66"/>
        <v>17630.915399999998</v>
      </c>
      <c r="BT162" s="32">
        <f t="shared" si="67"/>
        <v>6056.3385000000126</v>
      </c>
      <c r="BU162" s="32">
        <f t="shared" si="67"/>
        <v>72165.020999999979</v>
      </c>
      <c r="BV162" s="32">
        <f t="shared" si="67"/>
        <v>-47604.436600000015</v>
      </c>
      <c r="BX162" s="3">
        <v>0</v>
      </c>
      <c r="BY162" s="3">
        <v>0</v>
      </c>
      <c r="BZ162" s="3">
        <v>0</v>
      </c>
    </row>
    <row r="163" spans="1:78" x14ac:dyDescent="0.2">
      <c r="A163" s="207" t="s">
        <v>196</v>
      </c>
      <c r="B163" s="207" t="s">
        <v>197</v>
      </c>
      <c r="C163" s="34" t="s">
        <v>198</v>
      </c>
      <c r="D163" s="60">
        <v>6118</v>
      </c>
      <c r="E163" s="60">
        <v>8062</v>
      </c>
      <c r="F163" s="60">
        <v>14526</v>
      </c>
      <c r="G163" s="8"/>
      <c r="H163" s="25">
        <v>14722</v>
      </c>
      <c r="I163" s="25">
        <v>24538</v>
      </c>
      <c r="J163" s="25">
        <v>27634</v>
      </c>
      <c r="L163" s="28">
        <f t="shared" si="76"/>
        <v>44374.465799999998</v>
      </c>
      <c r="M163" s="28">
        <f t="shared" si="76"/>
        <v>66188.213799999998</v>
      </c>
      <c r="N163" s="28">
        <f t="shared" si="79"/>
        <v>140178.8052</v>
      </c>
      <c r="P163" s="28">
        <f t="shared" si="77"/>
        <v>106780.1382</v>
      </c>
      <c r="Q163" s="28">
        <f t="shared" si="77"/>
        <v>201454.52619999999</v>
      </c>
      <c r="R163" s="28">
        <f t="shared" si="80"/>
        <v>266673.62679999997</v>
      </c>
      <c r="T163" s="29">
        <v>105</v>
      </c>
      <c r="U163" s="29">
        <v>246</v>
      </c>
      <c r="V163" s="29">
        <v>269</v>
      </c>
      <c r="X163" s="54">
        <v>14646</v>
      </c>
      <c r="Y163" s="54">
        <v>7734</v>
      </c>
      <c r="Z163" s="54">
        <v>26131</v>
      </c>
      <c r="AB163" s="28">
        <f t="shared" si="62"/>
        <v>761.57550000000003</v>
      </c>
      <c r="AC163" s="28">
        <f t="shared" si="62"/>
        <v>2019.6353999999999</v>
      </c>
      <c r="AD163" s="28">
        <f t="shared" si="62"/>
        <v>2595.9038</v>
      </c>
      <c r="AF163" s="28">
        <f t="shared" si="74"/>
        <v>106228.9026</v>
      </c>
      <c r="AG163" s="28">
        <f t="shared" si="74"/>
        <v>63495.366599999994</v>
      </c>
      <c r="AH163" s="28">
        <f t="shared" si="74"/>
        <v>252169.3762</v>
      </c>
      <c r="AJ163" s="28">
        <f t="shared" si="55"/>
        <v>42261.395999999993</v>
      </c>
      <c r="AK163" s="28">
        <f t="shared" si="55"/>
        <v>63036.394095238087</v>
      </c>
      <c r="AL163" s="28">
        <f t="shared" si="55"/>
        <v>133503.62400000001</v>
      </c>
      <c r="AN163" s="28">
        <f t="shared" si="63"/>
        <v>106228.9026</v>
      </c>
      <c r="AO163" s="28">
        <f t="shared" si="63"/>
        <v>63495.366599999994</v>
      </c>
      <c r="AP163" s="28">
        <f t="shared" si="63"/>
        <v>252169.3762</v>
      </c>
      <c r="AR163" s="31"/>
      <c r="AS163" s="31"/>
      <c r="AT163" s="31"/>
      <c r="AV163" s="31"/>
      <c r="AW163" s="31"/>
      <c r="AX163" s="31"/>
      <c r="AZ163" s="32">
        <f t="shared" si="75"/>
        <v>-41499.820499999994</v>
      </c>
      <c r="BA163" s="32">
        <f t="shared" si="75"/>
        <v>-61016.758695238088</v>
      </c>
      <c r="BB163" s="32">
        <f t="shared" si="75"/>
        <v>-130907.72020000001</v>
      </c>
      <c r="BD163" s="32">
        <f t="shared" si="78"/>
        <v>-551.23559999999998</v>
      </c>
      <c r="BE163" s="32">
        <f t="shared" si="78"/>
        <v>-137959.15960000001</v>
      </c>
      <c r="BF163" s="32">
        <f t="shared" si="78"/>
        <v>-14504.25059999997</v>
      </c>
      <c r="BG163" s="33"/>
      <c r="BH163" s="32">
        <f t="shared" si="64"/>
        <v>-42051.056099999994</v>
      </c>
      <c r="BI163" s="32">
        <f t="shared" si="64"/>
        <v>-198975.91829523811</v>
      </c>
      <c r="BJ163" s="32">
        <f t="shared" si="64"/>
        <v>-145411.97079999998</v>
      </c>
      <c r="BL163" s="32">
        <f t="shared" si="65"/>
        <v>-43612.890299999999</v>
      </c>
      <c r="BM163" s="32">
        <f t="shared" si="65"/>
        <v>-64168.578399999999</v>
      </c>
      <c r="BN163" s="32">
        <f t="shared" si="65"/>
        <v>-137582.9014</v>
      </c>
      <c r="BP163" s="32">
        <f t="shared" si="66"/>
        <v>-551.23559999999998</v>
      </c>
      <c r="BQ163" s="32">
        <f t="shared" si="66"/>
        <v>-137959.15960000001</v>
      </c>
      <c r="BR163" s="32">
        <f t="shared" si="66"/>
        <v>-14504.25059999997</v>
      </c>
      <c r="BT163" s="32">
        <f t="shared" si="67"/>
        <v>-44164.125899999999</v>
      </c>
      <c r="BU163" s="32">
        <f t="shared" si="67"/>
        <v>-202127.73800000001</v>
      </c>
      <c r="BV163" s="32">
        <f t="shared" si="67"/>
        <v>-152087.15199999997</v>
      </c>
      <c r="BX163" s="3">
        <v>0</v>
      </c>
      <c r="BY163" s="3">
        <v>0</v>
      </c>
      <c r="BZ163" s="3">
        <v>0</v>
      </c>
    </row>
    <row r="164" spans="1:78" x14ac:dyDescent="0.2">
      <c r="A164" s="207"/>
      <c r="B164" s="207"/>
      <c r="C164" s="34" t="s">
        <v>199</v>
      </c>
      <c r="D164" s="60">
        <v>1962</v>
      </c>
      <c r="E164" s="60">
        <v>2144</v>
      </c>
      <c r="F164" s="60">
        <v>2220</v>
      </c>
      <c r="G164" s="8"/>
      <c r="H164" s="27">
        <v>0</v>
      </c>
      <c r="I164" s="25">
        <v>1220</v>
      </c>
      <c r="J164" s="27">
        <v>526</v>
      </c>
      <c r="L164" s="28">
        <f t="shared" si="76"/>
        <v>14230.582199999999</v>
      </c>
      <c r="M164" s="28">
        <f t="shared" si="76"/>
        <v>17602.025599999997</v>
      </c>
      <c r="N164" s="28">
        <f t="shared" si="79"/>
        <v>21423.444</v>
      </c>
      <c r="P164" s="28">
        <f t="shared" si="77"/>
        <v>0</v>
      </c>
      <c r="Q164" s="28">
        <f t="shared" si="77"/>
        <v>10016.078</v>
      </c>
      <c r="R164" s="28">
        <f t="shared" si="80"/>
        <v>5076.0051999999996</v>
      </c>
      <c r="T164" s="29">
        <v>51</v>
      </c>
      <c r="U164" s="29">
        <v>74</v>
      </c>
      <c r="V164" s="29">
        <v>96</v>
      </c>
      <c r="X164" s="54">
        <v>227</v>
      </c>
      <c r="Y164" s="54">
        <v>1626</v>
      </c>
      <c r="Z164" s="54">
        <v>998</v>
      </c>
      <c r="AA164" s="36"/>
      <c r="AB164" s="28">
        <f t="shared" si="62"/>
        <v>369.90809999999999</v>
      </c>
      <c r="AC164" s="28">
        <f t="shared" si="62"/>
        <v>607.5326</v>
      </c>
      <c r="AD164" s="28">
        <f t="shared" si="62"/>
        <v>926.41920000000005</v>
      </c>
      <c r="AF164" s="28">
        <f t="shared" si="74"/>
        <v>1646.4537</v>
      </c>
      <c r="AG164" s="28">
        <f t="shared" si="74"/>
        <v>13349.297399999999</v>
      </c>
      <c r="AH164" s="28">
        <f t="shared" si="74"/>
        <v>9630.8996000000006</v>
      </c>
      <c r="AJ164" s="28">
        <f t="shared" si="55"/>
        <v>13552.935428571427</v>
      </c>
      <c r="AK164" s="28">
        <f t="shared" si="55"/>
        <v>16763.833904761901</v>
      </c>
      <c r="AL164" s="28">
        <f t="shared" si="55"/>
        <v>20403.28</v>
      </c>
      <c r="AN164" s="28">
        <f t="shared" si="63"/>
        <v>1646.4537</v>
      </c>
      <c r="AO164" s="28">
        <f t="shared" si="63"/>
        <v>13349.297399999999</v>
      </c>
      <c r="AP164" s="28">
        <f t="shared" si="63"/>
        <v>9630.8996000000006</v>
      </c>
      <c r="AR164" s="31"/>
      <c r="AS164" s="31"/>
      <c r="AT164" s="31"/>
      <c r="AV164" s="31"/>
      <c r="AW164" s="31"/>
      <c r="AX164" s="31"/>
      <c r="AZ164" s="32">
        <f t="shared" si="75"/>
        <v>-13183.027328571427</v>
      </c>
      <c r="BA164" s="32">
        <f t="shared" si="75"/>
        <v>-16156.301304761901</v>
      </c>
      <c r="BB164" s="32">
        <f t="shared" si="75"/>
        <v>-19476.860799999999</v>
      </c>
      <c r="BD164" s="32">
        <f t="shared" si="78"/>
        <v>1646.4537</v>
      </c>
      <c r="BE164" s="32">
        <f t="shared" si="78"/>
        <v>3333.2194</v>
      </c>
      <c r="BF164" s="32">
        <f t="shared" si="78"/>
        <v>4554.894400000001</v>
      </c>
      <c r="BG164" s="33"/>
      <c r="BH164" s="32">
        <f t="shared" si="64"/>
        <v>-11536.573628571427</v>
      </c>
      <c r="BI164" s="32">
        <f t="shared" si="64"/>
        <v>-12823.081904761901</v>
      </c>
      <c r="BJ164" s="32">
        <f t="shared" si="64"/>
        <v>-14921.966399999998</v>
      </c>
      <c r="BL164" s="32">
        <f t="shared" si="65"/>
        <v>-13860.674099999998</v>
      </c>
      <c r="BM164" s="32">
        <f t="shared" si="65"/>
        <v>-16994.492999999999</v>
      </c>
      <c r="BN164" s="32">
        <f t="shared" si="65"/>
        <v>-20497.024799999999</v>
      </c>
      <c r="BP164" s="32">
        <f t="shared" si="66"/>
        <v>1646.4537</v>
      </c>
      <c r="BQ164" s="32">
        <f t="shared" si="66"/>
        <v>3333.2194</v>
      </c>
      <c r="BR164" s="32">
        <f t="shared" si="66"/>
        <v>4554.894400000001</v>
      </c>
      <c r="BT164" s="32">
        <f t="shared" si="67"/>
        <v>-12214.220399999998</v>
      </c>
      <c r="BU164" s="32">
        <f t="shared" si="67"/>
        <v>-13661.273599999999</v>
      </c>
      <c r="BV164" s="32">
        <f t="shared" si="67"/>
        <v>-15942.130399999998</v>
      </c>
      <c r="BX164" s="3">
        <v>0</v>
      </c>
      <c r="BY164" s="3">
        <v>0</v>
      </c>
      <c r="BZ164" s="3">
        <v>0</v>
      </c>
    </row>
    <row r="165" spans="1:78" x14ac:dyDescent="0.2">
      <c r="A165" s="207"/>
      <c r="B165" s="207"/>
      <c r="C165" s="34" t="s">
        <v>200</v>
      </c>
      <c r="D165" s="60">
        <v>463761</v>
      </c>
      <c r="E165" s="60">
        <v>685414</v>
      </c>
      <c r="F165" s="60">
        <v>781694</v>
      </c>
      <c r="G165" s="8"/>
      <c r="H165" s="25">
        <v>114617</v>
      </c>
      <c r="I165" s="25">
        <v>278745</v>
      </c>
      <c r="J165" s="25">
        <v>286229</v>
      </c>
      <c r="L165" s="28">
        <f t="shared" si="76"/>
        <v>3363704.9090999998</v>
      </c>
      <c r="M165" s="28">
        <f t="shared" si="76"/>
        <v>5627180.3986</v>
      </c>
      <c r="N165" s="28">
        <f t="shared" si="79"/>
        <v>7543503.4387999997</v>
      </c>
      <c r="P165" s="28">
        <f t="shared" si="77"/>
        <v>831328.56270000001</v>
      </c>
      <c r="Q165" s="28">
        <f t="shared" si="77"/>
        <v>2288468.5754999998</v>
      </c>
      <c r="R165" s="28">
        <f t="shared" si="80"/>
        <v>2762167.0957999998</v>
      </c>
      <c r="T165" s="29">
        <v>303375</v>
      </c>
      <c r="U165" s="29">
        <v>427333</v>
      </c>
      <c r="V165" s="29">
        <v>403323</v>
      </c>
      <c r="X165" s="54">
        <v>172586</v>
      </c>
      <c r="Y165" s="54">
        <v>202114</v>
      </c>
      <c r="Z165" s="54">
        <v>377954</v>
      </c>
      <c r="AB165" s="28">
        <f t="shared" si="62"/>
        <v>2200409.2124999999</v>
      </c>
      <c r="AC165" s="28">
        <f t="shared" si="62"/>
        <v>3508361.1966999997</v>
      </c>
      <c r="AD165" s="28">
        <f t="shared" si="62"/>
        <v>3892147.6146</v>
      </c>
      <c r="AF165" s="28">
        <f t="shared" si="74"/>
        <v>1251783.5166</v>
      </c>
      <c r="AG165" s="28">
        <f t="shared" si="74"/>
        <v>1659335.7285999998</v>
      </c>
      <c r="AH165" s="28">
        <f t="shared" si="74"/>
        <v>3647331.6908</v>
      </c>
      <c r="AJ165" s="28">
        <f t="shared" si="55"/>
        <v>3203528.4848571424</v>
      </c>
      <c r="AK165" s="28">
        <f t="shared" si="55"/>
        <v>5359219.4272380946</v>
      </c>
      <c r="AL165" s="28">
        <f t="shared" si="55"/>
        <v>7184288.9893333325</v>
      </c>
      <c r="AN165" s="28">
        <f t="shared" si="63"/>
        <v>1251783.5166</v>
      </c>
      <c r="AO165" s="28">
        <f t="shared" si="63"/>
        <v>1659335.7285999998</v>
      </c>
      <c r="AP165" s="28">
        <f t="shared" si="63"/>
        <v>3647331.6908</v>
      </c>
      <c r="AR165" s="31"/>
      <c r="AS165" s="31"/>
      <c r="AT165" s="31"/>
      <c r="AV165" s="31"/>
      <c r="AW165" s="31"/>
      <c r="AX165" s="31"/>
      <c r="AZ165" s="32">
        <f t="shared" si="75"/>
        <v>-1003119.2723571425</v>
      </c>
      <c r="BA165" s="32">
        <f t="shared" si="75"/>
        <v>-1850858.2305380949</v>
      </c>
      <c r="BB165" s="32">
        <f t="shared" si="75"/>
        <v>-3292141.3747333325</v>
      </c>
      <c r="BD165" s="32">
        <f t="shared" si="78"/>
        <v>420454.95389999996</v>
      </c>
      <c r="BE165" s="32">
        <f t="shared" si="78"/>
        <v>-629132.8469</v>
      </c>
      <c r="BF165" s="32">
        <f t="shared" si="78"/>
        <v>885164.5950000002</v>
      </c>
      <c r="BG165" s="33"/>
      <c r="BH165" s="32">
        <f t="shared" si="64"/>
        <v>-582664.31845714257</v>
      </c>
      <c r="BI165" s="32">
        <f t="shared" si="64"/>
        <v>-2479991.0774380947</v>
      </c>
      <c r="BJ165" s="32">
        <f t="shared" si="64"/>
        <v>-2406976.7797333323</v>
      </c>
      <c r="BL165" s="32">
        <f t="shared" si="65"/>
        <v>-1163295.6965999999</v>
      </c>
      <c r="BM165" s="32">
        <f t="shared" si="65"/>
        <v>-2118819.2019000002</v>
      </c>
      <c r="BN165" s="32">
        <f t="shared" si="65"/>
        <v>-3651355.8241999997</v>
      </c>
      <c r="BP165" s="32">
        <f t="shared" si="66"/>
        <v>420454.95389999996</v>
      </c>
      <c r="BQ165" s="32">
        <f t="shared" si="66"/>
        <v>-629132.8469</v>
      </c>
      <c r="BR165" s="32">
        <f t="shared" si="66"/>
        <v>885164.5950000002</v>
      </c>
      <c r="BT165" s="32">
        <f t="shared" si="67"/>
        <v>-742840.74269999994</v>
      </c>
      <c r="BU165" s="32">
        <f t="shared" si="67"/>
        <v>-2747952.0488</v>
      </c>
      <c r="BV165" s="32">
        <f t="shared" si="67"/>
        <v>-2766191.2291999995</v>
      </c>
      <c r="BX165" s="3">
        <v>0</v>
      </c>
      <c r="BY165" s="3">
        <v>0</v>
      </c>
      <c r="BZ165" s="3">
        <v>0</v>
      </c>
    </row>
    <row r="166" spans="1:78" x14ac:dyDescent="0.2">
      <c r="A166" s="207"/>
      <c r="B166" s="207"/>
      <c r="C166" s="34" t="s">
        <v>201</v>
      </c>
      <c r="D166" s="60">
        <v>134662</v>
      </c>
      <c r="E166" s="60">
        <v>111534</v>
      </c>
      <c r="F166" s="60">
        <v>78224</v>
      </c>
      <c r="G166" s="8"/>
      <c r="H166" s="25">
        <v>83632</v>
      </c>
      <c r="I166" s="25">
        <v>157174</v>
      </c>
      <c r="J166" s="25">
        <v>149918</v>
      </c>
      <c r="L166" s="28">
        <f t="shared" si="76"/>
        <v>976716.95219999994</v>
      </c>
      <c r="M166" s="28">
        <f t="shared" si="76"/>
        <v>915682.98659999995</v>
      </c>
      <c r="N166" s="28">
        <f t="shared" si="79"/>
        <v>754877.24479999999</v>
      </c>
      <c r="P166" s="28">
        <f t="shared" si="77"/>
        <v>606591.25919999997</v>
      </c>
      <c r="Q166" s="28">
        <f t="shared" si="77"/>
        <v>1290382.8225999998</v>
      </c>
      <c r="R166" s="28">
        <f t="shared" si="80"/>
        <v>1446738.6835999999</v>
      </c>
      <c r="T166" s="29">
        <v>53671</v>
      </c>
      <c r="U166" s="29">
        <v>32823</v>
      </c>
      <c r="V166" s="29">
        <v>56048</v>
      </c>
      <c r="X166" s="54">
        <v>108847</v>
      </c>
      <c r="Y166" s="54">
        <v>176605</v>
      </c>
      <c r="Z166" s="54">
        <v>162473</v>
      </c>
      <c r="AB166" s="28">
        <f t="shared" si="62"/>
        <v>389281.13010000001</v>
      </c>
      <c r="AC166" s="28">
        <f t="shared" si="62"/>
        <v>269473.5477</v>
      </c>
      <c r="AD166" s="28">
        <f t="shared" si="62"/>
        <v>540874.40960000001</v>
      </c>
      <c r="AF166" s="28">
        <f t="shared" si="74"/>
        <v>789478.17570000002</v>
      </c>
      <c r="AG166" s="28">
        <f t="shared" si="74"/>
        <v>1449909.3894999998</v>
      </c>
      <c r="AH166" s="28">
        <f t="shared" si="74"/>
        <v>1567896.9446</v>
      </c>
      <c r="AJ166" s="28">
        <f t="shared" ref="AJ166:AL229" si="81">IF(BX166=0,+L166/$AK$5,L166)</f>
        <v>930206.62114285701</v>
      </c>
      <c r="AK166" s="28">
        <f t="shared" si="81"/>
        <v>872079.03485714272</v>
      </c>
      <c r="AL166" s="28">
        <f t="shared" si="81"/>
        <v>718930.7093333333</v>
      </c>
      <c r="AN166" s="28">
        <f t="shared" si="63"/>
        <v>789478.17570000002</v>
      </c>
      <c r="AO166" s="28">
        <f t="shared" si="63"/>
        <v>1449909.3894999998</v>
      </c>
      <c r="AP166" s="28">
        <f t="shared" si="63"/>
        <v>1567896.9446</v>
      </c>
      <c r="AR166" s="31"/>
      <c r="AS166" s="31"/>
      <c r="AT166" s="31"/>
      <c r="AV166" s="31"/>
      <c r="AW166" s="31"/>
      <c r="AX166" s="31"/>
      <c r="AZ166" s="32">
        <f t="shared" si="75"/>
        <v>-540925.49104285706</v>
      </c>
      <c r="BA166" s="32">
        <f t="shared" si="75"/>
        <v>-602605.48715714272</v>
      </c>
      <c r="BB166" s="32">
        <f t="shared" si="75"/>
        <v>-178056.29973333329</v>
      </c>
      <c r="BD166" s="32">
        <f t="shared" si="78"/>
        <v>182886.91650000005</v>
      </c>
      <c r="BE166" s="32">
        <f t="shared" si="78"/>
        <v>159526.56689999998</v>
      </c>
      <c r="BF166" s="32">
        <f t="shared" si="78"/>
        <v>121158.26100000017</v>
      </c>
      <c r="BG166" s="33"/>
      <c r="BH166" s="32">
        <f t="shared" si="64"/>
        <v>-358038.57454285701</v>
      </c>
      <c r="BI166" s="32">
        <f t="shared" si="64"/>
        <v>-443078.92025714274</v>
      </c>
      <c r="BJ166" s="32">
        <f t="shared" si="64"/>
        <v>-56898.038733333116</v>
      </c>
      <c r="BL166" s="32">
        <f t="shared" si="65"/>
        <v>-587435.82209999999</v>
      </c>
      <c r="BM166" s="32">
        <f t="shared" si="65"/>
        <v>-646209.43889999995</v>
      </c>
      <c r="BN166" s="32">
        <f t="shared" si="65"/>
        <v>-214002.83519999997</v>
      </c>
      <c r="BP166" s="32">
        <f t="shared" si="66"/>
        <v>182886.91650000005</v>
      </c>
      <c r="BQ166" s="32">
        <f t="shared" si="66"/>
        <v>159526.56689999998</v>
      </c>
      <c r="BR166" s="32">
        <f t="shared" si="66"/>
        <v>121158.26100000017</v>
      </c>
      <c r="BT166" s="32">
        <f t="shared" si="67"/>
        <v>-404548.90559999994</v>
      </c>
      <c r="BU166" s="32">
        <f t="shared" si="67"/>
        <v>-486682.87199999997</v>
      </c>
      <c r="BV166" s="32">
        <f t="shared" si="67"/>
        <v>-92844.574199999799</v>
      </c>
      <c r="BX166" s="3">
        <v>0</v>
      </c>
      <c r="BY166" s="3">
        <v>0</v>
      </c>
      <c r="BZ166" s="3">
        <v>0</v>
      </c>
    </row>
    <row r="167" spans="1:78" x14ac:dyDescent="0.2">
      <c r="A167" s="207"/>
      <c r="B167" s="206" t="s">
        <v>202</v>
      </c>
      <c r="C167" s="24" t="s">
        <v>203</v>
      </c>
      <c r="D167" s="60">
        <v>3755</v>
      </c>
      <c r="E167" s="31">
        <v>685</v>
      </c>
      <c r="F167" s="31">
        <v>620</v>
      </c>
      <c r="G167" s="8"/>
      <c r="H167" s="27">
        <v>5</v>
      </c>
      <c r="I167" s="27">
        <v>181</v>
      </c>
      <c r="J167" s="27">
        <v>3</v>
      </c>
      <c r="L167" s="28">
        <f t="shared" si="76"/>
        <v>27235.390500000001</v>
      </c>
      <c r="M167" s="28">
        <f t="shared" si="76"/>
        <v>5623.7814999999991</v>
      </c>
      <c r="N167" s="28">
        <f t="shared" si="79"/>
        <v>5983.1239999999998</v>
      </c>
      <c r="P167" s="28">
        <f t="shared" si="77"/>
        <v>36.265500000000003</v>
      </c>
      <c r="Q167" s="28">
        <f t="shared" si="77"/>
        <v>1485.9919</v>
      </c>
      <c r="R167" s="28">
        <f t="shared" si="80"/>
        <v>28.950600000000001</v>
      </c>
      <c r="T167" s="29">
        <v>7481</v>
      </c>
      <c r="U167" s="29">
        <v>471</v>
      </c>
      <c r="V167" s="29">
        <v>138</v>
      </c>
      <c r="X167" s="54">
        <v>500</v>
      </c>
      <c r="Y167" s="54">
        <v>470</v>
      </c>
      <c r="Z167" s="54">
        <v>605</v>
      </c>
      <c r="AB167" s="28">
        <f t="shared" si="62"/>
        <v>54260.441099999996</v>
      </c>
      <c r="AC167" s="28">
        <f t="shared" si="62"/>
        <v>3866.8628999999996</v>
      </c>
      <c r="AD167" s="28">
        <f t="shared" si="62"/>
        <v>1331.7275999999999</v>
      </c>
      <c r="AF167" s="28">
        <f t="shared" si="74"/>
        <v>3626.5499999999997</v>
      </c>
      <c r="AG167" s="28">
        <f t="shared" si="74"/>
        <v>3858.6529999999998</v>
      </c>
      <c r="AH167" s="28">
        <f t="shared" si="74"/>
        <v>5838.3710000000001</v>
      </c>
      <c r="AJ167" s="28">
        <f t="shared" si="81"/>
        <v>25938.467142857142</v>
      </c>
      <c r="AK167" s="28">
        <f t="shared" si="81"/>
        <v>5355.9823809523796</v>
      </c>
      <c r="AL167" s="28">
        <f t="shared" si="81"/>
        <v>5698.2133333333331</v>
      </c>
      <c r="AN167" s="28">
        <f t="shared" si="63"/>
        <v>3626.5499999999997</v>
      </c>
      <c r="AO167" s="28">
        <f t="shared" si="63"/>
        <v>3858.6529999999998</v>
      </c>
      <c r="AP167" s="28">
        <f t="shared" si="63"/>
        <v>5838.3710000000001</v>
      </c>
      <c r="AR167" s="31"/>
      <c r="AS167" s="31"/>
      <c r="AT167" s="31"/>
      <c r="AV167" s="31"/>
      <c r="AW167" s="31"/>
      <c r="AX167" s="31"/>
      <c r="AZ167" s="32">
        <f t="shared" si="75"/>
        <v>28321.973957142854</v>
      </c>
      <c r="BA167" s="32">
        <f t="shared" si="75"/>
        <v>-1489.1194809523799</v>
      </c>
      <c r="BB167" s="32">
        <f t="shared" si="75"/>
        <v>-4366.485733333333</v>
      </c>
      <c r="BD167" s="32">
        <f t="shared" si="78"/>
        <v>3590.2844999999998</v>
      </c>
      <c r="BE167" s="32">
        <f t="shared" si="78"/>
        <v>2372.6610999999998</v>
      </c>
      <c r="BF167" s="32">
        <f t="shared" si="78"/>
        <v>5809.4204</v>
      </c>
      <c r="BG167" s="33"/>
      <c r="BH167" s="32">
        <f t="shared" si="64"/>
        <v>31912.258457142852</v>
      </c>
      <c r="BI167" s="32">
        <f t="shared" si="64"/>
        <v>883.54161904761986</v>
      </c>
      <c r="BJ167" s="32">
        <f t="shared" si="64"/>
        <v>1442.934666666667</v>
      </c>
      <c r="BL167" s="32">
        <f t="shared" si="65"/>
        <v>27025.050599999995</v>
      </c>
      <c r="BM167" s="32">
        <f t="shared" si="65"/>
        <v>-1756.9185999999995</v>
      </c>
      <c r="BN167" s="32">
        <f t="shared" si="65"/>
        <v>-4651.3963999999996</v>
      </c>
      <c r="BP167" s="32">
        <f t="shared" si="66"/>
        <v>3590.2844999999998</v>
      </c>
      <c r="BQ167" s="32">
        <f t="shared" si="66"/>
        <v>2372.6610999999998</v>
      </c>
      <c r="BR167" s="32">
        <f t="shared" si="66"/>
        <v>5809.4204</v>
      </c>
      <c r="BT167" s="32">
        <f t="shared" si="67"/>
        <v>30615.335099999997</v>
      </c>
      <c r="BU167" s="32">
        <f t="shared" si="67"/>
        <v>615.74250000000029</v>
      </c>
      <c r="BV167" s="32">
        <f t="shared" si="67"/>
        <v>1158.0240000000003</v>
      </c>
      <c r="BX167" s="3">
        <v>0</v>
      </c>
      <c r="BY167" s="3">
        <v>0</v>
      </c>
      <c r="BZ167" s="3">
        <v>0</v>
      </c>
    </row>
    <row r="168" spans="1:78" x14ac:dyDescent="0.2">
      <c r="A168" s="207"/>
      <c r="B168" s="207"/>
      <c r="C168" s="34" t="s">
        <v>204</v>
      </c>
      <c r="D168" s="60">
        <v>3025</v>
      </c>
      <c r="E168" s="60">
        <v>3694</v>
      </c>
      <c r="F168" s="60">
        <v>3162</v>
      </c>
      <c r="G168" s="8"/>
      <c r="H168" s="27">
        <v>199</v>
      </c>
      <c r="I168" s="27">
        <v>305</v>
      </c>
      <c r="J168" s="27">
        <v>259</v>
      </c>
      <c r="L168" s="28">
        <f t="shared" si="76"/>
        <v>21940.627499999999</v>
      </c>
      <c r="M168" s="28">
        <f t="shared" si="76"/>
        <v>30327.370599999998</v>
      </c>
      <c r="N168" s="28">
        <f t="shared" si="79"/>
        <v>30513.932399999998</v>
      </c>
      <c r="P168" s="28">
        <f t="shared" si="77"/>
        <v>1443.3669</v>
      </c>
      <c r="Q168" s="28">
        <f t="shared" si="77"/>
        <v>2504.0194999999999</v>
      </c>
      <c r="R168" s="28">
        <f t="shared" si="80"/>
        <v>2499.4018000000001</v>
      </c>
      <c r="T168" s="29">
        <v>1113</v>
      </c>
      <c r="U168" s="29">
        <v>356</v>
      </c>
      <c r="V168" s="29">
        <v>555</v>
      </c>
      <c r="X168" s="54">
        <v>2591</v>
      </c>
      <c r="Y168" s="54">
        <v>2831</v>
      </c>
      <c r="Z168" s="54">
        <v>3835</v>
      </c>
      <c r="AB168" s="28">
        <f t="shared" si="62"/>
        <v>8072.7002999999995</v>
      </c>
      <c r="AC168" s="28">
        <f t="shared" si="62"/>
        <v>2922.7243999999996</v>
      </c>
      <c r="AD168" s="28">
        <f t="shared" si="62"/>
        <v>5355.8609999999999</v>
      </c>
      <c r="AF168" s="28">
        <f t="shared" si="74"/>
        <v>18792.7821</v>
      </c>
      <c r="AG168" s="28">
        <f t="shared" si="74"/>
        <v>23242.226899999998</v>
      </c>
      <c r="AH168" s="28">
        <f t="shared" si="74"/>
        <v>37008.517</v>
      </c>
      <c r="AJ168" s="28">
        <f t="shared" si="81"/>
        <v>20895.835714285713</v>
      </c>
      <c r="AK168" s="28">
        <f t="shared" si="81"/>
        <v>28883.210095238093</v>
      </c>
      <c r="AL168" s="28">
        <f t="shared" si="81"/>
        <v>29060.887999999995</v>
      </c>
      <c r="AN168" s="28">
        <f t="shared" si="63"/>
        <v>18792.7821</v>
      </c>
      <c r="AO168" s="28">
        <f t="shared" si="63"/>
        <v>23242.226899999998</v>
      </c>
      <c r="AP168" s="28">
        <f t="shared" si="63"/>
        <v>37008.517</v>
      </c>
      <c r="AR168" s="31"/>
      <c r="AS168" s="31"/>
      <c r="AT168" s="31"/>
      <c r="AV168" s="31"/>
      <c r="AW168" s="31"/>
      <c r="AX168" s="31"/>
      <c r="AZ168" s="32">
        <f t="shared" si="75"/>
        <v>-12823.135414285713</v>
      </c>
      <c r="BA168" s="32">
        <f t="shared" si="75"/>
        <v>-25960.485695238094</v>
      </c>
      <c r="BB168" s="32">
        <f t="shared" si="75"/>
        <v>-23705.026999999995</v>
      </c>
      <c r="BD168" s="32">
        <f t="shared" si="78"/>
        <v>17349.415199999999</v>
      </c>
      <c r="BE168" s="32">
        <f t="shared" si="78"/>
        <v>20738.207399999999</v>
      </c>
      <c r="BF168" s="32">
        <f t="shared" si="78"/>
        <v>34509.1152</v>
      </c>
      <c r="BG168" s="33"/>
      <c r="BH168" s="32">
        <f t="shared" si="64"/>
        <v>4526.2797857142868</v>
      </c>
      <c r="BI168" s="32">
        <f t="shared" si="64"/>
        <v>-5222.2782952380949</v>
      </c>
      <c r="BJ168" s="32">
        <f t="shared" si="64"/>
        <v>10804.088200000006</v>
      </c>
      <c r="BL168" s="32">
        <f t="shared" si="65"/>
        <v>-13867.927199999998</v>
      </c>
      <c r="BM168" s="32">
        <f t="shared" si="65"/>
        <v>-27404.646199999999</v>
      </c>
      <c r="BN168" s="32">
        <f t="shared" si="65"/>
        <v>-25158.071399999997</v>
      </c>
      <c r="BP168" s="32">
        <f t="shared" si="66"/>
        <v>17349.415199999999</v>
      </c>
      <c r="BQ168" s="32">
        <f t="shared" si="66"/>
        <v>20738.207399999999</v>
      </c>
      <c r="BR168" s="32">
        <f t="shared" si="66"/>
        <v>34509.1152</v>
      </c>
      <c r="BT168" s="32">
        <f t="shared" si="67"/>
        <v>3481.4880000000012</v>
      </c>
      <c r="BU168" s="32">
        <f t="shared" si="67"/>
        <v>-6666.4387999999999</v>
      </c>
      <c r="BV168" s="32">
        <f t="shared" si="67"/>
        <v>9351.0438000000031</v>
      </c>
      <c r="BX168" s="3">
        <v>0</v>
      </c>
      <c r="BY168" s="3">
        <v>0</v>
      </c>
      <c r="BZ168" s="3">
        <v>0</v>
      </c>
    </row>
    <row r="169" spans="1:78" x14ac:dyDescent="0.2">
      <c r="A169" s="207"/>
      <c r="B169" s="207"/>
      <c r="C169" s="34" t="s">
        <v>205</v>
      </c>
      <c r="D169" s="60">
        <v>28254</v>
      </c>
      <c r="E169" s="60">
        <v>42958</v>
      </c>
      <c r="F169" s="60">
        <v>52122</v>
      </c>
      <c r="G169" s="8"/>
      <c r="H169" s="25">
        <v>93718</v>
      </c>
      <c r="I169" s="25">
        <v>150648</v>
      </c>
      <c r="J169" s="25">
        <v>195908</v>
      </c>
      <c r="L169" s="28">
        <f t="shared" si="76"/>
        <v>204929.08739999999</v>
      </c>
      <c r="M169" s="28">
        <f t="shared" si="76"/>
        <v>352680.88419999997</v>
      </c>
      <c r="N169" s="28">
        <f t="shared" si="79"/>
        <v>502987.72440000001</v>
      </c>
      <c r="P169" s="28">
        <f t="shared" si="77"/>
        <v>679746.02579999994</v>
      </c>
      <c r="Q169" s="28">
        <f t="shared" si="77"/>
        <v>1236805.0151999998</v>
      </c>
      <c r="R169" s="28">
        <f t="shared" si="80"/>
        <v>1890551.3816</v>
      </c>
      <c r="T169" s="29">
        <v>25543</v>
      </c>
      <c r="U169" s="29">
        <v>40101</v>
      </c>
      <c r="V169" s="29">
        <v>31544</v>
      </c>
      <c r="X169" s="54">
        <v>22439</v>
      </c>
      <c r="Y169" s="54">
        <v>28796</v>
      </c>
      <c r="Z169" s="54">
        <v>34379</v>
      </c>
      <c r="AB169" s="28">
        <f t="shared" si="62"/>
        <v>185265.9333</v>
      </c>
      <c r="AC169" s="28">
        <f t="shared" si="62"/>
        <v>329225.19989999995</v>
      </c>
      <c r="AD169" s="28">
        <f t="shared" si="62"/>
        <v>304405.90879999998</v>
      </c>
      <c r="AF169" s="28">
        <f t="shared" si="74"/>
        <v>162752.31090000001</v>
      </c>
      <c r="AG169" s="28">
        <f t="shared" si="74"/>
        <v>236412.28039999999</v>
      </c>
      <c r="AH169" s="28">
        <f t="shared" si="74"/>
        <v>331764.22580000001</v>
      </c>
      <c r="AJ169" s="28">
        <f t="shared" si="81"/>
        <v>195170.5594285714</v>
      </c>
      <c r="AK169" s="28">
        <f t="shared" si="81"/>
        <v>335886.55638095236</v>
      </c>
      <c r="AL169" s="28">
        <f t="shared" si="81"/>
        <v>479035.92800000001</v>
      </c>
      <c r="AN169" s="28">
        <f t="shared" si="63"/>
        <v>162752.31090000001</v>
      </c>
      <c r="AO169" s="28">
        <f t="shared" si="63"/>
        <v>236412.28039999999</v>
      </c>
      <c r="AP169" s="28">
        <f t="shared" si="63"/>
        <v>331764.22580000001</v>
      </c>
      <c r="AR169" s="31"/>
      <c r="AS169" s="31"/>
      <c r="AT169" s="31"/>
      <c r="AV169" s="31"/>
      <c r="AW169" s="31"/>
      <c r="AX169" s="31"/>
      <c r="AZ169" s="32">
        <f t="shared" si="75"/>
        <v>-9904.626128571399</v>
      </c>
      <c r="BA169" s="32">
        <f t="shared" si="75"/>
        <v>-6661.3564809524105</v>
      </c>
      <c r="BB169" s="32">
        <f t="shared" si="75"/>
        <v>-174630.01920000004</v>
      </c>
      <c r="BD169" s="32">
        <f t="shared" si="78"/>
        <v>-516993.7148999999</v>
      </c>
      <c r="BE169" s="32">
        <f t="shared" si="78"/>
        <v>-1000392.7347999997</v>
      </c>
      <c r="BF169" s="32">
        <f t="shared" si="78"/>
        <v>-1558787.1557999998</v>
      </c>
      <c r="BG169" s="33"/>
      <c r="BH169" s="32">
        <f t="shared" si="64"/>
        <v>-526898.34102857136</v>
      </c>
      <c r="BI169" s="32">
        <f t="shared" si="64"/>
        <v>-1007054.0912809521</v>
      </c>
      <c r="BJ169" s="32">
        <f t="shared" si="64"/>
        <v>-1733417.1749999998</v>
      </c>
      <c r="BL169" s="32">
        <f t="shared" si="65"/>
        <v>-19663.154099999985</v>
      </c>
      <c r="BM169" s="32">
        <f t="shared" si="65"/>
        <v>-23455.684300000023</v>
      </c>
      <c r="BN169" s="32">
        <f t="shared" si="65"/>
        <v>-198581.81560000003</v>
      </c>
      <c r="BP169" s="32">
        <f t="shared" si="66"/>
        <v>-516993.7148999999</v>
      </c>
      <c r="BQ169" s="32">
        <f t="shared" si="66"/>
        <v>-1000392.7347999997</v>
      </c>
      <c r="BR169" s="32">
        <f t="shared" si="66"/>
        <v>-1558787.1557999998</v>
      </c>
      <c r="BT169" s="32">
        <f t="shared" si="67"/>
        <v>-536656.86899999995</v>
      </c>
      <c r="BU169" s="32">
        <f t="shared" si="67"/>
        <v>-1023848.4190999998</v>
      </c>
      <c r="BV169" s="32">
        <f t="shared" si="67"/>
        <v>-1757368.9713999999</v>
      </c>
      <c r="BX169" s="3">
        <v>0</v>
      </c>
      <c r="BY169" s="3">
        <v>0</v>
      </c>
      <c r="BZ169" s="3">
        <v>0</v>
      </c>
    </row>
    <row r="170" spans="1:78" x14ac:dyDescent="0.2">
      <c r="A170" s="207"/>
      <c r="B170" s="207"/>
      <c r="C170" s="34" t="s">
        <v>206</v>
      </c>
      <c r="D170" s="60">
        <v>15149</v>
      </c>
      <c r="E170" s="60">
        <v>16852</v>
      </c>
      <c r="F170" s="60">
        <v>5116</v>
      </c>
      <c r="G170" s="8"/>
      <c r="H170" s="25">
        <v>27541</v>
      </c>
      <c r="I170" s="25">
        <v>40727</v>
      </c>
      <c r="J170" s="25">
        <v>33592</v>
      </c>
      <c r="L170" s="28">
        <f t="shared" si="76"/>
        <v>109877.21189999999</v>
      </c>
      <c r="M170" s="28">
        <f t="shared" si="76"/>
        <v>138353.23479999998</v>
      </c>
      <c r="N170" s="28">
        <f t="shared" si="79"/>
        <v>49370.423199999997</v>
      </c>
      <c r="P170" s="28">
        <f t="shared" si="77"/>
        <v>199757.62709999998</v>
      </c>
      <c r="Q170" s="28">
        <f t="shared" si="77"/>
        <v>334364.59729999996</v>
      </c>
      <c r="R170" s="28">
        <f t="shared" si="80"/>
        <v>324169.5184</v>
      </c>
      <c r="T170" s="29">
        <v>9895</v>
      </c>
      <c r="U170" s="29">
        <v>26830</v>
      </c>
      <c r="V170" s="29">
        <v>23498</v>
      </c>
      <c r="X170" s="54">
        <v>27843</v>
      </c>
      <c r="Y170" s="54">
        <v>27890</v>
      </c>
      <c r="Z170" s="54">
        <v>53576</v>
      </c>
      <c r="AB170" s="28">
        <f t="shared" si="62"/>
        <v>71769.424499999994</v>
      </c>
      <c r="AC170" s="28">
        <f t="shared" si="62"/>
        <v>220271.61699999997</v>
      </c>
      <c r="AD170" s="28">
        <f t="shared" si="62"/>
        <v>226760.3996</v>
      </c>
      <c r="AF170" s="28">
        <f t="shared" si="74"/>
        <v>201948.06330000001</v>
      </c>
      <c r="AG170" s="28">
        <f t="shared" si="74"/>
        <v>228974.11099999998</v>
      </c>
      <c r="AH170" s="28">
        <f t="shared" si="74"/>
        <v>517019.1152</v>
      </c>
      <c r="AJ170" s="28">
        <f t="shared" si="81"/>
        <v>104644.96371428571</v>
      </c>
      <c r="AK170" s="28">
        <f t="shared" si="81"/>
        <v>131764.9855238095</v>
      </c>
      <c r="AL170" s="28">
        <f t="shared" si="81"/>
        <v>47019.450666666664</v>
      </c>
      <c r="AN170" s="28">
        <f t="shared" si="63"/>
        <v>201948.06330000001</v>
      </c>
      <c r="AO170" s="28">
        <f t="shared" si="63"/>
        <v>228974.11099999998</v>
      </c>
      <c r="AP170" s="28">
        <f t="shared" si="63"/>
        <v>517019.1152</v>
      </c>
      <c r="AR170" s="31"/>
      <c r="AS170" s="31"/>
      <c r="AT170" s="31"/>
      <c r="AV170" s="31"/>
      <c r="AW170" s="31"/>
      <c r="AX170" s="31"/>
      <c r="AZ170" s="32">
        <f t="shared" si="75"/>
        <v>-32875.539214285716</v>
      </c>
      <c r="BA170" s="32">
        <f t="shared" si="75"/>
        <v>88506.631476190465</v>
      </c>
      <c r="BB170" s="32">
        <f t="shared" si="75"/>
        <v>179740.94893333333</v>
      </c>
      <c r="BD170" s="32">
        <f t="shared" si="78"/>
        <v>2190.4362000000256</v>
      </c>
      <c r="BE170" s="32">
        <f t="shared" si="78"/>
        <v>-105390.48629999999</v>
      </c>
      <c r="BF170" s="32">
        <f t="shared" si="78"/>
        <v>192849.5968</v>
      </c>
      <c r="BG170" s="33"/>
      <c r="BH170" s="32">
        <f t="shared" si="64"/>
        <v>-30685.103014285691</v>
      </c>
      <c r="BI170" s="32">
        <f t="shared" si="64"/>
        <v>-16883.854823809525</v>
      </c>
      <c r="BJ170" s="32">
        <f t="shared" si="64"/>
        <v>372590.54573333333</v>
      </c>
      <c r="BL170" s="32">
        <f t="shared" si="65"/>
        <v>-38107.787400000001</v>
      </c>
      <c r="BM170" s="32">
        <f t="shared" si="65"/>
        <v>81918.382199999993</v>
      </c>
      <c r="BN170" s="32">
        <f t="shared" si="65"/>
        <v>177389.97640000001</v>
      </c>
      <c r="BP170" s="32">
        <f t="shared" si="66"/>
        <v>2190.4362000000256</v>
      </c>
      <c r="BQ170" s="32">
        <f t="shared" si="66"/>
        <v>-105390.48629999999</v>
      </c>
      <c r="BR170" s="32">
        <f t="shared" si="66"/>
        <v>192849.5968</v>
      </c>
      <c r="BT170" s="32">
        <f t="shared" si="67"/>
        <v>-35917.351199999976</v>
      </c>
      <c r="BU170" s="32">
        <f t="shared" si="67"/>
        <v>-23472.104099999997</v>
      </c>
      <c r="BV170" s="32">
        <f t="shared" si="67"/>
        <v>370239.57319999998</v>
      </c>
      <c r="BX170" s="3">
        <v>0</v>
      </c>
      <c r="BY170" s="3">
        <v>0</v>
      </c>
      <c r="BZ170" s="3">
        <v>0</v>
      </c>
    </row>
    <row r="171" spans="1:78" x14ac:dyDescent="0.2">
      <c r="A171" s="207"/>
      <c r="B171" s="207"/>
      <c r="C171" s="34" t="s">
        <v>207</v>
      </c>
      <c r="D171" s="60">
        <v>17657</v>
      </c>
      <c r="E171" s="60">
        <v>5678</v>
      </c>
      <c r="F171" s="60">
        <v>1608</v>
      </c>
      <c r="G171" s="8"/>
      <c r="H171" s="25">
        <v>1166</v>
      </c>
      <c r="I171" s="27">
        <v>539</v>
      </c>
      <c r="J171" s="27">
        <v>295</v>
      </c>
      <c r="L171" s="28">
        <f t="shared" si="76"/>
        <v>128067.98669999999</v>
      </c>
      <c r="M171" s="28">
        <f t="shared" si="76"/>
        <v>46615.812199999993</v>
      </c>
      <c r="N171" s="28">
        <f t="shared" si="79"/>
        <v>15517.5216</v>
      </c>
      <c r="P171" s="28">
        <f t="shared" si="77"/>
        <v>8457.114599999999</v>
      </c>
      <c r="Q171" s="28">
        <f t="shared" si="77"/>
        <v>4425.1360999999997</v>
      </c>
      <c r="R171" s="28">
        <f t="shared" si="80"/>
        <v>2846.8089999999997</v>
      </c>
      <c r="T171" s="29">
        <v>387</v>
      </c>
      <c r="U171" s="29">
        <v>328</v>
      </c>
      <c r="V171" s="29">
        <v>49</v>
      </c>
      <c r="X171" s="54">
        <v>935</v>
      </c>
      <c r="Y171" s="54">
        <v>698</v>
      </c>
      <c r="Z171" s="54">
        <v>585</v>
      </c>
      <c r="AB171" s="28">
        <f t="shared" si="62"/>
        <v>2806.9497000000001</v>
      </c>
      <c r="AC171" s="28">
        <f t="shared" si="62"/>
        <v>2692.8471999999997</v>
      </c>
      <c r="AD171" s="28">
        <f t="shared" si="62"/>
        <v>472.85980000000001</v>
      </c>
      <c r="AF171" s="28">
        <f t="shared" si="74"/>
        <v>6781.6485000000002</v>
      </c>
      <c r="AG171" s="28">
        <f t="shared" si="74"/>
        <v>5730.5101999999997</v>
      </c>
      <c r="AH171" s="28">
        <f t="shared" si="74"/>
        <v>5645.3670000000002</v>
      </c>
      <c r="AJ171" s="28">
        <f t="shared" si="81"/>
        <v>121969.51114285713</v>
      </c>
      <c r="AK171" s="28">
        <f t="shared" si="81"/>
        <v>44396.011619047611</v>
      </c>
      <c r="AL171" s="28">
        <f t="shared" si="81"/>
        <v>14778.591999999999</v>
      </c>
      <c r="AN171" s="28">
        <f t="shared" si="63"/>
        <v>6781.6485000000002</v>
      </c>
      <c r="AO171" s="28">
        <f t="shared" si="63"/>
        <v>5730.5101999999997</v>
      </c>
      <c r="AP171" s="28">
        <f t="shared" si="63"/>
        <v>5645.3670000000002</v>
      </c>
      <c r="AR171" s="31"/>
      <c r="AS171" s="31"/>
      <c r="AT171" s="31"/>
      <c r="AV171" s="31"/>
      <c r="AW171" s="31"/>
      <c r="AX171" s="31"/>
      <c r="AZ171" s="32">
        <f t="shared" si="75"/>
        <v>-119162.56144285713</v>
      </c>
      <c r="BA171" s="32">
        <f t="shared" si="75"/>
        <v>-41703.164419047615</v>
      </c>
      <c r="BB171" s="32">
        <f t="shared" si="75"/>
        <v>-14305.732199999999</v>
      </c>
      <c r="BD171" s="32">
        <f t="shared" si="78"/>
        <v>-1675.4660999999987</v>
      </c>
      <c r="BE171" s="32">
        <f t="shared" si="78"/>
        <v>1305.3741</v>
      </c>
      <c r="BF171" s="32">
        <f t="shared" si="78"/>
        <v>2798.5580000000004</v>
      </c>
      <c r="BG171" s="33"/>
      <c r="BH171" s="32">
        <f t="shared" si="64"/>
        <v>-120838.02754285713</v>
      </c>
      <c r="BI171" s="32">
        <f t="shared" si="64"/>
        <v>-40397.790319047614</v>
      </c>
      <c r="BJ171" s="32">
        <f t="shared" si="64"/>
        <v>-11507.174199999998</v>
      </c>
      <c r="BL171" s="32">
        <f t="shared" si="65"/>
        <v>-125261.037</v>
      </c>
      <c r="BM171" s="32">
        <f t="shared" si="65"/>
        <v>-43922.964999999997</v>
      </c>
      <c r="BN171" s="32">
        <f t="shared" si="65"/>
        <v>-15044.6618</v>
      </c>
      <c r="BP171" s="32">
        <f t="shared" si="66"/>
        <v>-1675.4660999999987</v>
      </c>
      <c r="BQ171" s="32">
        <f t="shared" si="66"/>
        <v>1305.3741</v>
      </c>
      <c r="BR171" s="32">
        <f t="shared" si="66"/>
        <v>2798.5580000000004</v>
      </c>
      <c r="BT171" s="32">
        <f t="shared" si="67"/>
        <v>-126936.5031</v>
      </c>
      <c r="BU171" s="32">
        <f t="shared" si="67"/>
        <v>-42617.590899999996</v>
      </c>
      <c r="BV171" s="32">
        <f t="shared" si="67"/>
        <v>-12246.103799999999</v>
      </c>
      <c r="BX171" s="3">
        <v>0</v>
      </c>
      <c r="BY171" s="3">
        <v>0</v>
      </c>
      <c r="BZ171" s="3">
        <v>0</v>
      </c>
    </row>
    <row r="172" spans="1:78" x14ac:dyDescent="0.2">
      <c r="A172" s="207"/>
      <c r="B172" s="207"/>
      <c r="C172" s="34" t="s">
        <v>208</v>
      </c>
      <c r="D172" s="47">
        <v>823</v>
      </c>
      <c r="E172" s="65">
        <v>1056</v>
      </c>
      <c r="F172" s="65">
        <v>1229</v>
      </c>
      <c r="G172" s="8"/>
      <c r="H172" s="27">
        <v>0</v>
      </c>
      <c r="I172" s="27">
        <v>0</v>
      </c>
      <c r="J172" s="27">
        <v>0</v>
      </c>
      <c r="L172" s="28">
        <f t="shared" si="76"/>
        <v>5969.3013000000001</v>
      </c>
      <c r="M172" s="28">
        <f t="shared" si="76"/>
        <v>8669.6543999999994</v>
      </c>
      <c r="N172" s="28">
        <f t="shared" si="79"/>
        <v>11860.095799999999</v>
      </c>
      <c r="P172" s="28">
        <f t="shared" si="77"/>
        <v>0</v>
      </c>
      <c r="Q172" s="28">
        <f t="shared" si="77"/>
        <v>0</v>
      </c>
      <c r="R172" s="28">
        <f t="shared" si="80"/>
        <v>0</v>
      </c>
      <c r="T172" s="42">
        <v>0</v>
      </c>
      <c r="U172" s="42">
        <v>0</v>
      </c>
      <c r="V172" s="42">
        <v>45</v>
      </c>
      <c r="X172" s="55">
        <v>0</v>
      </c>
      <c r="Y172" s="55">
        <v>0</v>
      </c>
      <c r="Z172" s="55">
        <v>1</v>
      </c>
      <c r="AB172" s="28">
        <f t="shared" si="62"/>
        <v>0</v>
      </c>
      <c r="AC172" s="28">
        <f t="shared" si="62"/>
        <v>0</v>
      </c>
      <c r="AD172" s="28">
        <f t="shared" si="62"/>
        <v>434.25900000000001</v>
      </c>
      <c r="AF172" s="28">
        <f t="shared" si="74"/>
        <v>0</v>
      </c>
      <c r="AG172" s="28">
        <f t="shared" si="74"/>
        <v>0</v>
      </c>
      <c r="AH172" s="28">
        <f t="shared" si="74"/>
        <v>9.6501999999999999</v>
      </c>
      <c r="AJ172" s="28">
        <f t="shared" si="81"/>
        <v>5685.0488571428568</v>
      </c>
      <c r="AK172" s="28">
        <f t="shared" si="81"/>
        <v>8256.813714285714</v>
      </c>
      <c r="AL172" s="28">
        <f t="shared" si="81"/>
        <v>11295.329333333331</v>
      </c>
      <c r="AN172" s="28">
        <f t="shared" si="63"/>
        <v>0</v>
      </c>
      <c r="AO172" s="28">
        <f t="shared" si="63"/>
        <v>0</v>
      </c>
      <c r="AP172" s="28">
        <f t="shared" si="63"/>
        <v>9.6501999999999999</v>
      </c>
      <c r="AR172" s="31"/>
      <c r="AS172" s="31"/>
      <c r="AT172" s="31"/>
      <c r="AV172" s="31"/>
      <c r="AW172" s="31"/>
      <c r="AX172" s="31"/>
      <c r="AZ172" s="32">
        <f t="shared" si="75"/>
        <v>-5685.0488571428568</v>
      </c>
      <c r="BA172" s="32">
        <f t="shared" si="75"/>
        <v>-8256.813714285714</v>
      </c>
      <c r="BB172" s="32">
        <f t="shared" si="75"/>
        <v>-10861.070333333331</v>
      </c>
      <c r="BD172" s="32">
        <f t="shared" si="78"/>
        <v>0</v>
      </c>
      <c r="BE172" s="32">
        <f t="shared" si="78"/>
        <v>0</v>
      </c>
      <c r="BF172" s="32">
        <f t="shared" si="78"/>
        <v>9.6501999999999999</v>
      </c>
      <c r="BG172" s="33"/>
      <c r="BH172" s="32">
        <f t="shared" si="64"/>
        <v>-5685.0488571428568</v>
      </c>
      <c r="BI172" s="32">
        <f t="shared" si="64"/>
        <v>-8256.813714285714</v>
      </c>
      <c r="BJ172" s="32">
        <f t="shared" si="64"/>
        <v>-10851.420133333331</v>
      </c>
      <c r="BL172" s="32">
        <f t="shared" si="65"/>
        <v>-5969.3013000000001</v>
      </c>
      <c r="BM172" s="32">
        <f t="shared" si="65"/>
        <v>-8669.6543999999994</v>
      </c>
      <c r="BN172" s="32">
        <f t="shared" si="65"/>
        <v>-11425.836799999999</v>
      </c>
      <c r="BP172" s="32">
        <f t="shared" si="66"/>
        <v>0</v>
      </c>
      <c r="BQ172" s="32">
        <f t="shared" si="66"/>
        <v>0</v>
      </c>
      <c r="BR172" s="32">
        <f t="shared" si="66"/>
        <v>9.6501999999999999</v>
      </c>
      <c r="BT172" s="32">
        <f t="shared" si="67"/>
        <v>-5969.3013000000001</v>
      </c>
      <c r="BU172" s="32">
        <f t="shared" si="67"/>
        <v>-8669.6543999999994</v>
      </c>
      <c r="BV172" s="32">
        <f t="shared" si="67"/>
        <v>-11416.186599999999</v>
      </c>
      <c r="BX172" s="3">
        <v>0</v>
      </c>
      <c r="BY172" s="3">
        <v>0</v>
      </c>
      <c r="BZ172" s="3">
        <v>0</v>
      </c>
    </row>
    <row r="173" spans="1:78" x14ac:dyDescent="0.2">
      <c r="A173" s="207"/>
      <c r="B173" s="207"/>
      <c r="C173" s="34" t="s">
        <v>209</v>
      </c>
      <c r="D173" s="60">
        <v>42365</v>
      </c>
      <c r="E173" s="60">
        <v>50436</v>
      </c>
      <c r="F173" s="60">
        <v>42723</v>
      </c>
      <c r="G173" s="8"/>
      <c r="H173" s="25">
        <v>227291</v>
      </c>
      <c r="I173" s="25">
        <v>146750</v>
      </c>
      <c r="J173" s="25">
        <v>177846</v>
      </c>
      <c r="L173" s="28">
        <f t="shared" si="76"/>
        <v>307277.58149999997</v>
      </c>
      <c r="M173" s="28">
        <f t="shared" si="76"/>
        <v>414074.51639999996</v>
      </c>
      <c r="N173" s="28">
        <f t="shared" si="79"/>
        <v>412285.49459999998</v>
      </c>
      <c r="P173" s="28">
        <f t="shared" si="77"/>
        <v>1648564.3521</v>
      </c>
      <c r="Q173" s="28">
        <f t="shared" si="77"/>
        <v>1204802.825</v>
      </c>
      <c r="R173" s="28">
        <f t="shared" si="80"/>
        <v>1716249.4691999999</v>
      </c>
      <c r="T173" s="29">
        <v>48334</v>
      </c>
      <c r="U173" s="29">
        <v>48962</v>
      </c>
      <c r="V173" s="29">
        <v>50663</v>
      </c>
      <c r="X173" s="54">
        <v>267534</v>
      </c>
      <c r="Y173" s="54">
        <v>136450</v>
      </c>
      <c r="Z173" s="54">
        <v>138885</v>
      </c>
      <c r="AB173" s="28">
        <f t="shared" si="62"/>
        <v>350571.33539999998</v>
      </c>
      <c r="AC173" s="28">
        <f t="shared" si="62"/>
        <v>401973.12379999994</v>
      </c>
      <c r="AD173" s="28">
        <f t="shared" si="62"/>
        <v>488908.08260000002</v>
      </c>
      <c r="AF173" s="28">
        <f t="shared" si="74"/>
        <v>1940450.8554</v>
      </c>
      <c r="AG173" s="28">
        <f t="shared" si="74"/>
        <v>1120240.855</v>
      </c>
      <c r="AH173" s="28">
        <f t="shared" si="74"/>
        <v>1340268.027</v>
      </c>
      <c r="AJ173" s="28">
        <f t="shared" si="81"/>
        <v>292645.31571428565</v>
      </c>
      <c r="AK173" s="28">
        <f t="shared" si="81"/>
        <v>394356.68228571425</v>
      </c>
      <c r="AL173" s="28">
        <f t="shared" si="81"/>
        <v>392652.85199999996</v>
      </c>
      <c r="AN173" s="28">
        <f t="shared" si="63"/>
        <v>1940450.8554</v>
      </c>
      <c r="AO173" s="28">
        <f t="shared" si="63"/>
        <v>1120240.855</v>
      </c>
      <c r="AP173" s="28">
        <f t="shared" si="63"/>
        <v>1340268.027</v>
      </c>
      <c r="AR173" s="31"/>
      <c r="AS173" s="31"/>
      <c r="AT173" s="31"/>
      <c r="AV173" s="31"/>
      <c r="AW173" s="31"/>
      <c r="AX173" s="31"/>
      <c r="AZ173" s="32">
        <f t="shared" si="75"/>
        <v>57926.019685714331</v>
      </c>
      <c r="BA173" s="32">
        <f t="shared" si="75"/>
        <v>7616.4415142856888</v>
      </c>
      <c r="BB173" s="32">
        <f t="shared" si="75"/>
        <v>96255.230600000068</v>
      </c>
      <c r="BD173" s="32">
        <f t="shared" si="78"/>
        <v>291886.50329999998</v>
      </c>
      <c r="BE173" s="32">
        <f t="shared" si="78"/>
        <v>-84561.969999999972</v>
      </c>
      <c r="BF173" s="32">
        <f t="shared" si="78"/>
        <v>-375981.44219999993</v>
      </c>
      <c r="BG173" s="33"/>
      <c r="BH173" s="32">
        <f t="shared" si="64"/>
        <v>349812.52298571431</v>
      </c>
      <c r="BI173" s="32">
        <f t="shared" si="64"/>
        <v>-76945.528485714283</v>
      </c>
      <c r="BJ173" s="32">
        <f t="shared" si="64"/>
        <v>-279726.21159999986</v>
      </c>
      <c r="BL173" s="32">
        <f t="shared" si="65"/>
        <v>43293.753900000011</v>
      </c>
      <c r="BM173" s="32">
        <f t="shared" si="65"/>
        <v>-12101.392600000021</v>
      </c>
      <c r="BN173" s="32">
        <f t="shared" si="65"/>
        <v>76622.588000000047</v>
      </c>
      <c r="BP173" s="32">
        <f t="shared" si="66"/>
        <v>291886.50329999998</v>
      </c>
      <c r="BQ173" s="32">
        <f t="shared" si="66"/>
        <v>-84561.969999999972</v>
      </c>
      <c r="BR173" s="32">
        <f t="shared" si="66"/>
        <v>-375981.44219999993</v>
      </c>
      <c r="BT173" s="32">
        <f t="shared" si="67"/>
        <v>335180.25719999999</v>
      </c>
      <c r="BU173" s="32">
        <f t="shared" si="67"/>
        <v>-96663.362599999993</v>
      </c>
      <c r="BV173" s="32">
        <f t="shared" si="67"/>
        <v>-299358.85419999989</v>
      </c>
      <c r="BX173" s="3">
        <v>0</v>
      </c>
      <c r="BY173" s="3">
        <v>0</v>
      </c>
      <c r="BZ173" s="3">
        <v>0</v>
      </c>
    </row>
    <row r="174" spans="1:78" x14ac:dyDescent="0.2">
      <c r="A174" s="207"/>
      <c r="B174" s="207"/>
      <c r="C174" s="34" t="s">
        <v>210</v>
      </c>
      <c r="D174" s="60">
        <v>14211</v>
      </c>
      <c r="E174" s="60">
        <v>11940</v>
      </c>
      <c r="F174" s="60">
        <v>11128</v>
      </c>
      <c r="G174" s="8"/>
      <c r="H174" s="25">
        <v>1346</v>
      </c>
      <c r="I174" s="25">
        <v>2426</v>
      </c>
      <c r="J174" s="25">
        <v>2183</v>
      </c>
      <c r="L174" s="28">
        <f t="shared" si="76"/>
        <v>103073.80409999999</v>
      </c>
      <c r="M174" s="28">
        <f t="shared" si="76"/>
        <v>98026.205999999991</v>
      </c>
      <c r="N174" s="28">
        <f t="shared" si="79"/>
        <v>107387.4256</v>
      </c>
      <c r="P174" s="28">
        <f t="shared" si="77"/>
        <v>9762.6725999999999</v>
      </c>
      <c r="Q174" s="28">
        <f t="shared" si="77"/>
        <v>19917.217399999998</v>
      </c>
      <c r="R174" s="28">
        <f t="shared" si="80"/>
        <v>21066.386599999998</v>
      </c>
      <c r="T174" s="29">
        <v>4035</v>
      </c>
      <c r="U174" s="29">
        <v>3280</v>
      </c>
      <c r="V174" s="29">
        <v>1049</v>
      </c>
      <c r="X174" s="54">
        <v>2728</v>
      </c>
      <c r="Y174" s="54">
        <v>5272</v>
      </c>
      <c r="Z174" s="54">
        <v>8505</v>
      </c>
      <c r="AB174" s="28">
        <f t="shared" si="62"/>
        <v>29266.2585</v>
      </c>
      <c r="AC174" s="28">
        <f t="shared" si="62"/>
        <v>26928.471999999998</v>
      </c>
      <c r="AD174" s="28">
        <f t="shared" si="62"/>
        <v>10123.059799999999</v>
      </c>
      <c r="AF174" s="28">
        <f t="shared" si="74"/>
        <v>19786.4568</v>
      </c>
      <c r="AG174" s="28">
        <f t="shared" si="74"/>
        <v>43282.592799999999</v>
      </c>
      <c r="AH174" s="28">
        <f t="shared" si="74"/>
        <v>82074.951000000001</v>
      </c>
      <c r="AJ174" s="28">
        <f t="shared" si="81"/>
        <v>98165.527714285708</v>
      </c>
      <c r="AK174" s="28">
        <f t="shared" si="81"/>
        <v>93358.291428571421</v>
      </c>
      <c r="AL174" s="28">
        <f t="shared" si="81"/>
        <v>102273.73866666667</v>
      </c>
      <c r="AN174" s="28">
        <f t="shared" si="63"/>
        <v>19786.4568</v>
      </c>
      <c r="AO174" s="28">
        <f t="shared" si="63"/>
        <v>43282.592799999999</v>
      </c>
      <c r="AP174" s="28">
        <f t="shared" si="63"/>
        <v>82074.951000000001</v>
      </c>
      <c r="AR174" s="31"/>
      <c r="AS174" s="31"/>
      <c r="AT174" s="31"/>
      <c r="AV174" s="31"/>
      <c r="AW174" s="31"/>
      <c r="AX174" s="31"/>
      <c r="AZ174" s="32">
        <f t="shared" si="75"/>
        <v>-68899.269214285712</v>
      </c>
      <c r="BA174" s="32">
        <f t="shared" si="75"/>
        <v>-66429.819428571427</v>
      </c>
      <c r="BB174" s="32">
        <f t="shared" si="75"/>
        <v>-92150.678866666669</v>
      </c>
      <c r="BD174" s="32">
        <f t="shared" si="78"/>
        <v>10023.7842</v>
      </c>
      <c r="BE174" s="32">
        <f t="shared" si="78"/>
        <v>23365.375400000001</v>
      </c>
      <c r="BF174" s="32">
        <f t="shared" si="78"/>
        <v>61008.564400000003</v>
      </c>
      <c r="BG174" s="33"/>
      <c r="BH174" s="32">
        <f t="shared" si="64"/>
        <v>-58875.48501428571</v>
      </c>
      <c r="BI174" s="32">
        <f t="shared" si="64"/>
        <v>-43064.444028571423</v>
      </c>
      <c r="BJ174" s="32">
        <f t="shared" si="64"/>
        <v>-31142.114466666666</v>
      </c>
      <c r="BL174" s="32">
        <f t="shared" si="65"/>
        <v>-73807.545599999998</v>
      </c>
      <c r="BM174" s="32">
        <f t="shared" si="65"/>
        <v>-71097.733999999997</v>
      </c>
      <c r="BN174" s="32">
        <f t="shared" si="65"/>
        <v>-97264.3658</v>
      </c>
      <c r="BP174" s="32">
        <f t="shared" si="66"/>
        <v>10023.7842</v>
      </c>
      <c r="BQ174" s="32">
        <f t="shared" si="66"/>
        <v>23365.375400000001</v>
      </c>
      <c r="BR174" s="32">
        <f t="shared" si="66"/>
        <v>61008.564400000003</v>
      </c>
      <c r="BT174" s="32">
        <f t="shared" si="67"/>
        <v>-63783.761399999996</v>
      </c>
      <c r="BU174" s="32">
        <f t="shared" si="67"/>
        <v>-47732.358599999992</v>
      </c>
      <c r="BV174" s="32">
        <f t="shared" si="67"/>
        <v>-36255.801399999997</v>
      </c>
      <c r="BX174" s="3">
        <v>0</v>
      </c>
      <c r="BY174" s="3">
        <v>0</v>
      </c>
      <c r="BZ174" s="3">
        <v>0</v>
      </c>
    </row>
    <row r="175" spans="1:78" x14ac:dyDescent="0.2">
      <c r="A175" s="207"/>
      <c r="B175" s="208"/>
      <c r="C175" s="40" t="s">
        <v>211</v>
      </c>
      <c r="D175" s="60">
        <v>1954586</v>
      </c>
      <c r="E175" s="60">
        <v>1289821</v>
      </c>
      <c r="F175" s="60">
        <v>1479338</v>
      </c>
      <c r="G175" s="8"/>
      <c r="H175" s="25">
        <v>510523</v>
      </c>
      <c r="I175" s="25">
        <v>381846</v>
      </c>
      <c r="J175" s="25">
        <v>619807</v>
      </c>
      <c r="L175" s="28">
        <f t="shared" si="76"/>
        <v>14176807.716599999</v>
      </c>
      <c r="M175" s="28">
        <f t="shared" si="76"/>
        <v>10589301.4279</v>
      </c>
      <c r="N175" s="28">
        <f t="shared" si="79"/>
        <v>14275907.567600001</v>
      </c>
      <c r="P175" s="28">
        <f t="shared" si="77"/>
        <v>3702874.3712999998</v>
      </c>
      <c r="Q175" s="28">
        <f t="shared" si="77"/>
        <v>3134917.4753999999</v>
      </c>
      <c r="R175" s="28">
        <f t="shared" si="80"/>
        <v>5981261.5114000002</v>
      </c>
      <c r="T175" s="29">
        <v>558117</v>
      </c>
      <c r="U175" s="29">
        <v>644236</v>
      </c>
      <c r="V175" s="29">
        <v>639172</v>
      </c>
      <c r="X175" s="54">
        <v>565456</v>
      </c>
      <c r="Y175" s="54">
        <v>501163</v>
      </c>
      <c r="Z175" s="54">
        <v>659929</v>
      </c>
      <c r="AB175" s="28">
        <f t="shared" si="62"/>
        <v>4048078.4126999998</v>
      </c>
      <c r="AC175" s="28">
        <f t="shared" si="62"/>
        <v>5289113.1363999993</v>
      </c>
      <c r="AD175" s="28">
        <f t="shared" si="62"/>
        <v>6168137.6343999999</v>
      </c>
      <c r="AF175" s="28">
        <f t="shared" si="74"/>
        <v>4101308.9136000001</v>
      </c>
      <c r="AG175" s="28">
        <f t="shared" si="74"/>
        <v>4114498.1136999996</v>
      </c>
      <c r="AH175" s="28">
        <f t="shared" si="74"/>
        <v>6368446.8357999995</v>
      </c>
      <c r="AJ175" s="28">
        <f t="shared" si="81"/>
        <v>13501721.63485714</v>
      </c>
      <c r="AK175" s="28">
        <f t="shared" si="81"/>
        <v>10085048.97895238</v>
      </c>
      <c r="AL175" s="28">
        <f t="shared" si="81"/>
        <v>13596102.445333334</v>
      </c>
      <c r="AN175" s="28">
        <f t="shared" si="63"/>
        <v>4101308.9136000001</v>
      </c>
      <c r="AO175" s="28">
        <f t="shared" si="63"/>
        <v>4114498.1136999996</v>
      </c>
      <c r="AP175" s="28">
        <f t="shared" si="63"/>
        <v>6368446.8357999995</v>
      </c>
      <c r="AR175" s="31"/>
      <c r="AS175" s="31"/>
      <c r="AT175" s="31"/>
      <c r="AV175" s="31"/>
      <c r="AW175" s="31"/>
      <c r="AX175" s="31"/>
      <c r="AZ175" s="32">
        <f t="shared" si="75"/>
        <v>-9453643.2221571412</v>
      </c>
      <c r="BA175" s="32">
        <f t="shared" si="75"/>
        <v>-4795935.8425523806</v>
      </c>
      <c r="BB175" s="32">
        <f t="shared" si="75"/>
        <v>-7427964.8109333338</v>
      </c>
      <c r="BD175" s="32">
        <f t="shared" si="78"/>
        <v>398434.54230000032</v>
      </c>
      <c r="BE175" s="32">
        <f t="shared" si="78"/>
        <v>979580.63829999976</v>
      </c>
      <c r="BF175" s="32">
        <f t="shared" si="78"/>
        <v>387185.32439999934</v>
      </c>
      <c r="BG175" s="33"/>
      <c r="BH175" s="32">
        <f t="shared" si="64"/>
        <v>-9055208.6798571404</v>
      </c>
      <c r="BI175" s="32">
        <f t="shared" si="64"/>
        <v>-3816355.2042523809</v>
      </c>
      <c r="BJ175" s="32">
        <f t="shared" si="64"/>
        <v>-7040779.4865333345</v>
      </c>
      <c r="BL175" s="32">
        <f t="shared" si="65"/>
        <v>-10128729.3039</v>
      </c>
      <c r="BM175" s="32">
        <f t="shared" si="65"/>
        <v>-5300188.2915000003</v>
      </c>
      <c r="BN175" s="32">
        <f t="shared" si="65"/>
        <v>-8107769.9332000008</v>
      </c>
      <c r="BP175" s="32">
        <f t="shared" si="66"/>
        <v>398434.54230000032</v>
      </c>
      <c r="BQ175" s="32">
        <f t="shared" si="66"/>
        <v>979580.63829999976</v>
      </c>
      <c r="BR175" s="32">
        <f t="shared" si="66"/>
        <v>387185.32439999934</v>
      </c>
      <c r="BT175" s="32">
        <f t="shared" si="67"/>
        <v>-9730294.7615999989</v>
      </c>
      <c r="BU175" s="32">
        <f t="shared" si="67"/>
        <v>-4320607.6532000005</v>
      </c>
      <c r="BV175" s="32">
        <f t="shared" si="67"/>
        <v>-7720584.6088000014</v>
      </c>
      <c r="BX175" s="3">
        <v>0</v>
      </c>
      <c r="BY175" s="3">
        <v>0</v>
      </c>
      <c r="BZ175" s="3">
        <v>0</v>
      </c>
    </row>
    <row r="176" spans="1:78" x14ac:dyDescent="0.2">
      <c r="A176" s="207"/>
      <c r="B176" s="207" t="s">
        <v>212</v>
      </c>
      <c r="C176" s="34" t="s">
        <v>293</v>
      </c>
      <c r="D176" s="35">
        <v>-9999999</v>
      </c>
      <c r="E176" s="35">
        <v>-9999999</v>
      </c>
      <c r="F176" s="35">
        <v>-9999999</v>
      </c>
      <c r="G176" s="66"/>
      <c r="H176" s="35">
        <v>-9999999</v>
      </c>
      <c r="I176" s="35">
        <v>-9999999</v>
      </c>
      <c r="J176" s="35">
        <v>-9999999</v>
      </c>
      <c r="K176" s="66"/>
      <c r="L176" s="28">
        <f>+AB176</f>
        <v>145.06200000000001</v>
      </c>
      <c r="M176" s="28">
        <f>+AC176</f>
        <v>2003.2155999999998</v>
      </c>
      <c r="N176" s="28">
        <f>+AD176</f>
        <v>9.6501999999999999</v>
      </c>
      <c r="P176" s="28">
        <f>+AF176</f>
        <v>812.34719999999993</v>
      </c>
      <c r="Q176" s="28">
        <f>+AG176</f>
        <v>574.69299999999998</v>
      </c>
      <c r="R176" s="28">
        <f>+AH176</f>
        <v>289.50599999999997</v>
      </c>
      <c r="T176" s="29">
        <v>20</v>
      </c>
      <c r="U176" s="29">
        <v>244</v>
      </c>
      <c r="V176" s="29">
        <v>1</v>
      </c>
      <c r="X176" s="54">
        <v>112</v>
      </c>
      <c r="Y176" s="54">
        <v>70</v>
      </c>
      <c r="Z176" s="54">
        <v>30</v>
      </c>
      <c r="AB176" s="28">
        <f t="shared" si="62"/>
        <v>145.06200000000001</v>
      </c>
      <c r="AC176" s="28">
        <f t="shared" si="62"/>
        <v>2003.2155999999998</v>
      </c>
      <c r="AD176" s="28">
        <f t="shared" si="62"/>
        <v>9.6501999999999999</v>
      </c>
      <c r="AF176" s="28">
        <f t="shared" si="74"/>
        <v>812.34719999999993</v>
      </c>
      <c r="AG176" s="28">
        <f t="shared" si="74"/>
        <v>574.69299999999998</v>
      </c>
      <c r="AH176" s="28">
        <f t="shared" si="74"/>
        <v>289.50599999999997</v>
      </c>
      <c r="AJ176" s="28">
        <f t="shared" si="81"/>
        <v>138.15428571428572</v>
      </c>
      <c r="AK176" s="28">
        <f t="shared" si="81"/>
        <v>1907.8243809523806</v>
      </c>
      <c r="AL176" s="28">
        <f t="shared" si="81"/>
        <v>9.190666666666667</v>
      </c>
      <c r="AN176" s="28">
        <f t="shared" si="63"/>
        <v>812.34719999999993</v>
      </c>
      <c r="AO176" s="28">
        <f t="shared" si="63"/>
        <v>574.69299999999998</v>
      </c>
      <c r="AP176" s="28">
        <f t="shared" si="63"/>
        <v>289.50599999999997</v>
      </c>
      <c r="AR176" s="31"/>
      <c r="AS176" s="31"/>
      <c r="AT176" s="31"/>
      <c r="AV176" s="31"/>
      <c r="AW176" s="31"/>
      <c r="AX176" s="31"/>
      <c r="AZ176" s="32">
        <f t="shared" si="75"/>
        <v>0</v>
      </c>
      <c r="BA176" s="32">
        <f t="shared" si="75"/>
        <v>0</v>
      </c>
      <c r="BB176" s="32">
        <f t="shared" si="75"/>
        <v>0</v>
      </c>
      <c r="BD176" s="32">
        <f t="shared" si="78"/>
        <v>0</v>
      </c>
      <c r="BE176" s="32">
        <f t="shared" si="78"/>
        <v>0</v>
      </c>
      <c r="BF176" s="32">
        <f t="shared" si="78"/>
        <v>0</v>
      </c>
      <c r="BG176" s="33"/>
      <c r="BH176" s="32">
        <f t="shared" si="64"/>
        <v>0</v>
      </c>
      <c r="BI176" s="32">
        <f t="shared" si="64"/>
        <v>0</v>
      </c>
      <c r="BJ176" s="32">
        <f t="shared" si="64"/>
        <v>0</v>
      </c>
      <c r="BL176" s="32">
        <f t="shared" si="65"/>
        <v>0</v>
      </c>
      <c r="BM176" s="32">
        <f t="shared" si="65"/>
        <v>0</v>
      </c>
      <c r="BN176" s="32">
        <f t="shared" si="65"/>
        <v>0</v>
      </c>
      <c r="BP176" s="32">
        <f t="shared" si="66"/>
        <v>0</v>
      </c>
      <c r="BQ176" s="32">
        <f t="shared" si="66"/>
        <v>0</v>
      </c>
      <c r="BR176" s="32">
        <f t="shared" si="66"/>
        <v>0</v>
      </c>
      <c r="BT176" s="32">
        <f t="shared" si="67"/>
        <v>0</v>
      </c>
      <c r="BU176" s="32">
        <f t="shared" si="67"/>
        <v>0</v>
      </c>
      <c r="BV176" s="32">
        <f t="shared" si="67"/>
        <v>0</v>
      </c>
      <c r="BX176" s="3">
        <v>0</v>
      </c>
      <c r="BY176" s="3">
        <v>0</v>
      </c>
      <c r="BZ176" s="3">
        <v>0</v>
      </c>
    </row>
    <row r="177" spans="1:78" x14ac:dyDescent="0.2">
      <c r="A177" s="207"/>
      <c r="B177" s="207"/>
      <c r="C177" s="34" t="s">
        <v>213</v>
      </c>
      <c r="D177" s="60">
        <v>784494</v>
      </c>
      <c r="E177" s="60">
        <v>208289</v>
      </c>
      <c r="F177" s="60">
        <v>217802</v>
      </c>
      <c r="G177" s="8"/>
      <c r="H177" s="25">
        <v>712334</v>
      </c>
      <c r="I177" s="25">
        <v>685785</v>
      </c>
      <c r="J177" s="25">
        <v>656843</v>
      </c>
      <c r="L177" s="28">
        <f t="shared" si="76"/>
        <v>5690013.4314000001</v>
      </c>
      <c r="M177" s="28">
        <f t="shared" si="76"/>
        <v>1710031.8610999999</v>
      </c>
      <c r="N177" s="28">
        <f t="shared" si="79"/>
        <v>2101832.8604000001</v>
      </c>
      <c r="P177" s="28">
        <f t="shared" ref="P177:R182" si="82">+H177*P$5</f>
        <v>5166629.7353999997</v>
      </c>
      <c r="Q177" s="28">
        <f t="shared" si="82"/>
        <v>5630226.2714999998</v>
      </c>
      <c r="R177" s="28">
        <f t="shared" si="82"/>
        <v>6338666.3185999999</v>
      </c>
      <c r="T177" s="29">
        <v>122315</v>
      </c>
      <c r="U177" s="29">
        <v>73807</v>
      </c>
      <c r="V177" s="29">
        <v>83905</v>
      </c>
      <c r="X177" s="54">
        <v>676998</v>
      </c>
      <c r="Y177" s="54">
        <v>732534</v>
      </c>
      <c r="Z177" s="54">
        <v>653436</v>
      </c>
      <c r="AB177" s="28">
        <f t="shared" si="62"/>
        <v>887162.92649999994</v>
      </c>
      <c r="AC177" s="28">
        <f t="shared" si="62"/>
        <v>605948.08929999999</v>
      </c>
      <c r="AD177" s="28">
        <f t="shared" si="62"/>
        <v>809700.03099999996</v>
      </c>
      <c r="AF177" s="28">
        <f t="shared" si="74"/>
        <v>4910334.1937999995</v>
      </c>
      <c r="AG177" s="28">
        <f t="shared" si="74"/>
        <v>6014030.8865999999</v>
      </c>
      <c r="AH177" s="28">
        <f t="shared" si="74"/>
        <v>6305788.0872</v>
      </c>
      <c r="AJ177" s="28">
        <f t="shared" si="81"/>
        <v>5419060.4108571429</v>
      </c>
      <c r="AK177" s="28">
        <f t="shared" si="81"/>
        <v>1628601.7724761902</v>
      </c>
      <c r="AL177" s="28">
        <f t="shared" si="81"/>
        <v>2001745.5813333334</v>
      </c>
      <c r="AN177" s="28">
        <f t="shared" si="63"/>
        <v>4910334.1937999995</v>
      </c>
      <c r="AO177" s="28">
        <f t="shared" si="63"/>
        <v>6014030.8865999999</v>
      </c>
      <c r="AP177" s="28">
        <f t="shared" si="63"/>
        <v>6305788.0872</v>
      </c>
      <c r="AR177" s="31"/>
      <c r="AS177" s="31"/>
      <c r="AT177" s="31"/>
      <c r="AV177" s="31"/>
      <c r="AW177" s="31"/>
      <c r="AX177" s="31"/>
      <c r="AZ177" s="32">
        <f t="shared" si="75"/>
        <v>-4531897.4843571428</v>
      </c>
      <c r="BA177" s="32">
        <f t="shared" si="75"/>
        <v>-1022653.6831761902</v>
      </c>
      <c r="BB177" s="32">
        <f t="shared" si="75"/>
        <v>-1192045.5503333334</v>
      </c>
      <c r="BD177" s="32">
        <f t="shared" si="78"/>
        <v>-256295.54160000011</v>
      </c>
      <c r="BE177" s="32">
        <f t="shared" si="78"/>
        <v>383804.61510000005</v>
      </c>
      <c r="BF177" s="32">
        <f t="shared" si="78"/>
        <v>-32878.231399999931</v>
      </c>
      <c r="BG177" s="33"/>
      <c r="BH177" s="32">
        <f t="shared" si="64"/>
        <v>-4788193.0259571429</v>
      </c>
      <c r="BI177" s="32">
        <f t="shared" si="64"/>
        <v>-638849.06807619019</v>
      </c>
      <c r="BJ177" s="32">
        <f t="shared" si="64"/>
        <v>-1224923.7817333334</v>
      </c>
      <c r="BL177" s="32">
        <f t="shared" si="65"/>
        <v>-4802850.5049000001</v>
      </c>
      <c r="BM177" s="32">
        <f t="shared" si="65"/>
        <v>-1104083.7717999998</v>
      </c>
      <c r="BN177" s="32">
        <f t="shared" si="65"/>
        <v>-1292132.8294000002</v>
      </c>
      <c r="BP177" s="32">
        <f t="shared" si="66"/>
        <v>-256295.54160000011</v>
      </c>
      <c r="BQ177" s="32">
        <f t="shared" si="66"/>
        <v>383804.61510000005</v>
      </c>
      <c r="BR177" s="32">
        <f t="shared" si="66"/>
        <v>-32878.231399999931</v>
      </c>
      <c r="BT177" s="32">
        <f t="shared" si="67"/>
        <v>-5059146.0465000002</v>
      </c>
      <c r="BU177" s="32">
        <f t="shared" si="67"/>
        <v>-720279.1566999997</v>
      </c>
      <c r="BV177" s="32">
        <f t="shared" si="67"/>
        <v>-1325011.0608000001</v>
      </c>
      <c r="BX177" s="3">
        <v>0</v>
      </c>
      <c r="BY177" s="3">
        <v>0</v>
      </c>
      <c r="BZ177" s="3">
        <v>0</v>
      </c>
    </row>
    <row r="178" spans="1:78" x14ac:dyDescent="0.2">
      <c r="A178" s="207"/>
      <c r="B178" s="207"/>
      <c r="C178" s="34" t="s">
        <v>214</v>
      </c>
      <c r="D178" s="60">
        <v>2627275</v>
      </c>
      <c r="E178" s="60">
        <v>2463567</v>
      </c>
      <c r="F178" s="60">
        <v>2338835</v>
      </c>
      <c r="G178" s="8"/>
      <c r="H178" s="25">
        <v>2279028</v>
      </c>
      <c r="I178" s="25">
        <v>2241499</v>
      </c>
      <c r="J178" s="25">
        <v>2149032</v>
      </c>
      <c r="L178" s="28">
        <f t="shared" si="76"/>
        <v>19055888.302499998</v>
      </c>
      <c r="M178" s="28">
        <f t="shared" si="76"/>
        <v>20225638.713299997</v>
      </c>
      <c r="N178" s="28">
        <f t="shared" si="79"/>
        <v>22570225.517000001</v>
      </c>
      <c r="P178" s="28">
        <f t="shared" si="82"/>
        <v>16530017.9868</v>
      </c>
      <c r="Q178" s="28">
        <f t="shared" si="82"/>
        <v>18402482.640099999</v>
      </c>
      <c r="R178" s="28">
        <f t="shared" si="82"/>
        <v>20738588.606399998</v>
      </c>
      <c r="T178" s="29">
        <v>2117182</v>
      </c>
      <c r="U178" s="29">
        <v>1873640</v>
      </c>
      <c r="V178" s="29">
        <v>1965841</v>
      </c>
      <c r="X178" s="54">
        <v>1263358</v>
      </c>
      <c r="Y178" s="54">
        <v>1257216</v>
      </c>
      <c r="Z178" s="54">
        <v>1128428</v>
      </c>
      <c r="AB178" s="28">
        <f t="shared" si="62"/>
        <v>15356132.7642</v>
      </c>
      <c r="AC178" s="28">
        <f t="shared" si="62"/>
        <v>15382397.035999998</v>
      </c>
      <c r="AD178" s="28">
        <f t="shared" si="62"/>
        <v>18970758.8182</v>
      </c>
      <c r="AF178" s="28">
        <f t="shared" si="74"/>
        <v>9163261.9098000005</v>
      </c>
      <c r="AG178" s="28">
        <f t="shared" si="74"/>
        <v>10321617.6384</v>
      </c>
      <c r="AH178" s="28">
        <f t="shared" si="74"/>
        <v>10889555.885600001</v>
      </c>
      <c r="AJ178" s="28">
        <f t="shared" si="81"/>
        <v>18148465.049999997</v>
      </c>
      <c r="AK178" s="28">
        <f t="shared" si="81"/>
        <v>19262513.06028571</v>
      </c>
      <c r="AL178" s="28">
        <f t="shared" si="81"/>
        <v>21495452.873333335</v>
      </c>
      <c r="AN178" s="28">
        <f t="shared" si="63"/>
        <v>9163261.9098000005</v>
      </c>
      <c r="AO178" s="28">
        <f t="shared" si="63"/>
        <v>10321617.6384</v>
      </c>
      <c r="AP178" s="28">
        <f t="shared" si="63"/>
        <v>10889555.885600001</v>
      </c>
      <c r="AR178" s="31"/>
      <c r="AS178" s="31"/>
      <c r="AT178" s="31"/>
      <c r="AV178" s="31"/>
      <c r="AW178" s="31"/>
      <c r="AX178" s="31"/>
      <c r="AZ178" s="32">
        <f t="shared" si="75"/>
        <v>-2792332.2857999969</v>
      </c>
      <c r="BA178" s="32">
        <f t="shared" si="75"/>
        <v>-3880116.0242857113</v>
      </c>
      <c r="BB178" s="32">
        <f t="shared" si="75"/>
        <v>-2524694.0551333353</v>
      </c>
      <c r="BD178" s="32">
        <f t="shared" si="78"/>
        <v>-7366756.0769999996</v>
      </c>
      <c r="BE178" s="32">
        <f t="shared" si="78"/>
        <v>-8080865.001699999</v>
      </c>
      <c r="BF178" s="32">
        <f t="shared" si="78"/>
        <v>-9849032.7207999974</v>
      </c>
      <c r="BG178" s="33"/>
      <c r="BH178" s="32">
        <f t="shared" si="64"/>
        <v>-10159088.362799997</v>
      </c>
      <c r="BI178" s="32">
        <f t="shared" si="64"/>
        <v>-11960981.02598571</v>
      </c>
      <c r="BJ178" s="32">
        <f t="shared" si="64"/>
        <v>-12373726.775933333</v>
      </c>
      <c r="BL178" s="32">
        <f t="shared" si="65"/>
        <v>-3699755.5382999983</v>
      </c>
      <c r="BM178" s="32">
        <f t="shared" si="65"/>
        <v>-4843241.6772999987</v>
      </c>
      <c r="BN178" s="32">
        <f t="shared" si="65"/>
        <v>-3599466.6988000013</v>
      </c>
      <c r="BP178" s="32">
        <f t="shared" si="66"/>
        <v>-7366756.0769999996</v>
      </c>
      <c r="BQ178" s="32">
        <f t="shared" si="66"/>
        <v>-8080865.001699999</v>
      </c>
      <c r="BR178" s="32">
        <f t="shared" si="66"/>
        <v>-9849032.7207999974</v>
      </c>
      <c r="BT178" s="32">
        <f t="shared" si="67"/>
        <v>-11066511.615299998</v>
      </c>
      <c r="BU178" s="32">
        <f t="shared" si="67"/>
        <v>-12924106.678999998</v>
      </c>
      <c r="BV178" s="32">
        <f t="shared" si="67"/>
        <v>-13448499.419599999</v>
      </c>
      <c r="BX178" s="3">
        <v>0</v>
      </c>
      <c r="BY178" s="3">
        <v>0</v>
      </c>
      <c r="BZ178" s="3">
        <v>0</v>
      </c>
    </row>
    <row r="179" spans="1:78" x14ac:dyDescent="0.2">
      <c r="A179" s="207"/>
      <c r="B179" s="207"/>
      <c r="C179" s="34" t="s">
        <v>215</v>
      </c>
      <c r="D179" s="25">
        <v>12264</v>
      </c>
      <c r="E179" s="25">
        <v>8219</v>
      </c>
      <c r="F179" s="25">
        <v>6387</v>
      </c>
      <c r="G179" s="26"/>
      <c r="H179" s="25">
        <v>2917</v>
      </c>
      <c r="I179" s="25">
        <v>2571</v>
      </c>
      <c r="J179" s="25">
        <v>2404</v>
      </c>
      <c r="K179" s="26"/>
      <c r="L179" s="28">
        <f t="shared" si="76"/>
        <v>88952.018400000001</v>
      </c>
      <c r="M179" s="28">
        <f t="shared" si="76"/>
        <v>67477.168099999995</v>
      </c>
      <c r="N179" s="28">
        <f t="shared" si="79"/>
        <v>61635.827400000002</v>
      </c>
      <c r="P179" s="28">
        <f t="shared" si="82"/>
        <v>21157.292699999998</v>
      </c>
      <c r="Q179" s="28">
        <f t="shared" si="82"/>
        <v>21107.652899999997</v>
      </c>
      <c r="R179" s="28">
        <f t="shared" si="82"/>
        <v>23199.0808</v>
      </c>
      <c r="T179" s="29">
        <v>9925</v>
      </c>
      <c r="U179" s="29">
        <v>4499</v>
      </c>
      <c r="V179" s="29">
        <v>9717</v>
      </c>
      <c r="X179" s="54">
        <v>1861</v>
      </c>
      <c r="Y179" s="54">
        <v>2714</v>
      </c>
      <c r="Z179" s="54">
        <v>5026</v>
      </c>
      <c r="AB179" s="28">
        <f t="shared" si="62"/>
        <v>71987.017500000002</v>
      </c>
      <c r="AC179" s="28">
        <f t="shared" si="62"/>
        <v>36936.340099999994</v>
      </c>
      <c r="AD179" s="28">
        <f t="shared" si="62"/>
        <v>93770.993399999992</v>
      </c>
      <c r="AF179" s="28">
        <f t="shared" si="74"/>
        <v>13498.0191</v>
      </c>
      <c r="AG179" s="28">
        <f t="shared" si="74"/>
        <v>22281.668599999997</v>
      </c>
      <c r="AH179" s="28">
        <f t="shared" si="74"/>
        <v>48501.905200000001</v>
      </c>
      <c r="AJ179" s="28">
        <f t="shared" si="81"/>
        <v>84716.207999999999</v>
      </c>
      <c r="AK179" s="28">
        <f t="shared" si="81"/>
        <v>64263.96961904761</v>
      </c>
      <c r="AL179" s="28">
        <f t="shared" si="81"/>
        <v>58700.788</v>
      </c>
      <c r="AN179" s="28">
        <f t="shared" si="63"/>
        <v>13498.0191</v>
      </c>
      <c r="AO179" s="28">
        <f t="shared" si="63"/>
        <v>22281.668599999997</v>
      </c>
      <c r="AP179" s="28">
        <f t="shared" si="63"/>
        <v>48501.905200000001</v>
      </c>
      <c r="AR179" s="31"/>
      <c r="AS179" s="31"/>
      <c r="AT179" s="31"/>
      <c r="AV179" s="31"/>
      <c r="AW179" s="31"/>
      <c r="AX179" s="31"/>
      <c r="AZ179" s="32">
        <f t="shared" si="75"/>
        <v>-12729.190499999997</v>
      </c>
      <c r="BA179" s="32">
        <f t="shared" si="75"/>
        <v>-27327.629519047616</v>
      </c>
      <c r="BB179" s="32">
        <f t="shared" si="75"/>
        <v>35070.205399999992</v>
      </c>
      <c r="BD179" s="32">
        <f t="shared" si="78"/>
        <v>-7659.2735999999986</v>
      </c>
      <c r="BE179" s="32">
        <f t="shared" si="78"/>
        <v>1174.0156999999999</v>
      </c>
      <c r="BF179" s="32">
        <f t="shared" si="78"/>
        <v>25302.824400000001</v>
      </c>
      <c r="BG179" s="33"/>
      <c r="BH179" s="32">
        <f t="shared" si="64"/>
        <v>-20388.464099999997</v>
      </c>
      <c r="BI179" s="32">
        <f t="shared" si="64"/>
        <v>-26153.613819047616</v>
      </c>
      <c r="BJ179" s="32">
        <f t="shared" si="64"/>
        <v>60373.029799999989</v>
      </c>
      <c r="BL179" s="32">
        <f t="shared" si="65"/>
        <v>-16965.000899999999</v>
      </c>
      <c r="BM179" s="32">
        <f t="shared" si="65"/>
        <v>-30540.828000000001</v>
      </c>
      <c r="BN179" s="32">
        <f t="shared" si="65"/>
        <v>32135.16599999999</v>
      </c>
      <c r="BP179" s="32">
        <f t="shared" si="66"/>
        <v>-7659.2735999999986</v>
      </c>
      <c r="BQ179" s="32">
        <f t="shared" si="66"/>
        <v>1174.0156999999999</v>
      </c>
      <c r="BR179" s="32">
        <f t="shared" si="66"/>
        <v>25302.824400000001</v>
      </c>
      <c r="BT179" s="32">
        <f t="shared" si="67"/>
        <v>-24624.2745</v>
      </c>
      <c r="BU179" s="32">
        <f t="shared" si="67"/>
        <v>-29366.812300000001</v>
      </c>
      <c r="BV179" s="32">
        <f t="shared" si="67"/>
        <v>57437.990399999995</v>
      </c>
      <c r="BX179" s="3">
        <v>0</v>
      </c>
      <c r="BY179" s="3">
        <v>0</v>
      </c>
      <c r="BZ179" s="3">
        <v>0</v>
      </c>
    </row>
    <row r="180" spans="1:78" x14ac:dyDescent="0.2">
      <c r="A180" s="207"/>
      <c r="B180" s="207"/>
      <c r="C180" s="34" t="s">
        <v>216</v>
      </c>
      <c r="D180" s="25">
        <v>405973</v>
      </c>
      <c r="E180" s="25">
        <v>310330</v>
      </c>
      <c r="F180" s="25">
        <v>280954</v>
      </c>
      <c r="G180" s="26"/>
      <c r="H180" s="25">
        <v>542398</v>
      </c>
      <c r="I180" s="25">
        <v>463116</v>
      </c>
      <c r="J180" s="25">
        <v>501103</v>
      </c>
      <c r="K180" s="26"/>
      <c r="L180" s="28">
        <f t="shared" si="76"/>
        <v>2944562.7662999998</v>
      </c>
      <c r="M180" s="28">
        <f t="shared" si="76"/>
        <v>2547778.267</v>
      </c>
      <c r="N180" s="28">
        <f t="shared" si="79"/>
        <v>2711262.2908000001</v>
      </c>
      <c r="P180" s="28">
        <f t="shared" si="82"/>
        <v>3934066.9337999998</v>
      </c>
      <c r="Q180" s="28">
        <f t="shared" si="82"/>
        <v>3802136.0483999997</v>
      </c>
      <c r="R180" s="28">
        <f t="shared" si="82"/>
        <v>4835744.1705999998</v>
      </c>
      <c r="T180" s="29">
        <v>198580</v>
      </c>
      <c r="U180" s="29">
        <v>185696</v>
      </c>
      <c r="V180" s="29">
        <v>158420</v>
      </c>
      <c r="X180" s="54">
        <v>613084</v>
      </c>
      <c r="Y180" s="54">
        <v>560092</v>
      </c>
      <c r="Z180" s="54">
        <v>636539</v>
      </c>
      <c r="AB180" s="28">
        <f t="shared" si="62"/>
        <v>1440320.598</v>
      </c>
      <c r="AC180" s="28">
        <f t="shared" si="62"/>
        <v>1524545.5903999999</v>
      </c>
      <c r="AD180" s="28">
        <f t="shared" si="62"/>
        <v>1528784.6839999999</v>
      </c>
      <c r="AF180" s="28">
        <f t="shared" si="74"/>
        <v>4446759.5603999998</v>
      </c>
      <c r="AG180" s="28">
        <f t="shared" si="74"/>
        <v>4598299.3107999992</v>
      </c>
      <c r="AH180" s="28">
        <f t="shared" si="74"/>
        <v>6142728.6578000002</v>
      </c>
      <c r="AJ180" s="28">
        <f t="shared" si="81"/>
        <v>2804345.4917142852</v>
      </c>
      <c r="AK180" s="28">
        <f t="shared" si="81"/>
        <v>2426455.4923809525</v>
      </c>
      <c r="AL180" s="28">
        <f t="shared" si="81"/>
        <v>2582154.5626666667</v>
      </c>
      <c r="AN180" s="28">
        <f t="shared" si="63"/>
        <v>4446759.5603999998</v>
      </c>
      <c r="AO180" s="28">
        <f t="shared" si="63"/>
        <v>4598299.3107999992</v>
      </c>
      <c r="AP180" s="28">
        <f t="shared" si="63"/>
        <v>6142728.6578000002</v>
      </c>
      <c r="AR180" s="31"/>
      <c r="AS180" s="31"/>
      <c r="AT180" s="31"/>
      <c r="AV180" s="31"/>
      <c r="AW180" s="31"/>
      <c r="AX180" s="31"/>
      <c r="AZ180" s="32">
        <f t="shared" si="75"/>
        <v>-1364024.8937142852</v>
      </c>
      <c r="BA180" s="32">
        <f t="shared" si="75"/>
        <v>-901909.90198095259</v>
      </c>
      <c r="BB180" s="32">
        <f t="shared" si="75"/>
        <v>-1053369.8786666668</v>
      </c>
      <c r="BD180" s="32">
        <f t="shared" si="78"/>
        <v>512692.62660000008</v>
      </c>
      <c r="BE180" s="32">
        <f t="shared" si="78"/>
        <v>796163.26239999942</v>
      </c>
      <c r="BF180" s="32">
        <f t="shared" si="78"/>
        <v>1306984.4872000003</v>
      </c>
      <c r="BG180" s="33"/>
      <c r="BH180" s="32">
        <f t="shared" si="64"/>
        <v>-851332.26711428515</v>
      </c>
      <c r="BI180" s="32">
        <f t="shared" si="64"/>
        <v>-105746.63958095317</v>
      </c>
      <c r="BJ180" s="32">
        <f t="shared" si="64"/>
        <v>253614.60853333352</v>
      </c>
      <c r="BL180" s="32">
        <f t="shared" si="65"/>
        <v>-1504242.1682999998</v>
      </c>
      <c r="BM180" s="32">
        <f t="shared" si="65"/>
        <v>-1023232.6766000001</v>
      </c>
      <c r="BN180" s="32">
        <f t="shared" si="65"/>
        <v>-1182477.6068000002</v>
      </c>
      <c r="BP180" s="32">
        <f t="shared" si="66"/>
        <v>512692.62660000008</v>
      </c>
      <c r="BQ180" s="32">
        <f t="shared" si="66"/>
        <v>796163.26239999942</v>
      </c>
      <c r="BR180" s="32">
        <f t="shared" si="66"/>
        <v>1306984.4872000003</v>
      </c>
      <c r="BT180" s="32">
        <f>+BL180/$AO$5+BP180/$AO$5</f>
        <v>-991549.54169999971</v>
      </c>
      <c r="BU180" s="32">
        <f>+BM180/$AO$5+BQ180/$AO$5</f>
        <v>-227069.4142000007</v>
      </c>
      <c r="BV180" s="32">
        <f>+BN180/$AO$5+BR180/$AO$5</f>
        <v>124506.88040000014</v>
      </c>
      <c r="BX180" s="3">
        <v>0</v>
      </c>
      <c r="BY180" s="3">
        <v>0</v>
      </c>
      <c r="BZ180" s="3">
        <v>0</v>
      </c>
    </row>
    <row r="181" spans="1:78" x14ac:dyDescent="0.2">
      <c r="A181" s="207"/>
      <c r="B181" s="207"/>
      <c r="C181" s="34" t="s">
        <v>217</v>
      </c>
      <c r="D181" s="25">
        <v>70955</v>
      </c>
      <c r="E181" s="25">
        <v>64122</v>
      </c>
      <c r="F181" s="25">
        <v>69707</v>
      </c>
      <c r="G181" s="26"/>
      <c r="H181" s="25">
        <v>268866</v>
      </c>
      <c r="I181" s="25">
        <v>254866</v>
      </c>
      <c r="J181" s="25">
        <v>386266</v>
      </c>
      <c r="K181" s="26"/>
      <c r="L181" s="28">
        <f t="shared" si="76"/>
        <v>514643.71049999999</v>
      </c>
      <c r="M181" s="28">
        <f t="shared" si="76"/>
        <v>526435.20779999997</v>
      </c>
      <c r="N181" s="28">
        <f t="shared" si="79"/>
        <v>672686.49139999994</v>
      </c>
      <c r="P181" s="28">
        <f t="shared" si="82"/>
        <v>1950111.9846000001</v>
      </c>
      <c r="Q181" s="28">
        <f t="shared" si="82"/>
        <v>2092424.3733999999</v>
      </c>
      <c r="R181" s="28">
        <f t="shared" si="82"/>
        <v>3727544.1532000001</v>
      </c>
      <c r="T181" s="29">
        <v>206348</v>
      </c>
      <c r="U181" s="29">
        <v>128221</v>
      </c>
      <c r="V181" s="29">
        <v>92711</v>
      </c>
      <c r="X181" s="54">
        <v>273058</v>
      </c>
      <c r="Y181" s="54">
        <v>298375</v>
      </c>
      <c r="Z181" s="54">
        <v>413366</v>
      </c>
      <c r="AB181" s="28">
        <f t="shared" si="62"/>
        <v>1496662.6787999999</v>
      </c>
      <c r="AC181" s="28">
        <f t="shared" si="62"/>
        <v>1052681.5878999999</v>
      </c>
      <c r="AD181" s="28">
        <f t="shared" si="62"/>
        <v>894679.69219999993</v>
      </c>
      <c r="AF181" s="28">
        <f t="shared" si="74"/>
        <v>1980516.9797999999</v>
      </c>
      <c r="AG181" s="28">
        <f t="shared" si="74"/>
        <v>2449628.9124999996</v>
      </c>
      <c r="AH181" s="28">
        <f t="shared" si="74"/>
        <v>3989064.5732</v>
      </c>
      <c r="AJ181" s="28">
        <f t="shared" si="81"/>
        <v>490136.86714285711</v>
      </c>
      <c r="AK181" s="28">
        <f t="shared" si="81"/>
        <v>501366.86457142851</v>
      </c>
      <c r="AL181" s="28">
        <f t="shared" si="81"/>
        <v>640653.80133333325</v>
      </c>
      <c r="AN181" s="28">
        <f t="shared" si="63"/>
        <v>1980516.9797999999</v>
      </c>
      <c r="AO181" s="28">
        <f t="shared" si="63"/>
        <v>2449628.9124999996</v>
      </c>
      <c r="AP181" s="28">
        <f t="shared" si="63"/>
        <v>3989064.5732</v>
      </c>
      <c r="AR181" s="31"/>
      <c r="AS181" s="31"/>
      <c r="AT181" s="31"/>
      <c r="AV181" s="31"/>
      <c r="AW181" s="31"/>
      <c r="AX181" s="31"/>
      <c r="AZ181" s="32">
        <f t="shared" si="75"/>
        <v>1006525.8116571428</v>
      </c>
      <c r="BA181" s="32">
        <f t="shared" si="75"/>
        <v>551314.72332857142</v>
      </c>
      <c r="BB181" s="32">
        <f t="shared" si="75"/>
        <v>254025.89086666668</v>
      </c>
      <c r="BD181" s="32">
        <f t="shared" si="78"/>
        <v>30404.995199999772</v>
      </c>
      <c r="BE181" s="32">
        <f t="shared" si="78"/>
        <v>357204.5390999997</v>
      </c>
      <c r="BF181" s="32">
        <f t="shared" si="78"/>
        <v>261520.41999999993</v>
      </c>
      <c r="BG181" s="33"/>
      <c r="BH181" s="32">
        <f t="shared" si="64"/>
        <v>1036930.8068571426</v>
      </c>
      <c r="BI181" s="32">
        <f t="shared" si="64"/>
        <v>908519.26242857112</v>
      </c>
      <c r="BJ181" s="32">
        <f t="shared" si="64"/>
        <v>515546.31086666661</v>
      </c>
      <c r="BL181" s="32">
        <f t="shared" si="65"/>
        <v>982018.96829999983</v>
      </c>
      <c r="BM181" s="32">
        <f t="shared" si="65"/>
        <v>526246.38009999995</v>
      </c>
      <c r="BN181" s="32">
        <f t="shared" si="65"/>
        <v>221993.20079999999</v>
      </c>
      <c r="BP181" s="32">
        <f t="shared" si="66"/>
        <v>30404.995199999772</v>
      </c>
      <c r="BQ181" s="32">
        <f t="shared" si="66"/>
        <v>357204.5390999997</v>
      </c>
      <c r="BR181" s="32">
        <f t="shared" si="66"/>
        <v>261520.41999999993</v>
      </c>
      <c r="BT181" s="32">
        <f t="shared" si="67"/>
        <v>1012423.9634999996</v>
      </c>
      <c r="BU181" s="32">
        <f t="shared" si="67"/>
        <v>883450.91919999965</v>
      </c>
      <c r="BV181" s="32">
        <f t="shared" si="67"/>
        <v>483513.62079999992</v>
      </c>
      <c r="BX181" s="3">
        <v>0</v>
      </c>
      <c r="BY181" s="3">
        <v>0</v>
      </c>
      <c r="BZ181" s="3">
        <v>0</v>
      </c>
    </row>
    <row r="182" spans="1:78" x14ac:dyDescent="0.2">
      <c r="A182" s="207"/>
      <c r="B182" s="207"/>
      <c r="C182" s="34" t="s">
        <v>218</v>
      </c>
      <c r="D182" s="25">
        <v>46734</v>
      </c>
      <c r="E182" s="25">
        <v>43686</v>
      </c>
      <c r="F182" s="25">
        <v>30119</v>
      </c>
      <c r="G182" s="26"/>
      <c r="H182" s="25">
        <v>8611</v>
      </c>
      <c r="I182" s="25">
        <v>13445</v>
      </c>
      <c r="J182" s="25">
        <v>25306</v>
      </c>
      <c r="K182" s="46"/>
      <c r="L182" s="28">
        <f t="shared" si="76"/>
        <v>338966.37540000002</v>
      </c>
      <c r="M182" s="28">
        <f t="shared" si="76"/>
        <v>358657.69139999995</v>
      </c>
      <c r="N182" s="28">
        <f t="shared" si="79"/>
        <v>290654.3738</v>
      </c>
      <c r="P182" s="28">
        <f t="shared" si="82"/>
        <v>62456.444100000001</v>
      </c>
      <c r="Q182" s="28">
        <f t="shared" si="82"/>
        <v>110382.10549999999</v>
      </c>
      <c r="R182" s="28">
        <f t="shared" si="82"/>
        <v>244207.96119999999</v>
      </c>
      <c r="T182" s="29">
        <v>27306</v>
      </c>
      <c r="U182" s="29">
        <v>26566</v>
      </c>
      <c r="V182" s="29">
        <v>17745</v>
      </c>
      <c r="X182" s="54">
        <v>48227</v>
      </c>
      <c r="Y182" s="54">
        <v>25725</v>
      </c>
      <c r="Z182" s="54">
        <v>28073</v>
      </c>
      <c r="AB182" s="28">
        <f t="shared" si="62"/>
        <v>198053.14859999999</v>
      </c>
      <c r="AC182" s="28">
        <f t="shared" si="62"/>
        <v>218104.20339999997</v>
      </c>
      <c r="AD182" s="28">
        <f t="shared" si="62"/>
        <v>171242.799</v>
      </c>
      <c r="AF182" s="28">
        <f t="shared" si="74"/>
        <v>349795.2537</v>
      </c>
      <c r="AG182" s="28">
        <f t="shared" si="74"/>
        <v>211199.67749999999</v>
      </c>
      <c r="AH182" s="28">
        <f t="shared" si="74"/>
        <v>270910.06459999998</v>
      </c>
      <c r="AJ182" s="28">
        <f t="shared" si="81"/>
        <v>322825.11942857143</v>
      </c>
      <c r="AK182" s="28">
        <f t="shared" si="81"/>
        <v>341578.75371428567</v>
      </c>
      <c r="AL182" s="28">
        <f t="shared" si="81"/>
        <v>276813.68933333334</v>
      </c>
      <c r="AN182" s="28">
        <f t="shared" si="63"/>
        <v>349795.2537</v>
      </c>
      <c r="AO182" s="28">
        <f t="shared" si="63"/>
        <v>211199.67749999999</v>
      </c>
      <c r="AP182" s="28">
        <f t="shared" si="63"/>
        <v>270910.06459999998</v>
      </c>
      <c r="AR182" s="31"/>
      <c r="AS182" s="31"/>
      <c r="AT182" s="31"/>
      <c r="AV182" s="31"/>
      <c r="AW182" s="31"/>
      <c r="AX182" s="31"/>
      <c r="AZ182" s="32">
        <f t="shared" si="75"/>
        <v>-124771.97082857144</v>
      </c>
      <c r="BA182" s="32">
        <f t="shared" si="75"/>
        <v>-123474.55031428571</v>
      </c>
      <c r="BB182" s="32">
        <f t="shared" si="75"/>
        <v>-105570.89033333334</v>
      </c>
      <c r="BD182" s="32">
        <f t="shared" si="78"/>
        <v>287338.80959999998</v>
      </c>
      <c r="BE182" s="32">
        <f t="shared" si="78"/>
        <v>100817.572</v>
      </c>
      <c r="BF182" s="32">
        <f t="shared" si="78"/>
        <v>26702.103399999993</v>
      </c>
      <c r="BG182" s="33"/>
      <c r="BH182" s="32">
        <f t="shared" si="64"/>
        <v>162566.83877142853</v>
      </c>
      <c r="BI182" s="32">
        <f t="shared" si="64"/>
        <v>-22656.978314285705</v>
      </c>
      <c r="BJ182" s="32">
        <f t="shared" si="64"/>
        <v>-78868.786933333351</v>
      </c>
      <c r="BL182" s="32">
        <f t="shared" si="65"/>
        <v>-140913.22680000003</v>
      </c>
      <c r="BM182" s="32">
        <f t="shared" si="65"/>
        <v>-140553.48799999998</v>
      </c>
      <c r="BN182" s="32">
        <f t="shared" si="65"/>
        <v>-119411.5748</v>
      </c>
      <c r="BP182" s="32">
        <f t="shared" si="66"/>
        <v>287338.80959999998</v>
      </c>
      <c r="BQ182" s="32">
        <f t="shared" si="66"/>
        <v>100817.572</v>
      </c>
      <c r="BR182" s="32">
        <f t="shared" si="66"/>
        <v>26702.103399999993</v>
      </c>
      <c r="BT182" s="32">
        <f t="shared" si="67"/>
        <v>146425.58279999995</v>
      </c>
      <c r="BU182" s="32">
        <f t="shared" si="67"/>
        <v>-39735.915999999983</v>
      </c>
      <c r="BV182" s="32">
        <f t="shared" si="67"/>
        <v>-92709.471400000009</v>
      </c>
      <c r="BX182" s="3">
        <v>0</v>
      </c>
      <c r="BY182" s="3">
        <v>0</v>
      </c>
      <c r="BZ182" s="3">
        <v>0</v>
      </c>
    </row>
    <row r="183" spans="1:78" x14ac:dyDescent="0.2">
      <c r="A183" s="207"/>
      <c r="B183" s="207"/>
      <c r="C183" s="34" t="s">
        <v>219</v>
      </c>
      <c r="D183" s="35">
        <v>-9999999</v>
      </c>
      <c r="E183" s="35">
        <v>-9999999</v>
      </c>
      <c r="F183" s="35">
        <v>-9999999</v>
      </c>
      <c r="G183" s="26"/>
      <c r="H183" s="35">
        <v>-9999999</v>
      </c>
      <c r="I183" s="35">
        <v>-9999999</v>
      </c>
      <c r="J183" s="35">
        <v>-9999999</v>
      </c>
      <c r="K183" s="26"/>
      <c r="L183" s="28">
        <f t="shared" ref="L183:R183" si="83">+AB183</f>
        <v>572.99490000000003</v>
      </c>
      <c r="M183" s="28">
        <f t="shared" si="83"/>
        <v>985.18799999999987</v>
      </c>
      <c r="N183" s="28">
        <f t="shared" si="83"/>
        <v>781.6662</v>
      </c>
      <c r="O183" s="28">
        <f t="shared" si="83"/>
        <v>0</v>
      </c>
      <c r="P183" s="28">
        <f t="shared" si="83"/>
        <v>1008.1809</v>
      </c>
      <c r="Q183" s="28">
        <f t="shared" si="83"/>
        <v>1576.3008</v>
      </c>
      <c r="R183" s="28">
        <f t="shared" si="83"/>
        <v>4902.3015999999998</v>
      </c>
      <c r="T183" s="42">
        <v>79</v>
      </c>
      <c r="U183" s="42">
        <v>120</v>
      </c>
      <c r="V183" s="42">
        <v>81</v>
      </c>
      <c r="X183" s="54">
        <v>139</v>
      </c>
      <c r="Y183" s="54">
        <v>192</v>
      </c>
      <c r="Z183" s="54">
        <v>508</v>
      </c>
      <c r="AB183" s="28">
        <f t="shared" si="62"/>
        <v>572.99490000000003</v>
      </c>
      <c r="AC183" s="28">
        <f t="shared" si="62"/>
        <v>985.18799999999987</v>
      </c>
      <c r="AD183" s="28">
        <f t="shared" si="62"/>
        <v>781.6662</v>
      </c>
      <c r="AF183" s="28">
        <f t="shared" si="74"/>
        <v>1008.1809</v>
      </c>
      <c r="AG183" s="28">
        <f t="shared" si="74"/>
        <v>1576.3008</v>
      </c>
      <c r="AH183" s="28">
        <f t="shared" si="74"/>
        <v>4902.3015999999998</v>
      </c>
      <c r="AJ183" s="28">
        <f t="shared" si="81"/>
        <v>545.70942857142859</v>
      </c>
      <c r="AK183" s="28">
        <f t="shared" si="81"/>
        <v>938.27428571428561</v>
      </c>
      <c r="AL183" s="28">
        <f t="shared" si="81"/>
        <v>744.44399999999996</v>
      </c>
      <c r="AN183" s="28">
        <f t="shared" si="63"/>
        <v>1008.1809</v>
      </c>
      <c r="AO183" s="28">
        <f t="shared" si="63"/>
        <v>1576.3008</v>
      </c>
      <c r="AP183" s="28">
        <f t="shared" si="63"/>
        <v>4902.3015999999998</v>
      </c>
      <c r="AR183" s="31"/>
      <c r="AS183" s="31"/>
      <c r="AT183" s="31"/>
      <c r="AV183" s="31"/>
      <c r="AW183" s="31"/>
      <c r="AX183" s="31"/>
      <c r="AZ183" s="32">
        <f t="shared" si="75"/>
        <v>0</v>
      </c>
      <c r="BA183" s="32">
        <f t="shared" si="75"/>
        <v>0</v>
      </c>
      <c r="BB183" s="32">
        <f t="shared" si="75"/>
        <v>0</v>
      </c>
      <c r="BD183" s="32">
        <f t="shared" si="78"/>
        <v>0</v>
      </c>
      <c r="BE183" s="32">
        <f t="shared" si="78"/>
        <v>0</v>
      </c>
      <c r="BF183" s="32">
        <f t="shared" si="78"/>
        <v>0</v>
      </c>
      <c r="BG183" s="33"/>
      <c r="BH183" s="32">
        <f t="shared" si="64"/>
        <v>0</v>
      </c>
      <c r="BI183" s="32">
        <f t="shared" si="64"/>
        <v>0</v>
      </c>
      <c r="BJ183" s="32">
        <f t="shared" si="64"/>
        <v>0</v>
      </c>
      <c r="BL183" s="32">
        <f t="shared" si="65"/>
        <v>0</v>
      </c>
      <c r="BM183" s="32">
        <f t="shared" si="65"/>
        <v>0</v>
      </c>
      <c r="BN183" s="32">
        <f t="shared" si="65"/>
        <v>0</v>
      </c>
      <c r="BP183" s="32">
        <f t="shared" si="66"/>
        <v>0</v>
      </c>
      <c r="BQ183" s="32">
        <f t="shared" si="66"/>
        <v>0</v>
      </c>
      <c r="BR183" s="32">
        <f t="shared" si="66"/>
        <v>0</v>
      </c>
      <c r="BT183" s="32">
        <f t="shared" si="67"/>
        <v>0</v>
      </c>
      <c r="BU183" s="32">
        <f t="shared" si="67"/>
        <v>0</v>
      </c>
      <c r="BV183" s="32">
        <f t="shared" si="67"/>
        <v>0</v>
      </c>
      <c r="BX183" s="3">
        <v>0</v>
      </c>
      <c r="BY183" s="3">
        <v>0</v>
      </c>
      <c r="BZ183" s="3">
        <v>0</v>
      </c>
    </row>
    <row r="184" spans="1:78" x14ac:dyDescent="0.2">
      <c r="A184" s="207"/>
      <c r="B184" s="207"/>
      <c r="C184" s="34" t="s">
        <v>220</v>
      </c>
      <c r="D184" s="25">
        <v>414754</v>
      </c>
      <c r="E184" s="25">
        <v>463545</v>
      </c>
      <c r="F184" s="25">
        <v>426771</v>
      </c>
      <c r="G184" s="26"/>
      <c r="H184" s="25">
        <v>443292</v>
      </c>
      <c r="I184" s="25">
        <v>617070</v>
      </c>
      <c r="J184" s="25">
        <v>471751</v>
      </c>
      <c r="K184" s="26"/>
      <c r="L184" s="28">
        <f t="shared" ref="L184:N188" si="84">+D184*L$5</f>
        <v>3008252.2374</v>
      </c>
      <c r="M184" s="28">
        <f t="shared" si="84"/>
        <v>3805658.0954999998</v>
      </c>
      <c r="N184" s="28">
        <f t="shared" si="84"/>
        <v>4118425.5041999999</v>
      </c>
      <c r="P184" s="28">
        <f t="shared" ref="P184:R188" si="85">+H184*P$5</f>
        <v>3215241.2051999997</v>
      </c>
      <c r="Q184" s="28">
        <f t="shared" si="85"/>
        <v>5066082.9929999998</v>
      </c>
      <c r="R184" s="28">
        <f t="shared" si="85"/>
        <v>4552491.5001999997</v>
      </c>
      <c r="T184" s="29">
        <v>307497</v>
      </c>
      <c r="U184" s="29">
        <v>354550</v>
      </c>
      <c r="V184" s="29">
        <v>397079</v>
      </c>
      <c r="X184" s="54">
        <v>491344</v>
      </c>
      <c r="Y184" s="54">
        <v>631402</v>
      </c>
      <c r="Z184" s="54">
        <v>444024</v>
      </c>
      <c r="AB184" s="28">
        <f t="shared" si="62"/>
        <v>2230306.4907</v>
      </c>
      <c r="AC184" s="28">
        <f t="shared" si="62"/>
        <v>2910820.0449999999</v>
      </c>
      <c r="AD184" s="28">
        <f t="shared" si="62"/>
        <v>3831891.7658000002</v>
      </c>
      <c r="AF184" s="28">
        <f t="shared" si="74"/>
        <v>3563767.1664</v>
      </c>
      <c r="AG184" s="28">
        <f t="shared" si="74"/>
        <v>5183747.2797999997</v>
      </c>
      <c r="AH184" s="28">
        <f t="shared" si="74"/>
        <v>4284920.4047999997</v>
      </c>
      <c r="AJ184" s="28">
        <f t="shared" si="81"/>
        <v>2865002.1308571426</v>
      </c>
      <c r="AK184" s="28">
        <f t="shared" si="81"/>
        <v>3624436.2814285713</v>
      </c>
      <c r="AL184" s="28">
        <f t="shared" si="81"/>
        <v>3922310.0039999997</v>
      </c>
      <c r="AN184" s="28">
        <f t="shared" si="63"/>
        <v>3563767.1664</v>
      </c>
      <c r="AO184" s="28">
        <f t="shared" si="63"/>
        <v>5183747.2797999997</v>
      </c>
      <c r="AP184" s="28">
        <f t="shared" si="63"/>
        <v>4284920.4047999997</v>
      </c>
      <c r="AR184" s="31"/>
      <c r="AS184" s="31"/>
      <c r="AT184" s="31"/>
      <c r="AV184" s="31"/>
      <c r="AW184" s="31"/>
      <c r="AX184" s="31"/>
      <c r="AZ184" s="32">
        <f t="shared" si="75"/>
        <v>-634695.64015714265</v>
      </c>
      <c r="BA184" s="32">
        <f t="shared" si="75"/>
        <v>-713616.2364285714</v>
      </c>
      <c r="BB184" s="32">
        <f t="shared" si="75"/>
        <v>-90418.238199999556</v>
      </c>
      <c r="BD184" s="32">
        <f t="shared" si="78"/>
        <v>348525.96120000025</v>
      </c>
      <c r="BE184" s="32">
        <f t="shared" si="78"/>
        <v>117664.28679999989</v>
      </c>
      <c r="BF184" s="32">
        <f t="shared" si="78"/>
        <v>-267571.09539999999</v>
      </c>
      <c r="BG184" s="33"/>
      <c r="BH184" s="32">
        <f t="shared" si="64"/>
        <v>-286169.6789571424</v>
      </c>
      <c r="BI184" s="32">
        <f t="shared" si="64"/>
        <v>-595951.94962857151</v>
      </c>
      <c r="BJ184" s="32">
        <f t="shared" si="64"/>
        <v>-357989.33359999955</v>
      </c>
      <c r="BL184" s="32">
        <f t="shared" si="65"/>
        <v>-777945.74670000002</v>
      </c>
      <c r="BM184" s="32">
        <f t="shared" si="65"/>
        <v>-894838.0504999999</v>
      </c>
      <c r="BN184" s="32">
        <f t="shared" si="65"/>
        <v>-286533.73839999968</v>
      </c>
      <c r="BP184" s="32">
        <f t="shared" si="66"/>
        <v>348525.96120000025</v>
      </c>
      <c r="BQ184" s="32">
        <f t="shared" si="66"/>
        <v>117664.28679999989</v>
      </c>
      <c r="BR184" s="32">
        <f t="shared" si="66"/>
        <v>-267571.09539999999</v>
      </c>
      <c r="BT184" s="32">
        <f t="shared" si="67"/>
        <v>-429419.78549999977</v>
      </c>
      <c r="BU184" s="32">
        <f t="shared" si="67"/>
        <v>-777173.76370000001</v>
      </c>
      <c r="BV184" s="32">
        <f t="shared" si="67"/>
        <v>-554104.83379999967</v>
      </c>
      <c r="BX184" s="3">
        <v>0</v>
      </c>
      <c r="BY184" s="3">
        <v>0</v>
      </c>
      <c r="BZ184" s="3">
        <v>0</v>
      </c>
    </row>
    <row r="185" spans="1:78" x14ac:dyDescent="0.2">
      <c r="A185" s="207"/>
      <c r="B185" s="207"/>
      <c r="C185" s="34" t="s">
        <v>221</v>
      </c>
      <c r="D185" s="25">
        <v>1327595</v>
      </c>
      <c r="E185" s="25">
        <v>1079880</v>
      </c>
      <c r="F185" s="25">
        <v>1068819</v>
      </c>
      <c r="G185" s="26"/>
      <c r="H185" s="25">
        <v>3188555</v>
      </c>
      <c r="I185" s="25">
        <v>2420443</v>
      </c>
      <c r="J185" s="25">
        <v>2372616</v>
      </c>
      <c r="K185" s="26"/>
      <c r="L185" s="28">
        <f t="shared" si="84"/>
        <v>9629179.2944999989</v>
      </c>
      <c r="M185" s="28">
        <f t="shared" si="84"/>
        <v>8865706.811999999</v>
      </c>
      <c r="N185" s="28">
        <f t="shared" si="84"/>
        <v>10314317.1138</v>
      </c>
      <c r="P185" s="28">
        <f t="shared" si="85"/>
        <v>23126908.270500001</v>
      </c>
      <c r="Q185" s="28">
        <f t="shared" si="85"/>
        <v>19871594.9857</v>
      </c>
      <c r="R185" s="28">
        <f t="shared" si="85"/>
        <v>22896218.9232</v>
      </c>
      <c r="T185" s="29">
        <v>968287</v>
      </c>
      <c r="U185" s="29">
        <v>898247</v>
      </c>
      <c r="V185" s="29">
        <v>1058253</v>
      </c>
      <c r="X185" s="54">
        <v>2760350</v>
      </c>
      <c r="Y185" s="54">
        <v>2480276</v>
      </c>
      <c r="Z185" s="54">
        <v>2319161</v>
      </c>
      <c r="AB185" s="28">
        <f t="shared" si="62"/>
        <v>7023082.4397</v>
      </c>
      <c r="AC185" s="28">
        <f t="shared" si="62"/>
        <v>7374518.0452999994</v>
      </c>
      <c r="AD185" s="28">
        <f t="shared" si="62"/>
        <v>10212353.1006</v>
      </c>
      <c r="AF185" s="28">
        <f t="shared" si="74"/>
        <v>20021094.585000001</v>
      </c>
      <c r="AG185" s="28">
        <f t="shared" si="74"/>
        <v>20362817.932399999</v>
      </c>
      <c r="AH185" s="28">
        <f t="shared" si="74"/>
        <v>22380367.4822</v>
      </c>
      <c r="AJ185" s="28">
        <f t="shared" si="81"/>
        <v>9170646.9471428562</v>
      </c>
      <c r="AK185" s="28">
        <f t="shared" si="81"/>
        <v>8443530.2971428558</v>
      </c>
      <c r="AL185" s="28">
        <f t="shared" si="81"/>
        <v>9823159.1559999995</v>
      </c>
      <c r="AN185" s="28">
        <f t="shared" si="63"/>
        <v>20021094.585000001</v>
      </c>
      <c r="AO185" s="28">
        <f t="shared" si="63"/>
        <v>20362817.932399999</v>
      </c>
      <c r="AP185" s="28">
        <f t="shared" si="63"/>
        <v>22380367.4822</v>
      </c>
      <c r="AR185" s="31"/>
      <c r="AS185" s="31"/>
      <c r="AT185" s="31"/>
      <c r="AV185" s="31"/>
      <c r="AW185" s="31"/>
      <c r="AX185" s="31"/>
      <c r="AZ185" s="32">
        <f t="shared" si="75"/>
        <v>-2147564.5074428562</v>
      </c>
      <c r="BA185" s="32">
        <f t="shared" si="75"/>
        <v>-1069012.2518428564</v>
      </c>
      <c r="BB185" s="32">
        <f t="shared" si="75"/>
        <v>389193.94460000098</v>
      </c>
      <c r="BD185" s="32">
        <f t="shared" si="78"/>
        <v>-3105813.6854999997</v>
      </c>
      <c r="BE185" s="32">
        <f t="shared" si="78"/>
        <v>491222.94669999927</v>
      </c>
      <c r="BF185" s="32">
        <f t="shared" si="78"/>
        <v>-515851.44099999964</v>
      </c>
      <c r="BG185" s="33"/>
      <c r="BH185" s="32">
        <f t="shared" si="64"/>
        <v>-5253378.1929428559</v>
      </c>
      <c r="BI185" s="32">
        <f t="shared" si="64"/>
        <v>-577789.30514285713</v>
      </c>
      <c r="BJ185" s="32">
        <f t="shared" si="64"/>
        <v>-126657.49639999866</v>
      </c>
      <c r="BL185" s="32">
        <f t="shared" si="65"/>
        <v>-2606096.8547999989</v>
      </c>
      <c r="BM185" s="32">
        <f t="shared" si="65"/>
        <v>-1491188.7666999996</v>
      </c>
      <c r="BN185" s="32">
        <f t="shared" si="65"/>
        <v>-101964.01319999993</v>
      </c>
      <c r="BP185" s="32">
        <f t="shared" si="66"/>
        <v>-3105813.6854999997</v>
      </c>
      <c r="BQ185" s="32">
        <f t="shared" si="66"/>
        <v>491222.94669999927</v>
      </c>
      <c r="BR185" s="32">
        <f t="shared" si="66"/>
        <v>-515851.44099999964</v>
      </c>
      <c r="BT185" s="32">
        <f t="shared" si="67"/>
        <v>-5711910.5402999986</v>
      </c>
      <c r="BU185" s="32">
        <f t="shared" si="67"/>
        <v>-999965.8200000003</v>
      </c>
      <c r="BV185" s="32">
        <f t="shared" si="67"/>
        <v>-617815.45419999957</v>
      </c>
      <c r="BX185" s="3">
        <v>0</v>
      </c>
      <c r="BY185" s="3">
        <v>0</v>
      </c>
      <c r="BZ185" s="3">
        <v>0</v>
      </c>
    </row>
    <row r="186" spans="1:78" x14ac:dyDescent="0.2">
      <c r="A186" s="207"/>
      <c r="B186" s="207"/>
      <c r="C186" s="34" t="s">
        <v>222</v>
      </c>
      <c r="D186" s="25">
        <v>8043906</v>
      </c>
      <c r="E186" s="25">
        <v>5922761</v>
      </c>
      <c r="F186" s="25">
        <v>5582725</v>
      </c>
      <c r="G186" s="26"/>
      <c r="H186" s="25">
        <v>12172386</v>
      </c>
      <c r="I186" s="25">
        <v>11447619</v>
      </c>
      <c r="J186" s="25">
        <v>11452928</v>
      </c>
      <c r="K186" s="26"/>
      <c r="L186" s="28">
        <f t="shared" si="84"/>
        <v>58343254.608599998</v>
      </c>
      <c r="M186" s="28">
        <f t="shared" si="84"/>
        <v>48625275.533899993</v>
      </c>
      <c r="N186" s="28">
        <f t="shared" si="84"/>
        <v>53874412.795000002</v>
      </c>
      <c r="P186" s="28">
        <f t="shared" si="85"/>
        <v>88287532.896599993</v>
      </c>
      <c r="Q186" s="28">
        <f t="shared" si="85"/>
        <v>93983807.228099987</v>
      </c>
      <c r="R186" s="28">
        <f t="shared" si="85"/>
        <v>110523045.78559999</v>
      </c>
      <c r="T186" s="29">
        <v>5467912</v>
      </c>
      <c r="U186" s="29">
        <v>4046708</v>
      </c>
      <c r="V186" s="29">
        <v>3828853</v>
      </c>
      <c r="X186" s="54">
        <v>10661479</v>
      </c>
      <c r="Y186" s="54">
        <v>10227885</v>
      </c>
      <c r="Z186" s="54">
        <v>10698536</v>
      </c>
      <c r="AB186" s="28">
        <f t="shared" si="62"/>
        <v>39659312.527199998</v>
      </c>
      <c r="AC186" s="28">
        <f t="shared" si="62"/>
        <v>33223068.009199996</v>
      </c>
      <c r="AD186" s="28">
        <f t="shared" si="62"/>
        <v>36949197.220600002</v>
      </c>
      <c r="AF186" s="28">
        <f t="shared" si="74"/>
        <v>77328773.334899992</v>
      </c>
      <c r="AG186" s="28">
        <f t="shared" si="74"/>
        <v>83969913.061499998</v>
      </c>
      <c r="AH186" s="28">
        <f t="shared" si="74"/>
        <v>103243012.1072</v>
      </c>
      <c r="AJ186" s="28">
        <f t="shared" si="81"/>
        <v>55565004.389142856</v>
      </c>
      <c r="AK186" s="28">
        <f t="shared" si="81"/>
        <v>46309786.222761899</v>
      </c>
      <c r="AL186" s="28">
        <f t="shared" si="81"/>
        <v>51308964.566666663</v>
      </c>
      <c r="AN186" s="28">
        <f t="shared" si="63"/>
        <v>77328773.334899992</v>
      </c>
      <c r="AO186" s="28">
        <f t="shared" si="63"/>
        <v>83969913.061499998</v>
      </c>
      <c r="AP186" s="28">
        <f t="shared" si="63"/>
        <v>103243012.1072</v>
      </c>
      <c r="AR186" s="31"/>
      <c r="AS186" s="31"/>
      <c r="AT186" s="31"/>
      <c r="AV186" s="31"/>
      <c r="AW186" s="31"/>
      <c r="AX186" s="31"/>
      <c r="AZ186" s="32">
        <f t="shared" si="75"/>
        <v>-15905691.861942858</v>
      </c>
      <c r="BA186" s="32">
        <f t="shared" si="75"/>
        <v>-13086718.213561904</v>
      </c>
      <c r="BB186" s="32">
        <f t="shared" si="75"/>
        <v>-14359767.346066661</v>
      </c>
      <c r="BD186" s="32">
        <f t="shared" si="78"/>
        <v>-10958759.561700001</v>
      </c>
      <c r="BE186" s="32">
        <f t="shared" si="78"/>
        <v>-10013894.166599989</v>
      </c>
      <c r="BF186" s="32">
        <f t="shared" si="78"/>
        <v>-7280033.678399995</v>
      </c>
      <c r="BG186" s="33"/>
      <c r="BH186" s="32">
        <f t="shared" si="64"/>
        <v>-26864451.423642859</v>
      </c>
      <c r="BI186" s="32">
        <f t="shared" si="64"/>
        <v>-23100612.380161893</v>
      </c>
      <c r="BJ186" s="32">
        <f t="shared" si="64"/>
        <v>-21639801.024466656</v>
      </c>
      <c r="BL186" s="32">
        <f t="shared" si="65"/>
        <v>-18683942.0814</v>
      </c>
      <c r="BM186" s="32">
        <f t="shared" si="65"/>
        <v>-15402207.524699997</v>
      </c>
      <c r="BN186" s="32">
        <f t="shared" si="65"/>
        <v>-16925215.5744</v>
      </c>
      <c r="BP186" s="32">
        <f t="shared" si="66"/>
        <v>-10958759.561700001</v>
      </c>
      <c r="BQ186" s="32">
        <f t="shared" si="66"/>
        <v>-10013894.166599989</v>
      </c>
      <c r="BR186" s="32">
        <f t="shared" si="66"/>
        <v>-7280033.678399995</v>
      </c>
      <c r="BT186" s="32">
        <f t="shared" si="67"/>
        <v>-29642701.643100001</v>
      </c>
      <c r="BU186" s="32">
        <f t="shared" si="67"/>
        <v>-25416101.691299986</v>
      </c>
      <c r="BV186" s="32">
        <f t="shared" si="67"/>
        <v>-24205249.252799995</v>
      </c>
      <c r="BX186" s="3">
        <v>0</v>
      </c>
      <c r="BY186" s="3">
        <v>0</v>
      </c>
      <c r="BZ186" s="3">
        <v>0</v>
      </c>
    </row>
    <row r="187" spans="1:78" x14ac:dyDescent="0.2">
      <c r="A187" s="207"/>
      <c r="B187" s="207"/>
      <c r="C187" s="34" t="s">
        <v>223</v>
      </c>
      <c r="D187" s="37">
        <v>16775</v>
      </c>
      <c r="E187" s="37">
        <v>12251</v>
      </c>
      <c r="F187" s="37">
        <v>14676</v>
      </c>
      <c r="G187" s="38"/>
      <c r="H187" s="39">
        <v>20</v>
      </c>
      <c r="I187" s="39">
        <v>7</v>
      </c>
      <c r="J187" s="37">
        <v>1148</v>
      </c>
      <c r="K187" s="38"/>
      <c r="L187" s="28">
        <f t="shared" si="84"/>
        <v>121670.7525</v>
      </c>
      <c r="M187" s="28">
        <f t="shared" si="84"/>
        <v>100579.4849</v>
      </c>
      <c r="N187" s="28">
        <f t="shared" si="84"/>
        <v>141626.3352</v>
      </c>
      <c r="P187" s="28">
        <f t="shared" si="85"/>
        <v>145.06200000000001</v>
      </c>
      <c r="Q187" s="28">
        <f t="shared" si="85"/>
        <v>57.469299999999997</v>
      </c>
      <c r="R187" s="28">
        <f t="shared" si="85"/>
        <v>11078.429599999999</v>
      </c>
      <c r="T187" s="29">
        <v>16775</v>
      </c>
      <c r="U187" s="29">
        <v>12251</v>
      </c>
      <c r="V187" s="29">
        <v>14676</v>
      </c>
      <c r="X187" s="54">
        <v>20</v>
      </c>
      <c r="Y187" s="54">
        <v>7</v>
      </c>
      <c r="Z187" s="54">
        <v>1148</v>
      </c>
      <c r="AB187" s="28">
        <f t="shared" si="62"/>
        <v>121670.7525</v>
      </c>
      <c r="AC187" s="28">
        <f t="shared" si="62"/>
        <v>100579.4849</v>
      </c>
      <c r="AD187" s="28">
        <f t="shared" si="62"/>
        <v>141626.3352</v>
      </c>
      <c r="AF187" s="28">
        <f t="shared" si="74"/>
        <v>145.06200000000001</v>
      </c>
      <c r="AG187" s="28">
        <f t="shared" si="74"/>
        <v>57.469299999999997</v>
      </c>
      <c r="AH187" s="28">
        <f t="shared" si="74"/>
        <v>11078.429599999999</v>
      </c>
      <c r="AJ187" s="28">
        <f t="shared" si="81"/>
        <v>115876.90714285713</v>
      </c>
      <c r="AK187" s="28">
        <f t="shared" si="81"/>
        <v>95789.985619047613</v>
      </c>
      <c r="AL187" s="28">
        <f t="shared" si="81"/>
        <v>134882.22399999999</v>
      </c>
      <c r="AN187" s="28">
        <f t="shared" si="63"/>
        <v>145.06200000000001</v>
      </c>
      <c r="AO187" s="28">
        <f t="shared" si="63"/>
        <v>57.469299999999997</v>
      </c>
      <c r="AP187" s="28">
        <f t="shared" si="63"/>
        <v>11078.429599999999</v>
      </c>
      <c r="AR187" s="31"/>
      <c r="AS187" s="31"/>
      <c r="AT187" s="31"/>
      <c r="AV187" s="31"/>
      <c r="AW187" s="31"/>
      <c r="AX187" s="31"/>
      <c r="AZ187" s="32">
        <f t="shared" si="75"/>
        <v>0</v>
      </c>
      <c r="BA187" s="32">
        <f t="shared" si="75"/>
        <v>0</v>
      </c>
      <c r="BB187" s="32">
        <f t="shared" si="75"/>
        <v>0</v>
      </c>
      <c r="BD187" s="32">
        <f t="shared" si="78"/>
        <v>0</v>
      </c>
      <c r="BE187" s="32">
        <f t="shared" si="78"/>
        <v>0</v>
      </c>
      <c r="BF187" s="32">
        <f t="shared" si="78"/>
        <v>0</v>
      </c>
      <c r="BG187" s="33"/>
      <c r="BH187" s="32">
        <f t="shared" si="64"/>
        <v>0</v>
      </c>
      <c r="BI187" s="32">
        <f t="shared" si="64"/>
        <v>0</v>
      </c>
      <c r="BJ187" s="32">
        <f t="shared" si="64"/>
        <v>0</v>
      </c>
      <c r="BL187" s="32">
        <f t="shared" si="65"/>
        <v>0</v>
      </c>
      <c r="BM187" s="32">
        <f t="shared" si="65"/>
        <v>0</v>
      </c>
      <c r="BN187" s="32">
        <f t="shared" si="65"/>
        <v>0</v>
      </c>
      <c r="BP187" s="32">
        <f t="shared" si="66"/>
        <v>0</v>
      </c>
      <c r="BQ187" s="32">
        <f t="shared" si="66"/>
        <v>0</v>
      </c>
      <c r="BR187" s="32">
        <f t="shared" si="66"/>
        <v>0</v>
      </c>
      <c r="BT187" s="32">
        <f t="shared" si="67"/>
        <v>0</v>
      </c>
      <c r="BU187" s="32">
        <f t="shared" si="67"/>
        <v>0</v>
      </c>
      <c r="BV187" s="32">
        <f t="shared" si="67"/>
        <v>0</v>
      </c>
      <c r="BX187" s="3">
        <v>0</v>
      </c>
      <c r="BY187" s="3">
        <v>0</v>
      </c>
      <c r="BZ187" s="3">
        <v>0</v>
      </c>
    </row>
    <row r="188" spans="1:78" x14ac:dyDescent="0.2">
      <c r="A188" s="207"/>
      <c r="B188" s="207"/>
      <c r="C188" s="34" t="s">
        <v>224</v>
      </c>
      <c r="D188" s="25">
        <v>74301</v>
      </c>
      <c r="E188" s="25">
        <v>59230</v>
      </c>
      <c r="F188" s="25">
        <v>76276</v>
      </c>
      <c r="G188" s="26"/>
      <c r="H188" s="25">
        <v>38980</v>
      </c>
      <c r="I188" s="25">
        <v>47295</v>
      </c>
      <c r="J188" s="25">
        <v>53232</v>
      </c>
      <c r="K188" s="26"/>
      <c r="L188" s="28">
        <f t="shared" si="84"/>
        <v>538912.58310000005</v>
      </c>
      <c r="M188" s="28">
        <f t="shared" si="84"/>
        <v>486272.37699999998</v>
      </c>
      <c r="N188" s="28">
        <f t="shared" si="84"/>
        <v>736078.65520000004</v>
      </c>
      <c r="P188" s="28">
        <f t="shared" si="85"/>
        <v>282725.83799999999</v>
      </c>
      <c r="Q188" s="28">
        <f t="shared" si="85"/>
        <v>388287.2205</v>
      </c>
      <c r="R188" s="28">
        <f t="shared" si="85"/>
        <v>513699.44640000002</v>
      </c>
      <c r="T188" s="29">
        <v>82052</v>
      </c>
      <c r="U188" s="29">
        <v>52748</v>
      </c>
      <c r="V188" s="29">
        <v>36931</v>
      </c>
      <c r="X188" s="54">
        <v>40144</v>
      </c>
      <c r="Y188" s="54">
        <v>36448</v>
      </c>
      <c r="Z188" s="54">
        <v>49343</v>
      </c>
      <c r="AB188" s="28">
        <f t="shared" si="62"/>
        <v>595131.36120000004</v>
      </c>
      <c r="AC188" s="28">
        <f t="shared" si="62"/>
        <v>433055.80519999994</v>
      </c>
      <c r="AD188" s="28">
        <f t="shared" si="62"/>
        <v>356391.53619999997</v>
      </c>
      <c r="AF188" s="28">
        <f t="shared" si="74"/>
        <v>291168.44640000002</v>
      </c>
      <c r="AG188" s="28">
        <f t="shared" si="74"/>
        <v>299234.43519999995</v>
      </c>
      <c r="AH188" s="28">
        <f t="shared" si="74"/>
        <v>476169.8186</v>
      </c>
      <c r="AJ188" s="28">
        <f t="shared" si="81"/>
        <v>513250.07914285717</v>
      </c>
      <c r="AK188" s="28">
        <f t="shared" si="81"/>
        <v>463116.54952380946</v>
      </c>
      <c r="AL188" s="28">
        <f t="shared" si="81"/>
        <v>701027.2906666667</v>
      </c>
      <c r="AN188" s="28">
        <f t="shared" si="63"/>
        <v>291168.44640000002</v>
      </c>
      <c r="AO188" s="28">
        <f t="shared" si="63"/>
        <v>299234.43519999995</v>
      </c>
      <c r="AP188" s="28">
        <f t="shared" si="63"/>
        <v>476169.8186</v>
      </c>
      <c r="AR188" s="31"/>
      <c r="AS188" s="31"/>
      <c r="AT188" s="31"/>
      <c r="AV188" s="31"/>
      <c r="AW188" s="31"/>
      <c r="AX188" s="31"/>
      <c r="AZ188" s="32">
        <f t="shared" si="75"/>
        <v>81881.282057142875</v>
      </c>
      <c r="BA188" s="32">
        <f t="shared" si="75"/>
        <v>-30060.744323809515</v>
      </c>
      <c r="BB188" s="32">
        <f t="shared" si="75"/>
        <v>-344635.75446666672</v>
      </c>
      <c r="BD188" s="32">
        <f t="shared" si="78"/>
        <v>8442.6084000000264</v>
      </c>
      <c r="BE188" s="32">
        <f t="shared" si="78"/>
        <v>-89052.785300000047</v>
      </c>
      <c r="BF188" s="32">
        <f t="shared" si="78"/>
        <v>-37529.627800000017</v>
      </c>
      <c r="BG188" s="33"/>
      <c r="BH188" s="32">
        <f t="shared" si="64"/>
        <v>90323.890457142901</v>
      </c>
      <c r="BI188" s="32">
        <f t="shared" si="64"/>
        <v>-119113.52962380956</v>
      </c>
      <c r="BJ188" s="32">
        <f t="shared" si="64"/>
        <v>-382165.38226666674</v>
      </c>
      <c r="BL188" s="32">
        <f t="shared" si="65"/>
        <v>56218.778099999996</v>
      </c>
      <c r="BM188" s="32">
        <f t="shared" si="65"/>
        <v>-53216.571800000034</v>
      </c>
      <c r="BN188" s="32">
        <f t="shared" si="65"/>
        <v>-379687.11900000006</v>
      </c>
      <c r="BP188" s="32">
        <f t="shared" si="66"/>
        <v>8442.6084000000264</v>
      </c>
      <c r="BQ188" s="32">
        <f t="shared" si="66"/>
        <v>-89052.785300000047</v>
      </c>
      <c r="BR188" s="32">
        <f t="shared" si="66"/>
        <v>-37529.627800000017</v>
      </c>
      <c r="BT188" s="32">
        <f t="shared" si="67"/>
        <v>64661.386500000022</v>
      </c>
      <c r="BU188" s="32">
        <f t="shared" si="67"/>
        <v>-142269.35710000008</v>
      </c>
      <c r="BV188" s="32">
        <f t="shared" si="67"/>
        <v>-417216.74680000008</v>
      </c>
      <c r="BX188" s="3">
        <v>0</v>
      </c>
      <c r="BY188" s="3">
        <v>0</v>
      </c>
      <c r="BZ188" s="3">
        <v>0</v>
      </c>
    </row>
    <row r="189" spans="1:78" x14ac:dyDescent="0.2">
      <c r="A189" s="207"/>
      <c r="B189" s="207"/>
      <c r="C189" s="41" t="s">
        <v>225</v>
      </c>
      <c r="D189" s="35"/>
      <c r="E189" s="35"/>
      <c r="F189" s="35"/>
      <c r="G189" s="67"/>
      <c r="H189" s="35"/>
      <c r="I189" s="35"/>
      <c r="J189" s="35"/>
      <c r="K189" s="26"/>
      <c r="L189" s="28"/>
      <c r="M189" s="28"/>
      <c r="N189" s="28"/>
      <c r="P189" s="28"/>
      <c r="Q189" s="28"/>
      <c r="R189" s="28"/>
      <c r="T189" s="42"/>
      <c r="U189" s="42"/>
      <c r="V189" s="42"/>
      <c r="X189" s="55"/>
      <c r="Y189" s="55"/>
      <c r="Z189" s="55"/>
      <c r="AB189" s="28">
        <f t="shared" si="62"/>
        <v>0</v>
      </c>
      <c r="AC189" s="28">
        <f t="shared" si="62"/>
        <v>0</v>
      </c>
      <c r="AD189" s="28">
        <f t="shared" si="62"/>
        <v>0</v>
      </c>
      <c r="AF189" s="28">
        <f t="shared" si="74"/>
        <v>0</v>
      </c>
      <c r="AG189" s="28">
        <f t="shared" si="74"/>
        <v>0</v>
      </c>
      <c r="AH189" s="28">
        <f t="shared" si="74"/>
        <v>0</v>
      </c>
      <c r="AJ189" s="28">
        <f t="shared" si="81"/>
        <v>0</v>
      </c>
      <c r="AK189" s="28">
        <f t="shared" si="81"/>
        <v>0</v>
      </c>
      <c r="AL189" s="28">
        <f t="shared" si="81"/>
        <v>0</v>
      </c>
      <c r="AN189" s="28">
        <f t="shared" si="63"/>
        <v>0</v>
      </c>
      <c r="AO189" s="28">
        <f t="shared" si="63"/>
        <v>0</v>
      </c>
      <c r="AP189" s="28">
        <f t="shared" si="63"/>
        <v>0</v>
      </c>
      <c r="AR189" s="31"/>
      <c r="AS189" s="31"/>
      <c r="AT189" s="31"/>
      <c r="AV189" s="31"/>
      <c r="AW189" s="31"/>
      <c r="AX189" s="31"/>
      <c r="AZ189" s="32">
        <f t="shared" si="75"/>
        <v>0</v>
      </c>
      <c r="BA189" s="32">
        <f t="shared" si="75"/>
        <v>0</v>
      </c>
      <c r="BB189" s="32">
        <f t="shared" si="75"/>
        <v>0</v>
      </c>
      <c r="BD189" s="32">
        <f t="shared" si="78"/>
        <v>0</v>
      </c>
      <c r="BE189" s="32">
        <f t="shared" si="78"/>
        <v>0</v>
      </c>
      <c r="BF189" s="32">
        <f t="shared" si="78"/>
        <v>0</v>
      </c>
      <c r="BG189" s="33"/>
      <c r="BH189" s="32">
        <f t="shared" si="64"/>
        <v>0</v>
      </c>
      <c r="BI189" s="32">
        <f t="shared" si="64"/>
        <v>0</v>
      </c>
      <c r="BJ189" s="32">
        <f t="shared" si="64"/>
        <v>0</v>
      </c>
      <c r="BL189" s="32">
        <f t="shared" si="65"/>
        <v>0</v>
      </c>
      <c r="BM189" s="32">
        <f t="shared" si="65"/>
        <v>0</v>
      </c>
      <c r="BN189" s="32">
        <f t="shared" si="65"/>
        <v>0</v>
      </c>
      <c r="BP189" s="32">
        <f t="shared" si="66"/>
        <v>0</v>
      </c>
      <c r="BQ189" s="32">
        <f t="shared" si="66"/>
        <v>0</v>
      </c>
      <c r="BR189" s="32">
        <f t="shared" si="66"/>
        <v>0</v>
      </c>
      <c r="BT189" s="32">
        <f t="shared" si="67"/>
        <v>0</v>
      </c>
      <c r="BU189" s="32">
        <f t="shared" si="67"/>
        <v>0</v>
      </c>
      <c r="BV189" s="32">
        <f t="shared" si="67"/>
        <v>0</v>
      </c>
      <c r="BX189" s="3">
        <v>0</v>
      </c>
      <c r="BY189" s="3">
        <v>0</v>
      </c>
      <c r="BZ189" s="3">
        <v>0</v>
      </c>
    </row>
    <row r="190" spans="1:78" x14ac:dyDescent="0.2">
      <c r="A190" s="207"/>
      <c r="B190" s="207"/>
      <c r="C190" s="34" t="s">
        <v>226</v>
      </c>
      <c r="D190" s="25">
        <v>71751</v>
      </c>
      <c r="E190" s="25">
        <v>18468</v>
      </c>
      <c r="F190" s="25">
        <v>47308</v>
      </c>
      <c r="G190" s="26"/>
      <c r="H190" s="25">
        <v>839332</v>
      </c>
      <c r="I190" s="25">
        <v>776707</v>
      </c>
      <c r="J190" s="25">
        <v>474818</v>
      </c>
      <c r="K190" s="26"/>
      <c r="L190" s="28">
        <f t="shared" ref="L190:N192" si="86">+D190*L$5</f>
        <v>520417.17810000002</v>
      </c>
      <c r="M190" s="28">
        <f t="shared" si="86"/>
        <v>151620.4332</v>
      </c>
      <c r="N190" s="28">
        <f t="shared" si="86"/>
        <v>456531.66159999999</v>
      </c>
      <c r="P190" s="28">
        <f t="shared" ref="P190:R192" si="87">+H190*P$5</f>
        <v>6087758.9292000001</v>
      </c>
      <c r="Q190" s="28">
        <f t="shared" si="87"/>
        <v>6376686.7992999991</v>
      </c>
      <c r="R190" s="28">
        <f t="shared" si="87"/>
        <v>4582088.6635999996</v>
      </c>
      <c r="T190" s="29">
        <v>83160</v>
      </c>
      <c r="U190" s="29">
        <v>98962</v>
      </c>
      <c r="V190" s="29">
        <v>46655</v>
      </c>
      <c r="X190" s="54">
        <v>722266</v>
      </c>
      <c r="Y190" s="54">
        <v>503228</v>
      </c>
      <c r="Z190" s="54">
        <v>340140</v>
      </c>
      <c r="AB190" s="28">
        <f t="shared" si="62"/>
        <v>603167.79599999997</v>
      </c>
      <c r="AC190" s="28">
        <f t="shared" si="62"/>
        <v>812468.12379999994</v>
      </c>
      <c r="AD190" s="28">
        <f t="shared" si="62"/>
        <v>450230.08100000001</v>
      </c>
      <c r="AF190" s="28">
        <f t="shared" si="74"/>
        <v>5238667.5246000001</v>
      </c>
      <c r="AG190" s="28">
        <f t="shared" si="74"/>
        <v>4131451.5571999997</v>
      </c>
      <c r="AH190" s="28">
        <f t="shared" si="74"/>
        <v>3282419.0279999999</v>
      </c>
      <c r="AJ190" s="28">
        <f t="shared" si="81"/>
        <v>495635.40771428571</v>
      </c>
      <c r="AK190" s="28">
        <f t="shared" si="81"/>
        <v>144400.41257142858</v>
      </c>
      <c r="AL190" s="28">
        <f t="shared" si="81"/>
        <v>434792.05866666662</v>
      </c>
      <c r="AN190" s="28">
        <f t="shared" si="63"/>
        <v>5238667.5246000001</v>
      </c>
      <c r="AO190" s="28">
        <f t="shared" si="63"/>
        <v>4131451.5571999997</v>
      </c>
      <c r="AP190" s="28">
        <f t="shared" si="63"/>
        <v>3282419.0279999999</v>
      </c>
      <c r="AR190" s="31"/>
      <c r="AS190" s="31"/>
      <c r="AT190" s="31"/>
      <c r="AV190" s="31"/>
      <c r="AW190" s="31"/>
      <c r="AX190" s="31"/>
      <c r="AZ190" s="32">
        <f t="shared" si="75"/>
        <v>107532.38828571426</v>
      </c>
      <c r="BA190" s="32">
        <f t="shared" si="75"/>
        <v>668067.71122857137</v>
      </c>
      <c r="BB190" s="32">
        <f t="shared" si="75"/>
        <v>15438.022333333385</v>
      </c>
      <c r="BD190" s="32">
        <f t="shared" si="78"/>
        <v>-849091.40460000001</v>
      </c>
      <c r="BE190" s="32">
        <f t="shared" si="78"/>
        <v>-2245235.2420999995</v>
      </c>
      <c r="BF190" s="32">
        <f t="shared" si="78"/>
        <v>-1299669.6355999997</v>
      </c>
      <c r="BG190" s="33"/>
      <c r="BH190" s="32">
        <f t="shared" si="64"/>
        <v>-741559.01631428581</v>
      </c>
      <c r="BI190" s="32">
        <f t="shared" si="64"/>
        <v>-1577167.5308714281</v>
      </c>
      <c r="BJ190" s="32">
        <f t="shared" si="64"/>
        <v>-1284231.6132666664</v>
      </c>
      <c r="BL190" s="32">
        <f t="shared" si="65"/>
        <v>82750.617899999954</v>
      </c>
      <c r="BM190" s="32">
        <f t="shared" si="65"/>
        <v>660847.69059999997</v>
      </c>
      <c r="BN190" s="32">
        <f t="shared" si="65"/>
        <v>-6301.5805999999866</v>
      </c>
      <c r="BP190" s="32">
        <f t="shared" si="66"/>
        <v>-849091.40460000001</v>
      </c>
      <c r="BQ190" s="32">
        <f t="shared" si="66"/>
        <v>-2245235.2420999995</v>
      </c>
      <c r="BR190" s="32">
        <f t="shared" si="66"/>
        <v>-1299669.6355999997</v>
      </c>
      <c r="BT190" s="32">
        <f t="shared" si="67"/>
        <v>-766340.78670000006</v>
      </c>
      <c r="BU190" s="32">
        <f t="shared" si="67"/>
        <v>-1584387.5514999996</v>
      </c>
      <c r="BV190" s="32">
        <f t="shared" si="67"/>
        <v>-1305971.2161999997</v>
      </c>
      <c r="BX190" s="3">
        <v>0</v>
      </c>
      <c r="BY190" s="3">
        <v>0</v>
      </c>
      <c r="BZ190" s="3">
        <v>0</v>
      </c>
    </row>
    <row r="191" spans="1:78" x14ac:dyDescent="0.2">
      <c r="A191" s="207"/>
      <c r="B191" s="207"/>
      <c r="C191" s="34" t="s">
        <v>227</v>
      </c>
      <c r="D191" s="25">
        <v>6789</v>
      </c>
      <c r="E191" s="25">
        <v>4971</v>
      </c>
      <c r="F191" s="25">
        <v>5981</v>
      </c>
      <c r="G191" s="26"/>
      <c r="H191" s="25">
        <v>1172</v>
      </c>
      <c r="I191" s="25">
        <v>7053</v>
      </c>
      <c r="J191" s="25">
        <v>1832</v>
      </c>
      <c r="K191" s="26"/>
      <c r="L191" s="28">
        <f t="shared" si="86"/>
        <v>49241.295899999997</v>
      </c>
      <c r="M191" s="28">
        <f t="shared" si="86"/>
        <v>40811.412899999996</v>
      </c>
      <c r="N191" s="28">
        <f t="shared" si="86"/>
        <v>57717.8462</v>
      </c>
      <c r="P191" s="28">
        <f t="shared" si="87"/>
        <v>8500.6332000000002</v>
      </c>
      <c r="Q191" s="28">
        <f t="shared" si="87"/>
        <v>57904.424699999996</v>
      </c>
      <c r="R191" s="28">
        <f t="shared" si="87"/>
        <v>17679.166399999998</v>
      </c>
      <c r="T191" s="29">
        <v>19659</v>
      </c>
      <c r="U191" s="29">
        <v>1111</v>
      </c>
      <c r="V191" s="29">
        <v>1566</v>
      </c>
      <c r="X191" s="54">
        <v>2410</v>
      </c>
      <c r="Y191" s="54">
        <v>9572</v>
      </c>
      <c r="Z191" s="54">
        <v>5747</v>
      </c>
      <c r="AB191" s="28">
        <f t="shared" si="62"/>
        <v>142588.69289999999</v>
      </c>
      <c r="AC191" s="28">
        <f t="shared" si="62"/>
        <v>9121.1988999999994</v>
      </c>
      <c r="AD191" s="28">
        <f t="shared" si="62"/>
        <v>15112.2132</v>
      </c>
      <c r="AF191" s="28">
        <f t="shared" si="74"/>
        <v>17479.971000000001</v>
      </c>
      <c r="AG191" s="28">
        <f t="shared" si="74"/>
        <v>78585.162799999991</v>
      </c>
      <c r="AH191" s="28">
        <f t="shared" si="74"/>
        <v>55459.699399999998</v>
      </c>
      <c r="AJ191" s="28">
        <f t="shared" si="81"/>
        <v>46896.472285714284</v>
      </c>
      <c r="AK191" s="28">
        <f t="shared" si="81"/>
        <v>38868.012285714278</v>
      </c>
      <c r="AL191" s="28">
        <f t="shared" si="81"/>
        <v>54969.37733333333</v>
      </c>
      <c r="AN191" s="28">
        <f t="shared" si="63"/>
        <v>17479.971000000001</v>
      </c>
      <c r="AO191" s="28">
        <f t="shared" si="63"/>
        <v>78585.162799999991</v>
      </c>
      <c r="AP191" s="28">
        <f t="shared" si="63"/>
        <v>55459.699399999998</v>
      </c>
      <c r="AR191" s="31"/>
      <c r="AS191" s="31"/>
      <c r="AT191" s="31"/>
      <c r="AV191" s="31"/>
      <c r="AW191" s="31"/>
      <c r="AX191" s="31"/>
      <c r="AZ191" s="32">
        <f t="shared" si="75"/>
        <v>95692.220614285703</v>
      </c>
      <c r="BA191" s="32">
        <f t="shared" si="75"/>
        <v>-29746.813385714278</v>
      </c>
      <c r="BB191" s="32">
        <f t="shared" si="75"/>
        <v>-39857.164133333332</v>
      </c>
      <c r="BD191" s="32">
        <f t="shared" si="78"/>
        <v>8979.3378000000012</v>
      </c>
      <c r="BE191" s="32">
        <f t="shared" si="78"/>
        <v>20680.738099999995</v>
      </c>
      <c r="BF191" s="32">
        <f t="shared" si="78"/>
        <v>37780.532999999996</v>
      </c>
      <c r="BG191" s="33"/>
      <c r="BH191" s="32">
        <f t="shared" si="64"/>
        <v>104671.55841428571</v>
      </c>
      <c r="BI191" s="32">
        <f t="shared" si="64"/>
        <v>-9066.0752857142834</v>
      </c>
      <c r="BJ191" s="32">
        <f t="shared" si="64"/>
        <v>-2076.631133333336</v>
      </c>
      <c r="BL191" s="32">
        <f t="shared" si="65"/>
        <v>93347.396999999997</v>
      </c>
      <c r="BM191" s="32">
        <f t="shared" si="65"/>
        <v>-31690.213999999996</v>
      </c>
      <c r="BN191" s="32">
        <f t="shared" si="65"/>
        <v>-42605.633000000002</v>
      </c>
      <c r="BP191" s="32">
        <f t="shared" si="66"/>
        <v>8979.3378000000012</v>
      </c>
      <c r="BQ191" s="32">
        <f t="shared" si="66"/>
        <v>20680.738099999995</v>
      </c>
      <c r="BR191" s="32">
        <f t="shared" si="66"/>
        <v>37780.532999999996</v>
      </c>
      <c r="BT191" s="32">
        <f t="shared" si="67"/>
        <v>102326.73480000001</v>
      </c>
      <c r="BU191" s="32">
        <f t="shared" si="67"/>
        <v>-11009.475900000001</v>
      </c>
      <c r="BV191" s="32">
        <f t="shared" si="67"/>
        <v>-4825.1000000000058</v>
      </c>
      <c r="BX191" s="3">
        <v>0</v>
      </c>
      <c r="BY191" s="3">
        <v>0</v>
      </c>
      <c r="BZ191" s="3">
        <v>0</v>
      </c>
    </row>
    <row r="192" spans="1:78" x14ac:dyDescent="0.2">
      <c r="A192" s="207"/>
      <c r="B192" s="207"/>
      <c r="C192" s="34" t="s">
        <v>228</v>
      </c>
      <c r="D192" s="25">
        <v>185256</v>
      </c>
      <c r="E192" s="25">
        <v>117956</v>
      </c>
      <c r="F192" s="25">
        <v>121845</v>
      </c>
      <c r="G192" s="26"/>
      <c r="H192" s="25">
        <v>424901</v>
      </c>
      <c r="I192" s="25">
        <v>363918</v>
      </c>
      <c r="J192" s="25">
        <v>343524</v>
      </c>
      <c r="K192" s="26"/>
      <c r="L192" s="28">
        <f t="shared" si="86"/>
        <v>1343680.2936</v>
      </c>
      <c r="M192" s="28">
        <f t="shared" si="86"/>
        <v>968406.96439999994</v>
      </c>
      <c r="N192" s="28">
        <f t="shared" si="86"/>
        <v>1175828.6189999999</v>
      </c>
      <c r="P192" s="28">
        <f t="shared" si="87"/>
        <v>3081849.4430999998</v>
      </c>
      <c r="Q192" s="28">
        <f t="shared" si="87"/>
        <v>2987730.3881999999</v>
      </c>
      <c r="R192" s="28">
        <f t="shared" si="87"/>
        <v>3315075.3048</v>
      </c>
      <c r="T192" s="29">
        <v>161399</v>
      </c>
      <c r="U192" s="29">
        <v>111389</v>
      </c>
      <c r="V192" s="29">
        <v>87359</v>
      </c>
      <c r="X192" s="54">
        <v>593897</v>
      </c>
      <c r="Y192" s="54">
        <v>631048</v>
      </c>
      <c r="Z192" s="54">
        <v>604569</v>
      </c>
      <c r="AB192" s="28">
        <f t="shared" si="62"/>
        <v>1170643.0869</v>
      </c>
      <c r="AC192" s="28">
        <f t="shared" si="62"/>
        <v>914492.55109999992</v>
      </c>
      <c r="AD192" s="28">
        <f t="shared" si="62"/>
        <v>843031.82180000003</v>
      </c>
      <c r="AF192" s="28">
        <f t="shared" si="74"/>
        <v>4307594.3306999998</v>
      </c>
      <c r="AG192" s="28">
        <f t="shared" si="74"/>
        <v>5180840.9751999993</v>
      </c>
      <c r="AH192" s="28">
        <f t="shared" si="74"/>
        <v>5834211.7637999998</v>
      </c>
      <c r="AJ192" s="28">
        <f t="shared" si="81"/>
        <v>1279695.5177142855</v>
      </c>
      <c r="AK192" s="28">
        <f t="shared" si="81"/>
        <v>922292.34704761894</v>
      </c>
      <c r="AL192" s="28">
        <f t="shared" si="81"/>
        <v>1119836.7799999998</v>
      </c>
      <c r="AN192" s="28">
        <f t="shared" si="63"/>
        <v>4307594.3306999998</v>
      </c>
      <c r="AO192" s="28">
        <f t="shared" si="63"/>
        <v>5180840.9751999993</v>
      </c>
      <c r="AP192" s="28">
        <f t="shared" si="63"/>
        <v>5834211.7637999998</v>
      </c>
      <c r="AR192" s="31"/>
      <c r="AS192" s="31"/>
      <c r="AT192" s="31"/>
      <c r="AV192" s="31"/>
      <c r="AW192" s="31"/>
      <c r="AX192" s="31"/>
      <c r="AZ192" s="32">
        <f t="shared" si="75"/>
        <v>-109052.43081428553</v>
      </c>
      <c r="BA192" s="32">
        <f t="shared" si="75"/>
        <v>-7799.7959476190154</v>
      </c>
      <c r="BB192" s="32">
        <f t="shared" si="75"/>
        <v>-276804.95819999976</v>
      </c>
      <c r="BD192" s="32">
        <f t="shared" si="78"/>
        <v>1225744.8876</v>
      </c>
      <c r="BE192" s="32">
        <f t="shared" si="78"/>
        <v>2193110.5869999994</v>
      </c>
      <c r="BF192" s="32">
        <f t="shared" si="78"/>
        <v>2519136.4589999998</v>
      </c>
      <c r="BG192" s="33"/>
      <c r="BH192" s="32">
        <f t="shared" si="64"/>
        <v>1116692.4567857145</v>
      </c>
      <c r="BI192" s="32">
        <f t="shared" si="64"/>
        <v>2185310.7910523806</v>
      </c>
      <c r="BJ192" s="32">
        <f t="shared" si="64"/>
        <v>2242331.5008</v>
      </c>
      <c r="BL192" s="32">
        <f t="shared" si="65"/>
        <v>-173037.20669999998</v>
      </c>
      <c r="BM192" s="32">
        <f t="shared" si="65"/>
        <v>-53914.413300000015</v>
      </c>
      <c r="BN192" s="32">
        <f t="shared" si="65"/>
        <v>-332796.79719999991</v>
      </c>
      <c r="BP192" s="32">
        <f t="shared" si="66"/>
        <v>1225744.8876</v>
      </c>
      <c r="BQ192" s="32">
        <f t="shared" si="66"/>
        <v>2193110.5869999994</v>
      </c>
      <c r="BR192" s="32">
        <f t="shared" si="66"/>
        <v>2519136.4589999998</v>
      </c>
      <c r="BT192" s="32">
        <f t="shared" si="67"/>
        <v>1052707.6809</v>
      </c>
      <c r="BU192" s="32">
        <f t="shared" si="67"/>
        <v>2139196.1736999992</v>
      </c>
      <c r="BV192" s="32">
        <f t="shared" si="67"/>
        <v>2186339.6617999999</v>
      </c>
      <c r="BX192" s="3">
        <v>0</v>
      </c>
      <c r="BY192" s="3">
        <v>0</v>
      </c>
      <c r="BZ192" s="3">
        <v>0</v>
      </c>
    </row>
    <row r="193" spans="1:78" x14ac:dyDescent="0.2">
      <c r="A193" s="207"/>
      <c r="B193" s="207"/>
      <c r="C193" s="41" t="s">
        <v>229</v>
      </c>
      <c r="D193" s="35"/>
      <c r="E193" s="35"/>
      <c r="F193" s="35"/>
      <c r="G193" s="67"/>
      <c r="H193" s="35"/>
      <c r="I193" s="35"/>
      <c r="J193" s="35"/>
      <c r="K193" s="26"/>
      <c r="L193" s="28"/>
      <c r="M193" s="28"/>
      <c r="N193" s="28"/>
      <c r="P193" s="28"/>
      <c r="Q193" s="28"/>
      <c r="R193" s="28"/>
      <c r="T193" s="42"/>
      <c r="U193" s="42"/>
      <c r="V193" s="42"/>
      <c r="X193" s="55"/>
      <c r="Y193" s="55"/>
      <c r="Z193" s="55"/>
      <c r="AB193" s="28">
        <f t="shared" si="62"/>
        <v>0</v>
      </c>
      <c r="AC193" s="28">
        <f t="shared" si="62"/>
        <v>0</v>
      </c>
      <c r="AD193" s="28">
        <f t="shared" si="62"/>
        <v>0</v>
      </c>
      <c r="AF193" s="28">
        <f t="shared" si="74"/>
        <v>0</v>
      </c>
      <c r="AG193" s="28">
        <f t="shared" si="74"/>
        <v>0</v>
      </c>
      <c r="AH193" s="28">
        <f t="shared" si="74"/>
        <v>0</v>
      </c>
      <c r="AJ193" s="28">
        <f t="shared" si="81"/>
        <v>0</v>
      </c>
      <c r="AK193" s="28">
        <f t="shared" si="81"/>
        <v>0</v>
      </c>
      <c r="AL193" s="28">
        <f t="shared" si="81"/>
        <v>0</v>
      </c>
      <c r="AN193" s="28">
        <f t="shared" si="63"/>
        <v>0</v>
      </c>
      <c r="AO193" s="28">
        <f t="shared" si="63"/>
        <v>0</v>
      </c>
      <c r="AP193" s="28">
        <f t="shared" si="63"/>
        <v>0</v>
      </c>
      <c r="AR193" s="31"/>
      <c r="AS193" s="31"/>
      <c r="AT193" s="31"/>
      <c r="AV193" s="31"/>
      <c r="AW193" s="31"/>
      <c r="AX193" s="31"/>
      <c r="AZ193" s="32">
        <f t="shared" si="75"/>
        <v>0</v>
      </c>
      <c r="BA193" s="32">
        <f t="shared" si="75"/>
        <v>0</v>
      </c>
      <c r="BB193" s="32">
        <f t="shared" si="75"/>
        <v>0</v>
      </c>
      <c r="BD193" s="32">
        <f t="shared" si="78"/>
        <v>0</v>
      </c>
      <c r="BE193" s="32">
        <f t="shared" si="78"/>
        <v>0</v>
      </c>
      <c r="BF193" s="32">
        <f t="shared" si="78"/>
        <v>0</v>
      </c>
      <c r="BG193" s="33"/>
      <c r="BH193" s="32">
        <f t="shared" si="64"/>
        <v>0</v>
      </c>
      <c r="BI193" s="32">
        <f t="shared" si="64"/>
        <v>0</v>
      </c>
      <c r="BJ193" s="32">
        <f t="shared" si="64"/>
        <v>0</v>
      </c>
      <c r="BL193" s="32">
        <f t="shared" si="65"/>
        <v>0</v>
      </c>
      <c r="BM193" s="32">
        <f t="shared" si="65"/>
        <v>0</v>
      </c>
      <c r="BN193" s="32">
        <f t="shared" si="65"/>
        <v>0</v>
      </c>
      <c r="BP193" s="32">
        <f t="shared" si="66"/>
        <v>0</v>
      </c>
      <c r="BQ193" s="32">
        <f t="shared" si="66"/>
        <v>0</v>
      </c>
      <c r="BR193" s="32">
        <f t="shared" si="66"/>
        <v>0</v>
      </c>
      <c r="BT193" s="32">
        <f t="shared" si="67"/>
        <v>0</v>
      </c>
      <c r="BU193" s="32">
        <f t="shared" si="67"/>
        <v>0</v>
      </c>
      <c r="BV193" s="32">
        <f t="shared" si="67"/>
        <v>0</v>
      </c>
      <c r="BX193" s="3">
        <v>0</v>
      </c>
      <c r="BY193" s="3">
        <v>0</v>
      </c>
      <c r="BZ193" s="3">
        <v>0</v>
      </c>
    </row>
    <row r="194" spans="1:78" x14ac:dyDescent="0.2">
      <c r="A194" s="207"/>
      <c r="B194" s="207"/>
      <c r="C194" s="34" t="s">
        <v>230</v>
      </c>
      <c r="D194" s="25">
        <v>2776741</v>
      </c>
      <c r="E194" s="25">
        <v>2306149</v>
      </c>
      <c r="F194" s="25">
        <v>2054138</v>
      </c>
      <c r="G194" s="26"/>
      <c r="H194" s="25">
        <v>2365314</v>
      </c>
      <c r="I194" s="25">
        <v>2283297</v>
      </c>
      <c r="J194" s="25">
        <v>2502725</v>
      </c>
      <c r="K194" s="46"/>
      <c r="L194" s="28">
        <f>+D194*L$5</f>
        <v>20139980.147099998</v>
      </c>
      <c r="M194" s="28">
        <f>+E194*M$5</f>
        <v>18933252.675099999</v>
      </c>
      <c r="N194" s="28">
        <f>+F194*N$5</f>
        <v>19822842.527600002</v>
      </c>
      <c r="P194" s="28">
        <f>+H194*P$5</f>
        <v>17155858.9734</v>
      </c>
      <c r="Q194" s="28">
        <f>+I194*Q$5</f>
        <v>18745640.040299997</v>
      </c>
      <c r="R194" s="28">
        <f>+J194*R$5</f>
        <v>24151796.794999998</v>
      </c>
      <c r="T194" s="29">
        <v>1749351</v>
      </c>
      <c r="U194" s="29">
        <v>1349318</v>
      </c>
      <c r="V194" s="29">
        <v>1087223</v>
      </c>
      <c r="X194" s="54">
        <v>2697403</v>
      </c>
      <c r="Y194" s="54">
        <v>2569149</v>
      </c>
      <c r="Z194" s="54">
        <v>2695580</v>
      </c>
      <c r="AB194" s="28">
        <f t="shared" si="62"/>
        <v>12688217.7381</v>
      </c>
      <c r="AC194" s="28">
        <f t="shared" si="62"/>
        <v>11077765.848199999</v>
      </c>
      <c r="AD194" s="28">
        <f t="shared" si="62"/>
        <v>10491919.3946</v>
      </c>
      <c r="AF194" s="28">
        <f t="shared" si="74"/>
        <v>19564533.699299999</v>
      </c>
      <c r="AG194" s="28">
        <f t="shared" si="74"/>
        <v>21092456.375099998</v>
      </c>
      <c r="AH194" s="28">
        <f t="shared" si="74"/>
        <v>26012886.116</v>
      </c>
      <c r="AJ194" s="28">
        <f t="shared" si="81"/>
        <v>19180933.47342857</v>
      </c>
      <c r="AK194" s="28">
        <f t="shared" si="81"/>
        <v>18031669.21438095</v>
      </c>
      <c r="AL194" s="28">
        <f t="shared" si="81"/>
        <v>18878897.645333335</v>
      </c>
      <c r="AN194" s="28">
        <f t="shared" si="63"/>
        <v>19564533.699299999</v>
      </c>
      <c r="AO194" s="28">
        <f t="shared" si="63"/>
        <v>21092456.375099998</v>
      </c>
      <c r="AP194" s="28">
        <f t="shared" si="63"/>
        <v>26012886.116</v>
      </c>
      <c r="AR194" s="31"/>
      <c r="AS194" s="31"/>
      <c r="AT194" s="31"/>
      <c r="AV194" s="31"/>
      <c r="AW194" s="31"/>
      <c r="AX194" s="31"/>
      <c r="AZ194" s="32">
        <f t="shared" si="75"/>
        <v>-6492715.73532857</v>
      </c>
      <c r="BA194" s="32">
        <f t="shared" si="75"/>
        <v>-6953903.3661809508</v>
      </c>
      <c r="BB194" s="32">
        <f t="shared" si="75"/>
        <v>-8386978.2507333346</v>
      </c>
      <c r="BD194" s="32">
        <f t="shared" si="78"/>
        <v>2408674.7258999981</v>
      </c>
      <c r="BE194" s="32">
        <f t="shared" si="78"/>
        <v>2346816.3348000012</v>
      </c>
      <c r="BF194" s="32">
        <f t="shared" si="78"/>
        <v>1861089.3210000023</v>
      </c>
      <c r="BG194" s="33"/>
      <c r="BH194" s="32">
        <f t="shared" si="64"/>
        <v>-4084041.0094285719</v>
      </c>
      <c r="BI194" s="32">
        <f t="shared" si="64"/>
        <v>-4607087.0313809495</v>
      </c>
      <c r="BJ194" s="32">
        <f t="shared" si="64"/>
        <v>-6525888.9297333322</v>
      </c>
      <c r="BL194" s="32">
        <f t="shared" si="65"/>
        <v>-7451762.4089999981</v>
      </c>
      <c r="BM194" s="32">
        <f t="shared" si="65"/>
        <v>-7855486.8268999998</v>
      </c>
      <c r="BN194" s="32">
        <f t="shared" si="65"/>
        <v>-9330923.1330000013</v>
      </c>
      <c r="BP194" s="32">
        <f t="shared" si="66"/>
        <v>2408674.7258999981</v>
      </c>
      <c r="BQ194" s="32">
        <f t="shared" si="66"/>
        <v>2346816.3348000012</v>
      </c>
      <c r="BR194" s="32">
        <f t="shared" si="66"/>
        <v>1861089.3210000023</v>
      </c>
      <c r="BT194" s="32">
        <f t="shared" si="67"/>
        <v>-5043087.6831</v>
      </c>
      <c r="BU194" s="32">
        <f t="shared" si="67"/>
        <v>-5508670.4920999985</v>
      </c>
      <c r="BV194" s="32">
        <f t="shared" si="67"/>
        <v>-7469833.811999999</v>
      </c>
      <c r="BX194" s="3">
        <v>0</v>
      </c>
      <c r="BY194" s="3">
        <v>0</v>
      </c>
      <c r="BZ194" s="3">
        <v>0</v>
      </c>
    </row>
    <row r="195" spans="1:78" x14ac:dyDescent="0.2">
      <c r="A195" s="207"/>
      <c r="B195" s="207"/>
      <c r="C195" s="41" t="s">
        <v>231</v>
      </c>
      <c r="D195" s="35"/>
      <c r="E195" s="35"/>
      <c r="F195" s="35"/>
      <c r="G195" s="67"/>
      <c r="H195" s="35"/>
      <c r="I195" s="35"/>
      <c r="J195" s="35"/>
      <c r="K195" s="26"/>
      <c r="L195" s="28"/>
      <c r="M195" s="28"/>
      <c r="N195" s="28"/>
      <c r="P195" s="28"/>
      <c r="Q195" s="28"/>
      <c r="R195" s="28"/>
      <c r="T195" s="42"/>
      <c r="U195" s="42"/>
      <c r="V195" s="42"/>
      <c r="X195" s="55"/>
      <c r="Y195" s="55"/>
      <c r="Z195" s="55"/>
      <c r="AB195" s="28">
        <f t="shared" si="62"/>
        <v>0</v>
      </c>
      <c r="AC195" s="28">
        <f t="shared" si="62"/>
        <v>0</v>
      </c>
      <c r="AD195" s="28">
        <f t="shared" si="62"/>
        <v>0</v>
      </c>
      <c r="AF195" s="28">
        <f t="shared" si="74"/>
        <v>0</v>
      </c>
      <c r="AG195" s="28">
        <f t="shared" si="74"/>
        <v>0</v>
      </c>
      <c r="AH195" s="28">
        <f t="shared" si="74"/>
        <v>0</v>
      </c>
      <c r="AJ195" s="28">
        <f t="shared" si="81"/>
        <v>0</v>
      </c>
      <c r="AK195" s="28">
        <f t="shared" si="81"/>
        <v>0</v>
      </c>
      <c r="AL195" s="28">
        <f t="shared" si="81"/>
        <v>0</v>
      </c>
      <c r="AN195" s="28">
        <f t="shared" si="63"/>
        <v>0</v>
      </c>
      <c r="AO195" s="28">
        <f t="shared" si="63"/>
        <v>0</v>
      </c>
      <c r="AP195" s="28">
        <f t="shared" si="63"/>
        <v>0</v>
      </c>
      <c r="AR195" s="31"/>
      <c r="AS195" s="31"/>
      <c r="AT195" s="31"/>
      <c r="AV195" s="31"/>
      <c r="AW195" s="31"/>
      <c r="AX195" s="31"/>
      <c r="AZ195" s="32">
        <f t="shared" si="75"/>
        <v>0</v>
      </c>
      <c r="BA195" s="32">
        <f t="shared" si="75"/>
        <v>0</v>
      </c>
      <c r="BB195" s="32">
        <f t="shared" si="75"/>
        <v>0</v>
      </c>
      <c r="BD195" s="32">
        <f t="shared" si="78"/>
        <v>0</v>
      </c>
      <c r="BE195" s="32">
        <f t="shared" si="78"/>
        <v>0</v>
      </c>
      <c r="BF195" s="32">
        <f t="shared" si="78"/>
        <v>0</v>
      </c>
      <c r="BG195" s="33"/>
      <c r="BH195" s="32">
        <f t="shared" si="64"/>
        <v>0</v>
      </c>
      <c r="BI195" s="32">
        <f t="shared" si="64"/>
        <v>0</v>
      </c>
      <c r="BJ195" s="32">
        <f t="shared" si="64"/>
        <v>0</v>
      </c>
      <c r="BL195" s="32">
        <f t="shared" si="65"/>
        <v>0</v>
      </c>
      <c r="BM195" s="32">
        <f t="shared" si="65"/>
        <v>0</v>
      </c>
      <c r="BN195" s="32">
        <f t="shared" si="65"/>
        <v>0</v>
      </c>
      <c r="BP195" s="32">
        <f t="shared" si="66"/>
        <v>0</v>
      </c>
      <c r="BQ195" s="32">
        <f t="shared" si="66"/>
        <v>0</v>
      </c>
      <c r="BR195" s="32">
        <f t="shared" si="66"/>
        <v>0</v>
      </c>
      <c r="BT195" s="32">
        <f t="shared" si="67"/>
        <v>0</v>
      </c>
      <c r="BU195" s="32">
        <f t="shared" si="67"/>
        <v>0</v>
      </c>
      <c r="BV195" s="32">
        <f t="shared" si="67"/>
        <v>0</v>
      </c>
      <c r="BX195" s="3">
        <v>0</v>
      </c>
      <c r="BY195" s="3">
        <v>0</v>
      </c>
      <c r="BZ195" s="3">
        <v>0</v>
      </c>
    </row>
    <row r="196" spans="1:78" x14ac:dyDescent="0.2">
      <c r="A196" s="207"/>
      <c r="B196" s="207"/>
      <c r="C196" s="34" t="s">
        <v>232</v>
      </c>
      <c r="D196" s="25">
        <v>1102</v>
      </c>
      <c r="E196" s="25">
        <v>2222</v>
      </c>
      <c r="F196" s="25">
        <v>1409</v>
      </c>
      <c r="G196" s="26"/>
      <c r="H196" s="25">
        <v>5333</v>
      </c>
      <c r="I196" s="25">
        <v>5650</v>
      </c>
      <c r="J196" s="25">
        <v>9623</v>
      </c>
      <c r="K196" s="26"/>
      <c r="L196" s="28">
        <f>+D196*L$5</f>
        <v>7992.9161999999997</v>
      </c>
      <c r="M196" s="28">
        <f>+E196*M$5</f>
        <v>18242.397799999999</v>
      </c>
      <c r="N196" s="28">
        <f>+F196*N$5</f>
        <v>13597.131799999999</v>
      </c>
      <c r="P196" s="28">
        <f>+H196*P$5</f>
        <v>38680.782299999999</v>
      </c>
      <c r="Q196" s="28">
        <f>+I196*Q$5</f>
        <v>46385.934999999998</v>
      </c>
      <c r="R196" s="28">
        <f>+J196*R$5</f>
        <v>92863.874599999996</v>
      </c>
      <c r="T196" s="29">
        <v>3263</v>
      </c>
      <c r="U196" s="29">
        <v>9459</v>
      </c>
      <c r="V196" s="29">
        <v>5987</v>
      </c>
      <c r="X196" s="54">
        <v>6286</v>
      </c>
      <c r="Y196" s="54">
        <v>7170</v>
      </c>
      <c r="Z196" s="54">
        <v>32612</v>
      </c>
      <c r="AB196" s="28">
        <f t="shared" si="62"/>
        <v>23666.865300000001</v>
      </c>
      <c r="AC196" s="28">
        <f t="shared" si="62"/>
        <v>77657.444099999993</v>
      </c>
      <c r="AD196" s="28">
        <f t="shared" si="62"/>
        <v>57775.7474</v>
      </c>
      <c r="AF196" s="28">
        <f t="shared" si="74"/>
        <v>45592.986599999997</v>
      </c>
      <c r="AG196" s="28">
        <f t="shared" si="74"/>
        <v>58864.982999999993</v>
      </c>
      <c r="AH196" s="28">
        <f t="shared" si="74"/>
        <v>314712.3224</v>
      </c>
      <c r="AJ196" s="28">
        <f t="shared" si="81"/>
        <v>7612.3011428571426</v>
      </c>
      <c r="AK196" s="28">
        <f t="shared" si="81"/>
        <v>17373.712190476188</v>
      </c>
      <c r="AL196" s="28">
        <f t="shared" si="81"/>
        <v>12949.649333333333</v>
      </c>
      <c r="AN196" s="28">
        <f t="shared" si="63"/>
        <v>45592.986599999997</v>
      </c>
      <c r="AO196" s="28">
        <f t="shared" si="63"/>
        <v>58864.982999999993</v>
      </c>
      <c r="AP196" s="28">
        <f t="shared" si="63"/>
        <v>314712.3224</v>
      </c>
      <c r="AR196" s="31"/>
      <c r="AS196" s="31"/>
      <c r="AT196" s="31"/>
      <c r="AV196" s="31"/>
      <c r="AW196" s="31"/>
      <c r="AX196" s="31"/>
      <c r="AZ196" s="32">
        <f t="shared" si="75"/>
        <v>16054.564157142859</v>
      </c>
      <c r="BA196" s="32">
        <f t="shared" si="75"/>
        <v>60283.731909523805</v>
      </c>
      <c r="BB196" s="32">
        <f t="shared" si="75"/>
        <v>44826.098066666666</v>
      </c>
      <c r="BD196" s="32">
        <f t="shared" si="78"/>
        <v>6912.2042999999976</v>
      </c>
      <c r="BE196" s="32">
        <f t="shared" si="78"/>
        <v>12479.047999999995</v>
      </c>
      <c r="BF196" s="32">
        <f t="shared" si="78"/>
        <v>221848.44780000002</v>
      </c>
      <c r="BG196" s="33"/>
      <c r="BH196" s="32">
        <f t="shared" si="64"/>
        <v>22966.768457142854</v>
      </c>
      <c r="BI196" s="32">
        <f t="shared" si="64"/>
        <v>72762.779909523801</v>
      </c>
      <c r="BJ196" s="32">
        <f t="shared" si="64"/>
        <v>266674.54586666671</v>
      </c>
      <c r="BL196" s="32">
        <f t="shared" si="65"/>
        <v>15673.949100000002</v>
      </c>
      <c r="BM196" s="32">
        <f t="shared" si="65"/>
        <v>59415.046299999995</v>
      </c>
      <c r="BN196" s="32">
        <f t="shared" si="65"/>
        <v>44178.615600000005</v>
      </c>
      <c r="BP196" s="32">
        <f t="shared" si="66"/>
        <v>6912.2042999999976</v>
      </c>
      <c r="BQ196" s="32">
        <f t="shared" si="66"/>
        <v>12479.047999999995</v>
      </c>
      <c r="BR196" s="32">
        <f t="shared" si="66"/>
        <v>221848.44780000002</v>
      </c>
      <c r="BT196" s="32">
        <f t="shared" si="67"/>
        <v>22586.153399999999</v>
      </c>
      <c r="BU196" s="32">
        <f t="shared" si="67"/>
        <v>71894.094299999997</v>
      </c>
      <c r="BV196" s="32">
        <f t="shared" si="67"/>
        <v>266027.06340000004</v>
      </c>
      <c r="BX196" s="3">
        <v>0</v>
      </c>
      <c r="BY196" s="3">
        <v>0</v>
      </c>
      <c r="BZ196" s="3">
        <v>0</v>
      </c>
    </row>
    <row r="197" spans="1:78" x14ac:dyDescent="0.2">
      <c r="A197" s="207"/>
      <c r="B197" s="207"/>
      <c r="C197" s="41" t="s">
        <v>233</v>
      </c>
      <c r="D197" s="35"/>
      <c r="E197" s="35"/>
      <c r="F197" s="35"/>
      <c r="G197" s="26"/>
      <c r="H197" s="35"/>
      <c r="I197" s="35"/>
      <c r="J197" s="35"/>
      <c r="K197" s="26"/>
      <c r="L197" s="28"/>
      <c r="M197" s="28"/>
      <c r="N197" s="28"/>
      <c r="P197" s="28"/>
      <c r="Q197" s="28"/>
      <c r="R197" s="28"/>
      <c r="T197" s="42"/>
      <c r="U197" s="42"/>
      <c r="V197" s="42"/>
      <c r="X197" s="55"/>
      <c r="Y197" s="55"/>
      <c r="Z197" s="55"/>
      <c r="AB197" s="28">
        <f t="shared" si="62"/>
        <v>0</v>
      </c>
      <c r="AC197" s="28">
        <f t="shared" si="62"/>
        <v>0</v>
      </c>
      <c r="AD197" s="28">
        <f t="shared" si="62"/>
        <v>0</v>
      </c>
      <c r="AF197" s="28">
        <f t="shared" si="74"/>
        <v>0</v>
      </c>
      <c r="AG197" s="28">
        <f t="shared" si="74"/>
        <v>0</v>
      </c>
      <c r="AH197" s="28">
        <f t="shared" si="74"/>
        <v>0</v>
      </c>
      <c r="AJ197" s="28">
        <f t="shared" si="81"/>
        <v>0</v>
      </c>
      <c r="AK197" s="28">
        <f t="shared" si="81"/>
        <v>0</v>
      </c>
      <c r="AL197" s="28">
        <f t="shared" si="81"/>
        <v>0</v>
      </c>
      <c r="AN197" s="28">
        <f t="shared" si="63"/>
        <v>0</v>
      </c>
      <c r="AO197" s="28">
        <f t="shared" si="63"/>
        <v>0</v>
      </c>
      <c r="AP197" s="28">
        <f t="shared" si="63"/>
        <v>0</v>
      </c>
      <c r="AR197" s="31"/>
      <c r="AS197" s="31"/>
      <c r="AT197" s="31"/>
      <c r="AV197" s="31"/>
      <c r="AW197" s="31"/>
      <c r="AX197" s="31"/>
      <c r="AZ197" s="32">
        <f t="shared" si="75"/>
        <v>0</v>
      </c>
      <c r="BA197" s="32">
        <f t="shared" si="75"/>
        <v>0</v>
      </c>
      <c r="BB197" s="32">
        <f t="shared" si="75"/>
        <v>0</v>
      </c>
      <c r="BD197" s="32">
        <f t="shared" si="78"/>
        <v>0</v>
      </c>
      <c r="BE197" s="32">
        <f t="shared" si="78"/>
        <v>0</v>
      </c>
      <c r="BF197" s="32">
        <f t="shared" si="78"/>
        <v>0</v>
      </c>
      <c r="BG197" s="33"/>
      <c r="BH197" s="32">
        <f t="shared" si="64"/>
        <v>0</v>
      </c>
      <c r="BI197" s="32">
        <f t="shared" si="64"/>
        <v>0</v>
      </c>
      <c r="BJ197" s="32">
        <f t="shared" si="64"/>
        <v>0</v>
      </c>
      <c r="BL197" s="32">
        <f t="shared" si="65"/>
        <v>0</v>
      </c>
      <c r="BM197" s="32">
        <f t="shared" si="65"/>
        <v>0</v>
      </c>
      <c r="BN197" s="32">
        <f t="shared" si="65"/>
        <v>0</v>
      </c>
      <c r="BP197" s="32">
        <f t="shared" si="66"/>
        <v>0</v>
      </c>
      <c r="BQ197" s="32">
        <f t="shared" si="66"/>
        <v>0</v>
      </c>
      <c r="BR197" s="32">
        <f t="shared" si="66"/>
        <v>0</v>
      </c>
      <c r="BT197" s="32">
        <f t="shared" si="67"/>
        <v>0</v>
      </c>
      <c r="BU197" s="32">
        <f t="shared" si="67"/>
        <v>0</v>
      </c>
      <c r="BV197" s="32">
        <f t="shared" si="67"/>
        <v>0</v>
      </c>
      <c r="BX197" s="3">
        <v>0</v>
      </c>
      <c r="BY197" s="3">
        <v>0</v>
      </c>
      <c r="BZ197" s="3">
        <v>0</v>
      </c>
    </row>
    <row r="198" spans="1:78" x14ac:dyDescent="0.2">
      <c r="A198" s="207"/>
      <c r="B198" s="207"/>
      <c r="C198" s="34" t="s">
        <v>234</v>
      </c>
      <c r="D198" s="25">
        <v>4441</v>
      </c>
      <c r="E198" s="25">
        <v>40659</v>
      </c>
      <c r="F198" s="25">
        <v>7843</v>
      </c>
      <c r="G198" s="26"/>
      <c r="H198" s="25">
        <v>13182</v>
      </c>
      <c r="I198" s="25">
        <v>7657</v>
      </c>
      <c r="J198" s="25">
        <v>19733</v>
      </c>
      <c r="K198" s="26"/>
      <c r="L198" s="28">
        <f t="shared" ref="L198:N200" si="88">+D198*L$5</f>
        <v>32211.017100000001</v>
      </c>
      <c r="M198" s="28">
        <f t="shared" si="88"/>
        <v>333806.32409999997</v>
      </c>
      <c r="N198" s="28">
        <f t="shared" si="88"/>
        <v>75686.518599999996</v>
      </c>
      <c r="P198" s="28">
        <f t="shared" ref="P198:R200" si="89">+H198*P$5</f>
        <v>95610.364199999996</v>
      </c>
      <c r="Q198" s="28">
        <f t="shared" si="89"/>
        <v>62863.204299999998</v>
      </c>
      <c r="R198" s="28">
        <f t="shared" si="89"/>
        <v>190427.39660000001</v>
      </c>
      <c r="T198" s="29">
        <v>16241</v>
      </c>
      <c r="U198" s="29">
        <v>25165</v>
      </c>
      <c r="V198" s="29">
        <v>12985</v>
      </c>
      <c r="X198" s="54">
        <v>18229</v>
      </c>
      <c r="Y198" s="54">
        <v>18831</v>
      </c>
      <c r="Z198" s="54">
        <v>30176</v>
      </c>
      <c r="AB198" s="28">
        <f t="shared" si="62"/>
        <v>117797.5971</v>
      </c>
      <c r="AC198" s="28">
        <f t="shared" si="62"/>
        <v>206602.1335</v>
      </c>
      <c r="AD198" s="28">
        <f t="shared" si="62"/>
        <v>125307.84699999999</v>
      </c>
      <c r="AF198" s="28">
        <f t="shared" si="74"/>
        <v>132216.7599</v>
      </c>
      <c r="AG198" s="28">
        <f t="shared" si="74"/>
        <v>154600.62689999997</v>
      </c>
      <c r="AH198" s="28">
        <f t="shared" si="74"/>
        <v>291204.43520000001</v>
      </c>
      <c r="AJ198" s="28">
        <f t="shared" si="81"/>
        <v>30677.159142857141</v>
      </c>
      <c r="AK198" s="28">
        <f t="shared" si="81"/>
        <v>317910.78485714283</v>
      </c>
      <c r="AL198" s="28">
        <f t="shared" si="81"/>
        <v>72082.398666666661</v>
      </c>
      <c r="AN198" s="28">
        <f t="shared" si="63"/>
        <v>132216.7599</v>
      </c>
      <c r="AO198" s="28">
        <f t="shared" si="63"/>
        <v>154600.62689999997</v>
      </c>
      <c r="AP198" s="28">
        <f t="shared" si="63"/>
        <v>291204.43520000001</v>
      </c>
      <c r="AR198" s="31"/>
      <c r="AS198" s="31"/>
      <c r="AT198" s="31"/>
      <c r="AV198" s="31"/>
      <c r="AW198" s="31"/>
      <c r="AX198" s="31"/>
      <c r="AZ198" s="32">
        <f t="shared" si="75"/>
        <v>87120.437957142858</v>
      </c>
      <c r="BA198" s="32">
        <f t="shared" si="75"/>
        <v>-111308.65135714284</v>
      </c>
      <c r="BB198" s="32">
        <f t="shared" si="75"/>
        <v>53225.448333333334</v>
      </c>
      <c r="BD198" s="32">
        <f t="shared" si="78"/>
        <v>36606.395700000008</v>
      </c>
      <c r="BE198" s="32">
        <f t="shared" si="78"/>
        <v>91737.422599999976</v>
      </c>
      <c r="BF198" s="32">
        <f t="shared" si="78"/>
        <v>100777.0386</v>
      </c>
      <c r="BG198" s="33"/>
      <c r="BH198" s="32">
        <f t="shared" si="64"/>
        <v>123726.83365714287</v>
      </c>
      <c r="BI198" s="32">
        <f t="shared" si="64"/>
        <v>-19571.228757142861</v>
      </c>
      <c r="BJ198" s="32">
        <f t="shared" si="64"/>
        <v>154002.48693333333</v>
      </c>
      <c r="BL198" s="32">
        <f t="shared" si="65"/>
        <v>85586.58</v>
      </c>
      <c r="BM198" s="32">
        <f t="shared" si="65"/>
        <v>-127204.19059999997</v>
      </c>
      <c r="BN198" s="32">
        <f t="shared" si="65"/>
        <v>49621.328399999999</v>
      </c>
      <c r="BP198" s="32">
        <f t="shared" si="66"/>
        <v>36606.395700000008</v>
      </c>
      <c r="BQ198" s="32">
        <f t="shared" si="66"/>
        <v>91737.422599999976</v>
      </c>
      <c r="BR198" s="32">
        <f t="shared" si="66"/>
        <v>100777.0386</v>
      </c>
      <c r="BT198" s="32">
        <f t="shared" si="67"/>
        <v>122192.97570000001</v>
      </c>
      <c r="BU198" s="32">
        <f t="shared" si="67"/>
        <v>-35466.767999999996</v>
      </c>
      <c r="BV198" s="32">
        <f t="shared" si="67"/>
        <v>150398.367</v>
      </c>
      <c r="BX198" s="3">
        <v>0</v>
      </c>
      <c r="BY198" s="3">
        <v>0</v>
      </c>
      <c r="BZ198" s="3">
        <v>0</v>
      </c>
    </row>
    <row r="199" spans="1:78" x14ac:dyDescent="0.2">
      <c r="A199" s="207"/>
      <c r="B199" s="207"/>
      <c r="C199" s="34" t="s">
        <v>235</v>
      </c>
      <c r="D199" s="25">
        <v>96865</v>
      </c>
      <c r="E199" s="25">
        <v>16485</v>
      </c>
      <c r="F199" s="25">
        <v>21414</v>
      </c>
      <c r="G199" s="26"/>
      <c r="H199" s="25">
        <v>63267</v>
      </c>
      <c r="I199" s="25">
        <v>48998</v>
      </c>
      <c r="J199" s="25">
        <v>50191</v>
      </c>
      <c r="K199" s="26"/>
      <c r="L199" s="28">
        <f t="shared" si="88"/>
        <v>702571.53150000004</v>
      </c>
      <c r="M199" s="28">
        <f t="shared" si="88"/>
        <v>135340.2015</v>
      </c>
      <c r="N199" s="28">
        <f t="shared" si="88"/>
        <v>206649.38279999999</v>
      </c>
      <c r="P199" s="28">
        <f t="shared" si="89"/>
        <v>458881.87770000001</v>
      </c>
      <c r="Q199" s="28">
        <f t="shared" si="89"/>
        <v>402268.68019999994</v>
      </c>
      <c r="R199" s="28">
        <f t="shared" si="89"/>
        <v>484353.18819999998</v>
      </c>
      <c r="T199" s="29">
        <v>20295</v>
      </c>
      <c r="U199" s="29">
        <v>6423</v>
      </c>
      <c r="V199" s="29">
        <v>32591</v>
      </c>
      <c r="X199" s="54">
        <v>58107</v>
      </c>
      <c r="Y199" s="54">
        <v>44741</v>
      </c>
      <c r="Z199" s="54">
        <v>54054</v>
      </c>
      <c r="AB199" s="28">
        <f t="shared" si="62"/>
        <v>147201.66449999998</v>
      </c>
      <c r="AC199" s="28">
        <f t="shared" si="62"/>
        <v>52732.187699999995</v>
      </c>
      <c r="AD199" s="28">
        <f t="shared" si="62"/>
        <v>314509.66820000001</v>
      </c>
      <c r="AF199" s="28">
        <f t="shared" si="74"/>
        <v>421455.88169999997</v>
      </c>
      <c r="AG199" s="28">
        <f t="shared" si="74"/>
        <v>367319.13589999999</v>
      </c>
      <c r="AH199" s="28">
        <f t="shared" si="74"/>
        <v>521631.91080000001</v>
      </c>
      <c r="AJ199" s="28">
        <f t="shared" si="81"/>
        <v>669115.74428571435</v>
      </c>
      <c r="AK199" s="28">
        <f t="shared" si="81"/>
        <v>128895.43</v>
      </c>
      <c r="AL199" s="28">
        <f t="shared" si="81"/>
        <v>196808.93599999999</v>
      </c>
      <c r="AN199" s="28">
        <f t="shared" si="63"/>
        <v>421455.88169999997</v>
      </c>
      <c r="AO199" s="28">
        <f t="shared" si="63"/>
        <v>367319.13589999999</v>
      </c>
      <c r="AP199" s="28">
        <f t="shared" si="63"/>
        <v>521631.91080000001</v>
      </c>
      <c r="AR199" s="31"/>
      <c r="AS199" s="31"/>
      <c r="AT199" s="31"/>
      <c r="AV199" s="31"/>
      <c r="AW199" s="31"/>
      <c r="AX199" s="31"/>
      <c r="AZ199" s="32">
        <f t="shared" si="75"/>
        <v>-521914.07978571439</v>
      </c>
      <c r="BA199" s="32">
        <f t="shared" si="75"/>
        <v>-76163.242299999998</v>
      </c>
      <c r="BB199" s="32">
        <f t="shared" si="75"/>
        <v>117700.73220000003</v>
      </c>
      <c r="BD199" s="32">
        <f t="shared" si="78"/>
        <v>-37425.996000000043</v>
      </c>
      <c r="BE199" s="32">
        <f t="shared" si="78"/>
        <v>-34949.54429999995</v>
      </c>
      <c r="BF199" s="32">
        <f t="shared" si="78"/>
        <v>37278.722600000037</v>
      </c>
      <c r="BG199" s="33"/>
      <c r="BH199" s="32">
        <f t="shared" si="64"/>
        <v>-559340.07578571443</v>
      </c>
      <c r="BI199" s="32">
        <f t="shared" si="64"/>
        <v>-111112.78659999995</v>
      </c>
      <c r="BJ199" s="32">
        <f t="shared" si="64"/>
        <v>154979.45480000007</v>
      </c>
      <c r="BL199" s="32">
        <f t="shared" si="65"/>
        <v>-555369.86700000009</v>
      </c>
      <c r="BM199" s="32">
        <f t="shared" si="65"/>
        <v>-82608.013800000001</v>
      </c>
      <c r="BN199" s="32">
        <f t="shared" si="65"/>
        <v>107860.28540000002</v>
      </c>
      <c r="BP199" s="32">
        <f t="shared" si="66"/>
        <v>-37425.996000000043</v>
      </c>
      <c r="BQ199" s="32">
        <f t="shared" si="66"/>
        <v>-34949.54429999995</v>
      </c>
      <c r="BR199" s="32">
        <f t="shared" si="66"/>
        <v>37278.722600000037</v>
      </c>
      <c r="BT199" s="32">
        <f t="shared" si="67"/>
        <v>-592795.86300000013</v>
      </c>
      <c r="BU199" s="32">
        <f t="shared" si="67"/>
        <v>-117557.55809999995</v>
      </c>
      <c r="BV199" s="32">
        <f t="shared" si="67"/>
        <v>145139.00800000006</v>
      </c>
      <c r="BX199" s="3">
        <v>0</v>
      </c>
      <c r="BY199" s="3">
        <v>0</v>
      </c>
      <c r="BZ199" s="3">
        <v>0</v>
      </c>
    </row>
    <row r="200" spans="1:78" x14ac:dyDescent="0.2">
      <c r="A200" s="207"/>
      <c r="B200" s="207"/>
      <c r="C200" s="34" t="s">
        <v>236</v>
      </c>
      <c r="D200" s="25">
        <v>3150</v>
      </c>
      <c r="E200" s="25">
        <v>2552</v>
      </c>
      <c r="F200" s="25">
        <v>17655</v>
      </c>
      <c r="G200" s="26"/>
      <c r="H200" s="25">
        <v>33270</v>
      </c>
      <c r="I200" s="25">
        <v>4179</v>
      </c>
      <c r="J200" s="25">
        <v>6240</v>
      </c>
      <c r="K200" s="26"/>
      <c r="L200" s="28">
        <f t="shared" si="88"/>
        <v>22847.264999999999</v>
      </c>
      <c r="M200" s="28">
        <f t="shared" si="88"/>
        <v>20951.664799999999</v>
      </c>
      <c r="N200" s="28">
        <f t="shared" si="88"/>
        <v>170374.28099999999</v>
      </c>
      <c r="P200" s="28">
        <f t="shared" si="89"/>
        <v>241310.63699999999</v>
      </c>
      <c r="Q200" s="28">
        <f t="shared" si="89"/>
        <v>34309.172099999996</v>
      </c>
      <c r="R200" s="28">
        <f t="shared" si="89"/>
        <v>60217.248</v>
      </c>
      <c r="T200" s="29">
        <v>4085</v>
      </c>
      <c r="U200" s="29">
        <v>2554</v>
      </c>
      <c r="V200" s="29">
        <v>33181</v>
      </c>
      <c r="X200" s="54">
        <v>22508</v>
      </c>
      <c r="Y200" s="54">
        <v>19438</v>
      </c>
      <c r="Z200" s="54">
        <v>18188</v>
      </c>
      <c r="AB200" s="28">
        <f t="shared" si="62"/>
        <v>29628.913499999999</v>
      </c>
      <c r="AC200" s="28">
        <f t="shared" si="62"/>
        <v>20968.084599999998</v>
      </c>
      <c r="AD200" s="28">
        <f t="shared" si="62"/>
        <v>320203.28619999997</v>
      </c>
      <c r="AF200" s="28">
        <f t="shared" si="74"/>
        <v>163252.77479999998</v>
      </c>
      <c r="AG200" s="28">
        <f t="shared" si="74"/>
        <v>159584.03619999997</v>
      </c>
      <c r="AH200" s="28">
        <f t="shared" si="74"/>
        <v>175517.8376</v>
      </c>
      <c r="AJ200" s="28">
        <f t="shared" si="81"/>
        <v>21759.3</v>
      </c>
      <c r="AK200" s="28">
        <f t="shared" si="81"/>
        <v>19953.966476190475</v>
      </c>
      <c r="AL200" s="28">
        <f t="shared" si="81"/>
        <v>162261.21999999997</v>
      </c>
      <c r="AN200" s="28">
        <f t="shared" si="63"/>
        <v>163252.77479999998</v>
      </c>
      <c r="AO200" s="28">
        <f t="shared" si="63"/>
        <v>159584.03619999997</v>
      </c>
      <c r="AP200" s="28">
        <f t="shared" si="63"/>
        <v>175517.8376</v>
      </c>
      <c r="AR200" s="31"/>
      <c r="AS200" s="31"/>
      <c r="AT200" s="31"/>
      <c r="AV200" s="31"/>
      <c r="AW200" s="31"/>
      <c r="AX200" s="31"/>
      <c r="AZ200" s="32">
        <f t="shared" si="75"/>
        <v>7869.6134999999995</v>
      </c>
      <c r="BA200" s="32">
        <f t="shared" si="75"/>
        <v>1014.1181238095232</v>
      </c>
      <c r="BB200" s="32">
        <f t="shared" si="75"/>
        <v>157942.0662</v>
      </c>
      <c r="BD200" s="32">
        <f t="shared" si="78"/>
        <v>-78057.862200000003</v>
      </c>
      <c r="BE200" s="32">
        <f t="shared" si="78"/>
        <v>125274.86409999998</v>
      </c>
      <c r="BF200" s="32">
        <f t="shared" si="78"/>
        <v>115300.58960000001</v>
      </c>
      <c r="BG200" s="33"/>
      <c r="BH200" s="32">
        <f t="shared" si="64"/>
        <v>-70188.248699999996</v>
      </c>
      <c r="BI200" s="32">
        <f t="shared" si="64"/>
        <v>126288.98222380949</v>
      </c>
      <c r="BJ200" s="32">
        <f t="shared" si="64"/>
        <v>273242.65580000001</v>
      </c>
      <c r="BL200" s="32">
        <f t="shared" si="65"/>
        <v>6781.6484999999993</v>
      </c>
      <c r="BM200" s="32">
        <f t="shared" si="65"/>
        <v>16.419799999999668</v>
      </c>
      <c r="BN200" s="32">
        <f t="shared" si="65"/>
        <v>149829.00519999999</v>
      </c>
      <c r="BP200" s="32">
        <f t="shared" si="66"/>
        <v>-78057.862200000003</v>
      </c>
      <c r="BQ200" s="32">
        <f t="shared" si="66"/>
        <v>125274.86409999998</v>
      </c>
      <c r="BR200" s="32">
        <f t="shared" si="66"/>
        <v>115300.58960000001</v>
      </c>
      <c r="BT200" s="32">
        <f t="shared" si="67"/>
        <v>-71276.213700000008</v>
      </c>
      <c r="BU200" s="32">
        <f t="shared" si="67"/>
        <v>125291.28389999998</v>
      </c>
      <c r="BV200" s="32">
        <f t="shared" si="67"/>
        <v>265129.59479999996</v>
      </c>
      <c r="BX200" s="3">
        <v>0</v>
      </c>
      <c r="BY200" s="3">
        <v>0</v>
      </c>
      <c r="BZ200" s="3">
        <v>0</v>
      </c>
    </row>
    <row r="201" spans="1:78" x14ac:dyDescent="0.2">
      <c r="A201" s="207"/>
      <c r="B201" s="207"/>
      <c r="C201" s="68" t="s">
        <v>237</v>
      </c>
      <c r="D201" s="35"/>
      <c r="E201" s="35"/>
      <c r="F201" s="35"/>
      <c r="G201" s="26"/>
      <c r="H201" s="35"/>
      <c r="I201" s="35"/>
      <c r="J201" s="35"/>
      <c r="K201" s="26"/>
      <c r="L201" s="28"/>
      <c r="M201" s="28"/>
      <c r="N201" s="28"/>
      <c r="P201" s="28"/>
      <c r="Q201" s="28"/>
      <c r="R201" s="28"/>
      <c r="T201" s="42"/>
      <c r="U201" s="42"/>
      <c r="V201" s="42"/>
      <c r="X201" s="55"/>
      <c r="Y201" s="55"/>
      <c r="Z201" s="55"/>
      <c r="AB201" s="28">
        <f t="shared" si="62"/>
        <v>0</v>
      </c>
      <c r="AC201" s="28">
        <f t="shared" si="62"/>
        <v>0</v>
      </c>
      <c r="AD201" s="28">
        <f t="shared" si="62"/>
        <v>0</v>
      </c>
      <c r="AF201" s="28">
        <f t="shared" si="74"/>
        <v>0</v>
      </c>
      <c r="AG201" s="28">
        <f t="shared" si="74"/>
        <v>0</v>
      </c>
      <c r="AH201" s="28">
        <f t="shared" si="74"/>
        <v>0</v>
      </c>
      <c r="AJ201" s="28">
        <f t="shared" si="81"/>
        <v>0</v>
      </c>
      <c r="AK201" s="28">
        <f t="shared" si="81"/>
        <v>0</v>
      </c>
      <c r="AL201" s="28">
        <f t="shared" si="81"/>
        <v>0</v>
      </c>
      <c r="AN201" s="28">
        <f t="shared" si="63"/>
        <v>0</v>
      </c>
      <c r="AO201" s="28">
        <f t="shared" si="63"/>
        <v>0</v>
      </c>
      <c r="AP201" s="28">
        <f t="shared" si="63"/>
        <v>0</v>
      </c>
      <c r="AR201" s="31"/>
      <c r="AS201" s="31"/>
      <c r="AT201" s="31"/>
      <c r="AV201" s="31"/>
      <c r="AW201" s="31"/>
      <c r="AX201" s="31"/>
      <c r="AZ201" s="32">
        <f t="shared" si="75"/>
        <v>0</v>
      </c>
      <c r="BA201" s="32">
        <f t="shared" si="75"/>
        <v>0</v>
      </c>
      <c r="BB201" s="32">
        <f t="shared" si="75"/>
        <v>0</v>
      </c>
      <c r="BD201" s="32">
        <f t="shared" si="78"/>
        <v>0</v>
      </c>
      <c r="BE201" s="32">
        <f t="shared" si="78"/>
        <v>0</v>
      </c>
      <c r="BF201" s="32">
        <f t="shared" si="78"/>
        <v>0</v>
      </c>
      <c r="BG201" s="33"/>
      <c r="BH201" s="32">
        <f t="shared" si="64"/>
        <v>0</v>
      </c>
      <c r="BI201" s="32">
        <f t="shared" si="64"/>
        <v>0</v>
      </c>
      <c r="BJ201" s="32">
        <f t="shared" si="64"/>
        <v>0</v>
      </c>
      <c r="BL201" s="32">
        <f t="shared" si="65"/>
        <v>0</v>
      </c>
      <c r="BM201" s="32">
        <f t="shared" si="65"/>
        <v>0</v>
      </c>
      <c r="BN201" s="32">
        <f t="shared" si="65"/>
        <v>0</v>
      </c>
      <c r="BP201" s="32">
        <f t="shared" si="66"/>
        <v>0</v>
      </c>
      <c r="BQ201" s="32">
        <f t="shared" si="66"/>
        <v>0</v>
      </c>
      <c r="BR201" s="32">
        <f t="shared" si="66"/>
        <v>0</v>
      </c>
      <c r="BT201" s="32">
        <f t="shared" si="67"/>
        <v>0</v>
      </c>
      <c r="BU201" s="32">
        <f t="shared" si="67"/>
        <v>0</v>
      </c>
      <c r="BV201" s="32">
        <f t="shared" si="67"/>
        <v>0</v>
      </c>
      <c r="BX201" s="3">
        <v>0</v>
      </c>
      <c r="BY201" s="3">
        <v>0</v>
      </c>
      <c r="BZ201" s="3">
        <v>0</v>
      </c>
    </row>
    <row r="202" spans="1:78" x14ac:dyDescent="0.2">
      <c r="A202" s="207"/>
      <c r="B202" s="207"/>
      <c r="C202" s="34" t="s">
        <v>238</v>
      </c>
      <c r="D202" s="25">
        <v>1658421</v>
      </c>
      <c r="E202" s="25">
        <v>1603204</v>
      </c>
      <c r="F202" s="25">
        <v>1891700</v>
      </c>
      <c r="G202" s="26"/>
      <c r="H202" s="25">
        <v>2476705</v>
      </c>
      <c r="I202" s="25">
        <v>2811302</v>
      </c>
      <c r="J202" s="25">
        <v>2584359</v>
      </c>
      <c r="K202" s="26"/>
      <c r="L202" s="28">
        <f t="shared" ref="L202:N217" si="90">+D202*L$5</f>
        <v>12028693.3551</v>
      </c>
      <c r="M202" s="28">
        <f t="shared" si="90"/>
        <v>13162144.519599998</v>
      </c>
      <c r="N202" s="28">
        <f t="shared" si="90"/>
        <v>18255283.34</v>
      </c>
      <c r="P202" s="28">
        <f t="shared" ref="P202:R247" si="91">+H202*P$5</f>
        <v>17963789.035500001</v>
      </c>
      <c r="Q202" s="28">
        <f t="shared" si="91"/>
        <v>23080508.289799999</v>
      </c>
      <c r="R202" s="28">
        <f t="shared" si="91"/>
        <v>24939581.221799999</v>
      </c>
      <c r="T202" s="29">
        <v>2906478</v>
      </c>
      <c r="U202" s="29">
        <v>2806445</v>
      </c>
      <c r="V202" s="29">
        <v>3074073</v>
      </c>
      <c r="X202" s="54">
        <v>1435219</v>
      </c>
      <c r="Y202" s="54">
        <v>1787562</v>
      </c>
      <c r="Z202" s="54">
        <v>1661977</v>
      </c>
      <c r="AB202" s="28">
        <f t="shared" ref="AB202:AD235" si="92">+T202*AB$5</f>
        <v>21080975.581799999</v>
      </c>
      <c r="AC202" s="28">
        <f t="shared" si="92"/>
        <v>23040632.805499997</v>
      </c>
      <c r="AD202" s="28">
        <f t="shared" si="92"/>
        <v>29665419.264600001</v>
      </c>
      <c r="AF202" s="28">
        <f t="shared" si="74"/>
        <v>10409786.9289</v>
      </c>
      <c r="AG202" s="28">
        <f t="shared" si="74"/>
        <v>14675705.263799999</v>
      </c>
      <c r="AH202" s="28">
        <f t="shared" si="74"/>
        <v>16038410.4454</v>
      </c>
      <c r="AJ202" s="28">
        <f t="shared" si="81"/>
        <v>11455898.433428571</v>
      </c>
      <c r="AK202" s="28">
        <f t="shared" si="81"/>
        <v>12535375.732952379</v>
      </c>
      <c r="AL202" s="28">
        <f t="shared" si="81"/>
        <v>17385984.133333333</v>
      </c>
      <c r="AN202" s="28">
        <f t="shared" ref="AN202:AP234" si="93">+AF202/$AO$5</f>
        <v>10409786.9289</v>
      </c>
      <c r="AO202" s="28">
        <f t="shared" si="93"/>
        <v>14675705.263799999</v>
      </c>
      <c r="AP202" s="28">
        <f t="shared" si="93"/>
        <v>16038410.4454</v>
      </c>
      <c r="AR202" s="31"/>
      <c r="AS202" s="31"/>
      <c r="AT202" s="31"/>
      <c r="AV202" s="31"/>
      <c r="AW202" s="31"/>
      <c r="AX202" s="31"/>
      <c r="AZ202" s="32">
        <f t="shared" si="75"/>
        <v>9625077.1483714283</v>
      </c>
      <c r="BA202" s="32">
        <f t="shared" si="75"/>
        <v>10505257.072547618</v>
      </c>
      <c r="BB202" s="32">
        <f t="shared" si="75"/>
        <v>12279435.131266668</v>
      </c>
      <c r="BD202" s="32">
        <f t="shared" si="78"/>
        <v>-7554002.1066000015</v>
      </c>
      <c r="BE202" s="32">
        <f t="shared" si="78"/>
        <v>-8404803.0260000005</v>
      </c>
      <c r="BF202" s="32">
        <f t="shared" si="78"/>
        <v>-8901170.7763999999</v>
      </c>
      <c r="BG202" s="33"/>
      <c r="BH202" s="32">
        <f t="shared" ref="BH202:BJ233" si="94">+AZ202+BD202</f>
        <v>2071075.0417714268</v>
      </c>
      <c r="BI202" s="32">
        <f t="shared" si="94"/>
        <v>2100454.0465476178</v>
      </c>
      <c r="BJ202" s="32">
        <f t="shared" si="94"/>
        <v>3378264.3548666686</v>
      </c>
      <c r="BL202" s="32">
        <f t="shared" ref="BL202:BN233" si="95">+AB202-L202</f>
        <v>9052282.2266999986</v>
      </c>
      <c r="BM202" s="32">
        <f t="shared" si="95"/>
        <v>9878488.2858999986</v>
      </c>
      <c r="BN202" s="32">
        <f t="shared" si="95"/>
        <v>11410135.924600001</v>
      </c>
      <c r="BP202" s="32">
        <f t="shared" ref="BP202:BR233" si="96">+AF202-P202</f>
        <v>-7554002.1066000015</v>
      </c>
      <c r="BQ202" s="32">
        <f t="shared" si="96"/>
        <v>-8404803.0260000005</v>
      </c>
      <c r="BR202" s="32">
        <f t="shared" si="96"/>
        <v>-8901170.7763999999</v>
      </c>
      <c r="BT202" s="32">
        <f t="shared" ref="BT202:BV233" si="97">+BL202+BP202</f>
        <v>1498280.1200999971</v>
      </c>
      <c r="BU202" s="32">
        <f t="shared" si="97"/>
        <v>1473685.2598999981</v>
      </c>
      <c r="BV202" s="32">
        <f t="shared" si="97"/>
        <v>2508965.1482000016</v>
      </c>
      <c r="BX202" s="3">
        <v>0</v>
      </c>
      <c r="BY202" s="3">
        <v>0</v>
      </c>
      <c r="BZ202" s="3">
        <v>0</v>
      </c>
    </row>
    <row r="203" spans="1:78" x14ac:dyDescent="0.2">
      <c r="A203" s="207"/>
      <c r="B203" s="207"/>
      <c r="C203" s="34" t="s">
        <v>239</v>
      </c>
      <c r="D203" s="25">
        <v>487646</v>
      </c>
      <c r="E203" s="25">
        <v>439971</v>
      </c>
      <c r="F203" s="25">
        <v>340965</v>
      </c>
      <c r="G203" s="26"/>
      <c r="H203" s="25">
        <v>132918</v>
      </c>
      <c r="I203" s="25">
        <v>139118</v>
      </c>
      <c r="J203" s="25">
        <v>227482</v>
      </c>
      <c r="K203" s="26"/>
      <c r="L203" s="28">
        <f t="shared" si="90"/>
        <v>3536945.2026</v>
      </c>
      <c r="M203" s="28">
        <f t="shared" si="90"/>
        <v>3612117.9128999999</v>
      </c>
      <c r="N203" s="28">
        <f t="shared" si="90"/>
        <v>3290380.443</v>
      </c>
      <c r="P203" s="28">
        <f t="shared" si="91"/>
        <v>964067.54579999996</v>
      </c>
      <c r="Q203" s="28">
        <f t="shared" si="91"/>
        <v>1142144.8681999999</v>
      </c>
      <c r="R203" s="28">
        <f t="shared" si="91"/>
        <v>2195246.7963999999</v>
      </c>
      <c r="T203" s="29">
        <v>256438</v>
      </c>
      <c r="U203" s="29">
        <v>298408</v>
      </c>
      <c r="V203" s="29">
        <v>257199</v>
      </c>
      <c r="X203" s="54">
        <v>101144</v>
      </c>
      <c r="Y203" s="54">
        <v>105716</v>
      </c>
      <c r="Z203" s="54">
        <v>138472</v>
      </c>
      <c r="AB203" s="28">
        <f t="shared" si="92"/>
        <v>1859970.4578</v>
      </c>
      <c r="AC203" s="28">
        <f t="shared" si="92"/>
        <v>2449899.8391999998</v>
      </c>
      <c r="AD203" s="28">
        <f t="shared" si="92"/>
        <v>2482021.7897999999</v>
      </c>
      <c r="AF203" s="28">
        <f t="shared" si="74"/>
        <v>733607.54639999999</v>
      </c>
      <c r="AG203" s="28">
        <f t="shared" si="74"/>
        <v>867917.78839999996</v>
      </c>
      <c r="AH203" s="28">
        <f t="shared" si="74"/>
        <v>1336282.4944</v>
      </c>
      <c r="AJ203" s="28">
        <f t="shared" si="81"/>
        <v>3368519.2405714286</v>
      </c>
      <c r="AK203" s="28">
        <f t="shared" si="81"/>
        <v>3440112.298</v>
      </c>
      <c r="AL203" s="28">
        <f t="shared" si="81"/>
        <v>3133695.6599999997</v>
      </c>
      <c r="AN203" s="28">
        <f t="shared" si="93"/>
        <v>733607.54639999999</v>
      </c>
      <c r="AO203" s="28">
        <f t="shared" si="93"/>
        <v>867917.78839999996</v>
      </c>
      <c r="AP203" s="28">
        <f t="shared" si="93"/>
        <v>1336282.4944</v>
      </c>
      <c r="AR203" s="31"/>
      <c r="AS203" s="31"/>
      <c r="AT203" s="31"/>
      <c r="AV203" s="31"/>
      <c r="AW203" s="31"/>
      <c r="AX203" s="31"/>
      <c r="AZ203" s="32">
        <f t="shared" si="75"/>
        <v>-1508548.7827714286</v>
      </c>
      <c r="BA203" s="32">
        <f t="shared" si="75"/>
        <v>-990212.45880000014</v>
      </c>
      <c r="BB203" s="32">
        <f t="shared" si="75"/>
        <v>-651673.87019999977</v>
      </c>
      <c r="BD203" s="32">
        <f t="shared" si="78"/>
        <v>-230459.99939999997</v>
      </c>
      <c r="BE203" s="32">
        <f t="shared" si="78"/>
        <v>-274227.07979999995</v>
      </c>
      <c r="BF203" s="32">
        <f t="shared" si="78"/>
        <v>-858964.30199999991</v>
      </c>
      <c r="BG203" s="33"/>
      <c r="BH203" s="32">
        <f t="shared" si="94"/>
        <v>-1739008.7821714287</v>
      </c>
      <c r="BI203" s="32">
        <f t="shared" si="94"/>
        <v>-1264439.5386000001</v>
      </c>
      <c r="BJ203" s="32">
        <f t="shared" si="94"/>
        <v>-1510638.1721999997</v>
      </c>
      <c r="BL203" s="32">
        <f t="shared" si="95"/>
        <v>-1676974.7448</v>
      </c>
      <c r="BM203" s="32">
        <f t="shared" si="95"/>
        <v>-1162218.0737000001</v>
      </c>
      <c r="BN203" s="32">
        <f t="shared" si="95"/>
        <v>-808358.65320000006</v>
      </c>
      <c r="BP203" s="32">
        <f t="shared" si="96"/>
        <v>-230459.99939999997</v>
      </c>
      <c r="BQ203" s="32">
        <f t="shared" si="96"/>
        <v>-274227.07979999995</v>
      </c>
      <c r="BR203" s="32">
        <f t="shared" si="96"/>
        <v>-858964.30199999991</v>
      </c>
      <c r="BT203" s="32">
        <f t="shared" si="97"/>
        <v>-1907434.7442000001</v>
      </c>
      <c r="BU203" s="32">
        <f t="shared" si="97"/>
        <v>-1436445.1535</v>
      </c>
      <c r="BV203" s="32">
        <f t="shared" si="97"/>
        <v>-1667322.9552</v>
      </c>
      <c r="BX203" s="3">
        <v>0</v>
      </c>
      <c r="BY203" s="3">
        <v>0</v>
      </c>
      <c r="BZ203" s="3">
        <v>0</v>
      </c>
    </row>
    <row r="204" spans="1:78" x14ac:dyDescent="0.2">
      <c r="A204" s="207"/>
      <c r="B204" s="207"/>
      <c r="C204" s="34" t="s">
        <v>240</v>
      </c>
      <c r="D204" s="25">
        <v>415779</v>
      </c>
      <c r="E204" s="25">
        <v>323319</v>
      </c>
      <c r="F204" s="25">
        <v>280665</v>
      </c>
      <c r="G204" s="26"/>
      <c r="H204" s="25">
        <v>528362</v>
      </c>
      <c r="I204" s="25">
        <v>505816</v>
      </c>
      <c r="J204" s="25">
        <v>613765</v>
      </c>
      <c r="K204" s="26"/>
      <c r="L204" s="28">
        <f t="shared" si="90"/>
        <v>3015686.6648999997</v>
      </c>
      <c r="M204" s="28">
        <f t="shared" si="90"/>
        <v>2654416.6580999997</v>
      </c>
      <c r="N204" s="28">
        <f t="shared" si="90"/>
        <v>2708473.3829999999</v>
      </c>
      <c r="P204" s="28">
        <f t="shared" si="91"/>
        <v>3832262.4221999999</v>
      </c>
      <c r="Q204" s="28">
        <f t="shared" si="91"/>
        <v>4152698.7783999997</v>
      </c>
      <c r="R204" s="28">
        <f t="shared" si="91"/>
        <v>5922955.0029999996</v>
      </c>
      <c r="T204" s="29">
        <v>330634</v>
      </c>
      <c r="U204" s="29">
        <v>208693</v>
      </c>
      <c r="V204" s="29">
        <v>152456</v>
      </c>
      <c r="X204" s="54">
        <v>670497</v>
      </c>
      <c r="Y204" s="54">
        <v>567692</v>
      </c>
      <c r="Z204" s="54">
        <v>626397</v>
      </c>
      <c r="AB204" s="28">
        <f t="shared" si="92"/>
        <v>2398121.4654000001</v>
      </c>
      <c r="AC204" s="28">
        <f t="shared" si="92"/>
        <v>1713348.6606999999</v>
      </c>
      <c r="AD204" s="28">
        <f t="shared" si="92"/>
        <v>1471230.8912</v>
      </c>
      <c r="AF204" s="28">
        <f t="shared" si="74"/>
        <v>4863181.7906999998</v>
      </c>
      <c r="AG204" s="28">
        <f t="shared" si="74"/>
        <v>4660694.5507999994</v>
      </c>
      <c r="AH204" s="28">
        <f t="shared" si="74"/>
        <v>6044856.3294000002</v>
      </c>
      <c r="AJ204" s="28">
        <f t="shared" si="81"/>
        <v>2872082.5379999997</v>
      </c>
      <c r="AK204" s="28">
        <f t="shared" si="81"/>
        <v>2528015.8648571423</v>
      </c>
      <c r="AL204" s="28">
        <f t="shared" si="81"/>
        <v>2579498.46</v>
      </c>
      <c r="AN204" s="28">
        <f t="shared" si="93"/>
        <v>4863181.7906999998</v>
      </c>
      <c r="AO204" s="28">
        <f t="shared" si="93"/>
        <v>4660694.5507999994</v>
      </c>
      <c r="AP204" s="28">
        <f t="shared" si="93"/>
        <v>6044856.3294000002</v>
      </c>
      <c r="AR204" s="31"/>
      <c r="AS204" s="31"/>
      <c r="AT204" s="31"/>
      <c r="AV204" s="31"/>
      <c r="AW204" s="31"/>
      <c r="AX204" s="31"/>
      <c r="AZ204" s="32">
        <f t="shared" si="75"/>
        <v>-473961.07259999961</v>
      </c>
      <c r="BA204" s="32">
        <f t="shared" si="75"/>
        <v>-814667.20415714243</v>
      </c>
      <c r="BB204" s="32">
        <f t="shared" si="75"/>
        <v>-1108267.5688</v>
      </c>
      <c r="BD204" s="32">
        <f t="shared" si="78"/>
        <v>1030919.3684999999</v>
      </c>
      <c r="BE204" s="32">
        <f t="shared" si="78"/>
        <v>507995.77239999967</v>
      </c>
      <c r="BF204" s="32">
        <f t="shared" si="78"/>
        <v>121901.3264000006</v>
      </c>
      <c r="BG204" s="33"/>
      <c r="BH204" s="32">
        <f t="shared" si="94"/>
        <v>556958.29590000026</v>
      </c>
      <c r="BI204" s="32">
        <f t="shared" si="94"/>
        <v>-306671.43175714277</v>
      </c>
      <c r="BJ204" s="32">
        <f t="shared" si="94"/>
        <v>-986366.24239999941</v>
      </c>
      <c r="BL204" s="32">
        <f t="shared" si="95"/>
        <v>-617565.19949999964</v>
      </c>
      <c r="BM204" s="32">
        <f t="shared" si="95"/>
        <v>-941067.99739999976</v>
      </c>
      <c r="BN204" s="32">
        <f t="shared" si="95"/>
        <v>-1237242.4918</v>
      </c>
      <c r="BP204" s="32">
        <f t="shared" si="96"/>
        <v>1030919.3684999999</v>
      </c>
      <c r="BQ204" s="32">
        <f t="shared" si="96"/>
        <v>507995.77239999967</v>
      </c>
      <c r="BR204" s="32">
        <f t="shared" si="96"/>
        <v>121901.3264000006</v>
      </c>
      <c r="BT204" s="32">
        <f t="shared" si="97"/>
        <v>413354.16900000023</v>
      </c>
      <c r="BU204" s="32">
        <f t="shared" si="97"/>
        <v>-433072.22500000009</v>
      </c>
      <c r="BV204" s="32">
        <f t="shared" si="97"/>
        <v>-1115341.1653999994</v>
      </c>
      <c r="BX204" s="3">
        <v>0</v>
      </c>
      <c r="BY204" s="3">
        <v>0</v>
      </c>
      <c r="BZ204" s="3">
        <v>0</v>
      </c>
    </row>
    <row r="205" spans="1:78" x14ac:dyDescent="0.2">
      <c r="A205" s="207"/>
      <c r="B205" s="207"/>
      <c r="C205" s="34" t="s">
        <v>241</v>
      </c>
      <c r="D205" s="25">
        <v>135274</v>
      </c>
      <c r="E205" s="25">
        <v>132400</v>
      </c>
      <c r="F205" s="25">
        <v>185267</v>
      </c>
      <c r="G205" s="26"/>
      <c r="H205" s="25">
        <v>118729</v>
      </c>
      <c r="I205" s="25">
        <v>131214</v>
      </c>
      <c r="J205" s="25">
        <v>213591</v>
      </c>
      <c r="K205" s="26"/>
      <c r="L205" s="28">
        <f t="shared" si="90"/>
        <v>981155.84939999995</v>
      </c>
      <c r="M205" s="28">
        <f t="shared" si="90"/>
        <v>1086990.76</v>
      </c>
      <c r="N205" s="28">
        <f t="shared" si="90"/>
        <v>1787863.6033999999</v>
      </c>
      <c r="P205" s="28">
        <f t="shared" si="91"/>
        <v>861153.30989999999</v>
      </c>
      <c r="Q205" s="28">
        <f t="shared" si="91"/>
        <v>1077253.8185999999</v>
      </c>
      <c r="R205" s="28">
        <f t="shared" si="91"/>
        <v>2061195.8681999999</v>
      </c>
      <c r="T205" s="29">
        <v>120223</v>
      </c>
      <c r="U205" s="29">
        <v>84190</v>
      </c>
      <c r="V205" s="29">
        <v>124198</v>
      </c>
      <c r="X205" s="54">
        <v>139371</v>
      </c>
      <c r="Y205" s="54">
        <v>157768</v>
      </c>
      <c r="Z205" s="54">
        <v>219186</v>
      </c>
      <c r="AB205" s="28">
        <f t="shared" si="92"/>
        <v>871989.44129999995</v>
      </c>
      <c r="AC205" s="28">
        <f t="shared" si="92"/>
        <v>691191.48099999991</v>
      </c>
      <c r="AD205" s="28">
        <f t="shared" si="92"/>
        <v>1198535.5396</v>
      </c>
      <c r="AF205" s="28">
        <f t="shared" si="74"/>
        <v>1010871.8001</v>
      </c>
      <c r="AG205" s="28">
        <f t="shared" si="74"/>
        <v>1295259.5031999999</v>
      </c>
      <c r="AH205" s="28">
        <f t="shared" si="74"/>
        <v>2115188.7371999999</v>
      </c>
      <c r="AJ205" s="28">
        <f t="shared" si="81"/>
        <v>934434.14228571416</v>
      </c>
      <c r="AK205" s="28">
        <f t="shared" si="81"/>
        <v>1035229.2952380952</v>
      </c>
      <c r="AL205" s="28">
        <f t="shared" si="81"/>
        <v>1702727.2413333331</v>
      </c>
      <c r="AN205" s="28">
        <f t="shared" si="93"/>
        <v>1010871.8001</v>
      </c>
      <c r="AO205" s="28">
        <f t="shared" si="93"/>
        <v>1295259.5031999999</v>
      </c>
      <c r="AP205" s="28">
        <f t="shared" si="93"/>
        <v>2115188.7371999999</v>
      </c>
      <c r="AR205" s="31"/>
      <c r="AS205" s="31"/>
      <c r="AT205" s="31"/>
      <c r="AV205" s="31"/>
      <c r="AW205" s="31"/>
      <c r="AX205" s="31"/>
      <c r="AZ205" s="32">
        <f t="shared" si="75"/>
        <v>-62444.700985714211</v>
      </c>
      <c r="BA205" s="32">
        <f t="shared" si="75"/>
        <v>-344037.81423809531</v>
      </c>
      <c r="BB205" s="32">
        <f t="shared" si="75"/>
        <v>-504191.70173333306</v>
      </c>
      <c r="BD205" s="32">
        <f t="shared" si="78"/>
        <v>149718.4902</v>
      </c>
      <c r="BE205" s="32">
        <f t="shared" si="78"/>
        <v>218005.68460000004</v>
      </c>
      <c r="BF205" s="32">
        <f t="shared" si="78"/>
        <v>53992.868999999948</v>
      </c>
      <c r="BG205" s="33"/>
      <c r="BH205" s="32">
        <f t="shared" si="94"/>
        <v>87273.789214285789</v>
      </c>
      <c r="BI205" s="32">
        <f t="shared" si="94"/>
        <v>-126032.12963809527</v>
      </c>
      <c r="BJ205" s="32">
        <f t="shared" si="94"/>
        <v>-450198.83273333311</v>
      </c>
      <c r="BL205" s="32">
        <f t="shared" si="95"/>
        <v>-109166.4081</v>
      </c>
      <c r="BM205" s="32">
        <f t="shared" si="95"/>
        <v>-395799.2790000001</v>
      </c>
      <c r="BN205" s="32">
        <f t="shared" si="95"/>
        <v>-589328.06379999989</v>
      </c>
      <c r="BP205" s="32">
        <f t="shared" si="96"/>
        <v>149718.4902</v>
      </c>
      <c r="BQ205" s="32">
        <f t="shared" si="96"/>
        <v>218005.68460000004</v>
      </c>
      <c r="BR205" s="32">
        <f t="shared" si="96"/>
        <v>53992.868999999948</v>
      </c>
      <c r="BT205" s="32">
        <f t="shared" si="97"/>
        <v>40552.0821</v>
      </c>
      <c r="BU205" s="32">
        <f t="shared" si="97"/>
        <v>-177793.59440000006</v>
      </c>
      <c r="BV205" s="32">
        <f t="shared" si="97"/>
        <v>-535335.19479999994</v>
      </c>
      <c r="BX205" s="3">
        <v>0</v>
      </c>
      <c r="BY205" s="3">
        <v>0</v>
      </c>
      <c r="BZ205" s="3">
        <v>0</v>
      </c>
    </row>
    <row r="206" spans="1:78" x14ac:dyDescent="0.2">
      <c r="A206" s="207"/>
      <c r="B206" s="207"/>
      <c r="C206" s="34" t="s">
        <v>242</v>
      </c>
      <c r="D206" s="25">
        <v>27946</v>
      </c>
      <c r="E206" s="25">
        <v>31387</v>
      </c>
      <c r="F206" s="25">
        <v>34906</v>
      </c>
      <c r="G206" s="26"/>
      <c r="H206" s="25">
        <v>88464</v>
      </c>
      <c r="I206" s="25">
        <v>82930</v>
      </c>
      <c r="J206" s="25">
        <v>95328</v>
      </c>
      <c r="K206" s="26"/>
      <c r="L206" s="28">
        <f t="shared" si="90"/>
        <v>202695.13259999998</v>
      </c>
      <c r="M206" s="28">
        <f t="shared" si="90"/>
        <v>257684.13129999998</v>
      </c>
      <c r="N206" s="28">
        <f t="shared" si="90"/>
        <v>336849.8812</v>
      </c>
      <c r="P206" s="28">
        <f t="shared" si="91"/>
        <v>641638.23840000003</v>
      </c>
      <c r="Q206" s="28">
        <f t="shared" si="91"/>
        <v>680847.00699999998</v>
      </c>
      <c r="R206" s="28">
        <f t="shared" si="91"/>
        <v>919934.26560000004</v>
      </c>
      <c r="T206" s="29">
        <v>1809</v>
      </c>
      <c r="U206" s="29">
        <v>1507</v>
      </c>
      <c r="V206" s="29">
        <v>2189</v>
      </c>
      <c r="X206" s="54">
        <v>108459</v>
      </c>
      <c r="Y206" s="54">
        <v>124263</v>
      </c>
      <c r="Z206" s="54">
        <v>138358</v>
      </c>
      <c r="AB206" s="28">
        <f t="shared" si="92"/>
        <v>13120.857899999999</v>
      </c>
      <c r="AC206" s="28">
        <f t="shared" si="92"/>
        <v>12372.319299999999</v>
      </c>
      <c r="AD206" s="28">
        <f t="shared" si="92"/>
        <v>21124.287799999998</v>
      </c>
      <c r="AF206" s="28">
        <f t="shared" si="74"/>
        <v>786663.97289999994</v>
      </c>
      <c r="AG206" s="28">
        <f t="shared" si="74"/>
        <v>1020186.8036999999</v>
      </c>
      <c r="AH206" s="28">
        <f t="shared" si="74"/>
        <v>1335182.3716</v>
      </c>
      <c r="AJ206" s="28">
        <f t="shared" si="81"/>
        <v>193042.9834285714</v>
      </c>
      <c r="AK206" s="28">
        <f t="shared" si="81"/>
        <v>245413.45838095236</v>
      </c>
      <c r="AL206" s="28">
        <f t="shared" si="81"/>
        <v>320809.41066666663</v>
      </c>
      <c r="AN206" s="28">
        <f t="shared" si="93"/>
        <v>786663.97289999994</v>
      </c>
      <c r="AO206" s="28">
        <f t="shared" si="93"/>
        <v>1020186.8036999999</v>
      </c>
      <c r="AP206" s="28">
        <f t="shared" si="93"/>
        <v>1335182.3716</v>
      </c>
      <c r="AR206" s="31"/>
      <c r="AS206" s="31"/>
      <c r="AT206" s="31"/>
      <c r="AV206" s="31"/>
      <c r="AW206" s="31"/>
      <c r="AX206" s="31"/>
      <c r="AZ206" s="32">
        <f t="shared" si="75"/>
        <v>-179922.1255285714</v>
      </c>
      <c r="BA206" s="32">
        <f t="shared" si="75"/>
        <v>-233041.13908095236</v>
      </c>
      <c r="BB206" s="32">
        <f t="shared" si="75"/>
        <v>-299685.12286666664</v>
      </c>
      <c r="BD206" s="32">
        <f t="shared" si="78"/>
        <v>145025.7344999999</v>
      </c>
      <c r="BE206" s="32">
        <f t="shared" si="78"/>
        <v>339339.79669999995</v>
      </c>
      <c r="BF206" s="32">
        <f t="shared" si="78"/>
        <v>415248.10599999991</v>
      </c>
      <c r="BG206" s="33"/>
      <c r="BH206" s="32">
        <f t="shared" si="94"/>
        <v>-34896.391028571496</v>
      </c>
      <c r="BI206" s="32">
        <f t="shared" si="94"/>
        <v>106298.65761904759</v>
      </c>
      <c r="BJ206" s="32">
        <f t="shared" si="94"/>
        <v>115562.98313333327</v>
      </c>
      <c r="BL206" s="32">
        <f t="shared" si="95"/>
        <v>-189574.27469999998</v>
      </c>
      <c r="BM206" s="32">
        <f t="shared" si="95"/>
        <v>-245311.81199999998</v>
      </c>
      <c r="BN206" s="32">
        <f t="shared" si="95"/>
        <v>-315725.59340000001</v>
      </c>
      <c r="BP206" s="32">
        <f t="shared" si="96"/>
        <v>145025.7344999999</v>
      </c>
      <c r="BQ206" s="32">
        <f t="shared" si="96"/>
        <v>339339.79669999995</v>
      </c>
      <c r="BR206" s="32">
        <f t="shared" si="96"/>
        <v>415248.10599999991</v>
      </c>
      <c r="BT206" s="32">
        <f t="shared" si="97"/>
        <v>-44548.540200000076</v>
      </c>
      <c r="BU206" s="32">
        <f t="shared" si="97"/>
        <v>94027.984699999972</v>
      </c>
      <c r="BV206" s="32">
        <f t="shared" si="97"/>
        <v>99522.5125999999</v>
      </c>
      <c r="BX206" s="3">
        <v>0</v>
      </c>
      <c r="BY206" s="3">
        <v>0</v>
      </c>
      <c r="BZ206" s="3">
        <v>0</v>
      </c>
    </row>
    <row r="207" spans="1:78" x14ac:dyDescent="0.2">
      <c r="A207" s="207"/>
      <c r="B207" s="207"/>
      <c r="C207" s="34" t="s">
        <v>243</v>
      </c>
      <c r="D207" s="25">
        <v>26475</v>
      </c>
      <c r="E207" s="25">
        <v>19471</v>
      </c>
      <c r="F207" s="25">
        <v>19738</v>
      </c>
      <c r="G207" s="26"/>
      <c r="H207" s="25">
        <v>37202</v>
      </c>
      <c r="I207" s="25">
        <v>38321</v>
      </c>
      <c r="J207" s="25">
        <v>45498</v>
      </c>
      <c r="K207" s="26"/>
      <c r="L207" s="28">
        <f t="shared" si="90"/>
        <v>192025.82250000001</v>
      </c>
      <c r="M207" s="28">
        <f t="shared" si="90"/>
        <v>159854.96289999998</v>
      </c>
      <c r="N207" s="28">
        <f t="shared" si="90"/>
        <v>190475.6476</v>
      </c>
      <c r="P207" s="28">
        <f t="shared" si="91"/>
        <v>269829.82620000001</v>
      </c>
      <c r="Q207" s="28">
        <f t="shared" si="91"/>
        <v>314611.57789999997</v>
      </c>
      <c r="R207" s="28">
        <f t="shared" si="91"/>
        <v>439064.79959999997</v>
      </c>
      <c r="T207" s="29">
        <v>133979</v>
      </c>
      <c r="U207" s="29">
        <v>95927</v>
      </c>
      <c r="V207" s="29">
        <v>114105</v>
      </c>
      <c r="X207" s="54">
        <v>40520</v>
      </c>
      <c r="Y207" s="54">
        <v>51356</v>
      </c>
      <c r="Z207" s="54">
        <v>46464</v>
      </c>
      <c r="AB207" s="28">
        <f t="shared" si="92"/>
        <v>971763.08490000002</v>
      </c>
      <c r="AC207" s="28">
        <f t="shared" si="92"/>
        <v>787551.07729999989</v>
      </c>
      <c r="AD207" s="28">
        <f t="shared" si="92"/>
        <v>1101136.071</v>
      </c>
      <c r="AF207" s="28">
        <f t="shared" si="74"/>
        <v>293895.61200000002</v>
      </c>
      <c r="AG207" s="28">
        <f t="shared" si="74"/>
        <v>421627.62439999997</v>
      </c>
      <c r="AH207" s="28">
        <f t="shared" si="74"/>
        <v>448386.89279999997</v>
      </c>
      <c r="AJ207" s="28">
        <f t="shared" si="81"/>
        <v>182881.73571428572</v>
      </c>
      <c r="AK207" s="28">
        <f t="shared" si="81"/>
        <v>152242.8218095238</v>
      </c>
      <c r="AL207" s="28">
        <f t="shared" si="81"/>
        <v>181405.37866666666</v>
      </c>
      <c r="AN207" s="28">
        <f t="shared" si="93"/>
        <v>293895.61200000002</v>
      </c>
      <c r="AO207" s="28">
        <f t="shared" si="93"/>
        <v>421627.62439999997</v>
      </c>
      <c r="AP207" s="28">
        <f t="shared" si="93"/>
        <v>448386.89279999997</v>
      </c>
      <c r="AR207" s="31"/>
      <c r="AS207" s="31"/>
      <c r="AT207" s="31"/>
      <c r="AV207" s="31"/>
      <c r="AW207" s="31"/>
      <c r="AX207" s="31"/>
      <c r="AZ207" s="32">
        <f t="shared" si="75"/>
        <v>788881.34918571427</v>
      </c>
      <c r="BA207" s="32">
        <f t="shared" si="75"/>
        <v>635308.25549047603</v>
      </c>
      <c r="BB207" s="32">
        <f t="shared" si="75"/>
        <v>919730.69233333331</v>
      </c>
      <c r="BD207" s="32">
        <f t="shared" si="78"/>
        <v>24065.785800000012</v>
      </c>
      <c r="BE207" s="32">
        <f t="shared" si="78"/>
        <v>107016.0465</v>
      </c>
      <c r="BF207" s="32">
        <f t="shared" si="78"/>
        <v>9322.093200000003</v>
      </c>
      <c r="BG207" s="33"/>
      <c r="BH207" s="32">
        <f t="shared" si="94"/>
        <v>812947.13498571422</v>
      </c>
      <c r="BI207" s="32">
        <f t="shared" si="94"/>
        <v>742324.30199047597</v>
      </c>
      <c r="BJ207" s="32">
        <f t="shared" si="94"/>
        <v>929052.78553333331</v>
      </c>
      <c r="BL207" s="32">
        <f t="shared" si="95"/>
        <v>779737.26240000001</v>
      </c>
      <c r="BM207" s="32">
        <f t="shared" si="95"/>
        <v>627696.11439999985</v>
      </c>
      <c r="BN207" s="32">
        <f t="shared" si="95"/>
        <v>910660.42339999997</v>
      </c>
      <c r="BP207" s="32">
        <f t="shared" si="96"/>
        <v>24065.785800000012</v>
      </c>
      <c r="BQ207" s="32">
        <f t="shared" si="96"/>
        <v>107016.0465</v>
      </c>
      <c r="BR207" s="32">
        <f t="shared" si="96"/>
        <v>9322.093200000003</v>
      </c>
      <c r="BT207" s="32">
        <f t="shared" si="97"/>
        <v>803803.04820000008</v>
      </c>
      <c r="BU207" s="32">
        <f t="shared" si="97"/>
        <v>734712.16089999978</v>
      </c>
      <c r="BV207" s="32">
        <f t="shared" si="97"/>
        <v>919982.51659999997</v>
      </c>
      <c r="BX207" s="3">
        <v>0</v>
      </c>
      <c r="BY207" s="3">
        <v>0</v>
      </c>
      <c r="BZ207" s="3">
        <v>0</v>
      </c>
    </row>
    <row r="208" spans="1:78" x14ac:dyDescent="0.2">
      <c r="A208" s="207"/>
      <c r="B208" s="207"/>
      <c r="C208" s="34" t="s">
        <v>244</v>
      </c>
      <c r="D208" s="25">
        <v>1478511</v>
      </c>
      <c r="E208" s="25">
        <v>1103487</v>
      </c>
      <c r="F208" s="25">
        <v>944333</v>
      </c>
      <c r="G208" s="26"/>
      <c r="H208" s="25">
        <v>1315816</v>
      </c>
      <c r="I208" s="25">
        <v>1354997</v>
      </c>
      <c r="J208" s="25">
        <v>1867191</v>
      </c>
      <c r="K208" s="26"/>
      <c r="L208" s="28">
        <f t="shared" si="90"/>
        <v>10723788.134099999</v>
      </c>
      <c r="M208" s="28">
        <f t="shared" si="90"/>
        <v>9059517.9212999996</v>
      </c>
      <c r="N208" s="28">
        <f t="shared" si="90"/>
        <v>9113002.3166000005</v>
      </c>
      <c r="P208" s="28">
        <f t="shared" si="91"/>
        <v>9543745.0296</v>
      </c>
      <c r="Q208" s="28">
        <f t="shared" si="91"/>
        <v>11124389.870299999</v>
      </c>
      <c r="R208" s="28">
        <f t="shared" si="91"/>
        <v>18018766.588199999</v>
      </c>
      <c r="T208" s="29">
        <v>1149918</v>
      </c>
      <c r="U208" s="29">
        <v>928610</v>
      </c>
      <c r="V208" s="29">
        <v>815508</v>
      </c>
      <c r="X208" s="54">
        <v>1378627</v>
      </c>
      <c r="Y208" s="54">
        <v>1232403</v>
      </c>
      <c r="Z208" s="54">
        <v>1886686</v>
      </c>
      <c r="AB208" s="28">
        <f t="shared" si="92"/>
        <v>8340470.2457999997</v>
      </c>
      <c r="AC208" s="28">
        <f t="shared" si="92"/>
        <v>7623795.2389999991</v>
      </c>
      <c r="AD208" s="28">
        <f t="shared" si="92"/>
        <v>7869815.3015999999</v>
      </c>
      <c r="AF208" s="28">
        <f t="shared" si="74"/>
        <v>9999319.4936999995</v>
      </c>
      <c r="AG208" s="28">
        <f t="shared" si="74"/>
        <v>10117905.389699999</v>
      </c>
      <c r="AH208" s="28">
        <f t="shared" si="74"/>
        <v>18206897.237199999</v>
      </c>
      <c r="AJ208" s="28">
        <f t="shared" si="81"/>
        <v>10213131.556285713</v>
      </c>
      <c r="AK208" s="28">
        <f t="shared" si="81"/>
        <v>8628112.3059999999</v>
      </c>
      <c r="AL208" s="28">
        <f t="shared" si="81"/>
        <v>8679049.8253333326</v>
      </c>
      <c r="AN208" s="28">
        <f t="shared" si="93"/>
        <v>9999319.4936999995</v>
      </c>
      <c r="AO208" s="28">
        <f t="shared" si="93"/>
        <v>10117905.389699999</v>
      </c>
      <c r="AP208" s="28">
        <f t="shared" si="93"/>
        <v>18206897.237199999</v>
      </c>
      <c r="AR208" s="31"/>
      <c r="AS208" s="31"/>
      <c r="AT208" s="31"/>
      <c r="AV208" s="31"/>
      <c r="AW208" s="31"/>
      <c r="AX208" s="31"/>
      <c r="AZ208" s="32">
        <f t="shared" si="75"/>
        <v>-1872661.3104857132</v>
      </c>
      <c r="BA208" s="32">
        <f t="shared" si="75"/>
        <v>-1004317.0670000007</v>
      </c>
      <c r="BB208" s="32">
        <f t="shared" si="75"/>
        <v>-809234.52373333275</v>
      </c>
      <c r="BD208" s="32">
        <f t="shared" si="78"/>
        <v>455574.46409999952</v>
      </c>
      <c r="BE208" s="32">
        <f t="shared" si="78"/>
        <v>-1006484.4805999994</v>
      </c>
      <c r="BF208" s="32">
        <f t="shared" si="78"/>
        <v>188130.64900000021</v>
      </c>
      <c r="BG208" s="33"/>
      <c r="BH208" s="32">
        <f t="shared" si="94"/>
        <v>-1417086.8463857137</v>
      </c>
      <c r="BI208" s="32">
        <f t="shared" si="94"/>
        <v>-2010801.5476000002</v>
      </c>
      <c r="BJ208" s="32">
        <f t="shared" si="94"/>
        <v>-621103.87473333254</v>
      </c>
      <c r="BL208" s="32">
        <f t="shared" si="95"/>
        <v>-2383317.8882999998</v>
      </c>
      <c r="BM208" s="32">
        <f t="shared" si="95"/>
        <v>-1435722.6823000005</v>
      </c>
      <c r="BN208" s="32">
        <f t="shared" si="95"/>
        <v>-1243187.0150000006</v>
      </c>
      <c r="BP208" s="32">
        <f t="shared" si="96"/>
        <v>455574.46409999952</v>
      </c>
      <c r="BQ208" s="32">
        <f t="shared" si="96"/>
        <v>-1006484.4805999994</v>
      </c>
      <c r="BR208" s="32">
        <f t="shared" si="96"/>
        <v>188130.64900000021</v>
      </c>
      <c r="BT208" s="32">
        <f t="shared" si="97"/>
        <v>-1927743.4242000002</v>
      </c>
      <c r="BU208" s="32">
        <f t="shared" si="97"/>
        <v>-2442207.1628999999</v>
      </c>
      <c r="BV208" s="32">
        <f t="shared" si="97"/>
        <v>-1055056.3660000004</v>
      </c>
      <c r="BX208" s="3">
        <v>0</v>
      </c>
      <c r="BY208" s="3">
        <v>0</v>
      </c>
      <c r="BZ208" s="3">
        <v>0</v>
      </c>
    </row>
    <row r="209" spans="1:78" x14ac:dyDescent="0.2">
      <c r="A209" s="207"/>
      <c r="B209" s="207"/>
      <c r="C209" s="34" t="s">
        <v>245</v>
      </c>
      <c r="D209" s="25">
        <v>427379</v>
      </c>
      <c r="E209" s="25">
        <v>344461</v>
      </c>
      <c r="F209" s="25">
        <v>282934</v>
      </c>
      <c r="G209" s="26"/>
      <c r="H209" s="25">
        <v>1355571</v>
      </c>
      <c r="I209" s="25">
        <v>1200424</v>
      </c>
      <c r="J209" s="25">
        <v>1014142</v>
      </c>
      <c r="K209" s="69"/>
      <c r="L209" s="28">
        <f t="shared" si="90"/>
        <v>3099822.6249000002</v>
      </c>
      <c r="M209" s="28">
        <f t="shared" si="90"/>
        <v>2827990.3638999998</v>
      </c>
      <c r="N209" s="28">
        <f t="shared" si="90"/>
        <v>2730369.6867999998</v>
      </c>
      <c r="P209" s="28">
        <f t="shared" si="91"/>
        <v>9832092.0200999994</v>
      </c>
      <c r="Q209" s="28">
        <f t="shared" si="91"/>
        <v>9855360.9975999985</v>
      </c>
      <c r="R209" s="28">
        <f t="shared" si="91"/>
        <v>9786673.1283999998</v>
      </c>
      <c r="T209" s="29">
        <v>302886</v>
      </c>
      <c r="U209" s="29">
        <v>197002</v>
      </c>
      <c r="V209" s="29">
        <v>238115</v>
      </c>
      <c r="X209" s="54">
        <v>1612294</v>
      </c>
      <c r="Y209" s="54">
        <v>1475883</v>
      </c>
      <c r="Z209" s="54">
        <v>1083748</v>
      </c>
      <c r="AB209" s="28">
        <f t="shared" si="92"/>
        <v>2196862.4465999999</v>
      </c>
      <c r="AC209" s="28">
        <f t="shared" si="92"/>
        <v>1617366.7197999998</v>
      </c>
      <c r="AD209" s="28">
        <f t="shared" si="92"/>
        <v>2297857.3730000001</v>
      </c>
      <c r="AF209" s="28">
        <f t="shared" si="74"/>
        <v>11694129.611399999</v>
      </c>
      <c r="AG209" s="28">
        <f t="shared" si="74"/>
        <v>12116851.841699999</v>
      </c>
      <c r="AH209" s="28">
        <f t="shared" si="74"/>
        <v>10458384.9496</v>
      </c>
      <c r="AJ209" s="28">
        <f t="shared" si="81"/>
        <v>2952212.0237142858</v>
      </c>
      <c r="AK209" s="28">
        <f t="shared" si="81"/>
        <v>2693324.1560952379</v>
      </c>
      <c r="AL209" s="28">
        <f t="shared" si="81"/>
        <v>2600352.0826666662</v>
      </c>
      <c r="AN209" s="28">
        <f t="shared" si="93"/>
        <v>11694129.611399999</v>
      </c>
      <c r="AO209" s="28">
        <f t="shared" si="93"/>
        <v>12116851.841699999</v>
      </c>
      <c r="AP209" s="28">
        <f t="shared" si="93"/>
        <v>10458384.9496</v>
      </c>
      <c r="AR209" s="31"/>
      <c r="AS209" s="31"/>
      <c r="AT209" s="31"/>
      <c r="AV209" s="31"/>
      <c r="AW209" s="31"/>
      <c r="AX209" s="31"/>
      <c r="AZ209" s="32">
        <f t="shared" si="75"/>
        <v>-755349.5771142859</v>
      </c>
      <c r="BA209" s="32">
        <f t="shared" si="75"/>
        <v>-1075957.4362952381</v>
      </c>
      <c r="BB209" s="32">
        <f t="shared" si="75"/>
        <v>-302494.70966666611</v>
      </c>
      <c r="BD209" s="32">
        <f t="shared" si="78"/>
        <v>1862037.5912999995</v>
      </c>
      <c r="BE209" s="32">
        <f t="shared" si="78"/>
        <v>2261490.8441000003</v>
      </c>
      <c r="BF209" s="32">
        <f t="shared" si="78"/>
        <v>671711.82120000012</v>
      </c>
      <c r="BG209" s="33"/>
      <c r="BH209" s="32">
        <f t="shared" si="94"/>
        <v>1106688.0141857136</v>
      </c>
      <c r="BI209" s="32">
        <f t="shared" si="94"/>
        <v>1185533.4078047622</v>
      </c>
      <c r="BJ209" s="32">
        <f t="shared" si="94"/>
        <v>369217.11153333401</v>
      </c>
      <c r="BL209" s="32">
        <f t="shared" si="95"/>
        <v>-902960.17830000026</v>
      </c>
      <c r="BM209" s="32">
        <f t="shared" si="95"/>
        <v>-1210623.6440999999</v>
      </c>
      <c r="BN209" s="32">
        <f t="shared" si="95"/>
        <v>-432512.31379999965</v>
      </c>
      <c r="BP209" s="32">
        <f t="shared" si="96"/>
        <v>1862037.5912999995</v>
      </c>
      <c r="BQ209" s="32">
        <f t="shared" si="96"/>
        <v>2261490.8441000003</v>
      </c>
      <c r="BR209" s="32">
        <f t="shared" si="96"/>
        <v>671711.82120000012</v>
      </c>
      <c r="BT209" s="32">
        <f t="shared" si="97"/>
        <v>959077.41299999924</v>
      </c>
      <c r="BU209" s="32">
        <f t="shared" si="97"/>
        <v>1050867.2000000004</v>
      </c>
      <c r="BV209" s="32">
        <f t="shared" si="97"/>
        <v>239199.50740000047</v>
      </c>
      <c r="BX209" s="3">
        <v>0</v>
      </c>
      <c r="BY209" s="3">
        <v>0</v>
      </c>
      <c r="BZ209" s="3">
        <v>0</v>
      </c>
    </row>
    <row r="210" spans="1:78" x14ac:dyDescent="0.2">
      <c r="A210" s="207"/>
      <c r="B210" s="207"/>
      <c r="C210" s="34" t="s">
        <v>246</v>
      </c>
      <c r="D210" s="25">
        <v>1528141</v>
      </c>
      <c r="E210" s="25">
        <v>1085860</v>
      </c>
      <c r="F210" s="25">
        <v>1174680</v>
      </c>
      <c r="G210" s="26"/>
      <c r="H210" s="25">
        <v>895099</v>
      </c>
      <c r="I210" s="25">
        <v>768827</v>
      </c>
      <c r="J210" s="25">
        <v>751641</v>
      </c>
      <c r="K210" s="26"/>
      <c r="L210" s="28">
        <f t="shared" si="90"/>
        <v>11083759.4871</v>
      </c>
      <c r="M210" s="28">
        <f t="shared" si="90"/>
        <v>8914802.0139999986</v>
      </c>
      <c r="N210" s="28">
        <f t="shared" si="90"/>
        <v>11335896.936000001</v>
      </c>
      <c r="P210" s="28">
        <f t="shared" si="91"/>
        <v>6492242.5569000002</v>
      </c>
      <c r="Q210" s="28">
        <f t="shared" si="91"/>
        <v>6311992.787299999</v>
      </c>
      <c r="R210" s="28">
        <f t="shared" si="91"/>
        <v>7253485.9781999998</v>
      </c>
      <c r="T210" s="29">
        <v>2769808</v>
      </c>
      <c r="U210" s="29">
        <v>1664447</v>
      </c>
      <c r="V210" s="29">
        <v>2126566</v>
      </c>
      <c r="X210" s="30">
        <v>1396174</v>
      </c>
      <c r="Y210" s="30">
        <v>804999</v>
      </c>
      <c r="Z210" s="30">
        <v>873510</v>
      </c>
      <c r="AB210" s="28">
        <f t="shared" si="92"/>
        <v>20089694.404799998</v>
      </c>
      <c r="AC210" s="28">
        <f t="shared" si="92"/>
        <v>13664943.425299998</v>
      </c>
      <c r="AD210" s="28">
        <f t="shared" si="92"/>
        <v>20521787.213199999</v>
      </c>
      <c r="AF210" s="28">
        <f t="shared" si="74"/>
        <v>10126589.6394</v>
      </c>
      <c r="AG210" s="28">
        <f t="shared" si="74"/>
        <v>6608961.2900999999</v>
      </c>
      <c r="AH210" s="28">
        <f t="shared" si="74"/>
        <v>8429546.2019999996</v>
      </c>
      <c r="AJ210" s="28">
        <f t="shared" si="81"/>
        <v>10555961.416285714</v>
      </c>
      <c r="AK210" s="28">
        <f t="shared" si="81"/>
        <v>8490287.6323809512</v>
      </c>
      <c r="AL210" s="28">
        <f t="shared" si="81"/>
        <v>10796092.32</v>
      </c>
      <c r="AN210" s="28">
        <f t="shared" si="93"/>
        <v>10126589.6394</v>
      </c>
      <c r="AO210" s="28">
        <f t="shared" si="93"/>
        <v>6608961.2900999999</v>
      </c>
      <c r="AP210" s="28">
        <f t="shared" si="93"/>
        <v>8429546.2019999996</v>
      </c>
      <c r="AR210" s="31"/>
      <c r="AS210" s="31"/>
      <c r="AT210" s="31"/>
      <c r="AV210" s="31"/>
      <c r="AW210" s="31"/>
      <c r="AX210" s="31"/>
      <c r="AZ210" s="32">
        <f t="shared" si="75"/>
        <v>9533732.9885142837</v>
      </c>
      <c r="BA210" s="32">
        <f t="shared" si="75"/>
        <v>5174655.7929190472</v>
      </c>
      <c r="BB210" s="32">
        <f t="shared" si="75"/>
        <v>9725694.8931999989</v>
      </c>
      <c r="BD210" s="32">
        <f t="shared" si="78"/>
        <v>3634347.0824999996</v>
      </c>
      <c r="BE210" s="32">
        <f t="shared" si="78"/>
        <v>296968.50280000083</v>
      </c>
      <c r="BF210" s="32">
        <f t="shared" si="78"/>
        <v>1176060.2237999998</v>
      </c>
      <c r="BG210" s="33"/>
      <c r="BH210" s="32">
        <f t="shared" si="94"/>
        <v>13168080.071014283</v>
      </c>
      <c r="BI210" s="32">
        <f t="shared" si="94"/>
        <v>5471624.295719048</v>
      </c>
      <c r="BJ210" s="32">
        <f t="shared" si="94"/>
        <v>10901755.116999999</v>
      </c>
      <c r="BL210" s="32">
        <f t="shared" si="95"/>
        <v>9005934.9176999982</v>
      </c>
      <c r="BM210" s="32">
        <f t="shared" si="95"/>
        <v>4750141.4112999998</v>
      </c>
      <c r="BN210" s="32">
        <f t="shared" si="95"/>
        <v>9185890.2771999985</v>
      </c>
      <c r="BP210" s="32">
        <f t="shared" si="96"/>
        <v>3634347.0824999996</v>
      </c>
      <c r="BQ210" s="32">
        <f t="shared" si="96"/>
        <v>296968.50280000083</v>
      </c>
      <c r="BR210" s="32">
        <f t="shared" si="96"/>
        <v>1176060.2237999998</v>
      </c>
      <c r="BT210" s="32">
        <f t="shared" si="97"/>
        <v>12640282.000199998</v>
      </c>
      <c r="BU210" s="32">
        <f t="shared" si="97"/>
        <v>5047109.9141000006</v>
      </c>
      <c r="BV210" s="32">
        <f t="shared" si="97"/>
        <v>10361950.500999998</v>
      </c>
      <c r="BX210" s="3">
        <v>0</v>
      </c>
      <c r="BY210" s="3">
        <v>0</v>
      </c>
      <c r="BZ210" s="3">
        <v>0</v>
      </c>
    </row>
    <row r="211" spans="1:78" x14ac:dyDescent="0.2">
      <c r="A211" s="207"/>
      <c r="B211" s="207"/>
      <c r="C211" s="34" t="s">
        <v>247</v>
      </c>
      <c r="D211" s="25">
        <v>10330035</v>
      </c>
      <c r="E211" s="25">
        <v>9938861</v>
      </c>
      <c r="F211" s="25">
        <v>4731564</v>
      </c>
      <c r="G211" s="26"/>
      <c r="H211" s="25">
        <v>6847663</v>
      </c>
      <c r="I211" s="25">
        <v>5500088</v>
      </c>
      <c r="J211" s="25">
        <v>4055613</v>
      </c>
      <c r="K211" s="26"/>
      <c r="L211" s="28">
        <f t="shared" si="90"/>
        <v>74924776.858500004</v>
      </c>
      <c r="M211" s="28">
        <f t="shared" si="90"/>
        <v>81597054.923899993</v>
      </c>
      <c r="N211" s="28">
        <f t="shared" si="90"/>
        <v>45660538.912799999</v>
      </c>
      <c r="P211" s="28">
        <f t="shared" si="91"/>
        <v>49666784.5053</v>
      </c>
      <c r="Q211" s="28">
        <f t="shared" si="91"/>
        <v>45155172.471199997</v>
      </c>
      <c r="R211" s="28">
        <f t="shared" si="91"/>
        <v>39137476.5726</v>
      </c>
      <c r="T211" s="29">
        <v>3961125</v>
      </c>
      <c r="U211" s="29">
        <v>3336887</v>
      </c>
      <c r="V211" s="29">
        <v>3297878</v>
      </c>
      <c r="X211" s="30">
        <v>4083286</v>
      </c>
      <c r="Y211" s="30">
        <v>3510626</v>
      </c>
      <c r="Z211" s="30">
        <v>3342071</v>
      </c>
      <c r="AB211" s="28">
        <f t="shared" si="92"/>
        <v>28730435.737500001</v>
      </c>
      <c r="AC211" s="28">
        <f t="shared" si="92"/>
        <v>27395508.581299998</v>
      </c>
      <c r="AD211" s="28">
        <f t="shared" si="92"/>
        <v>31825182.275600001</v>
      </c>
      <c r="AF211" s="28">
        <f t="shared" si="74"/>
        <v>29616481.6866</v>
      </c>
      <c r="AG211" s="28">
        <f t="shared" si="74"/>
        <v>28821888.397399999</v>
      </c>
      <c r="AH211" s="28">
        <f t="shared" si="74"/>
        <v>32251653.564199999</v>
      </c>
      <c r="AJ211" s="28">
        <f t="shared" si="81"/>
        <v>71356930.341428578</v>
      </c>
      <c r="AK211" s="28">
        <f t="shared" si="81"/>
        <v>77711480.879904747</v>
      </c>
      <c r="AL211" s="28">
        <f t="shared" si="81"/>
        <v>43486227.535999998</v>
      </c>
      <c r="AN211" s="28">
        <f t="shared" si="93"/>
        <v>29616481.6866</v>
      </c>
      <c r="AO211" s="28">
        <f t="shared" si="93"/>
        <v>28821888.397399999</v>
      </c>
      <c r="AP211" s="28">
        <f t="shared" si="93"/>
        <v>32251653.564199999</v>
      </c>
      <c r="AR211" s="31"/>
      <c r="AS211" s="31"/>
      <c r="AT211" s="31"/>
      <c r="AV211" s="31"/>
      <c r="AW211" s="31"/>
      <c r="AX211" s="31"/>
      <c r="AZ211" s="32">
        <f t="shared" si="75"/>
        <v>-42626494.603928581</v>
      </c>
      <c r="BA211" s="32">
        <f t="shared" si="75"/>
        <v>-50315972.298604749</v>
      </c>
      <c r="BB211" s="32">
        <f t="shared" si="75"/>
        <v>-11661045.260399997</v>
      </c>
      <c r="BD211" s="32">
        <f t="shared" si="78"/>
        <v>-20050302.818700001</v>
      </c>
      <c r="BE211" s="32">
        <f t="shared" si="78"/>
        <v>-16333284.073799998</v>
      </c>
      <c r="BF211" s="32">
        <f t="shared" si="78"/>
        <v>-6885823.0084000006</v>
      </c>
      <c r="BG211" s="33"/>
      <c r="BH211" s="32">
        <f t="shared" si="94"/>
        <v>-62676797.422628582</v>
      </c>
      <c r="BI211" s="32">
        <f t="shared" si="94"/>
        <v>-66649256.372404747</v>
      </c>
      <c r="BJ211" s="32">
        <f t="shared" si="94"/>
        <v>-18546868.268799998</v>
      </c>
      <c r="BL211" s="32">
        <f t="shared" si="95"/>
        <v>-46194341.121000007</v>
      </c>
      <c r="BM211" s="32">
        <f t="shared" si="95"/>
        <v>-54201546.342599995</v>
      </c>
      <c r="BN211" s="32">
        <f t="shared" si="95"/>
        <v>-13835356.637199998</v>
      </c>
      <c r="BP211" s="32">
        <f t="shared" si="96"/>
        <v>-20050302.818700001</v>
      </c>
      <c r="BQ211" s="32">
        <f t="shared" si="96"/>
        <v>-16333284.073799998</v>
      </c>
      <c r="BR211" s="32">
        <f t="shared" si="96"/>
        <v>-6885823.0084000006</v>
      </c>
      <c r="BT211" s="32">
        <f t="shared" si="97"/>
        <v>-66244643.939700007</v>
      </c>
      <c r="BU211" s="32">
        <f t="shared" si="97"/>
        <v>-70534830.416399986</v>
      </c>
      <c r="BV211" s="32">
        <f t="shared" si="97"/>
        <v>-20721179.645599999</v>
      </c>
      <c r="BX211" s="3">
        <v>0</v>
      </c>
      <c r="BY211" s="3">
        <v>0</v>
      </c>
      <c r="BZ211" s="3">
        <v>0</v>
      </c>
    </row>
    <row r="212" spans="1:78" x14ac:dyDescent="0.2">
      <c r="A212" s="206" t="s">
        <v>248</v>
      </c>
      <c r="B212" s="206" t="s">
        <v>248</v>
      </c>
      <c r="C212" s="24" t="s">
        <v>294</v>
      </c>
      <c r="D212" s="39">
        <v>0</v>
      </c>
      <c r="E212" s="39">
        <v>0</v>
      </c>
      <c r="F212" s="39">
        <v>0</v>
      </c>
      <c r="G212" s="26"/>
      <c r="H212" s="39">
        <v>0</v>
      </c>
      <c r="I212" s="39">
        <v>0</v>
      </c>
      <c r="J212" s="39">
        <v>0</v>
      </c>
      <c r="K212" s="26"/>
      <c r="L212" s="28">
        <f t="shared" si="90"/>
        <v>0</v>
      </c>
      <c r="M212" s="28">
        <f t="shared" si="90"/>
        <v>0</v>
      </c>
      <c r="N212" s="28">
        <f t="shared" si="90"/>
        <v>0</v>
      </c>
      <c r="P212" s="28">
        <f t="shared" si="91"/>
        <v>0</v>
      </c>
      <c r="Q212" s="28">
        <f t="shared" si="91"/>
        <v>0</v>
      </c>
      <c r="R212" s="28">
        <f t="shared" si="91"/>
        <v>0</v>
      </c>
      <c r="T212" s="42">
        <v>0</v>
      </c>
      <c r="U212" s="42">
        <v>0</v>
      </c>
      <c r="V212" s="42">
        <v>0</v>
      </c>
      <c r="X212" s="55">
        <v>0</v>
      </c>
      <c r="Y212" s="55">
        <v>0</v>
      </c>
      <c r="Z212" s="55">
        <v>0</v>
      </c>
      <c r="AB212" s="28">
        <f t="shared" si="92"/>
        <v>0</v>
      </c>
      <c r="AC212" s="28">
        <f t="shared" si="92"/>
        <v>0</v>
      </c>
      <c r="AD212" s="28">
        <f t="shared" si="92"/>
        <v>0</v>
      </c>
      <c r="AF212" s="28">
        <f t="shared" si="74"/>
        <v>0</v>
      </c>
      <c r="AG212" s="28">
        <f t="shared" si="74"/>
        <v>0</v>
      </c>
      <c r="AH212" s="28">
        <f t="shared" si="74"/>
        <v>0</v>
      </c>
      <c r="AJ212" s="28">
        <f t="shared" si="81"/>
        <v>0</v>
      </c>
      <c r="AK212" s="28">
        <f t="shared" si="81"/>
        <v>0</v>
      </c>
      <c r="AL212" s="28">
        <f t="shared" si="81"/>
        <v>0</v>
      </c>
      <c r="AN212" s="28">
        <f t="shared" si="93"/>
        <v>0</v>
      </c>
      <c r="AO212" s="28">
        <f t="shared" si="93"/>
        <v>0</v>
      </c>
      <c r="AP212" s="28">
        <f t="shared" si="93"/>
        <v>0</v>
      </c>
      <c r="AR212" s="31"/>
      <c r="AS212" s="31"/>
      <c r="AT212" s="31"/>
      <c r="AV212" s="31"/>
      <c r="AW212" s="31"/>
      <c r="AX212" s="31"/>
      <c r="AZ212" s="32">
        <f t="shared" si="75"/>
        <v>0</v>
      </c>
      <c r="BA212" s="32">
        <f t="shared" si="75"/>
        <v>0</v>
      </c>
      <c r="BB212" s="32">
        <f t="shared" si="75"/>
        <v>0</v>
      </c>
      <c r="BD212" s="32">
        <f t="shared" si="78"/>
        <v>0</v>
      </c>
      <c r="BE212" s="32">
        <f t="shared" si="78"/>
        <v>0</v>
      </c>
      <c r="BF212" s="32">
        <f t="shared" si="78"/>
        <v>0</v>
      </c>
      <c r="BG212" s="33"/>
      <c r="BH212" s="32">
        <f t="shared" si="94"/>
        <v>0</v>
      </c>
      <c r="BI212" s="32">
        <f t="shared" si="94"/>
        <v>0</v>
      </c>
      <c r="BJ212" s="32">
        <f t="shared" si="94"/>
        <v>0</v>
      </c>
      <c r="BL212" s="32">
        <f t="shared" si="95"/>
        <v>0</v>
      </c>
      <c r="BM212" s="32">
        <f t="shared" si="95"/>
        <v>0</v>
      </c>
      <c r="BN212" s="32">
        <f t="shared" si="95"/>
        <v>0</v>
      </c>
      <c r="BP212" s="32">
        <f t="shared" si="96"/>
        <v>0</v>
      </c>
      <c r="BQ212" s="32">
        <f t="shared" si="96"/>
        <v>0</v>
      </c>
      <c r="BR212" s="32">
        <f t="shared" si="96"/>
        <v>0</v>
      </c>
      <c r="BT212" s="32">
        <f t="shared" si="97"/>
        <v>0</v>
      </c>
      <c r="BU212" s="32">
        <f t="shared" si="97"/>
        <v>0</v>
      </c>
      <c r="BV212" s="32">
        <f t="shared" si="97"/>
        <v>0</v>
      </c>
      <c r="BX212" s="3">
        <v>0</v>
      </c>
      <c r="BY212" s="3">
        <v>0</v>
      </c>
      <c r="BZ212" s="3">
        <v>0</v>
      </c>
    </row>
    <row r="213" spans="1:78" x14ac:dyDescent="0.2">
      <c r="A213" s="207"/>
      <c r="B213" s="207"/>
      <c r="C213" s="34" t="s">
        <v>249</v>
      </c>
      <c r="D213" s="25">
        <v>867847</v>
      </c>
      <c r="E213" s="25">
        <v>904469</v>
      </c>
      <c r="F213" s="25">
        <v>864291</v>
      </c>
      <c r="G213" s="26"/>
      <c r="H213" s="25">
        <v>1698518</v>
      </c>
      <c r="I213" s="25">
        <v>1578620</v>
      </c>
      <c r="J213" s="25">
        <v>740191</v>
      </c>
      <c r="K213" s="26"/>
      <c r="L213" s="28">
        <f t="shared" si="90"/>
        <v>6294581.0756999999</v>
      </c>
      <c r="M213" s="28">
        <f t="shared" si="90"/>
        <v>7425600.0430999994</v>
      </c>
      <c r="N213" s="28">
        <f t="shared" si="90"/>
        <v>8340581.0082</v>
      </c>
      <c r="P213" s="28">
        <f t="shared" si="91"/>
        <v>12319520.9058</v>
      </c>
      <c r="Q213" s="28">
        <f t="shared" si="91"/>
        <v>12960312.338</v>
      </c>
      <c r="R213" s="28">
        <f t="shared" si="91"/>
        <v>7142991.1881999997</v>
      </c>
      <c r="T213" s="29">
        <v>858750</v>
      </c>
      <c r="U213" s="29">
        <v>888836</v>
      </c>
      <c r="V213" s="29">
        <v>811297</v>
      </c>
      <c r="X213" s="54">
        <v>1589845</v>
      </c>
      <c r="Y213" s="54">
        <v>1410487</v>
      </c>
      <c r="Z213" s="54">
        <v>1336921</v>
      </c>
      <c r="AB213" s="28">
        <f t="shared" si="92"/>
        <v>6228599.625</v>
      </c>
      <c r="AC213" s="28">
        <f t="shared" si="92"/>
        <v>7297254.6763999993</v>
      </c>
      <c r="AD213" s="28">
        <f t="shared" si="92"/>
        <v>7829178.3093999997</v>
      </c>
      <c r="AF213" s="28">
        <f t="shared" si="74"/>
        <v>11531304.7695</v>
      </c>
      <c r="AG213" s="28">
        <f t="shared" si="74"/>
        <v>11579957.221299998</v>
      </c>
      <c r="AH213" s="28">
        <f t="shared" si="74"/>
        <v>12901555.0342</v>
      </c>
      <c r="AJ213" s="28">
        <f t="shared" si="81"/>
        <v>6294581.0756999999</v>
      </c>
      <c r="AK213" s="28">
        <f t="shared" si="81"/>
        <v>7425600.0430999994</v>
      </c>
      <c r="AL213" s="28">
        <f t="shared" si="81"/>
        <v>8340581.0082</v>
      </c>
      <c r="AN213" s="28">
        <f t="shared" si="93"/>
        <v>11531304.7695</v>
      </c>
      <c r="AO213" s="28">
        <f t="shared" si="93"/>
        <v>11579957.221299998</v>
      </c>
      <c r="AP213" s="28">
        <f t="shared" si="93"/>
        <v>12901555.0342</v>
      </c>
      <c r="AR213" s="31"/>
      <c r="AS213" s="31"/>
      <c r="AT213" s="31"/>
      <c r="AV213" s="31"/>
      <c r="AW213" s="31"/>
      <c r="AX213" s="31"/>
      <c r="AZ213" s="32">
        <f t="shared" si="75"/>
        <v>-65981.450699999928</v>
      </c>
      <c r="BA213" s="32">
        <f t="shared" si="75"/>
        <v>-128345.36670000013</v>
      </c>
      <c r="BB213" s="32">
        <f t="shared" si="75"/>
        <v>-511402.69880000036</v>
      </c>
      <c r="BD213" s="32">
        <f t="shared" si="78"/>
        <v>-788216.13629999943</v>
      </c>
      <c r="BE213" s="32">
        <f t="shared" si="78"/>
        <v>-1380355.1167000011</v>
      </c>
      <c r="BF213" s="32">
        <f t="shared" si="78"/>
        <v>5758563.8459999999</v>
      </c>
      <c r="BG213" s="33"/>
      <c r="BH213" s="32">
        <f t="shared" si="94"/>
        <v>-854197.58699999936</v>
      </c>
      <c r="BI213" s="32">
        <f t="shared" si="94"/>
        <v>-1508700.4834000012</v>
      </c>
      <c r="BJ213" s="32">
        <f t="shared" si="94"/>
        <v>5247161.1471999995</v>
      </c>
      <c r="BL213" s="32">
        <f t="shared" si="95"/>
        <v>-65981.450699999928</v>
      </c>
      <c r="BM213" s="32">
        <f t="shared" si="95"/>
        <v>-128345.36670000013</v>
      </c>
      <c r="BN213" s="32">
        <f t="shared" si="95"/>
        <v>-511402.69880000036</v>
      </c>
      <c r="BP213" s="32">
        <f t="shared" si="96"/>
        <v>-788216.13629999943</v>
      </c>
      <c r="BQ213" s="32">
        <f t="shared" si="96"/>
        <v>-1380355.1167000011</v>
      </c>
      <c r="BR213" s="32">
        <f t="shared" si="96"/>
        <v>5758563.8459999999</v>
      </c>
      <c r="BT213" s="32">
        <f t="shared" si="97"/>
        <v>-854197.58699999936</v>
      </c>
      <c r="BU213" s="32">
        <f t="shared" si="97"/>
        <v>-1508700.4834000012</v>
      </c>
      <c r="BV213" s="32">
        <f t="shared" si="97"/>
        <v>5247161.1471999995</v>
      </c>
      <c r="BX213" s="3">
        <v>1</v>
      </c>
      <c r="BY213" s="3">
        <v>1</v>
      </c>
      <c r="BZ213" s="3">
        <v>1</v>
      </c>
    </row>
    <row r="214" spans="1:78" x14ac:dyDescent="0.2">
      <c r="A214" s="207"/>
      <c r="B214" s="207"/>
      <c r="C214" s="34" t="s">
        <v>250</v>
      </c>
      <c r="D214" s="35">
        <v>-9999999</v>
      </c>
      <c r="E214" s="35">
        <v>-9999999</v>
      </c>
      <c r="F214" s="35">
        <v>-9999999</v>
      </c>
      <c r="G214" s="26"/>
      <c r="H214" s="35">
        <v>-9999999</v>
      </c>
      <c r="I214" s="35">
        <v>-9999999</v>
      </c>
      <c r="J214" s="35">
        <v>-9999999</v>
      </c>
      <c r="K214" s="26"/>
      <c r="L214" s="28">
        <f>+AB214</f>
        <v>210.3399</v>
      </c>
      <c r="M214" s="28">
        <f>+AC214</f>
        <v>1149.386</v>
      </c>
      <c r="N214" s="28">
        <f>+AD214</f>
        <v>4448.7421999999997</v>
      </c>
      <c r="P214" s="28">
        <f>+AF214</f>
        <v>1370.8359</v>
      </c>
      <c r="Q214" s="28">
        <f>+AG214</f>
        <v>2692.8471999999997</v>
      </c>
      <c r="R214" s="28">
        <f>+AH214</f>
        <v>2364.299</v>
      </c>
      <c r="T214" s="42">
        <v>29</v>
      </c>
      <c r="U214" s="42">
        <v>140</v>
      </c>
      <c r="V214" s="42">
        <v>461</v>
      </c>
      <c r="X214" s="54">
        <v>189</v>
      </c>
      <c r="Y214" s="54">
        <v>328</v>
      </c>
      <c r="Z214" s="54">
        <v>245</v>
      </c>
      <c r="AB214" s="28">
        <f t="shared" si="92"/>
        <v>210.3399</v>
      </c>
      <c r="AC214" s="28">
        <f t="shared" si="92"/>
        <v>1149.386</v>
      </c>
      <c r="AD214" s="28">
        <f t="shared" si="92"/>
        <v>4448.7421999999997</v>
      </c>
      <c r="AF214" s="28">
        <f t="shared" si="74"/>
        <v>1370.8359</v>
      </c>
      <c r="AG214" s="28">
        <f t="shared" si="74"/>
        <v>2692.8471999999997</v>
      </c>
      <c r="AH214" s="28">
        <f t="shared" si="74"/>
        <v>2364.299</v>
      </c>
      <c r="AJ214" s="28">
        <f t="shared" si="81"/>
        <v>200.32371428571429</v>
      </c>
      <c r="AK214" s="28">
        <f t="shared" si="81"/>
        <v>1094.6533333333332</v>
      </c>
      <c r="AL214" s="28">
        <f t="shared" si="81"/>
        <v>4236.8973333333324</v>
      </c>
      <c r="AN214" s="28">
        <f t="shared" si="93"/>
        <v>1370.8359</v>
      </c>
      <c r="AO214" s="28">
        <f t="shared" si="93"/>
        <v>2692.8471999999997</v>
      </c>
      <c r="AP214" s="28">
        <f t="shared" si="93"/>
        <v>2364.299</v>
      </c>
      <c r="AR214" s="31"/>
      <c r="AS214" s="31"/>
      <c r="AT214" s="31"/>
      <c r="AV214" s="31"/>
      <c r="AW214" s="31"/>
      <c r="AX214" s="31"/>
      <c r="AZ214" s="32">
        <f t="shared" si="75"/>
        <v>0</v>
      </c>
      <c r="BA214" s="32">
        <f t="shared" si="75"/>
        <v>0</v>
      </c>
      <c r="BB214" s="32">
        <f t="shared" si="75"/>
        <v>0</v>
      </c>
      <c r="BD214" s="32">
        <f t="shared" si="78"/>
        <v>0</v>
      </c>
      <c r="BE214" s="32">
        <f t="shared" si="78"/>
        <v>0</v>
      </c>
      <c r="BF214" s="32">
        <f t="shared" si="78"/>
        <v>0</v>
      </c>
      <c r="BG214" s="33"/>
      <c r="BH214" s="32">
        <f t="shared" si="94"/>
        <v>0</v>
      </c>
      <c r="BI214" s="32">
        <f t="shared" si="94"/>
        <v>0</v>
      </c>
      <c r="BJ214" s="32">
        <f t="shared" si="94"/>
        <v>0</v>
      </c>
      <c r="BL214" s="32">
        <f t="shared" si="95"/>
        <v>0</v>
      </c>
      <c r="BM214" s="32">
        <f t="shared" si="95"/>
        <v>0</v>
      </c>
      <c r="BN214" s="32">
        <f t="shared" si="95"/>
        <v>0</v>
      </c>
      <c r="BP214" s="32">
        <f t="shared" si="96"/>
        <v>0</v>
      </c>
      <c r="BQ214" s="32">
        <f t="shared" si="96"/>
        <v>0</v>
      </c>
      <c r="BR214" s="32">
        <f t="shared" si="96"/>
        <v>0</v>
      </c>
      <c r="BT214" s="32">
        <f t="shared" si="97"/>
        <v>0</v>
      </c>
      <c r="BU214" s="32">
        <f t="shared" si="97"/>
        <v>0</v>
      </c>
      <c r="BV214" s="32">
        <f t="shared" si="97"/>
        <v>0</v>
      </c>
      <c r="BX214" s="3">
        <v>0</v>
      </c>
      <c r="BY214" s="3">
        <v>0</v>
      </c>
      <c r="BZ214" s="3">
        <v>0</v>
      </c>
    </row>
    <row r="215" spans="1:78" x14ac:dyDescent="0.2">
      <c r="A215" s="207"/>
      <c r="B215" s="207"/>
      <c r="C215" s="34" t="s">
        <v>251</v>
      </c>
      <c r="D215" s="65">
        <v>4027</v>
      </c>
      <c r="E215" s="65">
        <v>3671</v>
      </c>
      <c r="F215" s="65">
        <v>2098</v>
      </c>
      <c r="G215" s="8"/>
      <c r="H215" s="25">
        <v>2642</v>
      </c>
      <c r="I215" s="25">
        <v>2884</v>
      </c>
      <c r="J215" s="25">
        <v>1271</v>
      </c>
      <c r="L215" s="28">
        <f t="shared" si="90"/>
        <v>29208.233700000001</v>
      </c>
      <c r="M215" s="28">
        <f t="shared" si="90"/>
        <v>30138.542899999997</v>
      </c>
      <c r="N215" s="28">
        <f t="shared" si="90"/>
        <v>20246.119599999998</v>
      </c>
      <c r="P215" s="28">
        <f t="shared" si="91"/>
        <v>19162.690200000001</v>
      </c>
      <c r="Q215" s="28">
        <f t="shared" si="91"/>
        <v>23677.351599999998</v>
      </c>
      <c r="R215" s="28">
        <f t="shared" si="91"/>
        <v>12265.404199999999</v>
      </c>
      <c r="T215" s="29">
        <v>4538</v>
      </c>
      <c r="U215" s="29">
        <v>6459</v>
      </c>
      <c r="V215" s="29">
        <v>2728</v>
      </c>
      <c r="X215" s="54">
        <v>1303</v>
      </c>
      <c r="Y215" s="54">
        <v>687</v>
      </c>
      <c r="Z215" s="54">
        <v>543</v>
      </c>
      <c r="AB215" s="28">
        <f t="shared" si="92"/>
        <v>32914.567799999997</v>
      </c>
      <c r="AC215" s="28">
        <f t="shared" si="92"/>
        <v>53027.744099999996</v>
      </c>
      <c r="AD215" s="28">
        <f t="shared" si="92"/>
        <v>26325.745599999998</v>
      </c>
      <c r="AF215" s="28">
        <f t="shared" si="74"/>
        <v>9450.7893000000004</v>
      </c>
      <c r="AG215" s="28">
        <f t="shared" si="74"/>
        <v>5640.2012999999997</v>
      </c>
      <c r="AH215" s="28">
        <f t="shared" si="74"/>
        <v>5240.0586000000003</v>
      </c>
      <c r="AJ215" s="28">
        <f t="shared" si="81"/>
        <v>27817.365428571429</v>
      </c>
      <c r="AK215" s="28">
        <f t="shared" si="81"/>
        <v>28703.374190476185</v>
      </c>
      <c r="AL215" s="28">
        <f t="shared" si="81"/>
        <v>19282.018666666663</v>
      </c>
      <c r="AN215" s="28">
        <f t="shared" si="93"/>
        <v>9450.7893000000004</v>
      </c>
      <c r="AO215" s="28">
        <f t="shared" si="93"/>
        <v>5640.2012999999997</v>
      </c>
      <c r="AP215" s="28">
        <f t="shared" si="93"/>
        <v>5240.0586000000003</v>
      </c>
      <c r="AR215" s="31"/>
      <c r="AS215" s="31"/>
      <c r="AT215" s="31"/>
      <c r="AV215" s="31"/>
      <c r="AW215" s="31"/>
      <c r="AX215" s="31"/>
      <c r="AZ215" s="32">
        <f t="shared" si="75"/>
        <v>5097.2023714285679</v>
      </c>
      <c r="BA215" s="32">
        <f t="shared" si="75"/>
        <v>24324.369909523812</v>
      </c>
      <c r="BB215" s="32">
        <f t="shared" si="75"/>
        <v>7043.7269333333352</v>
      </c>
      <c r="BD215" s="32">
        <f t="shared" si="78"/>
        <v>-9711.9009000000005</v>
      </c>
      <c r="BE215" s="32">
        <f t="shared" si="78"/>
        <v>-18037.150299999998</v>
      </c>
      <c r="BF215" s="32">
        <f t="shared" si="78"/>
        <v>-7025.3455999999987</v>
      </c>
      <c r="BG215" s="33"/>
      <c r="BH215" s="32">
        <f t="shared" si="94"/>
        <v>-4614.6985285714327</v>
      </c>
      <c r="BI215" s="32">
        <f t="shared" si="94"/>
        <v>6287.2196095238141</v>
      </c>
      <c r="BJ215" s="32">
        <f t="shared" si="94"/>
        <v>18.381333333336443</v>
      </c>
      <c r="BL215" s="32">
        <f t="shared" si="95"/>
        <v>3706.3340999999964</v>
      </c>
      <c r="BM215" s="32">
        <f t="shared" si="95"/>
        <v>22889.2012</v>
      </c>
      <c r="BN215" s="32">
        <f t="shared" si="95"/>
        <v>6079.6260000000002</v>
      </c>
      <c r="BP215" s="32">
        <f t="shared" si="96"/>
        <v>-9711.9009000000005</v>
      </c>
      <c r="BQ215" s="32">
        <f t="shared" si="96"/>
        <v>-18037.150299999998</v>
      </c>
      <c r="BR215" s="32">
        <f t="shared" si="96"/>
        <v>-7025.3455999999987</v>
      </c>
      <c r="BT215" s="32">
        <f t="shared" si="97"/>
        <v>-6005.5668000000042</v>
      </c>
      <c r="BU215" s="32">
        <f t="shared" si="97"/>
        <v>4852.050900000002</v>
      </c>
      <c r="BV215" s="32">
        <f t="shared" si="97"/>
        <v>-945.71959999999854</v>
      </c>
      <c r="BX215" s="3">
        <v>0</v>
      </c>
      <c r="BY215" s="3">
        <v>0</v>
      </c>
      <c r="BZ215" s="3">
        <v>0</v>
      </c>
    </row>
    <row r="216" spans="1:78" x14ac:dyDescent="0.2">
      <c r="A216" s="207"/>
      <c r="B216" s="207"/>
      <c r="C216" s="34" t="s">
        <v>252</v>
      </c>
      <c r="D216" s="25">
        <v>1972</v>
      </c>
      <c r="E216" s="25">
        <v>4573</v>
      </c>
      <c r="F216" s="25">
        <v>2274</v>
      </c>
      <c r="G216" s="26"/>
      <c r="H216" s="27">
        <v>0</v>
      </c>
      <c r="I216" s="27">
        <v>122</v>
      </c>
      <c r="J216" s="27">
        <v>0</v>
      </c>
      <c r="K216" s="26"/>
      <c r="L216" s="28">
        <f t="shared" si="90"/>
        <v>14303.1132</v>
      </c>
      <c r="M216" s="28">
        <f t="shared" si="90"/>
        <v>37543.8727</v>
      </c>
      <c r="N216" s="28">
        <f t="shared" si="90"/>
        <v>21944.554799999998</v>
      </c>
      <c r="P216" s="28">
        <f t="shared" si="91"/>
        <v>0</v>
      </c>
      <c r="Q216" s="28">
        <f t="shared" si="91"/>
        <v>1001.6077999999999</v>
      </c>
      <c r="R216" s="28">
        <f t="shared" si="91"/>
        <v>0</v>
      </c>
      <c r="T216" s="29">
        <v>375</v>
      </c>
      <c r="U216" s="29">
        <v>990</v>
      </c>
      <c r="V216" s="29">
        <v>1731</v>
      </c>
      <c r="X216" s="54">
        <v>11</v>
      </c>
      <c r="Y216" s="54">
        <v>160</v>
      </c>
      <c r="Z216" s="54">
        <v>59</v>
      </c>
      <c r="AA216" s="36"/>
      <c r="AB216" s="28">
        <f t="shared" si="92"/>
        <v>2719.9124999999999</v>
      </c>
      <c r="AC216" s="28">
        <f t="shared" si="92"/>
        <v>8127.8009999999995</v>
      </c>
      <c r="AD216" s="28">
        <f t="shared" si="92"/>
        <v>16704.496200000001</v>
      </c>
      <c r="AF216" s="28">
        <f t="shared" si="74"/>
        <v>79.784099999999995</v>
      </c>
      <c r="AG216" s="28">
        <f t="shared" si="74"/>
        <v>1313.5839999999998</v>
      </c>
      <c r="AH216" s="28">
        <f t="shared" si="74"/>
        <v>569.36180000000002</v>
      </c>
      <c r="AJ216" s="28">
        <f t="shared" si="81"/>
        <v>13622.012571428571</v>
      </c>
      <c r="AK216" s="28">
        <f t="shared" si="81"/>
        <v>35756.069238095239</v>
      </c>
      <c r="AL216" s="28">
        <f t="shared" si="81"/>
        <v>20899.575999999997</v>
      </c>
      <c r="AN216" s="28">
        <f t="shared" si="93"/>
        <v>79.784099999999995</v>
      </c>
      <c r="AO216" s="28">
        <f t="shared" si="93"/>
        <v>1313.5839999999998</v>
      </c>
      <c r="AP216" s="28">
        <f t="shared" si="93"/>
        <v>569.36180000000002</v>
      </c>
      <c r="AR216" s="31"/>
      <c r="AS216" s="31"/>
      <c r="AT216" s="31"/>
      <c r="AV216" s="31"/>
      <c r="AW216" s="31"/>
      <c r="AX216" s="31"/>
      <c r="AZ216" s="32">
        <f t="shared" si="75"/>
        <v>-10902.100071428571</v>
      </c>
      <c r="BA216" s="32">
        <f t="shared" si="75"/>
        <v>-27628.268238095239</v>
      </c>
      <c r="BB216" s="32">
        <f t="shared" si="75"/>
        <v>-4195.0797999999959</v>
      </c>
      <c r="BD216" s="32">
        <f t="shared" si="78"/>
        <v>79.784099999999995</v>
      </c>
      <c r="BE216" s="32">
        <f t="shared" si="78"/>
        <v>311.97619999999995</v>
      </c>
      <c r="BF216" s="32">
        <f t="shared" si="78"/>
        <v>569.36180000000002</v>
      </c>
      <c r="BG216" s="33"/>
      <c r="BH216" s="32">
        <f t="shared" si="94"/>
        <v>-10822.31597142857</v>
      </c>
      <c r="BI216" s="32">
        <f t="shared" si="94"/>
        <v>-27316.292038095238</v>
      </c>
      <c r="BJ216" s="32">
        <f t="shared" si="94"/>
        <v>-3625.7179999999958</v>
      </c>
      <c r="BL216" s="32">
        <f t="shared" si="95"/>
        <v>-11583.200699999999</v>
      </c>
      <c r="BM216" s="32">
        <f t="shared" si="95"/>
        <v>-29416.0717</v>
      </c>
      <c r="BN216" s="32">
        <f t="shared" si="95"/>
        <v>-5240.0585999999967</v>
      </c>
      <c r="BP216" s="32">
        <f t="shared" si="96"/>
        <v>79.784099999999995</v>
      </c>
      <c r="BQ216" s="32">
        <f t="shared" si="96"/>
        <v>311.97619999999995</v>
      </c>
      <c r="BR216" s="32">
        <f t="shared" si="96"/>
        <v>569.36180000000002</v>
      </c>
      <c r="BT216" s="32">
        <f t="shared" si="97"/>
        <v>-11503.416599999999</v>
      </c>
      <c r="BU216" s="32">
        <f t="shared" si="97"/>
        <v>-29104.095499999999</v>
      </c>
      <c r="BV216" s="32">
        <f t="shared" si="97"/>
        <v>-4670.696799999997</v>
      </c>
      <c r="BX216" s="3">
        <v>0</v>
      </c>
      <c r="BY216" s="3">
        <v>0</v>
      </c>
      <c r="BZ216" s="3">
        <v>0</v>
      </c>
    </row>
    <row r="217" spans="1:78" x14ac:dyDescent="0.2">
      <c r="A217" s="207"/>
      <c r="B217" s="207"/>
      <c r="C217" s="34" t="s">
        <v>253</v>
      </c>
      <c r="D217" s="47">
        <v>0</v>
      </c>
      <c r="E217" s="47">
        <v>0</v>
      </c>
      <c r="F217" s="35">
        <v>-9999999</v>
      </c>
      <c r="G217" s="8"/>
      <c r="H217" s="47">
        <v>0</v>
      </c>
      <c r="I217" s="47">
        <v>0</v>
      </c>
      <c r="J217" s="35">
        <v>-9999999</v>
      </c>
      <c r="L217" s="28">
        <f t="shared" si="90"/>
        <v>0</v>
      </c>
      <c r="M217" s="28">
        <f t="shared" si="90"/>
        <v>0</v>
      </c>
      <c r="N217" s="28">
        <f>+AD217</f>
        <v>762.36580000000004</v>
      </c>
      <c r="P217" s="28">
        <f t="shared" si="91"/>
        <v>0</v>
      </c>
      <c r="Q217" s="28">
        <f t="shared" si="91"/>
        <v>0</v>
      </c>
      <c r="R217" s="28">
        <f>+AH217</f>
        <v>0</v>
      </c>
      <c r="T217" s="42">
        <v>44</v>
      </c>
      <c r="U217" s="42">
        <v>14</v>
      </c>
      <c r="V217" s="42">
        <v>79</v>
      </c>
      <c r="X217" s="55">
        <v>0</v>
      </c>
      <c r="Y217" s="55">
        <v>15</v>
      </c>
      <c r="Z217" s="55">
        <v>0</v>
      </c>
      <c r="AB217" s="28">
        <f t="shared" si="92"/>
        <v>319.13639999999998</v>
      </c>
      <c r="AC217" s="28">
        <f t="shared" si="92"/>
        <v>114.93859999999999</v>
      </c>
      <c r="AD217" s="28">
        <f t="shared" si="92"/>
        <v>762.36580000000004</v>
      </c>
      <c r="AF217" s="28">
        <f t="shared" ref="AF217:AH234" si="98">+X217*AF$5</f>
        <v>0</v>
      </c>
      <c r="AG217" s="28">
        <f t="shared" si="98"/>
        <v>123.14849999999998</v>
      </c>
      <c r="AH217" s="28">
        <f t="shared" si="98"/>
        <v>0</v>
      </c>
      <c r="AJ217" s="28">
        <f t="shared" si="81"/>
        <v>0</v>
      </c>
      <c r="AK217" s="28">
        <f t="shared" si="81"/>
        <v>0</v>
      </c>
      <c r="AL217" s="28">
        <f t="shared" si="81"/>
        <v>726.0626666666667</v>
      </c>
      <c r="AN217" s="28">
        <f t="shared" si="93"/>
        <v>0</v>
      </c>
      <c r="AO217" s="28">
        <f t="shared" si="93"/>
        <v>123.14849999999998</v>
      </c>
      <c r="AP217" s="28">
        <f t="shared" si="93"/>
        <v>0</v>
      </c>
      <c r="AR217" s="31"/>
      <c r="AS217" s="31"/>
      <c r="AT217" s="31"/>
      <c r="AV217" s="31"/>
      <c r="AW217" s="31"/>
      <c r="AX217" s="31"/>
      <c r="AZ217" s="32">
        <f t="shared" si="75"/>
        <v>319.13639999999998</v>
      </c>
      <c r="BA217" s="32">
        <f t="shared" si="75"/>
        <v>114.93859999999999</v>
      </c>
      <c r="BB217" s="32">
        <f t="shared" si="75"/>
        <v>0</v>
      </c>
      <c r="BD217" s="32">
        <f t="shared" si="78"/>
        <v>0</v>
      </c>
      <c r="BE217" s="32">
        <f t="shared" si="78"/>
        <v>123.14849999999998</v>
      </c>
      <c r="BF217" s="32">
        <f t="shared" si="78"/>
        <v>0</v>
      </c>
      <c r="BG217" s="33"/>
      <c r="BH217" s="32">
        <f t="shared" si="94"/>
        <v>319.13639999999998</v>
      </c>
      <c r="BI217" s="32">
        <f t="shared" si="94"/>
        <v>238.08709999999996</v>
      </c>
      <c r="BJ217" s="32">
        <f t="shared" si="94"/>
        <v>0</v>
      </c>
      <c r="BL217" s="32">
        <f t="shared" si="95"/>
        <v>319.13639999999998</v>
      </c>
      <c r="BM217" s="32">
        <f t="shared" si="95"/>
        <v>114.93859999999999</v>
      </c>
      <c r="BN217" s="32">
        <f t="shared" si="95"/>
        <v>0</v>
      </c>
      <c r="BP217" s="32">
        <f t="shared" si="96"/>
        <v>0</v>
      </c>
      <c r="BQ217" s="32">
        <f t="shared" si="96"/>
        <v>123.14849999999998</v>
      </c>
      <c r="BR217" s="32">
        <f t="shared" si="96"/>
        <v>0</v>
      </c>
      <c r="BT217" s="32">
        <f t="shared" si="97"/>
        <v>319.13639999999998</v>
      </c>
      <c r="BU217" s="32">
        <f t="shared" si="97"/>
        <v>238.08709999999996</v>
      </c>
      <c r="BV217" s="32">
        <f t="shared" si="97"/>
        <v>0</v>
      </c>
      <c r="BX217" s="3">
        <v>1</v>
      </c>
      <c r="BY217" s="3">
        <v>0</v>
      </c>
      <c r="BZ217" s="3">
        <v>0</v>
      </c>
    </row>
    <row r="218" spans="1:78" x14ac:dyDescent="0.2">
      <c r="A218" s="207"/>
      <c r="B218" s="207"/>
      <c r="C218" s="34" t="s">
        <v>254</v>
      </c>
      <c r="D218" s="37">
        <v>1230</v>
      </c>
      <c r="E218" s="39">
        <v>838</v>
      </c>
      <c r="F218" s="37">
        <v>1033</v>
      </c>
      <c r="G218" s="38"/>
      <c r="H218" s="39">
        <v>29</v>
      </c>
      <c r="I218" s="39">
        <v>97</v>
      </c>
      <c r="J218" s="39">
        <v>20</v>
      </c>
      <c r="K218" s="38"/>
      <c r="L218" s="28">
        <f t="shared" ref="L218:N224" si="99">+D218*L$5</f>
        <v>8921.3130000000001</v>
      </c>
      <c r="M218" s="28">
        <f t="shared" si="99"/>
        <v>6879.8961999999992</v>
      </c>
      <c r="N218" s="28">
        <f t="shared" si="99"/>
        <v>9968.6566000000003</v>
      </c>
      <c r="P218" s="28">
        <f t="shared" si="91"/>
        <v>210.3399</v>
      </c>
      <c r="Q218" s="28">
        <f t="shared" si="91"/>
        <v>796.36029999999994</v>
      </c>
      <c r="R218" s="28">
        <f t="shared" si="91"/>
        <v>193.00399999999999</v>
      </c>
      <c r="T218" s="29">
        <v>1230</v>
      </c>
      <c r="U218" s="29">
        <v>838</v>
      </c>
      <c r="V218" s="29">
        <v>1033</v>
      </c>
      <c r="X218" s="54">
        <v>29</v>
      </c>
      <c r="Y218" s="54">
        <v>97</v>
      </c>
      <c r="Z218" s="54">
        <v>20</v>
      </c>
      <c r="AB218" s="28">
        <f t="shared" si="92"/>
        <v>8921.3130000000001</v>
      </c>
      <c r="AC218" s="28">
        <f t="shared" si="92"/>
        <v>6879.8961999999992</v>
      </c>
      <c r="AD218" s="28">
        <f t="shared" si="92"/>
        <v>9968.6566000000003</v>
      </c>
      <c r="AF218" s="28">
        <f t="shared" si="98"/>
        <v>210.3399</v>
      </c>
      <c r="AG218" s="28">
        <f t="shared" si="98"/>
        <v>796.36029999999994</v>
      </c>
      <c r="AH218" s="28">
        <f t="shared" si="98"/>
        <v>193.00399999999999</v>
      </c>
      <c r="AJ218" s="28">
        <f t="shared" si="81"/>
        <v>8496.488571428572</v>
      </c>
      <c r="AK218" s="28">
        <f t="shared" si="81"/>
        <v>6552.2820952380944</v>
      </c>
      <c r="AL218" s="28">
        <f t="shared" si="81"/>
        <v>9493.9586666666673</v>
      </c>
      <c r="AN218" s="28">
        <f t="shared" si="93"/>
        <v>210.3399</v>
      </c>
      <c r="AO218" s="28">
        <f t="shared" si="93"/>
        <v>796.36029999999994</v>
      </c>
      <c r="AP218" s="28">
        <f t="shared" si="93"/>
        <v>193.00399999999999</v>
      </c>
      <c r="AR218" s="31"/>
      <c r="AS218" s="31"/>
      <c r="AT218" s="31"/>
      <c r="AV218" s="31"/>
      <c r="AW218" s="31"/>
      <c r="AX218" s="31"/>
      <c r="AZ218" s="32">
        <f t="shared" ref="AZ218:BB233" si="100">IF(BL218=0,0,AB218-AJ218)</f>
        <v>0</v>
      </c>
      <c r="BA218" s="32">
        <f t="shared" si="100"/>
        <v>0</v>
      </c>
      <c r="BB218" s="32">
        <f t="shared" si="100"/>
        <v>0</v>
      </c>
      <c r="BD218" s="32">
        <f t="shared" si="78"/>
        <v>0</v>
      </c>
      <c r="BE218" s="32">
        <f t="shared" si="78"/>
        <v>0</v>
      </c>
      <c r="BF218" s="32">
        <f t="shared" si="78"/>
        <v>0</v>
      </c>
      <c r="BG218" s="33"/>
      <c r="BH218" s="32">
        <f t="shared" si="94"/>
        <v>0</v>
      </c>
      <c r="BI218" s="32">
        <f t="shared" si="94"/>
        <v>0</v>
      </c>
      <c r="BJ218" s="32">
        <f t="shared" si="94"/>
        <v>0</v>
      </c>
      <c r="BL218" s="32">
        <f t="shared" si="95"/>
        <v>0</v>
      </c>
      <c r="BM218" s="32">
        <f t="shared" si="95"/>
        <v>0</v>
      </c>
      <c r="BN218" s="32">
        <f t="shared" si="95"/>
        <v>0</v>
      </c>
      <c r="BP218" s="32">
        <f t="shared" si="96"/>
        <v>0</v>
      </c>
      <c r="BQ218" s="32">
        <f t="shared" si="96"/>
        <v>0</v>
      </c>
      <c r="BR218" s="32">
        <f t="shared" si="96"/>
        <v>0</v>
      </c>
      <c r="BT218" s="32">
        <f t="shared" si="97"/>
        <v>0</v>
      </c>
      <c r="BU218" s="32">
        <f t="shared" si="97"/>
        <v>0</v>
      </c>
      <c r="BV218" s="32">
        <f t="shared" si="97"/>
        <v>0</v>
      </c>
      <c r="BX218" s="3">
        <v>0</v>
      </c>
      <c r="BY218" s="3">
        <v>0</v>
      </c>
      <c r="BZ218" s="3">
        <v>0</v>
      </c>
    </row>
    <row r="219" spans="1:78" x14ac:dyDescent="0.2">
      <c r="A219" s="207"/>
      <c r="B219" s="207"/>
      <c r="C219" s="34" t="s">
        <v>255</v>
      </c>
      <c r="D219" s="39">
        <v>7</v>
      </c>
      <c r="E219" s="39">
        <v>51</v>
      </c>
      <c r="F219" s="39">
        <v>0</v>
      </c>
      <c r="G219" s="38"/>
      <c r="H219" s="39">
        <v>4</v>
      </c>
      <c r="I219" s="39">
        <v>0</v>
      </c>
      <c r="J219" s="39">
        <v>9</v>
      </c>
      <c r="K219" s="38"/>
      <c r="L219" s="28">
        <f t="shared" si="99"/>
        <v>50.771699999999996</v>
      </c>
      <c r="M219" s="28">
        <f t="shared" si="99"/>
        <v>418.70489999999995</v>
      </c>
      <c r="N219" s="28">
        <f t="shared" si="99"/>
        <v>0</v>
      </c>
      <c r="P219" s="28">
        <f t="shared" si="91"/>
        <v>29.0124</v>
      </c>
      <c r="Q219" s="28">
        <f t="shared" si="91"/>
        <v>0</v>
      </c>
      <c r="R219" s="28">
        <f t="shared" si="91"/>
        <v>86.851799999999997</v>
      </c>
      <c r="T219" s="42">
        <v>7</v>
      </c>
      <c r="U219" s="42">
        <v>51</v>
      </c>
      <c r="V219" s="42">
        <v>0</v>
      </c>
      <c r="X219" s="55">
        <v>4</v>
      </c>
      <c r="Y219" s="55">
        <v>0</v>
      </c>
      <c r="Z219" s="55">
        <v>9</v>
      </c>
      <c r="AB219" s="28">
        <f t="shared" si="92"/>
        <v>50.771699999999996</v>
      </c>
      <c r="AC219" s="28">
        <f t="shared" si="92"/>
        <v>418.70489999999995</v>
      </c>
      <c r="AD219" s="28">
        <f t="shared" si="92"/>
        <v>0</v>
      </c>
      <c r="AF219" s="28">
        <f t="shared" si="98"/>
        <v>29.0124</v>
      </c>
      <c r="AG219" s="28">
        <f t="shared" si="98"/>
        <v>0</v>
      </c>
      <c r="AH219" s="28">
        <f t="shared" si="98"/>
        <v>86.851799999999997</v>
      </c>
      <c r="AJ219" s="28">
        <f t="shared" si="81"/>
        <v>48.353999999999992</v>
      </c>
      <c r="AK219" s="28">
        <f t="shared" si="81"/>
        <v>398.76657142857135</v>
      </c>
      <c r="AL219" s="28">
        <f t="shared" si="81"/>
        <v>0</v>
      </c>
      <c r="AN219" s="28">
        <f t="shared" si="93"/>
        <v>29.0124</v>
      </c>
      <c r="AO219" s="28">
        <f t="shared" si="93"/>
        <v>0</v>
      </c>
      <c r="AP219" s="28">
        <f t="shared" si="93"/>
        <v>86.851799999999997</v>
      </c>
      <c r="AR219" s="31"/>
      <c r="AS219" s="31"/>
      <c r="AT219" s="31"/>
      <c r="AV219" s="31"/>
      <c r="AW219" s="31"/>
      <c r="AX219" s="31"/>
      <c r="AZ219" s="32">
        <f t="shared" si="100"/>
        <v>0</v>
      </c>
      <c r="BA219" s="32">
        <f t="shared" si="100"/>
        <v>0</v>
      </c>
      <c r="BB219" s="32">
        <f t="shared" si="100"/>
        <v>0</v>
      </c>
      <c r="BD219" s="32">
        <f t="shared" si="78"/>
        <v>0</v>
      </c>
      <c r="BE219" s="32">
        <f t="shared" si="78"/>
        <v>0</v>
      </c>
      <c r="BF219" s="32">
        <f t="shared" si="78"/>
        <v>0</v>
      </c>
      <c r="BG219" s="33"/>
      <c r="BH219" s="32">
        <f t="shared" si="94"/>
        <v>0</v>
      </c>
      <c r="BI219" s="32">
        <f t="shared" si="94"/>
        <v>0</v>
      </c>
      <c r="BJ219" s="32">
        <f t="shared" si="94"/>
        <v>0</v>
      </c>
      <c r="BL219" s="32">
        <f t="shared" si="95"/>
        <v>0</v>
      </c>
      <c r="BM219" s="32">
        <f t="shared" si="95"/>
        <v>0</v>
      </c>
      <c r="BN219" s="32">
        <f t="shared" si="95"/>
        <v>0</v>
      </c>
      <c r="BP219" s="32">
        <f t="shared" si="96"/>
        <v>0</v>
      </c>
      <c r="BQ219" s="32">
        <f t="shared" si="96"/>
        <v>0</v>
      </c>
      <c r="BR219" s="32">
        <f t="shared" si="96"/>
        <v>0</v>
      </c>
      <c r="BT219" s="32">
        <f t="shared" si="97"/>
        <v>0</v>
      </c>
      <c r="BU219" s="32">
        <f t="shared" si="97"/>
        <v>0</v>
      </c>
      <c r="BV219" s="32">
        <f t="shared" si="97"/>
        <v>0</v>
      </c>
      <c r="BX219" s="3">
        <v>0</v>
      </c>
      <c r="BY219" s="3">
        <v>0</v>
      </c>
      <c r="BZ219" s="3">
        <v>0</v>
      </c>
    </row>
    <row r="220" spans="1:78" x14ac:dyDescent="0.2">
      <c r="A220" s="207"/>
      <c r="B220" s="207"/>
      <c r="C220" s="34" t="s">
        <v>256</v>
      </c>
      <c r="D220" s="70">
        <v>0</v>
      </c>
      <c r="E220" s="70">
        <v>0</v>
      </c>
      <c r="F220" s="70">
        <v>0</v>
      </c>
      <c r="G220" s="66"/>
      <c r="H220" s="39">
        <v>182</v>
      </c>
      <c r="I220" s="39">
        <v>89</v>
      </c>
      <c r="J220" s="39">
        <v>0</v>
      </c>
      <c r="K220" s="50"/>
      <c r="L220" s="28">
        <f t="shared" si="99"/>
        <v>0</v>
      </c>
      <c r="M220" s="28">
        <f t="shared" si="99"/>
        <v>0</v>
      </c>
      <c r="N220" s="28">
        <f t="shared" si="99"/>
        <v>0</v>
      </c>
      <c r="P220" s="28">
        <f t="shared" si="91"/>
        <v>1320.0642</v>
      </c>
      <c r="Q220" s="28">
        <f t="shared" si="91"/>
        <v>730.6810999999999</v>
      </c>
      <c r="R220" s="28">
        <f t="shared" si="91"/>
        <v>0</v>
      </c>
      <c r="T220" s="42">
        <v>0</v>
      </c>
      <c r="U220" s="42">
        <v>0</v>
      </c>
      <c r="V220" s="42">
        <v>0</v>
      </c>
      <c r="X220" s="54">
        <v>182</v>
      </c>
      <c r="Y220" s="54">
        <v>89</v>
      </c>
      <c r="Z220" s="54">
        <v>0</v>
      </c>
      <c r="AB220" s="28">
        <f t="shared" si="92"/>
        <v>0</v>
      </c>
      <c r="AC220" s="28">
        <f t="shared" si="92"/>
        <v>0</v>
      </c>
      <c r="AD220" s="28">
        <f t="shared" si="92"/>
        <v>0</v>
      </c>
      <c r="AF220" s="28">
        <f t="shared" si="98"/>
        <v>1320.0642</v>
      </c>
      <c r="AG220" s="28">
        <f t="shared" si="98"/>
        <v>730.6810999999999</v>
      </c>
      <c r="AH220" s="28">
        <f t="shared" si="98"/>
        <v>0</v>
      </c>
      <c r="AJ220" s="28">
        <f t="shared" si="81"/>
        <v>0</v>
      </c>
      <c r="AK220" s="28">
        <f t="shared" si="81"/>
        <v>0</v>
      </c>
      <c r="AL220" s="28">
        <f t="shared" si="81"/>
        <v>0</v>
      </c>
      <c r="AN220" s="28">
        <f t="shared" si="93"/>
        <v>1320.0642</v>
      </c>
      <c r="AO220" s="28">
        <f t="shared" si="93"/>
        <v>730.6810999999999</v>
      </c>
      <c r="AP220" s="28">
        <f t="shared" si="93"/>
        <v>0</v>
      </c>
      <c r="AR220" s="31"/>
      <c r="AS220" s="31"/>
      <c r="AT220" s="31"/>
      <c r="AV220" s="31"/>
      <c r="AW220" s="31"/>
      <c r="AX220" s="31"/>
      <c r="AZ220" s="32">
        <f t="shared" si="100"/>
        <v>0</v>
      </c>
      <c r="BA220" s="32">
        <f t="shared" si="100"/>
        <v>0</v>
      </c>
      <c r="BB220" s="32">
        <f t="shared" si="100"/>
        <v>0</v>
      </c>
      <c r="BD220" s="32">
        <f t="shared" ref="BD220:BF233" si="101">IF(BP220=0,0,AN220-P220)</f>
        <v>0</v>
      </c>
      <c r="BE220" s="32">
        <f t="shared" si="101"/>
        <v>0</v>
      </c>
      <c r="BF220" s="32">
        <f t="shared" si="101"/>
        <v>0</v>
      </c>
      <c r="BG220" s="33"/>
      <c r="BH220" s="32">
        <f t="shared" si="94"/>
        <v>0</v>
      </c>
      <c r="BI220" s="32">
        <f t="shared" si="94"/>
        <v>0</v>
      </c>
      <c r="BJ220" s="32">
        <f t="shared" si="94"/>
        <v>0</v>
      </c>
      <c r="BL220" s="32">
        <f t="shared" si="95"/>
        <v>0</v>
      </c>
      <c r="BM220" s="32">
        <f t="shared" si="95"/>
        <v>0</v>
      </c>
      <c r="BN220" s="32">
        <f t="shared" si="95"/>
        <v>0</v>
      </c>
      <c r="BP220" s="32">
        <f t="shared" si="96"/>
        <v>0</v>
      </c>
      <c r="BQ220" s="32">
        <f t="shared" si="96"/>
        <v>0</v>
      </c>
      <c r="BR220" s="32">
        <f t="shared" si="96"/>
        <v>0</v>
      </c>
      <c r="BT220" s="32">
        <f t="shared" si="97"/>
        <v>0</v>
      </c>
      <c r="BU220" s="32">
        <f t="shared" si="97"/>
        <v>0</v>
      </c>
      <c r="BV220" s="32">
        <f t="shared" si="97"/>
        <v>0</v>
      </c>
      <c r="BX220" s="3">
        <v>0</v>
      </c>
      <c r="BY220" s="3">
        <v>0</v>
      </c>
      <c r="BZ220" s="3">
        <v>0</v>
      </c>
    </row>
    <row r="221" spans="1:78" x14ac:dyDescent="0.2">
      <c r="A221" s="207"/>
      <c r="B221" s="207"/>
      <c r="C221" s="34" t="s">
        <v>257</v>
      </c>
      <c r="D221" s="27">
        <v>8059</v>
      </c>
      <c r="E221" s="25">
        <v>6857</v>
      </c>
      <c r="F221" s="25">
        <v>6562</v>
      </c>
      <c r="G221" s="26"/>
      <c r="H221" s="25">
        <v>31245</v>
      </c>
      <c r="I221" s="25">
        <v>38929</v>
      </c>
      <c r="J221" s="25">
        <v>30054</v>
      </c>
      <c r="K221" s="26"/>
      <c r="L221" s="28">
        <f t="shared" si="99"/>
        <v>58452.732899999995</v>
      </c>
      <c r="M221" s="28">
        <f t="shared" si="99"/>
        <v>56295.284299999992</v>
      </c>
      <c r="N221" s="28">
        <f t="shared" si="99"/>
        <v>63324.612399999998</v>
      </c>
      <c r="P221" s="28">
        <f t="shared" si="91"/>
        <v>226623.10949999999</v>
      </c>
      <c r="Q221" s="28">
        <f t="shared" si="91"/>
        <v>319603.19709999999</v>
      </c>
      <c r="R221" s="28">
        <f t="shared" si="91"/>
        <v>290027.11080000002</v>
      </c>
      <c r="T221" s="29">
        <v>2859</v>
      </c>
      <c r="U221" s="29">
        <v>1780</v>
      </c>
      <c r="V221" s="29">
        <v>2273</v>
      </c>
      <c r="X221" s="54">
        <v>33686</v>
      </c>
      <c r="Y221" s="54">
        <v>38298</v>
      </c>
      <c r="Z221" s="54">
        <v>36859</v>
      </c>
      <c r="AB221" s="28">
        <f t="shared" si="92"/>
        <v>20736.6129</v>
      </c>
      <c r="AC221" s="28">
        <f t="shared" si="92"/>
        <v>14613.621999999999</v>
      </c>
      <c r="AD221" s="28">
        <f t="shared" si="92"/>
        <v>21934.904599999998</v>
      </c>
      <c r="AF221" s="28">
        <f t="shared" si="98"/>
        <v>244327.92660000001</v>
      </c>
      <c r="AG221" s="28">
        <f t="shared" si="98"/>
        <v>314422.75019999995</v>
      </c>
      <c r="AH221" s="28">
        <f t="shared" si="98"/>
        <v>355696.7218</v>
      </c>
      <c r="AJ221" s="28">
        <f t="shared" si="81"/>
        <v>55669.269428571424</v>
      </c>
      <c r="AK221" s="28">
        <f t="shared" si="81"/>
        <v>53614.556476190468</v>
      </c>
      <c r="AL221" s="28">
        <f t="shared" si="81"/>
        <v>60309.154666666662</v>
      </c>
      <c r="AN221" s="28">
        <f t="shared" si="93"/>
        <v>244327.92660000001</v>
      </c>
      <c r="AO221" s="28">
        <f t="shared" si="93"/>
        <v>314422.75019999995</v>
      </c>
      <c r="AP221" s="28">
        <f t="shared" si="93"/>
        <v>355696.7218</v>
      </c>
      <c r="AR221" s="31"/>
      <c r="AS221" s="31"/>
      <c r="AT221" s="31"/>
      <c r="AV221" s="31"/>
      <c r="AW221" s="31"/>
      <c r="AX221" s="31"/>
      <c r="AZ221" s="32">
        <f t="shared" si="100"/>
        <v>-34932.656528571424</v>
      </c>
      <c r="BA221" s="32">
        <f t="shared" si="100"/>
        <v>-39000.934476190465</v>
      </c>
      <c r="BB221" s="32">
        <f t="shared" si="100"/>
        <v>-38374.25006666666</v>
      </c>
      <c r="BD221" s="32">
        <f t="shared" si="101"/>
        <v>17704.817100000015</v>
      </c>
      <c r="BE221" s="32">
        <f t="shared" si="101"/>
        <v>-5180.446900000039</v>
      </c>
      <c r="BF221" s="32">
        <f t="shared" si="101"/>
        <v>65669.610999999975</v>
      </c>
      <c r="BG221" s="33"/>
      <c r="BH221" s="32">
        <f t="shared" si="94"/>
        <v>-17227.839428571409</v>
      </c>
      <c r="BI221" s="32">
        <f t="shared" si="94"/>
        <v>-44181.381376190504</v>
      </c>
      <c r="BJ221" s="32">
        <f t="shared" si="94"/>
        <v>27295.360933333315</v>
      </c>
      <c r="BL221" s="32">
        <f t="shared" si="95"/>
        <v>-37716.119999999995</v>
      </c>
      <c r="BM221" s="32">
        <f t="shared" si="95"/>
        <v>-41681.662299999996</v>
      </c>
      <c r="BN221" s="32">
        <f t="shared" si="95"/>
        <v>-41389.707800000004</v>
      </c>
      <c r="BP221" s="32">
        <f t="shared" si="96"/>
        <v>17704.817100000015</v>
      </c>
      <c r="BQ221" s="32">
        <f t="shared" si="96"/>
        <v>-5180.446900000039</v>
      </c>
      <c r="BR221" s="32">
        <f t="shared" si="96"/>
        <v>65669.610999999975</v>
      </c>
      <c r="BT221" s="32">
        <f t="shared" si="97"/>
        <v>-20011.302899999981</v>
      </c>
      <c r="BU221" s="32">
        <f t="shared" si="97"/>
        <v>-46862.109200000035</v>
      </c>
      <c r="BV221" s="32">
        <f t="shared" si="97"/>
        <v>24279.903199999972</v>
      </c>
      <c r="BX221" s="3">
        <v>0</v>
      </c>
      <c r="BY221" s="3">
        <v>0</v>
      </c>
      <c r="BZ221" s="3">
        <v>0</v>
      </c>
    </row>
    <row r="222" spans="1:78" x14ac:dyDescent="0.2">
      <c r="A222" s="207"/>
      <c r="B222" s="207"/>
      <c r="C222" s="34" t="s">
        <v>258</v>
      </c>
      <c r="D222" s="25">
        <v>99070</v>
      </c>
      <c r="E222" s="25">
        <v>110263</v>
      </c>
      <c r="F222" s="25">
        <v>124456</v>
      </c>
      <c r="G222" s="26"/>
      <c r="H222" s="25">
        <v>174931</v>
      </c>
      <c r="I222" s="25">
        <v>201021</v>
      </c>
      <c r="J222" s="25">
        <v>209846</v>
      </c>
      <c r="K222" s="26"/>
      <c r="L222" s="28">
        <f t="shared" si="99"/>
        <v>718564.61699999997</v>
      </c>
      <c r="M222" s="28">
        <f t="shared" si="99"/>
        <v>905248.20369999995</v>
      </c>
      <c r="N222" s="28">
        <f t="shared" si="99"/>
        <v>1201025.2912000001</v>
      </c>
      <c r="P222" s="28">
        <f t="shared" si="91"/>
        <v>1268792.0360999999</v>
      </c>
      <c r="Q222" s="28">
        <f t="shared" si="91"/>
        <v>1650362.3078999999</v>
      </c>
      <c r="R222" s="28">
        <f t="shared" si="91"/>
        <v>2025055.8692000001</v>
      </c>
      <c r="T222" s="29">
        <v>78141</v>
      </c>
      <c r="U222" s="29">
        <v>91358</v>
      </c>
      <c r="V222" s="29">
        <v>101318</v>
      </c>
      <c r="X222" s="54">
        <v>195686</v>
      </c>
      <c r="Y222" s="54">
        <v>189870</v>
      </c>
      <c r="Z222" s="54">
        <v>179245</v>
      </c>
      <c r="AB222" s="28">
        <f t="shared" si="92"/>
        <v>566764.48710000003</v>
      </c>
      <c r="AC222" s="28">
        <f t="shared" si="92"/>
        <v>750040.04419999989</v>
      </c>
      <c r="AD222" s="28">
        <f t="shared" si="92"/>
        <v>977738.96360000002</v>
      </c>
      <c r="AF222" s="28">
        <f t="shared" si="98"/>
        <v>1419330.1266000001</v>
      </c>
      <c r="AG222" s="28">
        <f t="shared" si="98"/>
        <v>1558813.7129999998</v>
      </c>
      <c r="AH222" s="28">
        <f t="shared" si="98"/>
        <v>1729750.0989999999</v>
      </c>
      <c r="AJ222" s="28">
        <f t="shared" si="81"/>
        <v>684347.25428571424</v>
      </c>
      <c r="AK222" s="28">
        <f t="shared" si="81"/>
        <v>862141.14638095233</v>
      </c>
      <c r="AL222" s="28">
        <f t="shared" si="81"/>
        <v>1143833.6106666666</v>
      </c>
      <c r="AN222" s="28">
        <f t="shared" si="93"/>
        <v>1419330.1266000001</v>
      </c>
      <c r="AO222" s="28">
        <f t="shared" si="93"/>
        <v>1558813.7129999998</v>
      </c>
      <c r="AP222" s="28">
        <f t="shared" si="93"/>
        <v>1729750.0989999999</v>
      </c>
      <c r="AR222" s="31"/>
      <c r="AS222" s="31"/>
      <c r="AT222" s="31"/>
      <c r="AV222" s="31"/>
      <c r="AW222" s="31"/>
      <c r="AX222" s="31"/>
      <c r="AZ222" s="32">
        <f t="shared" si="100"/>
        <v>-117582.76718571421</v>
      </c>
      <c r="BA222" s="32">
        <f t="shared" si="100"/>
        <v>-112101.10218095244</v>
      </c>
      <c r="BB222" s="32">
        <f t="shared" si="100"/>
        <v>-166094.64706666663</v>
      </c>
      <c r="BD222" s="32">
        <f t="shared" si="101"/>
        <v>150538.09050000017</v>
      </c>
      <c r="BE222" s="32">
        <f t="shared" si="101"/>
        <v>-91548.594900000142</v>
      </c>
      <c r="BF222" s="32">
        <f t="shared" si="101"/>
        <v>-295305.77020000014</v>
      </c>
      <c r="BG222" s="33"/>
      <c r="BH222" s="32">
        <f t="shared" si="94"/>
        <v>32955.323314285954</v>
      </c>
      <c r="BI222" s="32">
        <f t="shared" si="94"/>
        <v>-203649.69708095258</v>
      </c>
      <c r="BJ222" s="32">
        <f t="shared" si="94"/>
        <v>-461400.41726666677</v>
      </c>
      <c r="BL222" s="32">
        <f t="shared" si="95"/>
        <v>-151800.12989999994</v>
      </c>
      <c r="BM222" s="32">
        <f t="shared" si="95"/>
        <v>-155208.15950000007</v>
      </c>
      <c r="BN222" s="32">
        <f t="shared" si="95"/>
        <v>-223286.32760000008</v>
      </c>
      <c r="BP222" s="32">
        <f t="shared" si="96"/>
        <v>150538.09050000017</v>
      </c>
      <c r="BQ222" s="32">
        <f t="shared" si="96"/>
        <v>-91548.594900000142</v>
      </c>
      <c r="BR222" s="32">
        <f t="shared" si="96"/>
        <v>-295305.77020000014</v>
      </c>
      <c r="BT222" s="32">
        <f t="shared" si="97"/>
        <v>-1262.0393999997759</v>
      </c>
      <c r="BU222" s="32">
        <f t="shared" si="97"/>
        <v>-246756.75440000021</v>
      </c>
      <c r="BV222" s="32">
        <f t="shared" si="97"/>
        <v>-518592.09780000022</v>
      </c>
      <c r="BX222" s="3">
        <v>0</v>
      </c>
      <c r="BY222" s="3">
        <v>0</v>
      </c>
      <c r="BZ222" s="3">
        <v>0</v>
      </c>
    </row>
    <row r="223" spans="1:78" x14ac:dyDescent="0.2">
      <c r="A223" s="207"/>
      <c r="B223" s="207"/>
      <c r="C223" s="34" t="s">
        <v>259</v>
      </c>
      <c r="D223" s="39">
        <v>120</v>
      </c>
      <c r="E223" s="39">
        <v>0</v>
      </c>
      <c r="F223" s="39">
        <v>0</v>
      </c>
      <c r="G223" s="38"/>
      <c r="H223" s="39">
        <v>64</v>
      </c>
      <c r="I223" s="39">
        <v>9</v>
      </c>
      <c r="J223" s="39">
        <v>59</v>
      </c>
      <c r="K223" s="38"/>
      <c r="L223" s="28">
        <f t="shared" si="99"/>
        <v>870.37199999999996</v>
      </c>
      <c r="M223" s="28">
        <f t="shared" si="99"/>
        <v>0</v>
      </c>
      <c r="N223" s="28">
        <f t="shared" si="99"/>
        <v>0</v>
      </c>
      <c r="P223" s="28">
        <f t="shared" si="91"/>
        <v>464.19839999999999</v>
      </c>
      <c r="Q223" s="28">
        <f t="shared" si="91"/>
        <v>73.889099999999999</v>
      </c>
      <c r="R223" s="28">
        <f t="shared" si="91"/>
        <v>569.36180000000002</v>
      </c>
      <c r="T223" s="42">
        <v>120</v>
      </c>
      <c r="U223" s="42">
        <v>0</v>
      </c>
      <c r="V223" s="42">
        <v>0</v>
      </c>
      <c r="X223" s="54">
        <v>64</v>
      </c>
      <c r="Y223" s="54">
        <v>9</v>
      </c>
      <c r="Z223" s="54">
        <v>59</v>
      </c>
      <c r="AB223" s="28">
        <f t="shared" si="92"/>
        <v>870.37199999999996</v>
      </c>
      <c r="AC223" s="28">
        <f t="shared" si="92"/>
        <v>0</v>
      </c>
      <c r="AD223" s="28">
        <f t="shared" si="92"/>
        <v>0</v>
      </c>
      <c r="AF223" s="28">
        <f t="shared" si="98"/>
        <v>464.19839999999999</v>
      </c>
      <c r="AG223" s="28">
        <f t="shared" si="98"/>
        <v>73.889099999999999</v>
      </c>
      <c r="AH223" s="28">
        <f t="shared" si="98"/>
        <v>569.36180000000002</v>
      </c>
      <c r="AJ223" s="28">
        <f t="shared" si="81"/>
        <v>828.92571428571421</v>
      </c>
      <c r="AK223" s="28">
        <f t="shared" si="81"/>
        <v>0</v>
      </c>
      <c r="AL223" s="28">
        <f t="shared" si="81"/>
        <v>0</v>
      </c>
      <c r="AN223" s="28">
        <f t="shared" si="93"/>
        <v>464.19839999999999</v>
      </c>
      <c r="AO223" s="28">
        <f t="shared" si="93"/>
        <v>73.889099999999999</v>
      </c>
      <c r="AP223" s="28">
        <f t="shared" si="93"/>
        <v>569.36180000000002</v>
      </c>
      <c r="AR223" s="31"/>
      <c r="AS223" s="31"/>
      <c r="AT223" s="31"/>
      <c r="AV223" s="31"/>
      <c r="AW223" s="31"/>
      <c r="AX223" s="31"/>
      <c r="AZ223" s="32">
        <f t="shared" si="100"/>
        <v>0</v>
      </c>
      <c r="BA223" s="32">
        <f t="shared" si="100"/>
        <v>0</v>
      </c>
      <c r="BB223" s="32">
        <f t="shared" si="100"/>
        <v>0</v>
      </c>
      <c r="BD223" s="32">
        <f t="shared" si="101"/>
        <v>0</v>
      </c>
      <c r="BE223" s="32">
        <f t="shared" si="101"/>
        <v>0</v>
      </c>
      <c r="BF223" s="32">
        <f t="shared" si="101"/>
        <v>0</v>
      </c>
      <c r="BG223" s="33"/>
      <c r="BH223" s="32">
        <f t="shared" si="94"/>
        <v>0</v>
      </c>
      <c r="BI223" s="32">
        <f t="shared" si="94"/>
        <v>0</v>
      </c>
      <c r="BJ223" s="32">
        <f t="shared" si="94"/>
        <v>0</v>
      </c>
      <c r="BL223" s="32">
        <f t="shared" si="95"/>
        <v>0</v>
      </c>
      <c r="BM223" s="32">
        <f t="shared" si="95"/>
        <v>0</v>
      </c>
      <c r="BN223" s="32">
        <f t="shared" si="95"/>
        <v>0</v>
      </c>
      <c r="BP223" s="32">
        <f t="shared" si="96"/>
        <v>0</v>
      </c>
      <c r="BQ223" s="32">
        <f t="shared" si="96"/>
        <v>0</v>
      </c>
      <c r="BR223" s="32">
        <f t="shared" si="96"/>
        <v>0</v>
      </c>
      <c r="BT223" s="32">
        <f t="shared" si="97"/>
        <v>0</v>
      </c>
      <c r="BU223" s="32">
        <f t="shared" si="97"/>
        <v>0</v>
      </c>
      <c r="BV223" s="32">
        <f t="shared" si="97"/>
        <v>0</v>
      </c>
      <c r="BX223" s="3">
        <v>0</v>
      </c>
      <c r="BY223" s="3">
        <v>0</v>
      </c>
      <c r="BZ223" s="3">
        <v>0</v>
      </c>
    </row>
    <row r="224" spans="1:78" x14ac:dyDescent="0.2">
      <c r="A224" s="207"/>
      <c r="B224" s="207"/>
      <c r="C224" s="34" t="s">
        <v>260</v>
      </c>
      <c r="D224" s="70">
        <v>69</v>
      </c>
      <c r="E224" s="70">
        <v>343</v>
      </c>
      <c r="F224" s="70">
        <v>84</v>
      </c>
      <c r="G224" s="66"/>
      <c r="H224" s="39">
        <v>414</v>
      </c>
      <c r="I224" s="39">
        <v>561</v>
      </c>
      <c r="J224" s="39">
        <v>869</v>
      </c>
      <c r="K224" s="50"/>
      <c r="L224" s="28">
        <f t="shared" si="99"/>
        <v>500.46389999999997</v>
      </c>
      <c r="M224" s="28">
        <f t="shared" si="99"/>
        <v>2815.9956999999999</v>
      </c>
      <c r="N224" s="28">
        <f t="shared" si="99"/>
        <v>810.61680000000001</v>
      </c>
      <c r="P224" s="28">
        <f t="shared" si="91"/>
        <v>3002.7833999999998</v>
      </c>
      <c r="Q224" s="28">
        <f t="shared" si="91"/>
        <v>4605.7538999999997</v>
      </c>
      <c r="R224" s="28">
        <f t="shared" si="91"/>
        <v>8386.023799999999</v>
      </c>
      <c r="T224" s="42">
        <v>69</v>
      </c>
      <c r="U224" s="42">
        <v>343</v>
      </c>
      <c r="V224" s="42">
        <v>84</v>
      </c>
      <c r="X224" s="55">
        <v>414</v>
      </c>
      <c r="Y224" s="55">
        <v>561</v>
      </c>
      <c r="Z224" s="55">
        <v>869</v>
      </c>
      <c r="AB224" s="28">
        <f t="shared" si="92"/>
        <v>500.46389999999997</v>
      </c>
      <c r="AC224" s="28">
        <f t="shared" si="92"/>
        <v>2815.9956999999999</v>
      </c>
      <c r="AD224" s="28">
        <f t="shared" si="92"/>
        <v>810.61680000000001</v>
      </c>
      <c r="AF224" s="28">
        <f t="shared" si="98"/>
        <v>3002.7833999999998</v>
      </c>
      <c r="AG224" s="28">
        <f t="shared" si="98"/>
        <v>4605.7538999999997</v>
      </c>
      <c r="AH224" s="28">
        <f t="shared" si="98"/>
        <v>8386.023799999999</v>
      </c>
      <c r="AJ224" s="28">
        <f t="shared" si="81"/>
        <v>476.63228571428567</v>
      </c>
      <c r="AK224" s="28">
        <f t="shared" si="81"/>
        <v>2681.9006666666664</v>
      </c>
      <c r="AL224" s="28">
        <f t="shared" si="81"/>
        <v>772.01599999999996</v>
      </c>
      <c r="AN224" s="28">
        <f t="shared" si="93"/>
        <v>3002.7833999999998</v>
      </c>
      <c r="AO224" s="28">
        <f t="shared" si="93"/>
        <v>4605.7538999999997</v>
      </c>
      <c r="AP224" s="28">
        <f t="shared" si="93"/>
        <v>8386.023799999999</v>
      </c>
      <c r="AR224" s="31"/>
      <c r="AS224" s="31"/>
      <c r="AT224" s="31"/>
      <c r="AV224" s="31"/>
      <c r="AW224" s="31"/>
      <c r="AX224" s="31"/>
      <c r="AZ224" s="32">
        <f t="shared" si="100"/>
        <v>0</v>
      </c>
      <c r="BA224" s="32">
        <f t="shared" si="100"/>
        <v>0</v>
      </c>
      <c r="BB224" s="32">
        <f t="shared" si="100"/>
        <v>0</v>
      </c>
      <c r="BD224" s="32">
        <f t="shared" si="101"/>
        <v>0</v>
      </c>
      <c r="BE224" s="32">
        <f t="shared" si="101"/>
        <v>0</v>
      </c>
      <c r="BF224" s="32">
        <f t="shared" si="101"/>
        <v>0</v>
      </c>
      <c r="BG224" s="33"/>
      <c r="BH224" s="32">
        <f t="shared" si="94"/>
        <v>0</v>
      </c>
      <c r="BI224" s="32">
        <f t="shared" si="94"/>
        <v>0</v>
      </c>
      <c r="BJ224" s="32">
        <f t="shared" si="94"/>
        <v>0</v>
      </c>
      <c r="BL224" s="32">
        <f t="shared" si="95"/>
        <v>0</v>
      </c>
      <c r="BM224" s="32">
        <f t="shared" si="95"/>
        <v>0</v>
      </c>
      <c r="BN224" s="32">
        <f t="shared" si="95"/>
        <v>0</v>
      </c>
      <c r="BP224" s="32">
        <f t="shared" si="96"/>
        <v>0</v>
      </c>
      <c r="BQ224" s="32">
        <f t="shared" si="96"/>
        <v>0</v>
      </c>
      <c r="BR224" s="32">
        <f t="shared" si="96"/>
        <v>0</v>
      </c>
      <c r="BT224" s="32">
        <f t="shared" si="97"/>
        <v>0</v>
      </c>
      <c r="BU224" s="32">
        <f t="shared" si="97"/>
        <v>0</v>
      </c>
      <c r="BV224" s="32">
        <f t="shared" si="97"/>
        <v>0</v>
      </c>
      <c r="BX224" s="3">
        <v>0</v>
      </c>
      <c r="BY224" s="3">
        <v>0</v>
      </c>
      <c r="BZ224" s="3">
        <v>0</v>
      </c>
    </row>
    <row r="225" spans="1:78" x14ac:dyDescent="0.2">
      <c r="A225" s="207"/>
      <c r="B225" s="207"/>
      <c r="C225" s="34" t="s">
        <v>261</v>
      </c>
      <c r="D225" s="35">
        <v>-9999999</v>
      </c>
      <c r="E225" s="27">
        <v>0</v>
      </c>
      <c r="F225" s="35">
        <v>-9999999</v>
      </c>
      <c r="G225" s="26"/>
      <c r="H225" s="35">
        <v>-9999999</v>
      </c>
      <c r="I225" s="27">
        <v>0</v>
      </c>
      <c r="J225" s="35">
        <v>-9999999</v>
      </c>
      <c r="K225" s="26"/>
      <c r="L225" s="28">
        <f>+AB225</f>
        <v>29.0124</v>
      </c>
      <c r="M225" s="28">
        <f>+E225*M$5</f>
        <v>0</v>
      </c>
      <c r="N225" s="28">
        <f t="shared" ref="N225:N231" si="102">+AD225</f>
        <v>0</v>
      </c>
      <c r="P225" s="28">
        <f>+AF225</f>
        <v>7.2530999999999999</v>
      </c>
      <c r="Q225" s="28">
        <f t="shared" si="91"/>
        <v>0</v>
      </c>
      <c r="R225" s="28">
        <f t="shared" ref="R225:R231" si="103">+AH225</f>
        <v>0</v>
      </c>
      <c r="T225" s="42">
        <v>4</v>
      </c>
      <c r="U225" s="42">
        <v>0</v>
      </c>
      <c r="V225" s="42">
        <v>0</v>
      </c>
      <c r="X225" s="55">
        <v>1</v>
      </c>
      <c r="Y225" s="55">
        <v>0</v>
      </c>
      <c r="Z225" s="55">
        <v>0</v>
      </c>
      <c r="AB225" s="28">
        <f t="shared" si="92"/>
        <v>29.0124</v>
      </c>
      <c r="AC225" s="28">
        <f t="shared" si="92"/>
        <v>0</v>
      </c>
      <c r="AD225" s="28">
        <f t="shared" si="92"/>
        <v>0</v>
      </c>
      <c r="AF225" s="28">
        <f t="shared" si="98"/>
        <v>7.2530999999999999</v>
      </c>
      <c r="AG225" s="28">
        <f t="shared" si="98"/>
        <v>0</v>
      </c>
      <c r="AH225" s="28">
        <f t="shared" si="98"/>
        <v>0</v>
      </c>
      <c r="AJ225" s="28">
        <f t="shared" si="81"/>
        <v>27.630857142857142</v>
      </c>
      <c r="AK225" s="28">
        <f t="shared" si="81"/>
        <v>0</v>
      </c>
      <c r="AL225" s="28">
        <f t="shared" si="81"/>
        <v>0</v>
      </c>
      <c r="AN225" s="28">
        <f t="shared" si="93"/>
        <v>7.2530999999999999</v>
      </c>
      <c r="AO225" s="28">
        <f t="shared" si="93"/>
        <v>0</v>
      </c>
      <c r="AP225" s="28">
        <f t="shared" si="93"/>
        <v>0</v>
      </c>
      <c r="AR225" s="31"/>
      <c r="AS225" s="31"/>
      <c r="AT225" s="31"/>
      <c r="AV225" s="31"/>
      <c r="AW225" s="31"/>
      <c r="AX225" s="31"/>
      <c r="AZ225" s="32">
        <f t="shared" si="100"/>
        <v>0</v>
      </c>
      <c r="BA225" s="32">
        <f t="shared" si="100"/>
        <v>0</v>
      </c>
      <c r="BB225" s="32">
        <f t="shared" si="100"/>
        <v>0</v>
      </c>
      <c r="BD225" s="32">
        <f t="shared" si="101"/>
        <v>0</v>
      </c>
      <c r="BE225" s="32">
        <f t="shared" si="101"/>
        <v>0</v>
      </c>
      <c r="BF225" s="32">
        <f t="shared" si="101"/>
        <v>0</v>
      </c>
      <c r="BG225" s="33"/>
      <c r="BH225" s="32">
        <f t="shared" si="94"/>
        <v>0</v>
      </c>
      <c r="BI225" s="32">
        <f t="shared" si="94"/>
        <v>0</v>
      </c>
      <c r="BJ225" s="32">
        <f t="shared" si="94"/>
        <v>0</v>
      </c>
      <c r="BL225" s="32">
        <f t="shared" si="95"/>
        <v>0</v>
      </c>
      <c r="BM225" s="32">
        <f t="shared" si="95"/>
        <v>0</v>
      </c>
      <c r="BN225" s="32">
        <f t="shared" si="95"/>
        <v>0</v>
      </c>
      <c r="BP225" s="32">
        <f t="shared" si="96"/>
        <v>0</v>
      </c>
      <c r="BQ225" s="32">
        <f t="shared" si="96"/>
        <v>0</v>
      </c>
      <c r="BR225" s="32">
        <f t="shared" si="96"/>
        <v>0</v>
      </c>
      <c r="BT225" s="32">
        <f t="shared" si="97"/>
        <v>0</v>
      </c>
      <c r="BU225" s="32">
        <f t="shared" si="97"/>
        <v>0</v>
      </c>
      <c r="BV225" s="32">
        <f t="shared" si="97"/>
        <v>0</v>
      </c>
      <c r="BX225" s="3">
        <v>0</v>
      </c>
      <c r="BY225" s="3">
        <v>1</v>
      </c>
      <c r="BZ225" s="3">
        <v>0</v>
      </c>
    </row>
    <row r="226" spans="1:78" x14ac:dyDescent="0.2">
      <c r="A226" s="207"/>
      <c r="B226" s="207"/>
      <c r="C226" s="34" t="s">
        <v>262</v>
      </c>
      <c r="D226" s="25">
        <v>34936</v>
      </c>
      <c r="E226" s="25">
        <v>4655</v>
      </c>
      <c r="F226" s="35">
        <v>-9999999</v>
      </c>
      <c r="G226" s="26"/>
      <c r="H226" s="27">
        <v>321</v>
      </c>
      <c r="I226" s="27">
        <v>48</v>
      </c>
      <c r="J226" s="35">
        <v>-9999999</v>
      </c>
      <c r="K226" s="26"/>
      <c r="L226" s="28">
        <f>+D226*L$5</f>
        <v>253394.30160000001</v>
      </c>
      <c r="M226" s="28">
        <f>+E226*M$5</f>
        <v>38217.084499999997</v>
      </c>
      <c r="N226" s="28">
        <f t="shared" si="102"/>
        <v>205877.36679999999</v>
      </c>
      <c r="P226" s="28">
        <f t="shared" si="91"/>
        <v>2328.2451000000001</v>
      </c>
      <c r="Q226" s="28">
        <f t="shared" si="91"/>
        <v>394.0752</v>
      </c>
      <c r="R226" s="28">
        <f t="shared" si="103"/>
        <v>521.11080000000004</v>
      </c>
      <c r="T226" s="29">
        <v>6712</v>
      </c>
      <c r="U226" s="29">
        <v>27872</v>
      </c>
      <c r="V226" s="29">
        <v>21334</v>
      </c>
      <c r="X226" s="54">
        <v>501</v>
      </c>
      <c r="Y226" s="54">
        <v>311</v>
      </c>
      <c r="Z226" s="54">
        <v>54</v>
      </c>
      <c r="AB226" s="28">
        <f t="shared" si="92"/>
        <v>48682.807199999996</v>
      </c>
      <c r="AC226" s="28">
        <f t="shared" si="92"/>
        <v>228826.33279999997</v>
      </c>
      <c r="AD226" s="28">
        <f t="shared" si="92"/>
        <v>205877.36679999999</v>
      </c>
      <c r="AF226" s="28">
        <f t="shared" si="98"/>
        <v>3633.8031000000001</v>
      </c>
      <c r="AG226" s="28">
        <f t="shared" si="98"/>
        <v>2553.2788999999998</v>
      </c>
      <c r="AH226" s="28">
        <f t="shared" si="98"/>
        <v>521.11080000000004</v>
      </c>
      <c r="AJ226" s="28">
        <f t="shared" si="81"/>
        <v>241327.90628571427</v>
      </c>
      <c r="AK226" s="28">
        <f t="shared" si="81"/>
        <v>36397.223333333328</v>
      </c>
      <c r="AL226" s="28">
        <f t="shared" si="81"/>
        <v>196073.68266666666</v>
      </c>
      <c r="AN226" s="28">
        <f t="shared" si="93"/>
        <v>3633.8031000000001</v>
      </c>
      <c r="AO226" s="28">
        <f t="shared" si="93"/>
        <v>2553.2788999999998</v>
      </c>
      <c r="AP226" s="28">
        <f t="shared" si="93"/>
        <v>521.11080000000004</v>
      </c>
      <c r="AR226" s="31"/>
      <c r="AS226" s="31"/>
      <c r="AT226" s="31"/>
      <c r="AV226" s="31"/>
      <c r="AW226" s="31"/>
      <c r="AX226" s="31"/>
      <c r="AZ226" s="32">
        <f t="shared" si="100"/>
        <v>-192645.09908571426</v>
      </c>
      <c r="BA226" s="32">
        <f t="shared" si="100"/>
        <v>192429.10946666665</v>
      </c>
      <c r="BB226" s="32">
        <f t="shared" si="100"/>
        <v>0</v>
      </c>
      <c r="BD226" s="32">
        <f t="shared" si="101"/>
        <v>1305.558</v>
      </c>
      <c r="BE226" s="32">
        <f t="shared" si="101"/>
        <v>2159.2037</v>
      </c>
      <c r="BF226" s="32">
        <f t="shared" si="101"/>
        <v>0</v>
      </c>
      <c r="BG226" s="33"/>
      <c r="BH226" s="32">
        <f t="shared" si="94"/>
        <v>-191339.54108571427</v>
      </c>
      <c r="BI226" s="32">
        <f t="shared" si="94"/>
        <v>194588.31316666666</v>
      </c>
      <c r="BJ226" s="32">
        <f t="shared" si="94"/>
        <v>0</v>
      </c>
      <c r="BL226" s="32">
        <f t="shared" si="95"/>
        <v>-204711.49440000003</v>
      </c>
      <c r="BM226" s="32">
        <f t="shared" si="95"/>
        <v>190609.24829999998</v>
      </c>
      <c r="BN226" s="32">
        <f t="shared" si="95"/>
        <v>0</v>
      </c>
      <c r="BP226" s="32">
        <f t="shared" si="96"/>
        <v>1305.558</v>
      </c>
      <c r="BQ226" s="32">
        <f t="shared" si="96"/>
        <v>2159.2037</v>
      </c>
      <c r="BR226" s="32">
        <f t="shared" si="96"/>
        <v>0</v>
      </c>
      <c r="BT226" s="32">
        <f t="shared" si="97"/>
        <v>-203405.93640000004</v>
      </c>
      <c r="BU226" s="32">
        <f t="shared" si="97"/>
        <v>192768.45199999999</v>
      </c>
      <c r="BV226" s="32">
        <f t="shared" si="97"/>
        <v>0</v>
      </c>
      <c r="BX226" s="3">
        <v>0</v>
      </c>
      <c r="BY226" s="3">
        <v>0</v>
      </c>
      <c r="BZ226" s="3">
        <v>0</v>
      </c>
    </row>
    <row r="227" spans="1:78" x14ac:dyDescent="0.2">
      <c r="A227" s="207"/>
      <c r="B227" s="207"/>
      <c r="C227" s="34" t="s">
        <v>263</v>
      </c>
      <c r="D227" s="27">
        <v>443</v>
      </c>
      <c r="E227" s="35">
        <v>-9999999</v>
      </c>
      <c r="F227" s="35">
        <v>-9999999</v>
      </c>
      <c r="G227" s="26"/>
      <c r="H227" s="27">
        <v>23</v>
      </c>
      <c r="I227" s="35">
        <v>-9999999</v>
      </c>
      <c r="J227" s="35">
        <v>-9999999</v>
      </c>
      <c r="K227" s="26"/>
      <c r="L227" s="28">
        <f>+D227*L$5</f>
        <v>3213.1232999999997</v>
      </c>
      <c r="M227" s="28">
        <f>+AC227</f>
        <v>3341.4292999999998</v>
      </c>
      <c r="N227" s="28">
        <f t="shared" si="102"/>
        <v>3097.7141999999999</v>
      </c>
      <c r="P227" s="28">
        <f t="shared" si="91"/>
        <v>166.82130000000001</v>
      </c>
      <c r="Q227" s="28">
        <f>+AG227</f>
        <v>2807.7857999999997</v>
      </c>
      <c r="R227" s="28">
        <f t="shared" si="103"/>
        <v>115.80240000000001</v>
      </c>
      <c r="T227" s="29">
        <v>2301</v>
      </c>
      <c r="U227" s="29">
        <v>407</v>
      </c>
      <c r="V227" s="29">
        <v>321</v>
      </c>
      <c r="X227" s="54">
        <v>7</v>
      </c>
      <c r="Y227" s="54">
        <v>342</v>
      </c>
      <c r="Z227" s="54">
        <v>12</v>
      </c>
      <c r="AB227" s="28">
        <f t="shared" si="92"/>
        <v>16689.383099999999</v>
      </c>
      <c r="AC227" s="28">
        <f t="shared" si="92"/>
        <v>3341.4292999999998</v>
      </c>
      <c r="AD227" s="28">
        <f t="shared" si="92"/>
        <v>3097.7141999999999</v>
      </c>
      <c r="AF227" s="28">
        <f t="shared" si="98"/>
        <v>50.771699999999996</v>
      </c>
      <c r="AG227" s="28">
        <f t="shared" si="98"/>
        <v>2807.7857999999997</v>
      </c>
      <c r="AH227" s="28">
        <f t="shared" si="98"/>
        <v>115.80240000000001</v>
      </c>
      <c r="AJ227" s="28">
        <f t="shared" si="81"/>
        <v>3060.1174285714283</v>
      </c>
      <c r="AK227" s="28">
        <f t="shared" si="81"/>
        <v>3182.3136190476189</v>
      </c>
      <c r="AL227" s="28">
        <f t="shared" si="81"/>
        <v>2950.2039999999997</v>
      </c>
      <c r="AN227" s="28">
        <f t="shared" si="93"/>
        <v>50.771699999999996</v>
      </c>
      <c r="AO227" s="28">
        <f t="shared" si="93"/>
        <v>2807.7857999999997</v>
      </c>
      <c r="AP227" s="28">
        <f t="shared" si="93"/>
        <v>115.80240000000001</v>
      </c>
      <c r="AR227" s="31"/>
      <c r="AS227" s="31"/>
      <c r="AT227" s="31"/>
      <c r="AV227" s="31"/>
      <c r="AW227" s="31"/>
      <c r="AX227" s="31"/>
      <c r="AZ227" s="32">
        <f t="shared" si="100"/>
        <v>13629.265671428571</v>
      </c>
      <c r="BA227" s="32">
        <f t="shared" si="100"/>
        <v>0</v>
      </c>
      <c r="BB227" s="32">
        <f t="shared" si="100"/>
        <v>0</v>
      </c>
      <c r="BD227" s="32">
        <f t="shared" si="101"/>
        <v>-116.04960000000001</v>
      </c>
      <c r="BE227" s="32">
        <f t="shared" si="101"/>
        <v>0</v>
      </c>
      <c r="BF227" s="32">
        <f t="shared" si="101"/>
        <v>0</v>
      </c>
      <c r="BG227" s="33"/>
      <c r="BH227" s="32">
        <f t="shared" si="94"/>
        <v>13513.216071428571</v>
      </c>
      <c r="BI227" s="32">
        <f t="shared" si="94"/>
        <v>0</v>
      </c>
      <c r="BJ227" s="32">
        <f t="shared" si="94"/>
        <v>0</v>
      </c>
      <c r="BL227" s="32">
        <f t="shared" si="95"/>
        <v>13476.2598</v>
      </c>
      <c r="BM227" s="32">
        <f t="shared" si="95"/>
        <v>0</v>
      </c>
      <c r="BN227" s="32">
        <f t="shared" si="95"/>
        <v>0</v>
      </c>
      <c r="BP227" s="32">
        <f t="shared" si="96"/>
        <v>-116.04960000000001</v>
      </c>
      <c r="BQ227" s="32">
        <f t="shared" si="96"/>
        <v>0</v>
      </c>
      <c r="BR227" s="32">
        <f t="shared" si="96"/>
        <v>0</v>
      </c>
      <c r="BT227" s="32">
        <f t="shared" si="97"/>
        <v>13360.2102</v>
      </c>
      <c r="BU227" s="32">
        <f t="shared" si="97"/>
        <v>0</v>
      </c>
      <c r="BV227" s="32">
        <f t="shared" si="97"/>
        <v>0</v>
      </c>
      <c r="BX227" s="3">
        <v>0</v>
      </c>
      <c r="BY227" s="3">
        <v>0</v>
      </c>
      <c r="BZ227" s="3">
        <v>0</v>
      </c>
    </row>
    <row r="228" spans="1:78" x14ac:dyDescent="0.2">
      <c r="A228" s="207"/>
      <c r="B228" s="207"/>
      <c r="C228" s="34" t="s">
        <v>264</v>
      </c>
      <c r="D228" s="35">
        <v>-9999999</v>
      </c>
      <c r="E228" s="35">
        <v>-9999999</v>
      </c>
      <c r="F228" s="35">
        <v>-9999999</v>
      </c>
      <c r="G228" s="26"/>
      <c r="H228" s="35">
        <v>-9999999</v>
      </c>
      <c r="I228" s="35">
        <v>-9999999</v>
      </c>
      <c r="J228" s="35">
        <v>-9999999</v>
      </c>
      <c r="K228" s="26"/>
      <c r="L228" s="28">
        <f>+AB228</f>
        <v>5976.5544</v>
      </c>
      <c r="M228" s="28">
        <f>+AC228</f>
        <v>11042.315499999999</v>
      </c>
      <c r="N228" s="28">
        <f t="shared" si="102"/>
        <v>0</v>
      </c>
      <c r="P228" s="28">
        <f>+AF228</f>
        <v>718.05690000000004</v>
      </c>
      <c r="Q228" s="28">
        <f>+AG228</f>
        <v>65.679199999999994</v>
      </c>
      <c r="R228" s="28">
        <f t="shared" si="103"/>
        <v>19.3004</v>
      </c>
      <c r="T228" s="29">
        <v>824</v>
      </c>
      <c r="U228" s="29">
        <v>1345</v>
      </c>
      <c r="V228" s="29">
        <v>0</v>
      </c>
      <c r="X228" s="55">
        <v>99</v>
      </c>
      <c r="Y228" s="55">
        <v>8</v>
      </c>
      <c r="Z228" s="55">
        <v>2</v>
      </c>
      <c r="AB228" s="28">
        <f t="shared" si="92"/>
        <v>5976.5544</v>
      </c>
      <c r="AC228" s="28">
        <f t="shared" si="92"/>
        <v>11042.315499999999</v>
      </c>
      <c r="AD228" s="28">
        <f t="shared" si="92"/>
        <v>0</v>
      </c>
      <c r="AF228" s="28">
        <f t="shared" si="98"/>
        <v>718.05690000000004</v>
      </c>
      <c r="AG228" s="28">
        <f t="shared" si="98"/>
        <v>65.679199999999994</v>
      </c>
      <c r="AH228" s="28">
        <f t="shared" si="98"/>
        <v>19.3004</v>
      </c>
      <c r="AJ228" s="28">
        <f t="shared" si="81"/>
        <v>5691.9565714285709</v>
      </c>
      <c r="AK228" s="28">
        <f t="shared" si="81"/>
        <v>10516.490952380951</v>
      </c>
      <c r="AL228" s="28">
        <f t="shared" si="81"/>
        <v>0</v>
      </c>
      <c r="AN228" s="28">
        <f t="shared" si="93"/>
        <v>718.05690000000004</v>
      </c>
      <c r="AO228" s="28">
        <f t="shared" si="93"/>
        <v>65.679199999999994</v>
      </c>
      <c r="AP228" s="28">
        <f t="shared" si="93"/>
        <v>19.3004</v>
      </c>
      <c r="AR228" s="31"/>
      <c r="AS228" s="31"/>
      <c r="AT228" s="31"/>
      <c r="AV228" s="31"/>
      <c r="AW228" s="31"/>
      <c r="AX228" s="31"/>
      <c r="AZ228" s="32">
        <f t="shared" si="100"/>
        <v>0</v>
      </c>
      <c r="BA228" s="32">
        <f t="shared" si="100"/>
        <v>0</v>
      </c>
      <c r="BB228" s="32">
        <f t="shared" si="100"/>
        <v>0</v>
      </c>
      <c r="BD228" s="32">
        <f t="shared" si="101"/>
        <v>0</v>
      </c>
      <c r="BE228" s="32">
        <f t="shared" si="101"/>
        <v>0</v>
      </c>
      <c r="BF228" s="32">
        <f t="shared" si="101"/>
        <v>0</v>
      </c>
      <c r="BG228" s="33"/>
      <c r="BH228" s="32">
        <f t="shared" si="94"/>
        <v>0</v>
      </c>
      <c r="BI228" s="32">
        <f t="shared" si="94"/>
        <v>0</v>
      </c>
      <c r="BJ228" s="32">
        <f t="shared" si="94"/>
        <v>0</v>
      </c>
      <c r="BL228" s="32">
        <f t="shared" si="95"/>
        <v>0</v>
      </c>
      <c r="BM228" s="32">
        <f t="shared" si="95"/>
        <v>0</v>
      </c>
      <c r="BN228" s="32">
        <f t="shared" si="95"/>
        <v>0</v>
      </c>
      <c r="BP228" s="32">
        <f t="shared" si="96"/>
        <v>0</v>
      </c>
      <c r="BQ228" s="32">
        <f t="shared" si="96"/>
        <v>0</v>
      </c>
      <c r="BR228" s="32">
        <f t="shared" si="96"/>
        <v>0</v>
      </c>
      <c r="BT228" s="32">
        <f t="shared" si="97"/>
        <v>0</v>
      </c>
      <c r="BU228" s="32">
        <f t="shared" si="97"/>
        <v>0</v>
      </c>
      <c r="BV228" s="32">
        <f t="shared" si="97"/>
        <v>0</v>
      </c>
      <c r="BX228" s="3">
        <v>0</v>
      </c>
      <c r="BY228" s="3">
        <v>0</v>
      </c>
      <c r="BZ228" s="3">
        <v>0</v>
      </c>
    </row>
    <row r="229" spans="1:78" x14ac:dyDescent="0.2">
      <c r="A229" s="207"/>
      <c r="B229" s="207"/>
      <c r="C229" s="34" t="s">
        <v>265</v>
      </c>
      <c r="D229" s="27">
        <v>22</v>
      </c>
      <c r="E229" s="27">
        <v>19</v>
      </c>
      <c r="F229" s="35">
        <v>-9999999</v>
      </c>
      <c r="G229" s="26"/>
      <c r="H229" s="27">
        <v>0</v>
      </c>
      <c r="I229" s="27">
        <v>0</v>
      </c>
      <c r="J229" s="35">
        <v>-9999999</v>
      </c>
      <c r="K229" s="26"/>
      <c r="L229" s="28">
        <f>+D229*L$5</f>
        <v>159.56819999999999</v>
      </c>
      <c r="M229" s="28">
        <f>+E229*M$5</f>
        <v>155.98809999999997</v>
      </c>
      <c r="N229" s="28">
        <f t="shared" si="102"/>
        <v>28.950600000000001</v>
      </c>
      <c r="P229" s="28">
        <f t="shared" si="91"/>
        <v>0</v>
      </c>
      <c r="Q229" s="28">
        <f t="shared" si="91"/>
        <v>0</v>
      </c>
      <c r="R229" s="28">
        <f t="shared" si="103"/>
        <v>173.70359999999999</v>
      </c>
      <c r="T229" s="29">
        <v>22</v>
      </c>
      <c r="U229" s="29">
        <v>154</v>
      </c>
      <c r="V229" s="29">
        <v>3</v>
      </c>
      <c r="X229" s="55">
        <v>2</v>
      </c>
      <c r="Y229" s="55">
        <v>1</v>
      </c>
      <c r="Z229" s="55">
        <v>18</v>
      </c>
      <c r="AB229" s="28">
        <f t="shared" si="92"/>
        <v>159.56819999999999</v>
      </c>
      <c r="AC229" s="28">
        <f t="shared" si="92"/>
        <v>1264.3245999999999</v>
      </c>
      <c r="AD229" s="28">
        <f t="shared" si="92"/>
        <v>28.950600000000001</v>
      </c>
      <c r="AF229" s="28">
        <f t="shared" si="98"/>
        <v>14.5062</v>
      </c>
      <c r="AG229" s="28">
        <f t="shared" si="98"/>
        <v>8.2098999999999993</v>
      </c>
      <c r="AH229" s="28">
        <f t="shared" si="98"/>
        <v>173.70359999999999</v>
      </c>
      <c r="AJ229" s="28">
        <f t="shared" si="81"/>
        <v>151.96971428571428</v>
      </c>
      <c r="AK229" s="28">
        <f t="shared" si="81"/>
        <v>148.56009523809522</v>
      </c>
      <c r="AL229" s="28">
        <f t="shared" si="81"/>
        <v>27.571999999999999</v>
      </c>
      <c r="AN229" s="28">
        <f t="shared" si="93"/>
        <v>14.5062</v>
      </c>
      <c r="AO229" s="28">
        <f t="shared" si="93"/>
        <v>8.2098999999999993</v>
      </c>
      <c r="AP229" s="28">
        <f t="shared" si="93"/>
        <v>173.70359999999999</v>
      </c>
      <c r="AR229" s="31"/>
      <c r="AS229" s="31"/>
      <c r="AT229" s="31"/>
      <c r="AV229" s="31"/>
      <c r="AW229" s="31"/>
      <c r="AX229" s="31"/>
      <c r="AZ229" s="32">
        <f t="shared" si="100"/>
        <v>0</v>
      </c>
      <c r="BA229" s="32">
        <f t="shared" si="100"/>
        <v>1115.7645047619046</v>
      </c>
      <c r="BB229" s="32">
        <f t="shared" si="100"/>
        <v>0</v>
      </c>
      <c r="BD229" s="32">
        <f t="shared" si="101"/>
        <v>14.5062</v>
      </c>
      <c r="BE229" s="32">
        <f t="shared" si="101"/>
        <v>8.2098999999999993</v>
      </c>
      <c r="BF229" s="32">
        <f t="shared" si="101"/>
        <v>0</v>
      </c>
      <c r="BG229" s="33"/>
      <c r="BH229" s="32">
        <f t="shared" si="94"/>
        <v>14.5062</v>
      </c>
      <c r="BI229" s="32">
        <f t="shared" si="94"/>
        <v>1123.9744047619047</v>
      </c>
      <c r="BJ229" s="32">
        <f t="shared" si="94"/>
        <v>0</v>
      </c>
      <c r="BL229" s="32">
        <f t="shared" si="95"/>
        <v>0</v>
      </c>
      <c r="BM229" s="32">
        <f t="shared" si="95"/>
        <v>1108.3364999999999</v>
      </c>
      <c r="BN229" s="32">
        <f t="shared" si="95"/>
        <v>0</v>
      </c>
      <c r="BP229" s="32">
        <f t="shared" si="96"/>
        <v>14.5062</v>
      </c>
      <c r="BQ229" s="32">
        <f t="shared" si="96"/>
        <v>8.2098999999999993</v>
      </c>
      <c r="BR229" s="32">
        <f t="shared" si="96"/>
        <v>0</v>
      </c>
      <c r="BT229" s="32">
        <f t="shared" si="97"/>
        <v>14.5062</v>
      </c>
      <c r="BU229" s="32">
        <f t="shared" si="97"/>
        <v>1116.5463999999999</v>
      </c>
      <c r="BV229" s="32">
        <f t="shared" si="97"/>
        <v>0</v>
      </c>
      <c r="BX229" s="3">
        <v>0</v>
      </c>
      <c r="BY229" s="3">
        <v>0</v>
      </c>
      <c r="BZ229" s="3">
        <v>0</v>
      </c>
    </row>
    <row r="230" spans="1:78" x14ac:dyDescent="0.2">
      <c r="A230" s="207"/>
      <c r="B230" s="207"/>
      <c r="C230" s="34" t="s">
        <v>266</v>
      </c>
      <c r="D230" s="35">
        <v>-9999999</v>
      </c>
      <c r="E230" s="35">
        <v>-9999999</v>
      </c>
      <c r="F230" s="35">
        <v>-9999999</v>
      </c>
      <c r="G230" s="26"/>
      <c r="H230" s="35">
        <v>-9999999</v>
      </c>
      <c r="I230" s="35">
        <v>-9999999</v>
      </c>
      <c r="J230" s="35">
        <v>-9999999</v>
      </c>
      <c r="K230" s="26"/>
      <c r="L230" s="28">
        <f>+AB230</f>
        <v>3046.3020000000001</v>
      </c>
      <c r="M230" s="28">
        <f>+AC230</f>
        <v>10114.596799999999</v>
      </c>
      <c r="N230" s="28">
        <f t="shared" si="102"/>
        <v>4168.8864000000003</v>
      </c>
      <c r="P230" s="28">
        <f>+AF230</f>
        <v>0</v>
      </c>
      <c r="Q230" s="28">
        <f>+AG230</f>
        <v>197.0376</v>
      </c>
      <c r="R230" s="28">
        <f t="shared" si="103"/>
        <v>328.10680000000002</v>
      </c>
      <c r="T230" s="29">
        <v>420</v>
      </c>
      <c r="U230" s="29">
        <v>1232</v>
      </c>
      <c r="V230" s="29">
        <v>432</v>
      </c>
      <c r="X230" s="55">
        <v>0</v>
      </c>
      <c r="Y230" s="55">
        <v>24</v>
      </c>
      <c r="Z230" s="55">
        <v>34</v>
      </c>
      <c r="AB230" s="28">
        <f t="shared" si="92"/>
        <v>3046.3020000000001</v>
      </c>
      <c r="AC230" s="28">
        <f t="shared" si="92"/>
        <v>10114.596799999999</v>
      </c>
      <c r="AD230" s="28">
        <f t="shared" si="92"/>
        <v>4168.8864000000003</v>
      </c>
      <c r="AF230" s="28">
        <f t="shared" si="98"/>
        <v>0</v>
      </c>
      <c r="AG230" s="28">
        <f t="shared" si="98"/>
        <v>197.0376</v>
      </c>
      <c r="AH230" s="28">
        <f t="shared" si="98"/>
        <v>328.10680000000002</v>
      </c>
      <c r="AJ230" s="28">
        <f t="shared" ref="AJ230:AL233" si="104">IF(BX230=0,+L230/$AK$5,L230)</f>
        <v>2901.24</v>
      </c>
      <c r="AK230" s="28">
        <f t="shared" si="104"/>
        <v>9632.9493333333321</v>
      </c>
      <c r="AL230" s="28">
        <f t="shared" si="104"/>
        <v>3970.3679999999999</v>
      </c>
      <c r="AN230" s="28">
        <f t="shared" si="93"/>
        <v>0</v>
      </c>
      <c r="AO230" s="28">
        <f t="shared" si="93"/>
        <v>197.0376</v>
      </c>
      <c r="AP230" s="28">
        <f t="shared" si="93"/>
        <v>328.10680000000002</v>
      </c>
      <c r="AR230" s="31"/>
      <c r="AS230" s="31"/>
      <c r="AT230" s="31"/>
      <c r="AV230" s="31"/>
      <c r="AW230" s="31"/>
      <c r="AX230" s="31"/>
      <c r="AZ230" s="32">
        <f t="shared" si="100"/>
        <v>0</v>
      </c>
      <c r="BA230" s="32">
        <f t="shared" si="100"/>
        <v>0</v>
      </c>
      <c r="BB230" s="32">
        <f t="shared" si="100"/>
        <v>0</v>
      </c>
      <c r="BD230" s="32">
        <f t="shared" si="101"/>
        <v>0</v>
      </c>
      <c r="BE230" s="32">
        <f t="shared" si="101"/>
        <v>0</v>
      </c>
      <c r="BF230" s="32">
        <f t="shared" si="101"/>
        <v>0</v>
      </c>
      <c r="BG230" s="33"/>
      <c r="BH230" s="32">
        <f t="shared" si="94"/>
        <v>0</v>
      </c>
      <c r="BI230" s="32">
        <f t="shared" si="94"/>
        <v>0</v>
      </c>
      <c r="BJ230" s="32">
        <f t="shared" si="94"/>
        <v>0</v>
      </c>
      <c r="BL230" s="32">
        <f t="shared" si="95"/>
        <v>0</v>
      </c>
      <c r="BM230" s="32">
        <f t="shared" si="95"/>
        <v>0</v>
      </c>
      <c r="BN230" s="32">
        <f t="shared" si="95"/>
        <v>0</v>
      </c>
      <c r="BP230" s="32">
        <f t="shared" si="96"/>
        <v>0</v>
      </c>
      <c r="BQ230" s="32">
        <f t="shared" si="96"/>
        <v>0</v>
      </c>
      <c r="BR230" s="32">
        <f t="shared" si="96"/>
        <v>0</v>
      </c>
      <c r="BT230" s="32">
        <f t="shared" si="97"/>
        <v>0</v>
      </c>
      <c r="BU230" s="32">
        <f t="shared" si="97"/>
        <v>0</v>
      </c>
      <c r="BV230" s="32">
        <f t="shared" si="97"/>
        <v>0</v>
      </c>
      <c r="BX230" s="3">
        <v>0</v>
      </c>
      <c r="BY230" s="3">
        <v>0</v>
      </c>
      <c r="BZ230" s="3">
        <v>0</v>
      </c>
    </row>
    <row r="231" spans="1:78" x14ac:dyDescent="0.2">
      <c r="A231" s="207"/>
      <c r="B231" s="207"/>
      <c r="C231" s="34" t="s">
        <v>267</v>
      </c>
      <c r="D231" s="27">
        <v>137</v>
      </c>
      <c r="E231" s="35">
        <v>-9999999</v>
      </c>
      <c r="F231" s="35">
        <v>-9999999</v>
      </c>
      <c r="G231" s="26"/>
      <c r="H231" s="27">
        <v>6</v>
      </c>
      <c r="I231" s="35">
        <v>-9999999</v>
      </c>
      <c r="J231" s="35">
        <v>-9999999</v>
      </c>
      <c r="K231" s="26"/>
      <c r="L231" s="28">
        <f>+D231*L$5</f>
        <v>993.67470000000003</v>
      </c>
      <c r="M231" s="28">
        <f>+AC231</f>
        <v>5566.3121999999994</v>
      </c>
      <c r="N231" s="28">
        <f t="shared" si="102"/>
        <v>5751.5191999999997</v>
      </c>
      <c r="P231" s="28">
        <f t="shared" si="91"/>
        <v>43.518599999999999</v>
      </c>
      <c r="Q231" s="28">
        <f>+AG231</f>
        <v>32.839599999999997</v>
      </c>
      <c r="R231" s="28">
        <f t="shared" si="103"/>
        <v>38.6008</v>
      </c>
      <c r="T231" s="29">
        <v>370</v>
      </c>
      <c r="U231" s="29">
        <v>678</v>
      </c>
      <c r="V231" s="29">
        <v>596</v>
      </c>
      <c r="X231" s="55">
        <v>0</v>
      </c>
      <c r="Y231" s="55">
        <v>4</v>
      </c>
      <c r="Z231" s="55">
        <v>4</v>
      </c>
      <c r="AB231" s="28">
        <f t="shared" si="92"/>
        <v>2683.6469999999999</v>
      </c>
      <c r="AC231" s="28">
        <f t="shared" si="92"/>
        <v>5566.3121999999994</v>
      </c>
      <c r="AD231" s="28">
        <f t="shared" si="92"/>
        <v>5751.5191999999997</v>
      </c>
      <c r="AF231" s="28">
        <f t="shared" si="98"/>
        <v>0</v>
      </c>
      <c r="AG231" s="28">
        <f t="shared" si="98"/>
        <v>32.839599999999997</v>
      </c>
      <c r="AH231" s="28">
        <f t="shared" si="98"/>
        <v>38.6008</v>
      </c>
      <c r="AJ231" s="28">
        <f t="shared" si="104"/>
        <v>946.35685714285717</v>
      </c>
      <c r="AK231" s="28">
        <f t="shared" si="104"/>
        <v>5301.2497142857137</v>
      </c>
      <c r="AL231" s="28">
        <f t="shared" si="104"/>
        <v>5477.6373333333331</v>
      </c>
      <c r="AN231" s="28">
        <f t="shared" si="93"/>
        <v>0</v>
      </c>
      <c r="AO231" s="28">
        <f t="shared" si="93"/>
        <v>32.839599999999997</v>
      </c>
      <c r="AP231" s="28">
        <f t="shared" si="93"/>
        <v>38.6008</v>
      </c>
      <c r="AR231" s="31"/>
      <c r="AS231" s="31"/>
      <c r="AT231" s="31"/>
      <c r="AV231" s="31"/>
      <c r="AW231" s="31"/>
      <c r="AX231" s="31"/>
      <c r="AZ231" s="32">
        <f t="shared" si="100"/>
        <v>1737.2901428571427</v>
      </c>
      <c r="BA231" s="32">
        <f t="shared" si="100"/>
        <v>0</v>
      </c>
      <c r="BB231" s="32">
        <f t="shared" si="100"/>
        <v>0</v>
      </c>
      <c r="BD231" s="32">
        <f t="shared" si="101"/>
        <v>-43.518599999999999</v>
      </c>
      <c r="BE231" s="32">
        <f t="shared" si="101"/>
        <v>0</v>
      </c>
      <c r="BF231" s="32">
        <f t="shared" si="101"/>
        <v>0</v>
      </c>
      <c r="BG231" s="33"/>
      <c r="BH231" s="32">
        <f t="shared" si="94"/>
        <v>1693.7715428571425</v>
      </c>
      <c r="BI231" s="32">
        <f t="shared" si="94"/>
        <v>0</v>
      </c>
      <c r="BJ231" s="32">
        <f t="shared" si="94"/>
        <v>0</v>
      </c>
      <c r="BL231" s="32">
        <f t="shared" si="95"/>
        <v>1689.9722999999999</v>
      </c>
      <c r="BM231" s="32">
        <f t="shared" si="95"/>
        <v>0</v>
      </c>
      <c r="BN231" s="32">
        <f t="shared" si="95"/>
        <v>0</v>
      </c>
      <c r="BP231" s="32">
        <f t="shared" si="96"/>
        <v>-43.518599999999999</v>
      </c>
      <c r="BQ231" s="32">
        <f t="shared" si="96"/>
        <v>0</v>
      </c>
      <c r="BR231" s="32">
        <f t="shared" si="96"/>
        <v>0</v>
      </c>
      <c r="BT231" s="32">
        <f t="shared" si="97"/>
        <v>1646.4536999999998</v>
      </c>
      <c r="BU231" s="32">
        <f t="shared" si="97"/>
        <v>0</v>
      </c>
      <c r="BV231" s="32">
        <f t="shared" si="97"/>
        <v>0</v>
      </c>
      <c r="BX231" s="3">
        <v>0</v>
      </c>
      <c r="BY231" s="3">
        <v>0</v>
      </c>
      <c r="BZ231" s="3">
        <v>0</v>
      </c>
    </row>
    <row r="232" spans="1:78" x14ac:dyDescent="0.2">
      <c r="A232" s="207"/>
      <c r="B232" s="207"/>
      <c r="C232" s="34" t="s">
        <v>268</v>
      </c>
      <c r="D232" s="39">
        <v>0</v>
      </c>
      <c r="E232" s="39">
        <v>146</v>
      </c>
      <c r="F232" s="39">
        <v>22</v>
      </c>
      <c r="G232" s="26"/>
      <c r="H232" s="39">
        <v>0</v>
      </c>
      <c r="I232" s="39">
        <v>18</v>
      </c>
      <c r="J232" s="39">
        <v>0</v>
      </c>
      <c r="K232" s="26"/>
      <c r="L232" s="28">
        <f>+D232*L$5</f>
        <v>0</v>
      </c>
      <c r="M232" s="28">
        <f t="shared" ref="M232:N235" si="105">+E232*M$5</f>
        <v>1198.6453999999999</v>
      </c>
      <c r="N232" s="28">
        <f t="shared" si="105"/>
        <v>212.30439999999999</v>
      </c>
      <c r="P232" s="28">
        <f t="shared" si="91"/>
        <v>0</v>
      </c>
      <c r="Q232" s="28">
        <f t="shared" si="91"/>
        <v>147.7782</v>
      </c>
      <c r="R232" s="28">
        <f t="shared" si="91"/>
        <v>0</v>
      </c>
      <c r="T232" s="29">
        <v>0</v>
      </c>
      <c r="U232" s="29">
        <v>146</v>
      </c>
      <c r="V232" s="29">
        <v>22</v>
      </c>
      <c r="X232" s="55">
        <v>0</v>
      </c>
      <c r="Y232" s="55">
        <v>18</v>
      </c>
      <c r="Z232" s="55">
        <v>0</v>
      </c>
      <c r="AB232" s="28">
        <f t="shared" si="92"/>
        <v>0</v>
      </c>
      <c r="AC232" s="28">
        <f t="shared" si="92"/>
        <v>1198.6453999999999</v>
      </c>
      <c r="AD232" s="28">
        <f t="shared" si="92"/>
        <v>212.30439999999999</v>
      </c>
      <c r="AF232" s="28">
        <f t="shared" si="98"/>
        <v>0</v>
      </c>
      <c r="AG232" s="28">
        <f t="shared" si="98"/>
        <v>147.7782</v>
      </c>
      <c r="AH232" s="28">
        <f t="shared" si="98"/>
        <v>0</v>
      </c>
      <c r="AJ232" s="28">
        <f t="shared" si="104"/>
        <v>0</v>
      </c>
      <c r="AK232" s="28">
        <f t="shared" si="104"/>
        <v>1141.5670476190476</v>
      </c>
      <c r="AL232" s="28">
        <f t="shared" si="104"/>
        <v>202.19466666666665</v>
      </c>
      <c r="AN232" s="28">
        <f t="shared" si="93"/>
        <v>0</v>
      </c>
      <c r="AO232" s="28">
        <f t="shared" si="93"/>
        <v>147.7782</v>
      </c>
      <c r="AP232" s="28">
        <f t="shared" si="93"/>
        <v>0</v>
      </c>
      <c r="AR232" s="31"/>
      <c r="AS232" s="31"/>
      <c r="AT232" s="31"/>
      <c r="AV232" s="31"/>
      <c r="AW232" s="31"/>
      <c r="AX232" s="31"/>
      <c r="AZ232" s="32">
        <f t="shared" si="100"/>
        <v>0</v>
      </c>
      <c r="BA232" s="32">
        <f t="shared" si="100"/>
        <v>0</v>
      </c>
      <c r="BB232" s="32">
        <f t="shared" si="100"/>
        <v>0</v>
      </c>
      <c r="BD232" s="32">
        <f t="shared" si="101"/>
        <v>0</v>
      </c>
      <c r="BE232" s="32">
        <f t="shared" si="101"/>
        <v>0</v>
      </c>
      <c r="BF232" s="32">
        <f t="shared" si="101"/>
        <v>0</v>
      </c>
      <c r="BG232" s="33"/>
      <c r="BH232" s="32">
        <f t="shared" si="94"/>
        <v>0</v>
      </c>
      <c r="BI232" s="32">
        <f t="shared" si="94"/>
        <v>0</v>
      </c>
      <c r="BJ232" s="32">
        <f t="shared" si="94"/>
        <v>0</v>
      </c>
      <c r="BL232" s="32">
        <f t="shared" si="95"/>
        <v>0</v>
      </c>
      <c r="BM232" s="32">
        <f t="shared" si="95"/>
        <v>0</v>
      </c>
      <c r="BN232" s="32">
        <f t="shared" si="95"/>
        <v>0</v>
      </c>
      <c r="BP232" s="32">
        <f t="shared" si="96"/>
        <v>0</v>
      </c>
      <c r="BQ232" s="32">
        <f t="shared" si="96"/>
        <v>0</v>
      </c>
      <c r="BR232" s="32">
        <f t="shared" si="96"/>
        <v>0</v>
      </c>
      <c r="BT232" s="32">
        <f t="shared" si="97"/>
        <v>0</v>
      </c>
      <c r="BU232" s="32">
        <f t="shared" si="97"/>
        <v>0</v>
      </c>
      <c r="BV232" s="32">
        <f t="shared" si="97"/>
        <v>0</v>
      </c>
      <c r="BX232" s="3">
        <v>0</v>
      </c>
      <c r="BY232" s="3">
        <v>0</v>
      </c>
      <c r="BZ232" s="3">
        <v>0</v>
      </c>
    </row>
    <row r="233" spans="1:78" x14ac:dyDescent="0.2">
      <c r="A233" s="208"/>
      <c r="B233" s="208"/>
      <c r="C233" s="40" t="s">
        <v>269</v>
      </c>
      <c r="D233" s="27">
        <v>0</v>
      </c>
      <c r="E233" s="25">
        <v>1308</v>
      </c>
      <c r="F233" s="27">
        <v>2</v>
      </c>
      <c r="G233" s="26"/>
      <c r="H233" s="27">
        <v>0</v>
      </c>
      <c r="I233" s="27">
        <v>0</v>
      </c>
      <c r="J233" s="27">
        <v>0</v>
      </c>
      <c r="K233" s="26"/>
      <c r="L233" s="28">
        <f>+D233*L$5</f>
        <v>0</v>
      </c>
      <c r="M233" s="28">
        <f t="shared" si="105"/>
        <v>10738.549199999999</v>
      </c>
      <c r="N233" s="28">
        <f t="shared" si="105"/>
        <v>19.3004</v>
      </c>
      <c r="P233" s="28">
        <f t="shared" si="91"/>
        <v>0</v>
      </c>
      <c r="Q233" s="28">
        <f t="shared" si="91"/>
        <v>0</v>
      </c>
      <c r="R233" s="28">
        <f t="shared" si="91"/>
        <v>0</v>
      </c>
      <c r="T233" s="29">
        <v>1530</v>
      </c>
      <c r="U233" s="29">
        <v>547</v>
      </c>
      <c r="V233" s="29">
        <v>267</v>
      </c>
      <c r="X233" s="54">
        <v>42</v>
      </c>
      <c r="Y233" s="54">
        <v>30</v>
      </c>
      <c r="Z233" s="54">
        <v>85</v>
      </c>
      <c r="AA233" s="36"/>
      <c r="AB233" s="28">
        <f t="shared" si="92"/>
        <v>11097.243</v>
      </c>
      <c r="AC233" s="28">
        <f t="shared" si="92"/>
        <v>4490.8152999999993</v>
      </c>
      <c r="AD233" s="28">
        <f t="shared" si="92"/>
        <v>2576.6034</v>
      </c>
      <c r="AF233" s="28">
        <f t="shared" si="98"/>
        <v>304.6302</v>
      </c>
      <c r="AG233" s="28">
        <f t="shared" si="98"/>
        <v>246.29699999999997</v>
      </c>
      <c r="AH233" s="28">
        <f t="shared" si="98"/>
        <v>820.26699999999994</v>
      </c>
      <c r="AJ233" s="28">
        <f t="shared" si="104"/>
        <v>0</v>
      </c>
      <c r="AK233" s="28">
        <f t="shared" si="104"/>
        <v>10227.189714285714</v>
      </c>
      <c r="AL233" s="28">
        <f t="shared" si="104"/>
        <v>18.381333333333334</v>
      </c>
      <c r="AN233" s="28">
        <f t="shared" si="93"/>
        <v>304.6302</v>
      </c>
      <c r="AO233" s="28">
        <f t="shared" si="93"/>
        <v>246.29699999999997</v>
      </c>
      <c r="AP233" s="28">
        <f t="shared" si="93"/>
        <v>820.26699999999994</v>
      </c>
      <c r="AR233" s="31"/>
      <c r="AS233" s="31"/>
      <c r="AT233" s="31"/>
      <c r="AV233" s="31"/>
      <c r="AW233" s="31"/>
      <c r="AX233" s="31"/>
      <c r="AZ233" s="32">
        <f t="shared" si="100"/>
        <v>11097.243</v>
      </c>
      <c r="BA233" s="32">
        <f t="shared" si="100"/>
        <v>-5736.3744142857149</v>
      </c>
      <c r="BB233" s="32">
        <f t="shared" si="100"/>
        <v>2558.2220666666667</v>
      </c>
      <c r="BD233" s="32">
        <f t="shared" si="101"/>
        <v>304.6302</v>
      </c>
      <c r="BE233" s="32">
        <f t="shared" si="101"/>
        <v>246.29699999999997</v>
      </c>
      <c r="BF233" s="32">
        <f t="shared" si="101"/>
        <v>820.26699999999994</v>
      </c>
      <c r="BG233" s="33"/>
      <c r="BH233" s="32">
        <f t="shared" si="94"/>
        <v>11401.8732</v>
      </c>
      <c r="BI233" s="32">
        <f t="shared" si="94"/>
        <v>-5490.0774142857153</v>
      </c>
      <c r="BJ233" s="32">
        <f t="shared" si="94"/>
        <v>3378.4890666666665</v>
      </c>
      <c r="BL233" s="32">
        <f t="shared" si="95"/>
        <v>11097.243</v>
      </c>
      <c r="BM233" s="32">
        <f t="shared" si="95"/>
        <v>-6247.7339000000002</v>
      </c>
      <c r="BN233" s="32">
        <f t="shared" si="95"/>
        <v>2557.3029999999999</v>
      </c>
      <c r="BP233" s="32">
        <f t="shared" si="96"/>
        <v>304.6302</v>
      </c>
      <c r="BQ233" s="32">
        <f t="shared" si="96"/>
        <v>246.29699999999997</v>
      </c>
      <c r="BR233" s="32">
        <f t="shared" si="96"/>
        <v>820.26699999999994</v>
      </c>
      <c r="BT233" s="32">
        <f t="shared" si="97"/>
        <v>11401.8732</v>
      </c>
      <c r="BU233" s="32">
        <f t="shared" si="97"/>
        <v>-6001.4369000000006</v>
      </c>
      <c r="BV233" s="32">
        <f t="shared" si="97"/>
        <v>3377.5699999999997</v>
      </c>
      <c r="BX233" s="3">
        <v>0</v>
      </c>
      <c r="BY233" s="3">
        <v>0</v>
      </c>
      <c r="BZ233" s="3">
        <v>0</v>
      </c>
    </row>
    <row r="234" spans="1:78" x14ac:dyDescent="0.2">
      <c r="A234" s="209" t="s">
        <v>270</v>
      </c>
      <c r="B234" s="210"/>
      <c r="C234" s="210"/>
      <c r="D234" s="71">
        <f>SUMIF(D9:D233,"&gt;=0")</f>
        <v>143329789</v>
      </c>
      <c r="E234" s="71">
        <f t="shared" ref="E234:J234" si="106">SUMIF(E9:E233,"&gt;=0")</f>
        <v>144911957</v>
      </c>
      <c r="F234" s="71">
        <f t="shared" si="106"/>
        <v>134619375</v>
      </c>
      <c r="G234" s="71">
        <f t="shared" si="106"/>
        <v>0</v>
      </c>
      <c r="H234" s="71">
        <f t="shared" si="106"/>
        <v>107699833</v>
      </c>
      <c r="I234" s="71">
        <f t="shared" si="106"/>
        <v>110151467</v>
      </c>
      <c r="J234" s="71">
        <f t="shared" si="106"/>
        <v>99920909</v>
      </c>
      <c r="K234" s="26"/>
      <c r="L234" s="72">
        <f>+D234*L$5</f>
        <v>1039585292.5958999</v>
      </c>
      <c r="M234" s="72">
        <f t="shared" si="105"/>
        <v>1189712675.7742999</v>
      </c>
      <c r="N234" s="72">
        <f t="shared" si="105"/>
        <v>1299103892.625</v>
      </c>
      <c r="P234" s="72">
        <f t="shared" si="91"/>
        <v>781157658.73230004</v>
      </c>
      <c r="Q234" s="72">
        <f t="shared" si="91"/>
        <v>904332528.92329991</v>
      </c>
      <c r="R234" s="72">
        <f t="shared" si="91"/>
        <v>964256756.03180003</v>
      </c>
      <c r="T234" s="71">
        <f>SUMIF(T9:T233,"&gt;=0")</f>
        <v>96916221</v>
      </c>
      <c r="U234" s="71">
        <f>SUMIF(U9:U233,"&gt;=0")</f>
        <v>89468019</v>
      </c>
      <c r="V234" s="71">
        <f>SUMIF(V9:V233,"&gt;=0")</f>
        <v>87921329</v>
      </c>
      <c r="W234" s="71"/>
      <c r="X234" s="71">
        <f>SUMIF(X9:X233,"&gt;=0")</f>
        <v>101954898</v>
      </c>
      <c r="Y234" s="71">
        <f>SUMIF(Y9:Y233,"&gt;=0")</f>
        <v>103690070</v>
      </c>
      <c r="Z234" s="71">
        <f>SUMIF(Z9:Z233,"&gt;=0")</f>
        <v>103126882</v>
      </c>
      <c r="AB234" s="28">
        <f t="shared" si="92"/>
        <v>702943042.53509998</v>
      </c>
      <c r="AC234" s="28">
        <f>+U234*AC$5</f>
        <v>734523489.18809998</v>
      </c>
      <c r="AD234" s="28">
        <f>+V234*AD$5</f>
        <v>848458409.11580002</v>
      </c>
      <c r="AF234" s="28">
        <f t="shared" si="98"/>
        <v>739489070.68379998</v>
      </c>
      <c r="AG234" s="28">
        <f t="shared" si="98"/>
        <v>851285105.69299996</v>
      </c>
      <c r="AH234" s="28">
        <f t="shared" si="98"/>
        <v>995195036.67639995</v>
      </c>
      <c r="AJ234" s="28">
        <f t="shared" ref="AJ234:AL235" si="107">+L234/$AK$5</f>
        <v>990081231.04371417</v>
      </c>
      <c r="AK234" s="28">
        <f t="shared" si="107"/>
        <v>1133059691.2136188</v>
      </c>
      <c r="AL234" s="28">
        <f t="shared" si="107"/>
        <v>1237241802.5</v>
      </c>
      <c r="AN234" s="28">
        <f t="shared" si="93"/>
        <v>739489070.68379998</v>
      </c>
      <c r="AO234" s="28">
        <f t="shared" si="93"/>
        <v>851285105.69299996</v>
      </c>
      <c r="AP234" s="28">
        <f t="shared" si="93"/>
        <v>995195036.67639995</v>
      </c>
      <c r="AR234" s="31"/>
      <c r="AS234" s="31"/>
      <c r="AT234" s="31"/>
      <c r="AV234" s="31"/>
      <c r="AW234" s="31"/>
      <c r="AX234" s="31"/>
      <c r="AZ234" s="32">
        <f>SUM(AZ9:AZ233)</f>
        <v>-314071202.45039988</v>
      </c>
      <c r="BA234" s="32">
        <f>SUM(BA9:BA233)</f>
        <v>-438471994.68712819</v>
      </c>
      <c r="BB234" s="32">
        <f>SUM(BB9:BB233)</f>
        <v>-473400767.23533338</v>
      </c>
      <c r="BD234" s="32">
        <f>SUM(BD9:BD233)</f>
        <v>-55792926.839699961</v>
      </c>
      <c r="BE234" s="32">
        <f>SUM(BE9:BE233)</f>
        <v>-86105661.077199891</v>
      </c>
      <c r="BF234" s="32">
        <f>SUM(BF9:BF233)</f>
        <v>-43244041.981000043</v>
      </c>
      <c r="BG234" s="33"/>
      <c r="BH234" s="32">
        <f>SUM(BH9:BH233)</f>
        <v>-369864129.2901001</v>
      </c>
      <c r="BI234" s="32">
        <f>+BA234+BE234</f>
        <v>-524577655.76432806</v>
      </c>
      <c r="BJ234" s="32">
        <f>+BB234+BF234</f>
        <v>-516644809.21633345</v>
      </c>
      <c r="BL234" s="32">
        <f>SUM(BL9:BL233)</f>
        <v>-358412103.32129973</v>
      </c>
      <c r="BM234" s="32">
        <f>SUM(BM9:BM233)</f>
        <v>-489543119.06099969</v>
      </c>
      <c r="BN234" s="32">
        <f>SUM(BN9:BN233)</f>
        <v>-528977787.79300004</v>
      </c>
      <c r="BP234" s="32">
        <f>SUM(BP9:BP233)</f>
        <v>-55792926.839699961</v>
      </c>
      <c r="BQ234" s="32">
        <f>SUM(BQ9:BQ233)</f>
        <v>-86105661.077199891</v>
      </c>
      <c r="BR234" s="32">
        <f>SUM(BR9:BR233)</f>
        <v>-43244041.981000043</v>
      </c>
      <c r="BT234" s="32">
        <f>SUM(BT9:BT233)</f>
        <v>-414205030.16099989</v>
      </c>
      <c r="BU234" s="32">
        <f>SUM(BU9:BU233)</f>
        <v>-575648780.13820004</v>
      </c>
      <c r="BV234" s="32">
        <f>SUM(BV9:BV233)</f>
        <v>-572221829.77400005</v>
      </c>
      <c r="BX234" s="3">
        <v>0</v>
      </c>
      <c r="BY234" s="3">
        <v>0</v>
      </c>
      <c r="BZ234" s="3">
        <v>0</v>
      </c>
    </row>
    <row r="235" spans="1:78" ht="11.25" customHeight="1" x14ac:dyDescent="0.2">
      <c r="A235" s="73"/>
      <c r="B235" s="73"/>
      <c r="C235" s="7"/>
      <c r="D235" s="127">
        <f>SUM(D9:D233)-COUNTIF(D9:D233, "=-9999999")*(-9999999)</f>
        <v>143329789</v>
      </c>
      <c r="E235" s="127">
        <f>SUM(E9:E233)-COUNTIF(E9:E233, "=-9999999")*(-9999999)</f>
        <v>144911957</v>
      </c>
      <c r="F235" s="127">
        <f>SUM(F9:F233)-COUNTIF(F9:F233, "=-9999999")*(-9999999)</f>
        <v>134619375</v>
      </c>
      <c r="G235" s="8"/>
      <c r="H235" s="127">
        <f>SUM(H9:H233)-COUNTIF(H9:H233, "=-9999999")*(-9999999)</f>
        <v>107699833</v>
      </c>
      <c r="I235" s="127">
        <f>SUM(I9:I233)-COUNTIF(I9:I233, "=-9999999")*(-9999999)</f>
        <v>110151467</v>
      </c>
      <c r="J235" s="127">
        <f>SUM(J9:J233)-COUNTIF(J9:J233, "=-9999999")*(-9999999)</f>
        <v>99920909</v>
      </c>
      <c r="L235" s="75">
        <f>+D235*L$5</f>
        <v>1039585292.5958999</v>
      </c>
      <c r="M235" s="75">
        <f t="shared" si="105"/>
        <v>1189712675.7742999</v>
      </c>
      <c r="N235" s="75">
        <f t="shared" si="105"/>
        <v>1299103892.625</v>
      </c>
      <c r="P235" s="75">
        <f t="shared" si="91"/>
        <v>781157658.73230004</v>
      </c>
      <c r="Q235" s="75">
        <f t="shared" si="91"/>
        <v>904332528.92329991</v>
      </c>
      <c r="R235" s="75">
        <f t="shared" si="91"/>
        <v>964256756.03180003</v>
      </c>
      <c r="T235" s="127">
        <f>SUM(T9:T233)-COUNTIF(T9:T233, "=-9999999")*(-9999999)</f>
        <v>96916221</v>
      </c>
      <c r="U235" s="127">
        <f>SUM(U9:U233)-COUNTIF(U9:U233, "=-9999999")*(-9999999)</f>
        <v>89468019</v>
      </c>
      <c r="V235" s="127">
        <f>SUM(V9:V233)-COUNTIF(V9:V233, "=-9999999")*(-9999999)</f>
        <v>87921329</v>
      </c>
      <c r="W235" s="8"/>
      <c r="X235" s="127">
        <f>SUM(X9:X233)-COUNTIF(X9:X233, "=-9999999")*(-9999999)</f>
        <v>101954898</v>
      </c>
      <c r="Y235" s="127">
        <f>SUM(Y9:Y233)-COUNTIF(Y9:Y233, "=-9999999")*(-9999999)</f>
        <v>103690070</v>
      </c>
      <c r="Z235" s="127">
        <f>SUM(Z9:Z233)-COUNTIF(Z9:Z233, "=-9999999")*(-9999999)</f>
        <v>103126882</v>
      </c>
      <c r="AB235" s="141">
        <f t="shared" si="92"/>
        <v>702943042.53509998</v>
      </c>
      <c r="AC235" s="135">
        <f>+U235*AC$5</f>
        <v>734523489.18809998</v>
      </c>
      <c r="AD235" s="141">
        <f>+V235*AD$5</f>
        <v>848458409.11580002</v>
      </c>
      <c r="AE235" s="141"/>
      <c r="AF235" s="141">
        <f>+X235*AF$5</f>
        <v>739489070.68379998</v>
      </c>
      <c r="AG235" s="141">
        <f t="shared" ref="AG235:AH235" si="108">+Y235*AG$5</f>
        <v>851285105.69299996</v>
      </c>
      <c r="AH235" s="135">
        <f t="shared" si="108"/>
        <v>995195036.67639995</v>
      </c>
      <c r="AI235" s="135"/>
      <c r="AJ235" s="142">
        <f t="shared" si="107"/>
        <v>990081231.04371417</v>
      </c>
      <c r="AK235" s="142">
        <f t="shared" si="107"/>
        <v>1133059691.2136188</v>
      </c>
      <c r="AL235" s="142">
        <f t="shared" si="107"/>
        <v>1237241802.5</v>
      </c>
      <c r="AM235" s="142"/>
      <c r="AN235" s="142">
        <f>+AF235/$AK$5</f>
        <v>704275305.4131428</v>
      </c>
      <c r="AO235" s="142">
        <f>+AG235/$AK$5</f>
        <v>810747719.70761895</v>
      </c>
      <c r="AP235" s="142">
        <f>+AH235/$AK$5</f>
        <v>947804796.83466661</v>
      </c>
      <c r="AZ235" s="1"/>
      <c r="BA235" s="1"/>
      <c r="BB235" s="1"/>
      <c r="BD235" s="77"/>
      <c r="BE235" s="77"/>
      <c r="BF235" s="77"/>
      <c r="BG235" s="78"/>
      <c r="BH235" s="78">
        <f>AZ234+BD234</f>
        <v>-369864129.29009986</v>
      </c>
      <c r="BI235" s="78">
        <f>BA234+BE234</f>
        <v>-524577655.76432806</v>
      </c>
      <c r="BJ235" s="78">
        <f>BB234+BF234</f>
        <v>-516644809.21633345</v>
      </c>
      <c r="BL235" s="1"/>
      <c r="BM235" s="1"/>
      <c r="BN235" s="1"/>
      <c r="BP235" s="77"/>
      <c r="BQ235" s="77"/>
      <c r="BR235" s="77"/>
      <c r="BT235" s="77"/>
      <c r="BU235" s="77"/>
      <c r="BV235" s="77"/>
      <c r="BX235" s="77"/>
      <c r="BY235" s="77"/>
      <c r="BZ235" s="77"/>
    </row>
    <row r="236" spans="1:78" s="6" customFormat="1" x14ac:dyDescent="0.2">
      <c r="C236" s="79"/>
      <c r="D236" s="8"/>
      <c r="E236" s="8"/>
      <c r="F236" s="8"/>
      <c r="G236" s="8"/>
      <c r="H236" s="8"/>
      <c r="I236" s="8"/>
      <c r="J236" s="8"/>
      <c r="K236" s="8"/>
      <c r="L236" s="71">
        <f>SUMIF(L11:L233,"&gt;=0")</f>
        <v>1061157614.931</v>
      </c>
      <c r="M236" s="71">
        <f>SUMIF(M11:M233,"&gt;=0")</f>
        <v>1223753868.5283992</v>
      </c>
      <c r="N236" s="71">
        <f>SUMIF(N11:N233,"&gt;=0")</f>
        <v>1377177021.4874005</v>
      </c>
      <c r="O236" s="8"/>
      <c r="P236" s="71">
        <f>SUMIF(P11:P233,"&gt;=0")</f>
        <v>795273932.07630026</v>
      </c>
      <c r="Q236" s="71">
        <f>SUMIF(Q11:Q233,"&gt;=0")</f>
        <v>937386776.75880027</v>
      </c>
      <c r="R236" s="71">
        <f>SUMIF(R11:R233,"&gt;=0")</f>
        <v>1038431078.6415998</v>
      </c>
      <c r="S236" s="8"/>
      <c r="T236" s="76"/>
      <c r="U236" s="76"/>
      <c r="V236" s="76"/>
      <c r="W236" s="79"/>
      <c r="X236" s="76"/>
      <c r="Y236" s="76"/>
      <c r="Z236" s="76"/>
      <c r="AA236" s="8"/>
      <c r="AB236" s="133">
        <f>SUMIF(AB11:AB233,"&gt;=0")</f>
        <v>702846097.60049975</v>
      </c>
      <c r="AC236" s="133">
        <f>SUMIF(AC11:AC233,"&gt;=0")</f>
        <v>734408222.19210005</v>
      </c>
      <c r="AD236" s="133">
        <f>SUMIF(AD11:AD233,"&gt;=0")</f>
        <v>848348879.34579968</v>
      </c>
      <c r="AE236" s="134"/>
      <c r="AF236" s="133">
        <f>SUMIF(AF11:AF233,"&gt;=0")</f>
        <v>739480461.2541002</v>
      </c>
      <c r="AG236" s="133">
        <f>SUMIF(AG11:AG233,"&gt;=0")</f>
        <v>851278825.1195004</v>
      </c>
      <c r="AH236" s="133">
        <f>SUMIF(AH11:AH233,"&gt;=0")</f>
        <v>995185733.8836</v>
      </c>
      <c r="AI236" s="135"/>
      <c r="AJ236" s="133">
        <f>SUMIF(AJ11:AJ233,"&gt;=0")</f>
        <v>1015049509.7151427</v>
      </c>
      <c r="AK236" s="133">
        <f>SUMIF(AK11:AK233,"&gt;=0")</f>
        <v>1170038837.7322195</v>
      </c>
      <c r="AL236" s="133">
        <f>SUMIF(AL11:AL233,"&gt;=0")</f>
        <v>1316740071.9793336</v>
      </c>
      <c r="AM236" s="134"/>
      <c r="AN236" s="133">
        <f>SUMIF(AN11:AN233,"&gt;=0")</f>
        <v>739480461.2541002</v>
      </c>
      <c r="AO236" s="133">
        <f>SUMIF(AO11:AO233,"&gt;=0")</f>
        <v>851278825.1195004</v>
      </c>
      <c r="AP236" s="133">
        <f>SUMIF(AP11:AP233,"&gt;=0")</f>
        <v>995185733.8836</v>
      </c>
      <c r="AR236" s="80"/>
      <c r="AS236" s="80"/>
      <c r="AT236" s="80"/>
      <c r="AV236" s="80"/>
      <c r="AW236" s="80"/>
      <c r="AX236" s="80"/>
      <c r="AZ236" s="80"/>
      <c r="BA236" s="80"/>
      <c r="BB236" s="80"/>
      <c r="BD236" s="80"/>
      <c r="BE236" s="80"/>
      <c r="BF236" s="80"/>
      <c r="BG236" s="80"/>
      <c r="BH236" s="80"/>
      <c r="BI236" s="8"/>
      <c r="BJ236" s="8"/>
      <c r="BL236" s="80"/>
      <c r="BM236" s="80"/>
      <c r="BN236" s="80"/>
      <c r="BP236" s="80"/>
      <c r="BQ236" s="80"/>
      <c r="BR236" s="80"/>
      <c r="BT236" s="80"/>
      <c r="BU236" s="80"/>
      <c r="BV236" s="80"/>
      <c r="BX236" s="80"/>
      <c r="BY236" s="80"/>
      <c r="BZ236" s="80"/>
    </row>
    <row r="237" spans="1:78" s="6" customFormat="1" x14ac:dyDescent="0.2">
      <c r="A237" s="211" t="s">
        <v>271</v>
      </c>
      <c r="B237" s="81"/>
      <c r="C237" s="82" t="s">
        <v>295</v>
      </c>
      <c r="D237" s="83">
        <v>0</v>
      </c>
      <c r="E237" s="83">
        <v>0</v>
      </c>
      <c r="F237" s="84">
        <v>0</v>
      </c>
      <c r="G237" s="66"/>
      <c r="H237" s="83">
        <v>0</v>
      </c>
      <c r="I237" s="83">
        <v>0</v>
      </c>
      <c r="J237" s="84">
        <v>0</v>
      </c>
      <c r="K237" s="8"/>
      <c r="L237" s="85">
        <f t="shared" ref="L237:N247" si="109">+D237*L$5</f>
        <v>0</v>
      </c>
      <c r="M237" s="85">
        <f t="shared" si="109"/>
        <v>0</v>
      </c>
      <c r="N237" s="85">
        <f t="shared" si="109"/>
        <v>0</v>
      </c>
      <c r="O237" s="8"/>
      <c r="P237" s="85">
        <f t="shared" si="91"/>
        <v>0</v>
      </c>
      <c r="Q237" s="85">
        <f t="shared" si="91"/>
        <v>0</v>
      </c>
      <c r="R237" s="85">
        <f t="shared" si="91"/>
        <v>0</v>
      </c>
      <c r="S237" s="8"/>
      <c r="T237" s="86">
        <v>0</v>
      </c>
      <c r="U237" s="86">
        <v>0</v>
      </c>
      <c r="V237" s="86">
        <v>0</v>
      </c>
      <c r="X237" s="55">
        <v>0</v>
      </c>
      <c r="Y237" s="55">
        <v>0</v>
      </c>
      <c r="Z237" s="55">
        <v>0</v>
      </c>
      <c r="AA237" s="8"/>
      <c r="AB237" s="28">
        <f t="shared" ref="AB237:AD246" si="110">+T237*AB$5</f>
        <v>0</v>
      </c>
      <c r="AC237" s="28">
        <f t="shared" si="110"/>
        <v>0</v>
      </c>
      <c r="AD237" s="28">
        <f t="shared" si="110"/>
        <v>0</v>
      </c>
      <c r="AF237" s="28">
        <f t="shared" ref="AF237:AH246" si="111">+X237*AF$5</f>
        <v>0</v>
      </c>
      <c r="AG237" s="28">
        <f t="shared" si="111"/>
        <v>0</v>
      </c>
      <c r="AH237" s="28">
        <f t="shared" si="111"/>
        <v>0</v>
      </c>
      <c r="AI237" s="8"/>
      <c r="AJ237" s="28">
        <f>IF(BX237=0,+L237/$AK$5,L237)</f>
        <v>0</v>
      </c>
      <c r="AK237" s="28">
        <f>IF(BY237=0,+M237/$AK$5,M237)</f>
        <v>0</v>
      </c>
      <c r="AL237" s="28">
        <f>IF(BZ237=0,+N237/$AK$5,N237)</f>
        <v>0</v>
      </c>
      <c r="AN237" s="28">
        <f t="shared" ref="AN237:AP246" si="112">+AF237/$AO$5</f>
        <v>0</v>
      </c>
      <c r="AO237" s="28">
        <f t="shared" si="112"/>
        <v>0</v>
      </c>
      <c r="AP237" s="28">
        <f t="shared" si="112"/>
        <v>0</v>
      </c>
      <c r="AR237" s="47"/>
      <c r="AS237" s="47"/>
      <c r="AT237" s="47"/>
      <c r="AV237" s="47"/>
      <c r="AW237" s="47"/>
      <c r="AX237" s="47"/>
      <c r="AZ237" s="32">
        <f t="shared" ref="AZ237:BB246" si="113">IF(BL237=0,0,AB237-AJ237)</f>
        <v>0</v>
      </c>
      <c r="BA237" s="32">
        <f t="shared" si="113"/>
        <v>0</v>
      </c>
      <c r="BB237" s="32">
        <f t="shared" si="113"/>
        <v>0</v>
      </c>
      <c r="BC237" s="3"/>
      <c r="BD237" s="32">
        <f t="shared" ref="BD237:BF246" si="114">IF(BP237=0,0,AN237-P237)</f>
        <v>0</v>
      </c>
      <c r="BE237" s="32">
        <f t="shared" si="114"/>
        <v>0</v>
      </c>
      <c r="BF237" s="32">
        <f t="shared" si="114"/>
        <v>0</v>
      </c>
      <c r="BG237" s="33"/>
      <c r="BH237" s="32">
        <f t="shared" ref="BH237:BJ246" si="115">+AZ237+BD237</f>
        <v>0</v>
      </c>
      <c r="BI237" s="32">
        <f t="shared" si="115"/>
        <v>0</v>
      </c>
      <c r="BJ237" s="32">
        <f t="shared" si="115"/>
        <v>0</v>
      </c>
      <c r="BL237" s="32">
        <f t="shared" ref="BL237:BN246" si="116">+AB237-L237</f>
        <v>0</v>
      </c>
      <c r="BM237" s="32">
        <f t="shared" si="116"/>
        <v>0</v>
      </c>
      <c r="BN237" s="32">
        <f t="shared" si="116"/>
        <v>0</v>
      </c>
      <c r="BO237" s="3"/>
      <c r="BP237" s="32">
        <f t="shared" ref="BP237:BR246" si="117">+AF237-P237</f>
        <v>0</v>
      </c>
      <c r="BQ237" s="32">
        <f t="shared" si="117"/>
        <v>0</v>
      </c>
      <c r="BR237" s="32">
        <f t="shared" si="117"/>
        <v>0</v>
      </c>
      <c r="BT237" s="32">
        <f t="shared" ref="BT237:BV246" si="118">+AR237-AZ237</f>
        <v>0</v>
      </c>
      <c r="BU237" s="32">
        <f t="shared" si="118"/>
        <v>0</v>
      </c>
      <c r="BV237" s="32">
        <f t="shared" si="118"/>
        <v>0</v>
      </c>
      <c r="BX237" s="3">
        <v>0</v>
      </c>
      <c r="BY237" s="3">
        <v>0</v>
      </c>
      <c r="BZ237" s="3">
        <v>0</v>
      </c>
    </row>
    <row r="238" spans="1:78" s="6" customFormat="1" x14ac:dyDescent="0.2">
      <c r="A238" s="212"/>
      <c r="B238" s="87"/>
      <c r="C238" s="88" t="s">
        <v>273</v>
      </c>
      <c r="D238" s="83"/>
      <c r="E238" s="83"/>
      <c r="F238" s="84"/>
      <c r="G238" s="8"/>
      <c r="H238" s="70" t="s">
        <v>274</v>
      </c>
      <c r="I238" s="70" t="s">
        <v>275</v>
      </c>
      <c r="J238" s="70" t="s">
        <v>275</v>
      </c>
      <c r="K238" s="8"/>
      <c r="L238" s="28">
        <f t="shared" si="109"/>
        <v>0</v>
      </c>
      <c r="M238" s="28">
        <f t="shared" si="109"/>
        <v>0</v>
      </c>
      <c r="N238" s="28">
        <f t="shared" si="109"/>
        <v>0</v>
      </c>
      <c r="O238" s="8"/>
      <c r="P238" s="28"/>
      <c r="Q238" s="28"/>
      <c r="R238" s="28"/>
      <c r="S238" s="8"/>
      <c r="T238" s="42">
        <v>0</v>
      </c>
      <c r="U238" s="42">
        <v>0</v>
      </c>
      <c r="V238" s="42">
        <v>0</v>
      </c>
      <c r="X238" s="55">
        <v>0</v>
      </c>
      <c r="Y238" s="55">
        <v>0</v>
      </c>
      <c r="Z238" s="55">
        <v>0</v>
      </c>
      <c r="AA238" s="8"/>
      <c r="AB238" s="28">
        <f t="shared" si="110"/>
        <v>0</v>
      </c>
      <c r="AC238" s="28">
        <f t="shared" si="110"/>
        <v>0</v>
      </c>
      <c r="AD238" s="28">
        <f t="shared" si="110"/>
        <v>0</v>
      </c>
      <c r="AF238" s="28">
        <f t="shared" si="111"/>
        <v>0</v>
      </c>
      <c r="AG238" s="28">
        <f t="shared" si="111"/>
        <v>0</v>
      </c>
      <c r="AH238" s="28">
        <f t="shared" si="111"/>
        <v>0</v>
      </c>
      <c r="AI238" s="8"/>
      <c r="AJ238" s="28">
        <f t="shared" ref="AJ238:AL246" si="119">IF(BX238=0,+L238/$AK$5,L238)</f>
        <v>0</v>
      </c>
      <c r="AK238" s="28">
        <f t="shared" si="119"/>
        <v>0</v>
      </c>
      <c r="AL238" s="28">
        <f t="shared" si="119"/>
        <v>0</v>
      </c>
      <c r="AN238" s="28">
        <f t="shared" si="112"/>
        <v>0</v>
      </c>
      <c r="AO238" s="28">
        <f t="shared" si="112"/>
        <v>0</v>
      </c>
      <c r="AP238" s="28">
        <f t="shared" si="112"/>
        <v>0</v>
      </c>
      <c r="AR238" s="47"/>
      <c r="AS238" s="47"/>
      <c r="AT238" s="47"/>
      <c r="AV238" s="47"/>
      <c r="AW238" s="47"/>
      <c r="AX238" s="47"/>
      <c r="AZ238" s="32">
        <f t="shared" si="113"/>
        <v>0</v>
      </c>
      <c r="BA238" s="32">
        <f t="shared" si="113"/>
        <v>0</v>
      </c>
      <c r="BB238" s="32">
        <f t="shared" si="113"/>
        <v>0</v>
      </c>
      <c r="BC238" s="3"/>
      <c r="BD238" s="32">
        <f t="shared" si="114"/>
        <v>0</v>
      </c>
      <c r="BE238" s="32">
        <f t="shared" si="114"/>
        <v>0</v>
      </c>
      <c r="BF238" s="32">
        <f t="shared" si="114"/>
        <v>0</v>
      </c>
      <c r="BG238" s="33"/>
      <c r="BH238" s="32">
        <f t="shared" si="115"/>
        <v>0</v>
      </c>
      <c r="BI238" s="32">
        <f t="shared" si="115"/>
        <v>0</v>
      </c>
      <c r="BJ238" s="32">
        <f t="shared" si="115"/>
        <v>0</v>
      </c>
      <c r="BL238" s="32">
        <f t="shared" si="116"/>
        <v>0</v>
      </c>
      <c r="BM238" s="32">
        <f t="shared" si="116"/>
        <v>0</v>
      </c>
      <c r="BN238" s="32">
        <f t="shared" si="116"/>
        <v>0</v>
      </c>
      <c r="BO238" s="3"/>
      <c r="BP238" s="32">
        <f t="shared" si="117"/>
        <v>0</v>
      </c>
      <c r="BQ238" s="32">
        <f t="shared" si="117"/>
        <v>0</v>
      </c>
      <c r="BR238" s="32">
        <f t="shared" si="117"/>
        <v>0</v>
      </c>
      <c r="BT238" s="32">
        <f t="shared" si="118"/>
        <v>0</v>
      </c>
      <c r="BU238" s="32">
        <f t="shared" si="118"/>
        <v>0</v>
      </c>
      <c r="BV238" s="32">
        <f t="shared" si="118"/>
        <v>0</v>
      </c>
      <c r="BX238" s="3">
        <v>0</v>
      </c>
      <c r="BY238" s="3">
        <v>0</v>
      </c>
      <c r="BZ238" s="3">
        <v>0</v>
      </c>
    </row>
    <row r="239" spans="1:78" s="6" customFormat="1" x14ac:dyDescent="0.2">
      <c r="A239" s="212"/>
      <c r="B239" s="87"/>
      <c r="C239" s="88" t="s">
        <v>296</v>
      </c>
      <c r="D239" s="91">
        <v>0</v>
      </c>
      <c r="E239" s="70">
        <v>0</v>
      </c>
      <c r="F239" s="70">
        <v>0</v>
      </c>
      <c r="G239" s="8"/>
      <c r="H239" s="70">
        <v>67</v>
      </c>
      <c r="I239" s="70">
        <v>23</v>
      </c>
      <c r="J239" s="70">
        <v>48</v>
      </c>
      <c r="K239" s="46"/>
      <c r="L239" s="28">
        <f t="shared" si="109"/>
        <v>0</v>
      </c>
      <c r="M239" s="28">
        <f t="shared" si="109"/>
        <v>0</v>
      </c>
      <c r="N239" s="28">
        <f t="shared" si="109"/>
        <v>0</v>
      </c>
      <c r="O239" s="8"/>
      <c r="P239" s="28">
        <f t="shared" si="91"/>
        <v>485.95769999999999</v>
      </c>
      <c r="Q239" s="28">
        <f t="shared" si="91"/>
        <v>188.82769999999999</v>
      </c>
      <c r="R239" s="28">
        <f t="shared" si="91"/>
        <v>463.20960000000002</v>
      </c>
      <c r="S239" s="8"/>
      <c r="T239" s="42">
        <v>0</v>
      </c>
      <c r="U239" s="42">
        <v>0</v>
      </c>
      <c r="V239" s="42">
        <v>0</v>
      </c>
      <c r="X239" s="54">
        <v>67</v>
      </c>
      <c r="Y239" s="54">
        <v>23</v>
      </c>
      <c r="Z239" s="54">
        <v>48</v>
      </c>
      <c r="AA239" s="8"/>
      <c r="AB239" s="28">
        <f t="shared" si="110"/>
        <v>0</v>
      </c>
      <c r="AC239" s="28">
        <f t="shared" si="110"/>
        <v>0</v>
      </c>
      <c r="AD239" s="28">
        <f t="shared" si="110"/>
        <v>0</v>
      </c>
      <c r="AF239" s="28">
        <f t="shared" si="111"/>
        <v>485.95769999999999</v>
      </c>
      <c r="AG239" s="28">
        <f t="shared" si="111"/>
        <v>188.82769999999999</v>
      </c>
      <c r="AH239" s="28">
        <f t="shared" si="111"/>
        <v>463.20960000000002</v>
      </c>
      <c r="AI239" s="8"/>
      <c r="AJ239" s="28">
        <f t="shared" si="119"/>
        <v>0</v>
      </c>
      <c r="AK239" s="28">
        <f t="shared" si="119"/>
        <v>0</v>
      </c>
      <c r="AL239" s="28">
        <f t="shared" si="119"/>
        <v>0</v>
      </c>
      <c r="AN239" s="28">
        <f t="shared" si="112"/>
        <v>485.95769999999999</v>
      </c>
      <c r="AO239" s="28">
        <f t="shared" si="112"/>
        <v>188.82769999999999</v>
      </c>
      <c r="AP239" s="28">
        <f t="shared" si="112"/>
        <v>463.20960000000002</v>
      </c>
      <c r="AR239" s="47"/>
      <c r="AS239" s="47"/>
      <c r="AT239" s="47"/>
      <c r="AV239" s="47"/>
      <c r="AW239" s="47"/>
      <c r="AX239" s="47"/>
      <c r="AZ239" s="32">
        <f t="shared" si="113"/>
        <v>0</v>
      </c>
      <c r="BA239" s="32">
        <f t="shared" si="113"/>
        <v>0</v>
      </c>
      <c r="BB239" s="32">
        <f t="shared" si="113"/>
        <v>0</v>
      </c>
      <c r="BC239" s="3"/>
      <c r="BD239" s="32">
        <f t="shared" si="114"/>
        <v>0</v>
      </c>
      <c r="BE239" s="32">
        <f t="shared" si="114"/>
        <v>0</v>
      </c>
      <c r="BF239" s="32">
        <f t="shared" si="114"/>
        <v>0</v>
      </c>
      <c r="BG239" s="33"/>
      <c r="BH239" s="32">
        <f t="shared" si="115"/>
        <v>0</v>
      </c>
      <c r="BI239" s="32">
        <f t="shared" si="115"/>
        <v>0</v>
      </c>
      <c r="BJ239" s="32">
        <f t="shared" si="115"/>
        <v>0</v>
      </c>
      <c r="BL239" s="32">
        <f t="shared" si="116"/>
        <v>0</v>
      </c>
      <c r="BM239" s="32">
        <f t="shared" si="116"/>
        <v>0</v>
      </c>
      <c r="BN239" s="32">
        <f t="shared" si="116"/>
        <v>0</v>
      </c>
      <c r="BO239" s="3"/>
      <c r="BP239" s="32">
        <f t="shared" si="117"/>
        <v>0</v>
      </c>
      <c r="BQ239" s="32">
        <f t="shared" si="117"/>
        <v>0</v>
      </c>
      <c r="BR239" s="32">
        <f t="shared" si="117"/>
        <v>0</v>
      </c>
      <c r="BT239" s="32">
        <f t="shared" si="118"/>
        <v>0</v>
      </c>
      <c r="BU239" s="32">
        <f t="shared" si="118"/>
        <v>0</v>
      </c>
      <c r="BV239" s="32">
        <f t="shared" si="118"/>
        <v>0</v>
      </c>
      <c r="BX239" s="3">
        <v>0</v>
      </c>
      <c r="BY239" s="3">
        <v>0</v>
      </c>
      <c r="BZ239" s="3">
        <v>0</v>
      </c>
    </row>
    <row r="240" spans="1:78" s="6" customFormat="1" x14ac:dyDescent="0.2">
      <c r="A240" s="212"/>
      <c r="B240" s="87"/>
      <c r="C240" s="88" t="s">
        <v>297</v>
      </c>
      <c r="D240" s="91">
        <v>28</v>
      </c>
      <c r="E240" s="70">
        <v>0</v>
      </c>
      <c r="F240" s="70">
        <v>0</v>
      </c>
      <c r="G240" s="8"/>
      <c r="H240" s="70">
        <v>58</v>
      </c>
      <c r="I240" s="70">
        <v>2</v>
      </c>
      <c r="J240" s="70">
        <v>2</v>
      </c>
      <c r="K240" s="8"/>
      <c r="L240" s="28">
        <f t="shared" si="109"/>
        <v>203.08679999999998</v>
      </c>
      <c r="M240" s="28">
        <f t="shared" si="109"/>
        <v>0</v>
      </c>
      <c r="N240" s="28">
        <f t="shared" si="109"/>
        <v>0</v>
      </c>
      <c r="O240" s="8"/>
      <c r="P240" s="28">
        <f t="shared" si="91"/>
        <v>420.6798</v>
      </c>
      <c r="Q240" s="28">
        <f t="shared" si="91"/>
        <v>16.419799999999999</v>
      </c>
      <c r="R240" s="28">
        <f t="shared" si="91"/>
        <v>19.3004</v>
      </c>
      <c r="S240" s="8"/>
      <c r="T240" s="42">
        <v>28</v>
      </c>
      <c r="U240" s="42">
        <v>0</v>
      </c>
      <c r="V240" s="42">
        <v>0</v>
      </c>
      <c r="X240" s="54">
        <v>58</v>
      </c>
      <c r="Y240" s="54">
        <v>2</v>
      </c>
      <c r="Z240" s="54">
        <v>2</v>
      </c>
      <c r="AA240" s="8"/>
      <c r="AB240" s="28">
        <f t="shared" si="110"/>
        <v>203.08679999999998</v>
      </c>
      <c r="AC240" s="28">
        <f t="shared" si="110"/>
        <v>0</v>
      </c>
      <c r="AD240" s="28">
        <f t="shared" si="110"/>
        <v>0</v>
      </c>
      <c r="AF240" s="28">
        <f t="shared" si="111"/>
        <v>420.6798</v>
      </c>
      <c r="AG240" s="28">
        <f t="shared" si="111"/>
        <v>16.419799999999999</v>
      </c>
      <c r="AH240" s="28">
        <f t="shared" si="111"/>
        <v>19.3004</v>
      </c>
      <c r="AI240" s="8"/>
      <c r="AJ240" s="28">
        <f t="shared" si="119"/>
        <v>193.41599999999997</v>
      </c>
      <c r="AK240" s="28">
        <f t="shared" si="119"/>
        <v>0</v>
      </c>
      <c r="AL240" s="28">
        <f t="shared" si="119"/>
        <v>0</v>
      </c>
      <c r="AN240" s="28">
        <f t="shared" si="112"/>
        <v>420.6798</v>
      </c>
      <c r="AO240" s="28">
        <f t="shared" si="112"/>
        <v>16.419799999999999</v>
      </c>
      <c r="AP240" s="28">
        <f t="shared" si="112"/>
        <v>19.3004</v>
      </c>
      <c r="AR240" s="47"/>
      <c r="AS240" s="47"/>
      <c r="AT240" s="47"/>
      <c r="AV240" s="47"/>
      <c r="AW240" s="47"/>
      <c r="AX240" s="47"/>
      <c r="AZ240" s="32">
        <f t="shared" si="113"/>
        <v>0</v>
      </c>
      <c r="BA240" s="32">
        <f t="shared" si="113"/>
        <v>0</v>
      </c>
      <c r="BB240" s="32">
        <f t="shared" si="113"/>
        <v>0</v>
      </c>
      <c r="BC240" s="3"/>
      <c r="BD240" s="32">
        <f t="shared" si="114"/>
        <v>0</v>
      </c>
      <c r="BE240" s="32">
        <f t="shared" si="114"/>
        <v>0</v>
      </c>
      <c r="BF240" s="32">
        <f t="shared" si="114"/>
        <v>0</v>
      </c>
      <c r="BG240" s="33"/>
      <c r="BH240" s="32">
        <f t="shared" si="115"/>
        <v>0</v>
      </c>
      <c r="BI240" s="32">
        <f t="shared" si="115"/>
        <v>0</v>
      </c>
      <c r="BJ240" s="32">
        <f t="shared" si="115"/>
        <v>0</v>
      </c>
      <c r="BL240" s="32">
        <f t="shared" si="116"/>
        <v>0</v>
      </c>
      <c r="BM240" s="32">
        <f t="shared" si="116"/>
        <v>0</v>
      </c>
      <c r="BN240" s="32">
        <f t="shared" si="116"/>
        <v>0</v>
      </c>
      <c r="BO240" s="3"/>
      <c r="BP240" s="32">
        <f t="shared" si="117"/>
        <v>0</v>
      </c>
      <c r="BQ240" s="32">
        <f t="shared" si="117"/>
        <v>0</v>
      </c>
      <c r="BR240" s="32">
        <f t="shared" si="117"/>
        <v>0</v>
      </c>
      <c r="BT240" s="32">
        <f t="shared" si="118"/>
        <v>0</v>
      </c>
      <c r="BU240" s="32">
        <f t="shared" si="118"/>
        <v>0</v>
      </c>
      <c r="BV240" s="32">
        <f t="shared" si="118"/>
        <v>0</v>
      </c>
      <c r="BX240" s="3">
        <v>0</v>
      </c>
      <c r="BY240" s="3">
        <v>0</v>
      </c>
      <c r="BZ240" s="3">
        <v>0</v>
      </c>
    </row>
    <row r="241" spans="1:78" s="6" customFormat="1" x14ac:dyDescent="0.2">
      <c r="A241" s="212"/>
      <c r="B241" s="87"/>
      <c r="C241" s="88" t="s">
        <v>298</v>
      </c>
      <c r="D241" s="91">
        <v>0</v>
      </c>
      <c r="E241" s="70">
        <v>0</v>
      </c>
      <c r="F241" s="70">
        <v>1</v>
      </c>
      <c r="G241" s="8"/>
      <c r="H241" s="70">
        <v>47</v>
      </c>
      <c r="I241" s="70">
        <v>320</v>
      </c>
      <c r="J241" s="70">
        <v>104</v>
      </c>
      <c r="K241" s="8"/>
      <c r="L241" s="28">
        <f t="shared" si="109"/>
        <v>0</v>
      </c>
      <c r="M241" s="28">
        <f t="shared" si="109"/>
        <v>0</v>
      </c>
      <c r="N241" s="28">
        <f t="shared" si="109"/>
        <v>9.6501999999999999</v>
      </c>
      <c r="O241" s="8"/>
      <c r="P241" s="28">
        <f t="shared" si="91"/>
        <v>340.89569999999998</v>
      </c>
      <c r="Q241" s="28">
        <f t="shared" si="91"/>
        <v>2627.1679999999997</v>
      </c>
      <c r="R241" s="28">
        <f t="shared" si="91"/>
        <v>1003.6208</v>
      </c>
      <c r="S241" s="8"/>
      <c r="T241" s="42">
        <v>0</v>
      </c>
      <c r="U241" s="42">
        <v>0</v>
      </c>
      <c r="V241" s="42">
        <v>1</v>
      </c>
      <c r="X241" s="54">
        <v>47</v>
      </c>
      <c r="Y241" s="54">
        <v>320</v>
      </c>
      <c r="Z241" s="54">
        <v>104</v>
      </c>
      <c r="AA241" s="8"/>
      <c r="AB241" s="28">
        <f t="shared" si="110"/>
        <v>0</v>
      </c>
      <c r="AC241" s="28">
        <f t="shared" si="110"/>
        <v>0</v>
      </c>
      <c r="AD241" s="28">
        <f t="shared" si="110"/>
        <v>9.6501999999999999</v>
      </c>
      <c r="AF241" s="28">
        <f t="shared" si="111"/>
        <v>340.89569999999998</v>
      </c>
      <c r="AG241" s="28">
        <f t="shared" si="111"/>
        <v>2627.1679999999997</v>
      </c>
      <c r="AH241" s="28">
        <f t="shared" si="111"/>
        <v>1003.6208</v>
      </c>
      <c r="AI241" s="8"/>
      <c r="AJ241" s="28">
        <f t="shared" si="119"/>
        <v>0</v>
      </c>
      <c r="AK241" s="28">
        <f t="shared" si="119"/>
        <v>0</v>
      </c>
      <c r="AL241" s="28">
        <f t="shared" si="119"/>
        <v>9.190666666666667</v>
      </c>
      <c r="AN241" s="28">
        <f t="shared" si="112"/>
        <v>340.89569999999998</v>
      </c>
      <c r="AO241" s="28">
        <f t="shared" si="112"/>
        <v>2627.1679999999997</v>
      </c>
      <c r="AP241" s="28">
        <f t="shared" si="112"/>
        <v>1003.6208</v>
      </c>
      <c r="AR241" s="47"/>
      <c r="AS241" s="47"/>
      <c r="AT241" s="47"/>
      <c r="AV241" s="47"/>
      <c r="AW241" s="47"/>
      <c r="AX241" s="47"/>
      <c r="AZ241" s="32">
        <f t="shared" si="113"/>
        <v>0</v>
      </c>
      <c r="BA241" s="32">
        <f t="shared" si="113"/>
        <v>0</v>
      </c>
      <c r="BB241" s="32">
        <f t="shared" si="113"/>
        <v>0</v>
      </c>
      <c r="BC241" s="3"/>
      <c r="BD241" s="32">
        <f t="shared" si="114"/>
        <v>0</v>
      </c>
      <c r="BE241" s="32">
        <f t="shared" si="114"/>
        <v>0</v>
      </c>
      <c r="BF241" s="32">
        <f t="shared" si="114"/>
        <v>0</v>
      </c>
      <c r="BG241" s="33"/>
      <c r="BH241" s="32">
        <f t="shared" si="115"/>
        <v>0</v>
      </c>
      <c r="BI241" s="32">
        <f t="shared" si="115"/>
        <v>0</v>
      </c>
      <c r="BJ241" s="32">
        <f t="shared" si="115"/>
        <v>0</v>
      </c>
      <c r="BL241" s="32">
        <f t="shared" si="116"/>
        <v>0</v>
      </c>
      <c r="BM241" s="32">
        <f t="shared" si="116"/>
        <v>0</v>
      </c>
      <c r="BN241" s="32">
        <f t="shared" si="116"/>
        <v>0</v>
      </c>
      <c r="BO241" s="3"/>
      <c r="BP241" s="32">
        <f t="shared" si="117"/>
        <v>0</v>
      </c>
      <c r="BQ241" s="32">
        <f t="shared" si="117"/>
        <v>0</v>
      </c>
      <c r="BR241" s="32">
        <f t="shared" si="117"/>
        <v>0</v>
      </c>
      <c r="BT241" s="32">
        <f t="shared" si="118"/>
        <v>0</v>
      </c>
      <c r="BU241" s="32">
        <f t="shared" si="118"/>
        <v>0</v>
      </c>
      <c r="BV241" s="32">
        <f t="shared" si="118"/>
        <v>0</v>
      </c>
      <c r="BX241" s="3">
        <v>0</v>
      </c>
      <c r="BY241" s="3">
        <v>0</v>
      </c>
      <c r="BZ241" s="3">
        <v>0</v>
      </c>
    </row>
    <row r="242" spans="1:78" s="6" customFormat="1" x14ac:dyDescent="0.2">
      <c r="A242" s="212"/>
      <c r="B242" s="87"/>
      <c r="C242" s="88" t="s">
        <v>278</v>
      </c>
      <c r="D242" s="89">
        <v>5502</v>
      </c>
      <c r="E242" s="90">
        <v>2085</v>
      </c>
      <c r="F242" s="90">
        <v>6121</v>
      </c>
      <c r="G242" s="66"/>
      <c r="H242" s="70">
        <v>359</v>
      </c>
      <c r="I242" s="70">
        <v>651</v>
      </c>
      <c r="J242" s="70">
        <v>1</v>
      </c>
      <c r="K242" s="66"/>
      <c r="L242" s="28">
        <f t="shared" si="109"/>
        <v>39906.556199999999</v>
      </c>
      <c r="M242" s="28">
        <f t="shared" si="109"/>
        <v>17117.641499999998</v>
      </c>
      <c r="N242" s="28">
        <f t="shared" si="109"/>
        <v>59068.874199999998</v>
      </c>
      <c r="O242" s="8"/>
      <c r="P242" s="28">
        <f t="shared" si="91"/>
        <v>2603.8629000000001</v>
      </c>
      <c r="Q242" s="28">
        <f t="shared" si="91"/>
        <v>5344.6448999999993</v>
      </c>
      <c r="R242" s="28">
        <f t="shared" si="91"/>
        <v>9.6501999999999999</v>
      </c>
      <c r="S242" s="8"/>
      <c r="T242" s="29">
        <v>5502</v>
      </c>
      <c r="U242" s="29">
        <v>2085</v>
      </c>
      <c r="V242" s="29">
        <v>6121</v>
      </c>
      <c r="X242" s="54">
        <v>359</v>
      </c>
      <c r="Y242" s="54">
        <v>651</v>
      </c>
      <c r="Z242" s="54">
        <v>1</v>
      </c>
      <c r="AA242" s="8"/>
      <c r="AB242" s="28">
        <f t="shared" si="110"/>
        <v>39906.556199999999</v>
      </c>
      <c r="AC242" s="28">
        <f t="shared" si="110"/>
        <v>17117.641499999998</v>
      </c>
      <c r="AD242" s="28">
        <f t="shared" si="110"/>
        <v>59068.874199999998</v>
      </c>
      <c r="AF242" s="28">
        <f t="shared" si="111"/>
        <v>2603.8629000000001</v>
      </c>
      <c r="AG242" s="28">
        <f t="shared" si="111"/>
        <v>5344.6448999999993</v>
      </c>
      <c r="AH242" s="28">
        <f t="shared" si="111"/>
        <v>9.6501999999999999</v>
      </c>
      <c r="AI242" s="8"/>
      <c r="AJ242" s="28">
        <f t="shared" si="119"/>
        <v>38006.243999999999</v>
      </c>
      <c r="AK242" s="28">
        <f t="shared" si="119"/>
        <v>16302.515714285712</v>
      </c>
      <c r="AL242" s="28">
        <f t="shared" si="119"/>
        <v>56256.070666666659</v>
      </c>
      <c r="AN242" s="28">
        <f t="shared" si="112"/>
        <v>2603.8629000000001</v>
      </c>
      <c r="AO242" s="28">
        <f t="shared" si="112"/>
        <v>5344.6448999999993</v>
      </c>
      <c r="AP242" s="28">
        <f t="shared" si="112"/>
        <v>9.6501999999999999</v>
      </c>
      <c r="AR242" s="47"/>
      <c r="AS242" s="47"/>
      <c r="AT242" s="47"/>
      <c r="AV242" s="47"/>
      <c r="AW242" s="47"/>
      <c r="AX242" s="47"/>
      <c r="AZ242" s="32">
        <f t="shared" si="113"/>
        <v>0</v>
      </c>
      <c r="BA242" s="32">
        <f t="shared" si="113"/>
        <v>0</v>
      </c>
      <c r="BB242" s="32">
        <f t="shared" si="113"/>
        <v>0</v>
      </c>
      <c r="BC242" s="3"/>
      <c r="BD242" s="32">
        <f t="shared" si="114"/>
        <v>0</v>
      </c>
      <c r="BE242" s="32">
        <f t="shared" si="114"/>
        <v>0</v>
      </c>
      <c r="BF242" s="32">
        <f t="shared" si="114"/>
        <v>0</v>
      </c>
      <c r="BG242" s="33"/>
      <c r="BH242" s="32">
        <f t="shared" si="115"/>
        <v>0</v>
      </c>
      <c r="BI242" s="32">
        <f t="shared" si="115"/>
        <v>0</v>
      </c>
      <c r="BJ242" s="32">
        <f t="shared" si="115"/>
        <v>0</v>
      </c>
      <c r="BL242" s="32">
        <f t="shared" si="116"/>
        <v>0</v>
      </c>
      <c r="BM242" s="32">
        <f t="shared" si="116"/>
        <v>0</v>
      </c>
      <c r="BN242" s="32">
        <f t="shared" si="116"/>
        <v>0</v>
      </c>
      <c r="BO242" s="3"/>
      <c r="BP242" s="32">
        <f t="shared" si="117"/>
        <v>0</v>
      </c>
      <c r="BQ242" s="32">
        <f t="shared" si="117"/>
        <v>0</v>
      </c>
      <c r="BR242" s="32">
        <f t="shared" si="117"/>
        <v>0</v>
      </c>
      <c r="BT242" s="32">
        <f t="shared" si="118"/>
        <v>0</v>
      </c>
      <c r="BU242" s="32">
        <f t="shared" si="118"/>
        <v>0</v>
      </c>
      <c r="BV242" s="32">
        <f t="shared" si="118"/>
        <v>0</v>
      </c>
      <c r="BX242" s="3">
        <v>0</v>
      </c>
      <c r="BY242" s="3">
        <v>0</v>
      </c>
      <c r="BZ242" s="3">
        <v>0</v>
      </c>
    </row>
    <row r="243" spans="1:78" s="6" customFormat="1" x14ac:dyDescent="0.2">
      <c r="A243" s="212"/>
      <c r="B243" s="87"/>
      <c r="C243" s="88" t="s">
        <v>279</v>
      </c>
      <c r="D243" s="91">
        <v>37</v>
      </c>
      <c r="E243" s="70">
        <v>81</v>
      </c>
      <c r="F243" s="70">
        <v>313</v>
      </c>
      <c r="G243" s="66"/>
      <c r="H243" s="70">
        <v>0</v>
      </c>
      <c r="I243" s="70">
        <v>0</v>
      </c>
      <c r="J243" s="70">
        <v>678</v>
      </c>
      <c r="K243" s="66"/>
      <c r="L243" s="28">
        <f t="shared" si="109"/>
        <v>268.36469999999997</v>
      </c>
      <c r="M243" s="28">
        <f t="shared" si="109"/>
        <v>665.00189999999998</v>
      </c>
      <c r="N243" s="28">
        <f t="shared" si="109"/>
        <v>3020.5126</v>
      </c>
      <c r="O243" s="8"/>
      <c r="P243" s="28">
        <f t="shared" si="91"/>
        <v>0</v>
      </c>
      <c r="Q243" s="28">
        <f t="shared" si="91"/>
        <v>0</v>
      </c>
      <c r="R243" s="28">
        <f t="shared" si="91"/>
        <v>6542.8356000000003</v>
      </c>
      <c r="S243" s="8"/>
      <c r="T243" s="42">
        <v>37</v>
      </c>
      <c r="U243" s="42">
        <v>81</v>
      </c>
      <c r="V243" s="42">
        <v>313</v>
      </c>
      <c r="X243" s="55">
        <v>0</v>
      </c>
      <c r="Y243" s="55">
        <v>0</v>
      </c>
      <c r="Z243" s="55">
        <v>678</v>
      </c>
      <c r="AA243" s="8"/>
      <c r="AB243" s="28">
        <f t="shared" si="110"/>
        <v>268.36469999999997</v>
      </c>
      <c r="AC243" s="28">
        <f t="shared" si="110"/>
        <v>665.00189999999998</v>
      </c>
      <c r="AD243" s="28">
        <f t="shared" si="110"/>
        <v>3020.5126</v>
      </c>
      <c r="AF243" s="28">
        <f t="shared" si="111"/>
        <v>0</v>
      </c>
      <c r="AG243" s="28">
        <f t="shared" si="111"/>
        <v>0</v>
      </c>
      <c r="AH243" s="28">
        <f t="shared" si="111"/>
        <v>6542.8356000000003</v>
      </c>
      <c r="AI243" s="8"/>
      <c r="AJ243" s="28">
        <f t="shared" si="119"/>
        <v>255.58542857142854</v>
      </c>
      <c r="AK243" s="28">
        <f t="shared" si="119"/>
        <v>633.33514285714284</v>
      </c>
      <c r="AL243" s="28">
        <f t="shared" si="119"/>
        <v>2876.6786666666667</v>
      </c>
      <c r="AN243" s="28">
        <f t="shared" si="112"/>
        <v>0</v>
      </c>
      <c r="AO243" s="28">
        <f t="shared" si="112"/>
        <v>0</v>
      </c>
      <c r="AP243" s="28">
        <f t="shared" si="112"/>
        <v>6542.8356000000003</v>
      </c>
      <c r="AR243" s="47"/>
      <c r="AS243" s="47"/>
      <c r="AT243" s="47"/>
      <c r="AV243" s="47"/>
      <c r="AW243" s="47"/>
      <c r="AX243" s="47"/>
      <c r="AZ243" s="32">
        <f t="shared" si="113"/>
        <v>0</v>
      </c>
      <c r="BA243" s="32">
        <f t="shared" si="113"/>
        <v>0</v>
      </c>
      <c r="BB243" s="32">
        <f t="shared" si="113"/>
        <v>0</v>
      </c>
      <c r="BC243" s="3"/>
      <c r="BD243" s="32">
        <f t="shared" si="114"/>
        <v>0</v>
      </c>
      <c r="BE243" s="32">
        <f t="shared" si="114"/>
        <v>0</v>
      </c>
      <c r="BF243" s="32">
        <f t="shared" si="114"/>
        <v>0</v>
      </c>
      <c r="BG243" s="33"/>
      <c r="BH243" s="32">
        <f t="shared" si="115"/>
        <v>0</v>
      </c>
      <c r="BI243" s="32">
        <f t="shared" si="115"/>
        <v>0</v>
      </c>
      <c r="BJ243" s="32">
        <f t="shared" si="115"/>
        <v>0</v>
      </c>
      <c r="BL243" s="32">
        <f t="shared" si="116"/>
        <v>0</v>
      </c>
      <c r="BM243" s="32">
        <f t="shared" si="116"/>
        <v>0</v>
      </c>
      <c r="BN243" s="32">
        <f t="shared" si="116"/>
        <v>0</v>
      </c>
      <c r="BO243" s="3"/>
      <c r="BP243" s="32">
        <f t="shared" si="117"/>
        <v>0</v>
      </c>
      <c r="BQ243" s="32">
        <f t="shared" si="117"/>
        <v>0</v>
      </c>
      <c r="BR243" s="32">
        <f t="shared" si="117"/>
        <v>0</v>
      </c>
      <c r="BT243" s="32">
        <f t="shared" si="118"/>
        <v>0</v>
      </c>
      <c r="BU243" s="32">
        <f t="shared" si="118"/>
        <v>0</v>
      </c>
      <c r="BV243" s="32">
        <f t="shared" si="118"/>
        <v>0</v>
      </c>
      <c r="BX243" s="3">
        <v>0</v>
      </c>
      <c r="BY243" s="3">
        <v>0</v>
      </c>
      <c r="BZ243" s="3">
        <v>0</v>
      </c>
    </row>
    <row r="244" spans="1:78" s="6" customFormat="1" x14ac:dyDescent="0.2">
      <c r="A244" s="212"/>
      <c r="B244" s="87"/>
      <c r="C244" s="88" t="s">
        <v>280</v>
      </c>
      <c r="D244" s="91">
        <v>5</v>
      </c>
      <c r="E244" s="70">
        <v>0</v>
      </c>
      <c r="F244" s="70">
        <v>35</v>
      </c>
      <c r="G244" s="66"/>
      <c r="H244" s="70">
        <v>1</v>
      </c>
      <c r="I244" s="70">
        <v>0</v>
      </c>
      <c r="J244" s="70">
        <v>7</v>
      </c>
      <c r="K244" s="66"/>
      <c r="L244" s="28">
        <f t="shared" si="109"/>
        <v>36.265500000000003</v>
      </c>
      <c r="M244" s="28">
        <f t="shared" si="109"/>
        <v>0</v>
      </c>
      <c r="N244" s="28">
        <f t="shared" si="109"/>
        <v>337.75700000000001</v>
      </c>
      <c r="O244" s="8"/>
      <c r="P244" s="28">
        <f t="shared" si="91"/>
        <v>7.2530999999999999</v>
      </c>
      <c r="Q244" s="28">
        <f t="shared" si="91"/>
        <v>0</v>
      </c>
      <c r="R244" s="28">
        <f t="shared" si="91"/>
        <v>67.551400000000001</v>
      </c>
      <c r="S244" s="8"/>
      <c r="T244" s="42">
        <v>5</v>
      </c>
      <c r="U244" s="42">
        <v>0</v>
      </c>
      <c r="V244" s="42">
        <v>35</v>
      </c>
      <c r="X244" s="55">
        <v>1</v>
      </c>
      <c r="Y244" s="55">
        <v>0</v>
      </c>
      <c r="Z244" s="55">
        <v>7</v>
      </c>
      <c r="AA244" s="8"/>
      <c r="AB244" s="28">
        <f t="shared" si="110"/>
        <v>36.265500000000003</v>
      </c>
      <c r="AC244" s="28">
        <f t="shared" si="110"/>
        <v>0</v>
      </c>
      <c r="AD244" s="28">
        <f t="shared" si="110"/>
        <v>337.75700000000001</v>
      </c>
      <c r="AF244" s="28">
        <f t="shared" si="111"/>
        <v>7.2530999999999999</v>
      </c>
      <c r="AG244" s="28">
        <f t="shared" si="111"/>
        <v>0</v>
      </c>
      <c r="AH244" s="28">
        <f t="shared" si="111"/>
        <v>67.551400000000001</v>
      </c>
      <c r="AI244" s="8"/>
      <c r="AJ244" s="28">
        <f t="shared" si="119"/>
        <v>34.53857142857143</v>
      </c>
      <c r="AK244" s="28">
        <f t="shared" si="119"/>
        <v>0</v>
      </c>
      <c r="AL244" s="28">
        <f t="shared" si="119"/>
        <v>321.67333333333335</v>
      </c>
      <c r="AN244" s="28">
        <f t="shared" si="112"/>
        <v>7.2530999999999999</v>
      </c>
      <c r="AO244" s="28">
        <f t="shared" si="112"/>
        <v>0</v>
      </c>
      <c r="AP244" s="28">
        <f t="shared" si="112"/>
        <v>67.551400000000001</v>
      </c>
      <c r="AR244" s="47"/>
      <c r="AS244" s="47"/>
      <c r="AT244" s="47"/>
      <c r="AV244" s="47"/>
      <c r="AW244" s="47"/>
      <c r="AX244" s="47"/>
      <c r="AZ244" s="32">
        <f t="shared" si="113"/>
        <v>0</v>
      </c>
      <c r="BA244" s="32">
        <f t="shared" si="113"/>
        <v>0</v>
      </c>
      <c r="BB244" s="32">
        <f t="shared" si="113"/>
        <v>0</v>
      </c>
      <c r="BC244" s="3"/>
      <c r="BD244" s="32">
        <f t="shared" si="114"/>
        <v>0</v>
      </c>
      <c r="BE244" s="32">
        <f t="shared" si="114"/>
        <v>0</v>
      </c>
      <c r="BF244" s="32">
        <f t="shared" si="114"/>
        <v>0</v>
      </c>
      <c r="BG244" s="33"/>
      <c r="BH244" s="32">
        <f t="shared" si="115"/>
        <v>0</v>
      </c>
      <c r="BI244" s="32">
        <f t="shared" si="115"/>
        <v>0</v>
      </c>
      <c r="BJ244" s="32">
        <f t="shared" si="115"/>
        <v>0</v>
      </c>
      <c r="BL244" s="32">
        <f t="shared" si="116"/>
        <v>0</v>
      </c>
      <c r="BM244" s="32">
        <f t="shared" si="116"/>
        <v>0</v>
      </c>
      <c r="BN244" s="32">
        <f t="shared" si="116"/>
        <v>0</v>
      </c>
      <c r="BO244" s="3"/>
      <c r="BP244" s="32">
        <f t="shared" si="117"/>
        <v>0</v>
      </c>
      <c r="BQ244" s="32">
        <f t="shared" si="117"/>
        <v>0</v>
      </c>
      <c r="BR244" s="32">
        <f t="shared" si="117"/>
        <v>0</v>
      </c>
      <c r="BT244" s="32">
        <f t="shared" si="118"/>
        <v>0</v>
      </c>
      <c r="BU244" s="32">
        <f t="shared" si="118"/>
        <v>0</v>
      </c>
      <c r="BV244" s="32">
        <f t="shared" si="118"/>
        <v>0</v>
      </c>
      <c r="BX244" s="3">
        <v>0</v>
      </c>
      <c r="BY244" s="3">
        <v>0</v>
      </c>
      <c r="BZ244" s="3">
        <v>0</v>
      </c>
    </row>
    <row r="245" spans="1:78" s="6" customFormat="1" x14ac:dyDescent="0.2">
      <c r="A245" s="212"/>
      <c r="B245" s="87"/>
      <c r="C245" s="88" t="s">
        <v>281</v>
      </c>
      <c r="D245" s="91">
        <v>9</v>
      </c>
      <c r="E245" s="70">
        <v>4</v>
      </c>
      <c r="F245" s="70">
        <v>0</v>
      </c>
      <c r="G245" s="66"/>
      <c r="H245" s="70">
        <v>3</v>
      </c>
      <c r="I245" s="70">
        <v>4</v>
      </c>
      <c r="J245" s="70">
        <v>0</v>
      </c>
      <c r="K245" s="66"/>
      <c r="L245" s="28">
        <f t="shared" si="109"/>
        <v>65.277900000000002</v>
      </c>
      <c r="M245" s="28">
        <f t="shared" si="109"/>
        <v>32.839599999999997</v>
      </c>
      <c r="N245" s="28">
        <f t="shared" si="109"/>
        <v>0</v>
      </c>
      <c r="O245" s="8"/>
      <c r="P245" s="28">
        <f t="shared" si="91"/>
        <v>21.7593</v>
      </c>
      <c r="Q245" s="28">
        <f t="shared" si="91"/>
        <v>32.839599999999997</v>
      </c>
      <c r="R245" s="28">
        <f t="shared" si="91"/>
        <v>0</v>
      </c>
      <c r="S245" s="8"/>
      <c r="T245" s="42">
        <v>9</v>
      </c>
      <c r="U245" s="42">
        <v>4</v>
      </c>
      <c r="V245" s="42">
        <v>0</v>
      </c>
      <c r="X245" s="55">
        <v>3</v>
      </c>
      <c r="Y245" s="55">
        <v>0</v>
      </c>
      <c r="Z245" s="55">
        <v>0</v>
      </c>
      <c r="AA245" s="8"/>
      <c r="AB245" s="28">
        <f t="shared" si="110"/>
        <v>65.277900000000002</v>
      </c>
      <c r="AC245" s="28">
        <f t="shared" si="110"/>
        <v>32.839599999999997</v>
      </c>
      <c r="AD245" s="28">
        <f t="shared" si="110"/>
        <v>0</v>
      </c>
      <c r="AF245" s="28">
        <f t="shared" si="111"/>
        <v>21.7593</v>
      </c>
      <c r="AG245" s="28">
        <f t="shared" si="111"/>
        <v>0</v>
      </c>
      <c r="AH245" s="28">
        <f t="shared" si="111"/>
        <v>0</v>
      </c>
      <c r="AI245" s="8"/>
      <c r="AJ245" s="28">
        <f t="shared" si="119"/>
        <v>62.169428571428568</v>
      </c>
      <c r="AK245" s="28">
        <f t="shared" si="119"/>
        <v>31.275809523809521</v>
      </c>
      <c r="AL245" s="28">
        <f t="shared" si="119"/>
        <v>0</v>
      </c>
      <c r="AN245" s="28">
        <f t="shared" si="112"/>
        <v>21.7593</v>
      </c>
      <c r="AO245" s="28">
        <f t="shared" si="112"/>
        <v>0</v>
      </c>
      <c r="AP245" s="28">
        <f t="shared" si="112"/>
        <v>0</v>
      </c>
      <c r="AR245" s="47"/>
      <c r="AS245" s="47"/>
      <c r="AT245" s="47"/>
      <c r="AV245" s="47"/>
      <c r="AW245" s="47"/>
      <c r="AX245" s="47"/>
      <c r="AZ245" s="32">
        <f t="shared" si="113"/>
        <v>0</v>
      </c>
      <c r="BA245" s="32">
        <f t="shared" si="113"/>
        <v>0</v>
      </c>
      <c r="BB245" s="32">
        <f t="shared" si="113"/>
        <v>0</v>
      </c>
      <c r="BC245" s="3"/>
      <c r="BD245" s="32">
        <f t="shared" si="114"/>
        <v>0</v>
      </c>
      <c r="BE245" s="32">
        <f t="shared" si="114"/>
        <v>-32.839599999999997</v>
      </c>
      <c r="BF245" s="32">
        <f t="shared" si="114"/>
        <v>0</v>
      </c>
      <c r="BG245" s="33"/>
      <c r="BH245" s="32">
        <f t="shared" si="115"/>
        <v>0</v>
      </c>
      <c r="BI245" s="32">
        <f t="shared" si="115"/>
        <v>-32.839599999999997</v>
      </c>
      <c r="BJ245" s="32">
        <f t="shared" si="115"/>
        <v>0</v>
      </c>
      <c r="BL245" s="32">
        <f t="shared" si="116"/>
        <v>0</v>
      </c>
      <c r="BM245" s="32">
        <f t="shared" si="116"/>
        <v>0</v>
      </c>
      <c r="BN245" s="32">
        <f t="shared" si="116"/>
        <v>0</v>
      </c>
      <c r="BO245" s="3"/>
      <c r="BP245" s="32">
        <f t="shared" si="117"/>
        <v>0</v>
      </c>
      <c r="BQ245" s="32">
        <f t="shared" si="117"/>
        <v>-32.839599999999997</v>
      </c>
      <c r="BR245" s="32">
        <f t="shared" si="117"/>
        <v>0</v>
      </c>
      <c r="BT245" s="32">
        <f t="shared" si="118"/>
        <v>0</v>
      </c>
      <c r="BU245" s="32">
        <f t="shared" si="118"/>
        <v>0</v>
      </c>
      <c r="BV245" s="32">
        <f t="shared" si="118"/>
        <v>0</v>
      </c>
      <c r="BX245" s="3">
        <v>0</v>
      </c>
      <c r="BY245" s="3">
        <v>0</v>
      </c>
      <c r="BZ245" s="3">
        <v>0</v>
      </c>
    </row>
    <row r="246" spans="1:78" s="6" customFormat="1" x14ac:dyDescent="0.2">
      <c r="A246" s="213"/>
      <c r="B246" s="92"/>
      <c r="C246" s="93" t="s">
        <v>282</v>
      </c>
      <c r="D246" s="91">
        <v>0</v>
      </c>
      <c r="E246" s="90">
        <v>15413</v>
      </c>
      <c r="F246" s="70">
        <v>155</v>
      </c>
      <c r="G246" s="66"/>
      <c r="H246" s="90">
        <v>1820</v>
      </c>
      <c r="I246" s="90">
        <v>2139</v>
      </c>
      <c r="J246" s="90">
        <v>1714</v>
      </c>
      <c r="K246" s="66"/>
      <c r="L246" s="28">
        <f t="shared" si="109"/>
        <v>0</v>
      </c>
      <c r="M246" s="28">
        <f t="shared" si="109"/>
        <v>126539.18869999998</v>
      </c>
      <c r="N246" s="28">
        <f t="shared" si="109"/>
        <v>1495.7809999999999</v>
      </c>
      <c r="O246" s="8"/>
      <c r="P246" s="28">
        <f t="shared" si="91"/>
        <v>13200.642</v>
      </c>
      <c r="Q246" s="28">
        <f t="shared" si="91"/>
        <v>17560.9761</v>
      </c>
      <c r="R246" s="28">
        <f t="shared" si="91"/>
        <v>16540.442800000001</v>
      </c>
      <c r="S246" s="8"/>
      <c r="T246" s="29">
        <v>0</v>
      </c>
      <c r="U246" s="29">
        <v>15413</v>
      </c>
      <c r="V246" s="29">
        <v>155</v>
      </c>
      <c r="X246" s="54">
        <v>1820</v>
      </c>
      <c r="Y246" s="54">
        <v>2139</v>
      </c>
      <c r="Z246" s="54">
        <v>1714</v>
      </c>
      <c r="AA246" s="8"/>
      <c r="AB246" s="28">
        <f t="shared" si="110"/>
        <v>0</v>
      </c>
      <c r="AC246" s="28">
        <f t="shared" si="110"/>
        <v>126539.18869999998</v>
      </c>
      <c r="AD246" s="28">
        <f t="shared" si="110"/>
        <v>1495.7809999999999</v>
      </c>
      <c r="AF246" s="28">
        <f t="shared" si="111"/>
        <v>13200.642</v>
      </c>
      <c r="AG246" s="28">
        <f t="shared" si="111"/>
        <v>17560.9761</v>
      </c>
      <c r="AH246" s="28">
        <f t="shared" si="111"/>
        <v>16540.442800000001</v>
      </c>
      <c r="AI246" s="8"/>
      <c r="AJ246" s="28">
        <f t="shared" si="119"/>
        <v>0</v>
      </c>
      <c r="AK246" s="28">
        <f t="shared" si="119"/>
        <v>120513.51304761902</v>
      </c>
      <c r="AL246" s="28">
        <f t="shared" si="119"/>
        <v>1424.5533333333333</v>
      </c>
      <c r="AN246" s="28">
        <f t="shared" si="112"/>
        <v>13200.642</v>
      </c>
      <c r="AO246" s="28">
        <f t="shared" si="112"/>
        <v>17560.9761</v>
      </c>
      <c r="AP246" s="28">
        <f t="shared" si="112"/>
        <v>16540.442800000001</v>
      </c>
      <c r="AR246" s="47"/>
      <c r="AS246" s="47"/>
      <c r="AT246" s="47"/>
      <c r="AV246" s="47"/>
      <c r="AW246" s="47"/>
      <c r="AX246" s="47"/>
      <c r="AZ246" s="32">
        <f t="shared" si="113"/>
        <v>0</v>
      </c>
      <c r="BA246" s="32">
        <f t="shared" si="113"/>
        <v>0</v>
      </c>
      <c r="BB246" s="32">
        <f t="shared" si="113"/>
        <v>0</v>
      </c>
      <c r="BC246" s="3"/>
      <c r="BD246" s="32">
        <f t="shared" si="114"/>
        <v>0</v>
      </c>
      <c r="BE246" s="32">
        <f t="shared" si="114"/>
        <v>0</v>
      </c>
      <c r="BF246" s="32">
        <f t="shared" si="114"/>
        <v>0</v>
      </c>
      <c r="BG246" s="33"/>
      <c r="BH246" s="32">
        <f t="shared" si="115"/>
        <v>0</v>
      </c>
      <c r="BI246" s="32">
        <f t="shared" si="115"/>
        <v>0</v>
      </c>
      <c r="BJ246" s="32">
        <f t="shared" si="115"/>
        <v>0</v>
      </c>
      <c r="BL246" s="32">
        <f t="shared" si="116"/>
        <v>0</v>
      </c>
      <c r="BM246" s="32">
        <f t="shared" si="116"/>
        <v>0</v>
      </c>
      <c r="BN246" s="32">
        <f t="shared" si="116"/>
        <v>0</v>
      </c>
      <c r="BO246" s="3"/>
      <c r="BP246" s="32">
        <f t="shared" si="117"/>
        <v>0</v>
      </c>
      <c r="BQ246" s="32">
        <f t="shared" si="117"/>
        <v>0</v>
      </c>
      <c r="BR246" s="32">
        <f t="shared" si="117"/>
        <v>0</v>
      </c>
      <c r="BT246" s="32">
        <f t="shared" si="118"/>
        <v>0</v>
      </c>
      <c r="BU246" s="32">
        <f t="shared" si="118"/>
        <v>0</v>
      </c>
      <c r="BV246" s="32">
        <f t="shared" si="118"/>
        <v>0</v>
      </c>
      <c r="BX246" s="3">
        <v>0</v>
      </c>
      <c r="BY246" s="3">
        <v>0</v>
      </c>
      <c r="BZ246" s="3">
        <v>0</v>
      </c>
    </row>
    <row r="247" spans="1:78" s="6" customFormat="1" x14ac:dyDescent="0.2">
      <c r="D247" s="47"/>
      <c r="E247" s="47"/>
      <c r="F247" s="47"/>
      <c r="G247" s="8"/>
      <c r="H247" s="70"/>
      <c r="I247" s="70"/>
      <c r="J247" s="70"/>
      <c r="K247" s="8"/>
      <c r="L247" s="28">
        <f t="shared" si="109"/>
        <v>0</v>
      </c>
      <c r="M247" s="28">
        <f t="shared" si="109"/>
        <v>0</v>
      </c>
      <c r="N247" s="28">
        <f t="shared" si="109"/>
        <v>0</v>
      </c>
      <c r="O247" s="8"/>
      <c r="P247" s="28">
        <f t="shared" si="91"/>
        <v>0</v>
      </c>
      <c r="Q247" s="28">
        <f t="shared" si="91"/>
        <v>0</v>
      </c>
      <c r="R247" s="28">
        <f t="shared" si="91"/>
        <v>0</v>
      </c>
      <c r="S247" s="8"/>
      <c r="T247" s="42"/>
      <c r="U247" s="42"/>
      <c r="V247" s="42"/>
      <c r="X247" s="94"/>
      <c r="Y247" s="94"/>
      <c r="Z247" s="94"/>
      <c r="AA247" s="8"/>
      <c r="AB247" s="47"/>
      <c r="AC247" s="47"/>
      <c r="AD247" s="47"/>
      <c r="AF247" s="47"/>
      <c r="AG247" s="47"/>
      <c r="AH247" s="47"/>
      <c r="AI247" s="8"/>
      <c r="AJ247" s="47"/>
      <c r="AK247" s="47"/>
      <c r="AL247" s="47"/>
      <c r="AN247" s="47"/>
      <c r="AO247" s="47"/>
      <c r="AP247" s="47"/>
      <c r="AR247" s="47"/>
      <c r="AS247" s="47"/>
      <c r="AT247" s="47"/>
      <c r="AV247" s="47"/>
      <c r="AW247" s="47"/>
      <c r="AX247" s="47"/>
      <c r="AZ247" s="95">
        <f>SUM(AZ237:AZ246)</f>
        <v>0</v>
      </c>
      <c r="BA247" s="95">
        <f>SUM(BA237:BA246)</f>
        <v>0</v>
      </c>
      <c r="BB247" s="95">
        <f>SUM(BB237:BB246)</f>
        <v>0</v>
      </c>
      <c r="BD247" s="95">
        <f>SUM(BD237:BD246)</f>
        <v>0</v>
      </c>
      <c r="BE247" s="95">
        <f>SUM(BE237:BE246)</f>
        <v>-32.839599999999997</v>
      </c>
      <c r="BF247" s="95">
        <f>SUM(BF237:BF246)</f>
        <v>0</v>
      </c>
      <c r="BG247" s="33"/>
      <c r="BH247" s="95">
        <f>SUM(BH237:BH246)</f>
        <v>0</v>
      </c>
      <c r="BI247" s="95">
        <f>SUM(BI237:BI246)</f>
        <v>-32.839599999999997</v>
      </c>
      <c r="BJ247" s="95">
        <f>SUM(BJ237:BJ246)</f>
        <v>0</v>
      </c>
      <c r="BL247" s="95">
        <f>SUM(BL237:BL246)</f>
        <v>0</v>
      </c>
      <c r="BM247" s="95">
        <f>SUM(BM237:BM246)</f>
        <v>0</v>
      </c>
      <c r="BN247" s="95">
        <f>SUM(BN237:BN246)</f>
        <v>0</v>
      </c>
      <c r="BP247" s="95">
        <f>SUM(BP237:BP246)</f>
        <v>0</v>
      </c>
      <c r="BQ247" s="95">
        <f>SUM(BQ237:BQ246)</f>
        <v>-32.839599999999997</v>
      </c>
      <c r="BR247" s="95">
        <f>SUM(BR237:BR246)</f>
        <v>0</v>
      </c>
      <c r="BT247" s="95">
        <f>SUM(BT237:BT246)</f>
        <v>0</v>
      </c>
      <c r="BU247" s="95">
        <f>SUM(BU237:BU246)</f>
        <v>0</v>
      </c>
      <c r="BV247" s="95">
        <f>SUM(BV237:BV246)</f>
        <v>0</v>
      </c>
      <c r="BX247" s="3">
        <v>0</v>
      </c>
      <c r="BY247" s="3">
        <v>0</v>
      </c>
      <c r="BZ247" s="3">
        <v>0</v>
      </c>
    </row>
    <row r="248" spans="1:78" s="6" customFormat="1" x14ac:dyDescent="0.2">
      <c r="D248" s="8"/>
      <c r="E248" s="8"/>
      <c r="F248" s="8"/>
      <c r="G248" s="8"/>
      <c r="H248" s="8"/>
      <c r="I248" s="8"/>
      <c r="J248" s="8"/>
      <c r="K248" s="8"/>
      <c r="L248" s="80"/>
      <c r="M248" s="80"/>
      <c r="N248" s="80"/>
      <c r="O248" s="8"/>
      <c r="P248" s="80"/>
      <c r="Q248" s="80"/>
      <c r="R248" s="80"/>
      <c r="S248" s="8"/>
      <c r="T248" s="96"/>
      <c r="U248" s="96"/>
      <c r="V248" s="96"/>
      <c r="X248" s="97"/>
      <c r="Y248" s="97"/>
      <c r="Z248" s="97"/>
      <c r="AA248" s="8"/>
      <c r="AB248" s="80"/>
      <c r="AC248" s="80"/>
      <c r="AD248" s="80"/>
      <c r="AF248" s="80"/>
      <c r="AG248" s="80"/>
      <c r="AH248" s="80"/>
      <c r="AI248" s="8"/>
      <c r="AJ248" s="80"/>
      <c r="AK248" s="80"/>
      <c r="AL248" s="80"/>
      <c r="AN248" s="80"/>
      <c r="AO248" s="80"/>
      <c r="AP248" s="80"/>
      <c r="AR248" s="80"/>
      <c r="AS248" s="80"/>
      <c r="AT248" s="80"/>
      <c r="AV248" s="80"/>
      <c r="AW248" s="80"/>
      <c r="AX248" s="80"/>
    </row>
    <row r="249" spans="1:78" s="6" customFormat="1" x14ac:dyDescent="0.2">
      <c r="B249" s="79"/>
      <c r="C249" s="98" t="s">
        <v>272</v>
      </c>
      <c r="D249" s="8"/>
      <c r="E249" s="8"/>
      <c r="F249" s="8"/>
      <c r="G249" s="8"/>
      <c r="H249" s="8"/>
      <c r="I249" s="8"/>
      <c r="J249" s="8"/>
      <c r="K249" s="8"/>
      <c r="L249" s="80"/>
      <c r="M249" s="80"/>
      <c r="N249" s="80"/>
      <c r="O249" s="8"/>
      <c r="P249" s="80"/>
      <c r="Q249" s="80"/>
      <c r="R249" s="80"/>
      <c r="S249" s="8"/>
      <c r="T249" s="96"/>
      <c r="U249" s="96"/>
      <c r="V249" s="96"/>
      <c r="X249" s="97"/>
      <c r="Y249" s="97"/>
      <c r="Z249" s="97"/>
      <c r="AA249" s="8"/>
      <c r="AB249" s="80"/>
      <c r="AC249" s="80"/>
      <c r="AD249" s="80"/>
      <c r="AF249" s="80"/>
      <c r="AG249" s="80"/>
      <c r="AH249" s="80"/>
      <c r="AI249" s="8"/>
      <c r="AJ249" s="80"/>
      <c r="AK249" s="80"/>
      <c r="AL249" s="80"/>
      <c r="AN249" s="80"/>
      <c r="AO249" s="80"/>
      <c r="AP249" s="80"/>
      <c r="AR249" s="80"/>
      <c r="AS249" s="80"/>
      <c r="AT249" s="80"/>
      <c r="AV249" s="80"/>
      <c r="AW249" s="80"/>
      <c r="AX249" s="80"/>
    </row>
    <row r="250" spans="1:78" s="6" customFormat="1" x14ac:dyDescent="0.2">
      <c r="B250" s="79"/>
      <c r="C250" s="98" t="s">
        <v>273</v>
      </c>
      <c r="K250" s="8"/>
      <c r="L250" s="80"/>
      <c r="M250" s="80"/>
      <c r="N250" s="80"/>
      <c r="O250" s="8"/>
      <c r="P250" s="80"/>
      <c r="Q250" s="80"/>
      <c r="R250" s="80"/>
      <c r="S250" s="8"/>
      <c r="T250" s="96"/>
      <c r="U250" s="96"/>
      <c r="V250" s="96"/>
      <c r="X250" s="97"/>
      <c r="Y250" s="97"/>
      <c r="Z250" s="97"/>
      <c r="AA250" s="8"/>
      <c r="AB250" s="80"/>
      <c r="AC250" s="80"/>
      <c r="AD250" s="80"/>
      <c r="AF250" s="80"/>
      <c r="AG250" s="80"/>
      <c r="AH250" s="80"/>
      <c r="AI250" s="8"/>
      <c r="AJ250" s="80"/>
      <c r="AK250" s="80"/>
      <c r="AL250" s="80"/>
      <c r="AN250" s="80"/>
      <c r="AO250" s="80"/>
      <c r="AP250" s="80"/>
      <c r="AR250" s="80"/>
      <c r="AS250" s="80"/>
      <c r="AT250" s="80"/>
      <c r="AV250" s="80"/>
      <c r="AW250" s="80"/>
      <c r="AX250" s="80"/>
    </row>
    <row r="251" spans="1:78" s="6" customFormat="1" x14ac:dyDescent="0.2">
      <c r="B251" s="79"/>
      <c r="C251" s="98" t="s">
        <v>276</v>
      </c>
      <c r="K251" s="8"/>
      <c r="L251" s="80"/>
      <c r="M251" s="80"/>
      <c r="N251" s="80"/>
      <c r="O251" s="8"/>
      <c r="P251" s="80"/>
      <c r="Q251" s="80"/>
      <c r="R251" s="80"/>
      <c r="S251" s="8"/>
      <c r="T251" s="96"/>
      <c r="U251" s="96"/>
      <c r="V251" s="96"/>
      <c r="X251" s="97"/>
      <c r="Y251" s="97"/>
      <c r="Z251" s="97"/>
      <c r="AA251" s="8"/>
      <c r="AB251" s="80"/>
      <c r="AC251" s="80"/>
      <c r="AD251" s="80"/>
      <c r="AF251" s="80"/>
      <c r="AG251" s="80"/>
      <c r="AH251" s="80"/>
      <c r="AI251" s="8"/>
      <c r="AJ251" s="80"/>
      <c r="AK251" s="80"/>
      <c r="AL251" s="80"/>
      <c r="AN251" s="80"/>
      <c r="AO251" s="80"/>
      <c r="AP251" s="80"/>
      <c r="AR251" s="80"/>
      <c r="AS251" s="80"/>
      <c r="AT251" s="80"/>
      <c r="AV251" s="80"/>
      <c r="AW251" s="80"/>
      <c r="AX251" s="80"/>
    </row>
    <row r="252" spans="1:78" s="6" customFormat="1" x14ac:dyDescent="0.2">
      <c r="B252" s="79"/>
      <c r="C252" s="98" t="s">
        <v>277</v>
      </c>
      <c r="D252" s="8"/>
      <c r="E252" s="8"/>
      <c r="F252" s="8"/>
      <c r="G252" s="8"/>
      <c r="H252" s="8"/>
      <c r="I252" s="8"/>
      <c r="J252" s="8"/>
      <c r="K252" s="8"/>
      <c r="L252" s="80"/>
      <c r="M252" s="80"/>
      <c r="N252" s="80"/>
      <c r="O252" s="8"/>
      <c r="P252" s="80"/>
      <c r="Q252" s="80"/>
      <c r="R252" s="80"/>
      <c r="S252" s="8"/>
      <c r="T252" s="96"/>
      <c r="U252" s="96"/>
      <c r="V252" s="96"/>
      <c r="X252" s="97"/>
      <c r="Y252" s="97"/>
      <c r="Z252" s="97"/>
      <c r="AA252" s="8"/>
      <c r="AB252" s="80"/>
      <c r="AC252" s="80"/>
      <c r="AD252" s="80"/>
      <c r="AF252" s="80"/>
      <c r="AG252" s="80"/>
      <c r="AH252" s="80"/>
      <c r="AI252" s="8"/>
      <c r="AJ252" s="80"/>
      <c r="AK252" s="80"/>
      <c r="AL252" s="80"/>
      <c r="AN252" s="80"/>
      <c r="AO252" s="80"/>
      <c r="AP252" s="80"/>
      <c r="AR252" s="80"/>
      <c r="AS252" s="80"/>
      <c r="AT252" s="80"/>
      <c r="AV252" s="80"/>
      <c r="AW252" s="80"/>
      <c r="AX252" s="80"/>
    </row>
    <row r="253" spans="1:78" s="6" customFormat="1" ht="84" x14ac:dyDescent="0.2">
      <c r="B253" s="79"/>
      <c r="C253" s="98" t="s">
        <v>283</v>
      </c>
      <c r="D253" s="8"/>
      <c r="E253" s="8"/>
      <c r="F253" s="8"/>
      <c r="G253" s="8"/>
      <c r="H253" s="8"/>
      <c r="I253" s="8"/>
      <c r="J253" s="8"/>
      <c r="K253" s="8"/>
      <c r="L253" s="80"/>
      <c r="M253" s="80"/>
      <c r="N253" s="80"/>
      <c r="O253" s="8"/>
      <c r="P253" s="80"/>
      <c r="Q253" s="80"/>
      <c r="R253" s="80"/>
      <c r="S253" s="8"/>
      <c r="T253" s="96"/>
      <c r="U253" s="96"/>
      <c r="V253" s="96"/>
      <c r="X253" s="97"/>
      <c r="Y253" s="97"/>
      <c r="Z253" s="97"/>
      <c r="AA253" s="8"/>
      <c r="AB253" s="80"/>
      <c r="AC253" s="80"/>
      <c r="AD253" s="80"/>
      <c r="AF253" s="80"/>
      <c r="AG253" s="80"/>
      <c r="AH253" s="80"/>
      <c r="AI253" s="8"/>
      <c r="AJ253" s="80"/>
      <c r="AK253" s="80"/>
      <c r="AL253" s="80"/>
      <c r="AN253" s="80"/>
      <c r="AO253" s="80"/>
      <c r="AP253" s="80"/>
      <c r="AR253" s="80"/>
      <c r="AS253" s="80"/>
      <c r="AT253" s="80"/>
      <c r="AV253" s="80"/>
      <c r="AW253" s="80"/>
      <c r="AX253" s="80"/>
    </row>
    <row r="254" spans="1:78" s="6" customFormat="1" ht="24" x14ac:dyDescent="0.2">
      <c r="B254" s="79"/>
      <c r="C254" s="98" t="s">
        <v>278</v>
      </c>
      <c r="D254" s="8"/>
      <c r="E254" s="8"/>
      <c r="F254" s="8"/>
      <c r="G254" s="8"/>
      <c r="H254" s="8"/>
      <c r="I254" s="8"/>
      <c r="J254" s="8"/>
      <c r="K254" s="8"/>
      <c r="L254" s="80"/>
      <c r="M254" s="80"/>
      <c r="N254" s="80"/>
      <c r="O254" s="8"/>
      <c r="P254" s="80"/>
      <c r="Q254" s="80"/>
      <c r="R254" s="80"/>
      <c r="S254" s="8"/>
      <c r="T254" s="96"/>
      <c r="U254" s="96"/>
      <c r="V254" s="96"/>
      <c r="X254" s="97"/>
      <c r="Y254" s="97"/>
      <c r="Z254" s="97"/>
      <c r="AA254" s="8"/>
      <c r="AB254" s="80"/>
      <c r="AC254" s="80"/>
      <c r="AD254" s="80"/>
      <c r="AF254" s="80"/>
      <c r="AG254" s="80"/>
      <c r="AH254" s="80"/>
      <c r="AI254" s="8"/>
      <c r="AJ254" s="80"/>
      <c r="AK254" s="80"/>
      <c r="AL254" s="80"/>
      <c r="AN254" s="80"/>
      <c r="AO254" s="80"/>
      <c r="AP254" s="80"/>
      <c r="AR254" s="80"/>
      <c r="AS254" s="80"/>
      <c r="AT254" s="80"/>
      <c r="AV254" s="80"/>
      <c r="AW254" s="80"/>
      <c r="AX254" s="80"/>
    </row>
    <row r="255" spans="1:78" s="6" customFormat="1" ht="48" x14ac:dyDescent="0.2">
      <c r="B255" s="79"/>
      <c r="C255" s="98" t="s">
        <v>284</v>
      </c>
      <c r="D255" s="8" t="s">
        <v>248</v>
      </c>
      <c r="E255" s="8"/>
      <c r="F255" s="8"/>
      <c r="G255" s="8"/>
      <c r="H255" s="8"/>
      <c r="I255" s="8"/>
      <c r="J255" s="8"/>
      <c r="K255" s="8"/>
      <c r="L255" s="80"/>
      <c r="M255" s="80"/>
      <c r="N255" s="80"/>
      <c r="O255" s="8"/>
      <c r="P255" s="80"/>
      <c r="Q255" s="80"/>
      <c r="R255" s="80"/>
      <c r="S255" s="8"/>
      <c r="T255" s="96"/>
      <c r="U255" s="96"/>
      <c r="V255" s="96"/>
      <c r="X255" s="97"/>
      <c r="Y255" s="97"/>
      <c r="Z255" s="97"/>
      <c r="AA255" s="8"/>
      <c r="AB255" s="80"/>
      <c r="AC255" s="80"/>
      <c r="AD255" s="80"/>
      <c r="AF255" s="80"/>
      <c r="AG255" s="80"/>
      <c r="AH255" s="80"/>
      <c r="AI255" s="8"/>
      <c r="AJ255" s="80"/>
      <c r="AK255" s="80"/>
      <c r="AL255" s="80"/>
      <c r="AN255" s="80"/>
      <c r="AO255" s="80"/>
      <c r="AP255" s="80"/>
      <c r="AR255" s="80"/>
      <c r="AS255" s="80"/>
      <c r="AT255" s="80"/>
      <c r="AV255" s="80"/>
      <c r="AW255" s="80"/>
      <c r="AX255" s="80"/>
    </row>
    <row r="256" spans="1:78" s="6" customFormat="1" ht="48" x14ac:dyDescent="0.2">
      <c r="B256" s="79"/>
      <c r="C256" s="98" t="s">
        <v>285</v>
      </c>
      <c r="D256" s="8" t="s">
        <v>248</v>
      </c>
      <c r="E256" s="8"/>
      <c r="F256" s="8"/>
      <c r="G256" s="8"/>
      <c r="H256" s="8"/>
      <c r="I256" s="8"/>
      <c r="J256" s="8"/>
      <c r="K256" s="8"/>
      <c r="L256" s="80"/>
      <c r="M256" s="80"/>
      <c r="N256" s="80"/>
      <c r="O256" s="8"/>
      <c r="P256" s="80"/>
      <c r="Q256" s="80"/>
      <c r="R256" s="80"/>
      <c r="S256" s="8"/>
      <c r="T256" s="96"/>
      <c r="U256" s="96"/>
      <c r="V256" s="96"/>
      <c r="X256" s="97"/>
      <c r="Y256" s="97"/>
      <c r="Z256" s="97"/>
      <c r="AA256" s="8"/>
      <c r="AB256" s="80"/>
      <c r="AC256" s="80"/>
      <c r="AD256" s="80"/>
      <c r="AF256" s="80"/>
      <c r="AG256" s="80"/>
      <c r="AH256" s="80"/>
      <c r="AI256" s="8"/>
      <c r="AJ256" s="80"/>
      <c r="AK256" s="80"/>
      <c r="AL256" s="80"/>
      <c r="AN256" s="80"/>
      <c r="AO256" s="80"/>
      <c r="AP256" s="80"/>
      <c r="AR256" s="80"/>
      <c r="AS256" s="80"/>
      <c r="AT256" s="80"/>
      <c r="AV256" s="80"/>
      <c r="AW256" s="80"/>
      <c r="AX256" s="80"/>
    </row>
    <row r="257" spans="2:50" s="6" customFormat="1" ht="48" x14ac:dyDescent="0.2">
      <c r="B257" s="79"/>
      <c r="C257" s="98" t="s">
        <v>286</v>
      </c>
      <c r="D257" s="8" t="s">
        <v>122</v>
      </c>
      <c r="E257" s="8"/>
      <c r="F257" s="8"/>
      <c r="G257" s="8"/>
      <c r="H257" s="8"/>
      <c r="I257" s="8"/>
      <c r="J257" s="8"/>
      <c r="K257" s="8"/>
      <c r="L257" s="80"/>
      <c r="M257" s="80"/>
      <c r="N257" s="80"/>
      <c r="O257" s="8"/>
      <c r="P257" s="80"/>
      <c r="Q257" s="80"/>
      <c r="R257" s="80"/>
      <c r="S257" s="8"/>
      <c r="T257" s="96"/>
      <c r="U257" s="96"/>
      <c r="V257" s="96"/>
      <c r="X257" s="97"/>
      <c r="Y257" s="97"/>
      <c r="Z257" s="97"/>
      <c r="AA257" s="8"/>
      <c r="AB257" s="80"/>
      <c r="AC257" s="80"/>
      <c r="AD257" s="80"/>
      <c r="AF257" s="80"/>
      <c r="AG257" s="80"/>
      <c r="AH257" s="80"/>
      <c r="AI257" s="8"/>
      <c r="AJ257" s="80"/>
      <c r="AK257" s="80"/>
      <c r="AL257" s="80"/>
      <c r="AN257" s="80"/>
      <c r="AO257" s="80"/>
      <c r="AP257" s="80"/>
      <c r="AR257" s="80"/>
      <c r="AS257" s="80"/>
      <c r="AT257" s="80"/>
      <c r="AV257" s="80"/>
      <c r="AW257" s="80"/>
      <c r="AX257" s="80"/>
    </row>
    <row r="258" spans="2:50" s="6" customFormat="1" ht="24" x14ac:dyDescent="0.2">
      <c r="B258" s="79"/>
      <c r="C258" s="98" t="s">
        <v>287</v>
      </c>
      <c r="D258" s="8" t="s">
        <v>248</v>
      </c>
      <c r="E258" s="8"/>
      <c r="F258" s="8"/>
      <c r="G258" s="8"/>
      <c r="H258" s="8"/>
      <c r="I258" s="8"/>
      <c r="J258" s="8"/>
      <c r="K258" s="8"/>
      <c r="L258" s="80"/>
      <c r="M258" s="80"/>
      <c r="N258" s="80"/>
      <c r="O258" s="8"/>
      <c r="P258" s="80"/>
      <c r="Q258" s="80"/>
      <c r="R258" s="80"/>
      <c r="S258" s="8"/>
      <c r="T258" s="96"/>
      <c r="U258" s="96"/>
      <c r="V258" s="96"/>
      <c r="X258" s="97"/>
      <c r="Y258" s="97"/>
      <c r="Z258" s="97"/>
      <c r="AA258" s="8"/>
      <c r="AB258" s="80"/>
      <c r="AC258" s="80"/>
      <c r="AD258" s="80"/>
      <c r="AF258" s="80"/>
      <c r="AG258" s="80"/>
      <c r="AH258" s="80">
        <f>SUM(AH253:AH257)</f>
        <v>0</v>
      </c>
      <c r="AI258" s="80">
        <f>SUM(AI253:AI257)</f>
        <v>0</v>
      </c>
      <c r="AJ258" s="80">
        <f>SUM(AJ253:AJ257)</f>
        <v>0</v>
      </c>
      <c r="AK258" s="80"/>
      <c r="AL258" s="80"/>
      <c r="AN258" s="80"/>
      <c r="AO258" s="80"/>
      <c r="AP258" s="80"/>
      <c r="AR258" s="80"/>
      <c r="AS258" s="80"/>
      <c r="AT258" s="80"/>
      <c r="AV258" s="80"/>
      <c r="AW258" s="80"/>
      <c r="AX258" s="80"/>
    </row>
    <row r="259" spans="2:50" s="6" customFormat="1" x14ac:dyDescent="0.2">
      <c r="D259" s="8"/>
      <c r="E259" s="8"/>
      <c r="F259" s="8"/>
      <c r="G259" s="8"/>
      <c r="H259" s="8"/>
      <c r="I259" s="8"/>
      <c r="J259" s="8"/>
      <c r="K259" s="8"/>
      <c r="L259" s="80"/>
      <c r="M259" s="80"/>
      <c r="N259" s="80"/>
      <c r="O259" s="8"/>
      <c r="P259" s="80"/>
      <c r="Q259" s="80"/>
      <c r="R259" s="80"/>
      <c r="S259" s="8"/>
      <c r="T259" s="96"/>
      <c r="U259" s="96"/>
      <c r="V259" s="96"/>
      <c r="X259" s="97"/>
      <c r="Y259" s="97"/>
      <c r="Z259" s="97"/>
      <c r="AA259" s="8"/>
      <c r="AB259" s="80"/>
      <c r="AC259" s="80"/>
      <c r="AD259" s="80"/>
      <c r="AF259" s="80"/>
      <c r="AG259" s="80"/>
      <c r="AH259" s="80"/>
      <c r="AI259" s="8"/>
      <c r="AJ259" s="80"/>
      <c r="AK259" s="80"/>
      <c r="AL259" s="80"/>
      <c r="AN259" s="80"/>
      <c r="AO259" s="80"/>
      <c r="AP259" s="80"/>
      <c r="AR259" s="80"/>
      <c r="AS259" s="80"/>
      <c r="AT259" s="80"/>
      <c r="AV259" s="80"/>
      <c r="AW259" s="80"/>
      <c r="AX259" s="80"/>
    </row>
    <row r="260" spans="2:50" s="6" customFormat="1" x14ac:dyDescent="0.2">
      <c r="D260" s="8"/>
      <c r="E260" s="8"/>
      <c r="F260" s="8"/>
      <c r="G260" s="8"/>
      <c r="H260" s="8"/>
      <c r="I260" s="8"/>
      <c r="J260" s="8"/>
      <c r="K260" s="8"/>
      <c r="L260" s="80"/>
      <c r="M260" s="80"/>
      <c r="N260" s="80"/>
      <c r="O260" s="8"/>
      <c r="P260" s="80"/>
      <c r="Q260" s="80"/>
      <c r="R260" s="80"/>
      <c r="S260" s="8"/>
      <c r="T260" s="96"/>
      <c r="U260" s="96"/>
      <c r="V260" s="96"/>
      <c r="X260" s="97"/>
      <c r="Y260" s="97"/>
      <c r="Z260" s="97"/>
      <c r="AA260" s="8"/>
      <c r="AB260" s="80"/>
      <c r="AC260" s="80"/>
      <c r="AD260" s="80"/>
      <c r="AF260" s="80"/>
      <c r="AG260" s="80"/>
      <c r="AH260" s="80"/>
      <c r="AI260" s="8"/>
      <c r="AJ260" s="80"/>
      <c r="AK260" s="80"/>
      <c r="AL260" s="80"/>
      <c r="AN260" s="80"/>
      <c r="AO260" s="80"/>
      <c r="AP260" s="80"/>
      <c r="AR260" s="80"/>
      <c r="AS260" s="80"/>
      <c r="AT260" s="80"/>
      <c r="AV260" s="80"/>
      <c r="AW260" s="80"/>
      <c r="AX260" s="80"/>
    </row>
    <row r="261" spans="2:50" s="6" customFormat="1" x14ac:dyDescent="0.2">
      <c r="D261" s="25">
        <v>32095190</v>
      </c>
      <c r="E261" s="25">
        <v>44653737</v>
      </c>
      <c r="F261" s="25">
        <v>48388425</v>
      </c>
      <c r="G261" s="26"/>
      <c r="H261" s="25">
        <v>13362300</v>
      </c>
      <c r="I261" s="25">
        <v>15323312</v>
      </c>
      <c r="J261" s="25">
        <v>16830776</v>
      </c>
      <c r="K261" s="8"/>
      <c r="L261" s="80"/>
      <c r="M261" s="80"/>
      <c r="N261" s="80"/>
      <c r="O261" s="8"/>
      <c r="P261" s="80"/>
      <c r="Q261" s="80"/>
      <c r="R261" s="80"/>
      <c r="S261" s="8"/>
      <c r="T261" s="96"/>
      <c r="U261" s="96"/>
      <c r="V261" s="96"/>
      <c r="X261" s="97"/>
      <c r="Y261" s="97"/>
      <c r="Z261" s="97"/>
      <c r="AA261" s="8"/>
      <c r="AB261" s="80"/>
      <c r="AC261" s="80"/>
      <c r="AD261" s="80"/>
      <c r="AF261" s="80"/>
      <c r="AG261" s="80"/>
      <c r="AH261" s="80"/>
      <c r="AI261" s="8"/>
      <c r="AJ261" s="80"/>
      <c r="AK261" s="80"/>
      <c r="AL261" s="80"/>
      <c r="AN261" s="80"/>
      <c r="AO261" s="80"/>
      <c r="AP261" s="80"/>
      <c r="AR261" s="80"/>
      <c r="AS261" s="80"/>
      <c r="AT261" s="80"/>
      <c r="AV261" s="80"/>
      <c r="AW261" s="80"/>
      <c r="AX261" s="80"/>
    </row>
    <row r="262" spans="2:50" s="6" customFormat="1" x14ac:dyDescent="0.2">
      <c r="D262" s="143">
        <f t="shared" ref="D262:J262" si="120">D261/D234</f>
        <v>0.22392546744068673</v>
      </c>
      <c r="E262" s="143">
        <f t="shared" si="120"/>
        <v>0.30814390975342359</v>
      </c>
      <c r="F262" s="143">
        <f t="shared" si="120"/>
        <v>0.35944621641572766</v>
      </c>
      <c r="G262" s="143" t="e">
        <f t="shared" si="120"/>
        <v>#DIV/0!</v>
      </c>
      <c r="H262" s="143">
        <f t="shared" si="120"/>
        <v>0.12406983026612492</v>
      </c>
      <c r="I262" s="143">
        <f t="shared" si="120"/>
        <v>0.13911128391962316</v>
      </c>
      <c r="J262" s="143">
        <f t="shared" si="120"/>
        <v>0.16844098165680219</v>
      </c>
      <c r="K262" s="8"/>
      <c r="L262" s="80"/>
      <c r="M262" s="80"/>
      <c r="N262" s="80"/>
      <c r="O262" s="8"/>
      <c r="P262" s="80"/>
      <c r="Q262" s="80"/>
      <c r="R262" s="80"/>
      <c r="S262" s="8"/>
      <c r="T262" s="96"/>
      <c r="U262" s="96"/>
      <c r="V262" s="96"/>
      <c r="X262" s="97"/>
      <c r="Y262" s="97"/>
      <c r="Z262" s="97"/>
      <c r="AA262" s="8"/>
      <c r="AB262" s="80"/>
      <c r="AC262" s="80"/>
      <c r="AD262" s="80"/>
      <c r="AF262" s="80"/>
      <c r="AG262" s="80"/>
      <c r="AH262" s="80"/>
      <c r="AI262" s="8"/>
      <c r="AJ262" s="80"/>
      <c r="AK262" s="80"/>
      <c r="AL262" s="80"/>
      <c r="AN262" s="80"/>
      <c r="AO262" s="80"/>
      <c r="AP262" s="80"/>
      <c r="AR262" s="80"/>
      <c r="AS262" s="80"/>
      <c r="AT262" s="80"/>
      <c r="AV262" s="80"/>
      <c r="AW262" s="80"/>
      <c r="AX262" s="80"/>
    </row>
    <row r="263" spans="2:50" s="6" customFormat="1" x14ac:dyDescent="0.2">
      <c r="D263" s="8"/>
      <c r="E263" s="8"/>
      <c r="F263" s="8"/>
      <c r="G263" s="8"/>
      <c r="H263" s="8"/>
      <c r="I263" s="8"/>
      <c r="J263" s="8"/>
      <c r="K263" s="8"/>
      <c r="L263" s="80"/>
      <c r="M263" s="80"/>
      <c r="N263" s="80"/>
      <c r="O263" s="8"/>
      <c r="P263" s="80"/>
      <c r="Q263" s="80"/>
      <c r="R263" s="80"/>
      <c r="S263" s="8"/>
      <c r="T263" s="96"/>
      <c r="U263" s="96"/>
      <c r="V263" s="96"/>
      <c r="X263" s="97"/>
      <c r="Y263" s="97"/>
      <c r="Z263" s="97"/>
      <c r="AA263" s="8"/>
      <c r="AB263" s="80"/>
      <c r="AC263" s="80"/>
      <c r="AD263" s="80"/>
      <c r="AF263" s="80"/>
      <c r="AG263" s="80"/>
      <c r="AH263" s="80"/>
      <c r="AI263" s="8"/>
      <c r="AJ263" s="80"/>
      <c r="AK263" s="80"/>
      <c r="AL263" s="80"/>
      <c r="AN263" s="80"/>
      <c r="AO263" s="80"/>
      <c r="AP263" s="80"/>
      <c r="AR263" s="80"/>
      <c r="AS263" s="80"/>
      <c r="AT263" s="80"/>
      <c r="AV263" s="80"/>
      <c r="AW263" s="80"/>
      <c r="AX263" s="80"/>
    </row>
    <row r="264" spans="2:50" s="6" customFormat="1" x14ac:dyDescent="0.2">
      <c r="D264" s="8"/>
      <c r="E264" s="8"/>
      <c r="F264" s="8"/>
      <c r="G264" s="8"/>
      <c r="H264" s="8"/>
      <c r="I264" s="8"/>
      <c r="J264" s="8"/>
      <c r="K264" s="8"/>
      <c r="L264" s="80"/>
      <c r="M264" s="80"/>
      <c r="N264" s="80"/>
      <c r="O264" s="8"/>
      <c r="P264" s="80"/>
      <c r="Q264" s="80"/>
      <c r="R264" s="80"/>
      <c r="S264" s="8"/>
      <c r="T264" s="96"/>
      <c r="U264" s="96"/>
      <c r="V264" s="96"/>
      <c r="X264" s="97"/>
      <c r="Y264" s="97"/>
      <c r="Z264" s="97"/>
      <c r="AA264" s="8"/>
      <c r="AB264" s="80"/>
      <c r="AC264" s="80"/>
      <c r="AD264" s="80"/>
      <c r="AF264" s="80"/>
      <c r="AG264" s="80"/>
      <c r="AH264" s="80"/>
      <c r="AI264" s="8"/>
      <c r="AJ264" s="80"/>
      <c r="AK264" s="80"/>
      <c r="AL264" s="80"/>
      <c r="AN264" s="80"/>
      <c r="AO264" s="80"/>
      <c r="AP264" s="80"/>
      <c r="AR264" s="80"/>
      <c r="AS264" s="80"/>
      <c r="AT264" s="80"/>
      <c r="AV264" s="80"/>
      <c r="AW264" s="80"/>
      <c r="AX264" s="80"/>
    </row>
    <row r="265" spans="2:50" s="6" customFormat="1" x14ac:dyDescent="0.2">
      <c r="D265" s="8"/>
      <c r="E265" s="8"/>
      <c r="F265" s="8"/>
      <c r="G265" s="8"/>
      <c r="H265" s="8"/>
      <c r="I265" s="8"/>
      <c r="J265" s="8"/>
      <c r="K265" s="8"/>
      <c r="L265" s="80"/>
      <c r="M265" s="80"/>
      <c r="N265" s="80"/>
      <c r="O265" s="8"/>
      <c r="P265" s="80"/>
      <c r="Q265" s="80"/>
      <c r="R265" s="80"/>
      <c r="S265" s="8"/>
      <c r="T265" s="96"/>
      <c r="U265" s="96"/>
      <c r="V265" s="96"/>
      <c r="X265" s="97"/>
      <c r="Y265" s="97"/>
      <c r="Z265" s="97"/>
      <c r="AA265" s="8"/>
      <c r="AB265" s="80"/>
      <c r="AC265" s="80"/>
      <c r="AD265" s="80"/>
      <c r="AF265" s="80"/>
      <c r="AG265" s="80"/>
      <c r="AH265" s="80"/>
      <c r="AI265" s="8"/>
      <c r="AJ265" s="80"/>
      <c r="AK265" s="80"/>
      <c r="AL265" s="80"/>
      <c r="AN265" s="80"/>
      <c r="AO265" s="80"/>
      <c r="AP265" s="80"/>
      <c r="AR265" s="80"/>
      <c r="AS265" s="80"/>
      <c r="AT265" s="80"/>
      <c r="AV265" s="80"/>
      <c r="AW265" s="80"/>
      <c r="AX265" s="80"/>
    </row>
    <row r="266" spans="2:50" s="6" customFormat="1" x14ac:dyDescent="0.2">
      <c r="D266" s="8"/>
      <c r="E266" s="8"/>
      <c r="F266" s="8"/>
      <c r="G266" s="8"/>
      <c r="H266" s="8"/>
      <c r="I266" s="8"/>
      <c r="J266" s="8"/>
      <c r="K266" s="8"/>
      <c r="L266" s="80"/>
      <c r="M266" s="80"/>
      <c r="N266" s="80"/>
      <c r="O266" s="8"/>
      <c r="P266" s="80"/>
      <c r="Q266" s="80"/>
      <c r="R266" s="80"/>
      <c r="S266" s="8"/>
      <c r="T266" s="96"/>
      <c r="U266" s="96"/>
      <c r="V266" s="96"/>
      <c r="X266" s="97"/>
      <c r="Y266" s="97"/>
      <c r="Z266" s="97"/>
      <c r="AA266" s="8"/>
      <c r="AB266" s="80"/>
      <c r="AC266" s="80"/>
      <c r="AD266" s="80"/>
      <c r="AF266" s="80"/>
      <c r="AG266" s="80"/>
      <c r="AH266" s="80"/>
      <c r="AI266" s="8"/>
      <c r="AJ266" s="80"/>
      <c r="AK266" s="80"/>
      <c r="AL266" s="80"/>
      <c r="AN266" s="80"/>
      <c r="AO266" s="80"/>
      <c r="AP266" s="80"/>
      <c r="AR266" s="80"/>
      <c r="AS266" s="80"/>
      <c r="AT266" s="80"/>
      <c r="AV266" s="80"/>
      <c r="AW266" s="80"/>
      <c r="AX266" s="80"/>
    </row>
    <row r="267" spans="2:50" s="6" customFormat="1" x14ac:dyDescent="0.2">
      <c r="D267" s="8"/>
      <c r="E267" s="8"/>
      <c r="F267" s="8"/>
      <c r="G267" s="8"/>
      <c r="H267" s="8"/>
      <c r="I267" s="8"/>
      <c r="J267" s="8"/>
      <c r="K267" s="8"/>
      <c r="L267" s="80"/>
      <c r="M267" s="80"/>
      <c r="N267" s="80"/>
      <c r="O267" s="8"/>
      <c r="P267" s="80"/>
      <c r="Q267" s="80"/>
      <c r="R267" s="80"/>
      <c r="S267" s="8"/>
      <c r="T267" s="96"/>
      <c r="U267" s="96"/>
      <c r="V267" s="96"/>
      <c r="X267" s="97"/>
      <c r="Y267" s="97"/>
      <c r="Z267" s="97"/>
      <c r="AA267" s="8"/>
      <c r="AB267" s="80"/>
      <c r="AC267" s="80"/>
      <c r="AD267" s="80"/>
      <c r="AF267" s="80"/>
      <c r="AG267" s="80"/>
      <c r="AH267" s="80"/>
      <c r="AI267" s="8"/>
      <c r="AJ267" s="80"/>
      <c r="AK267" s="80"/>
      <c r="AL267" s="80"/>
      <c r="AN267" s="80"/>
      <c r="AO267" s="80"/>
      <c r="AP267" s="80"/>
      <c r="AR267" s="80"/>
      <c r="AS267" s="80"/>
      <c r="AT267" s="80"/>
      <c r="AV267" s="80"/>
      <c r="AW267" s="80"/>
      <c r="AX267" s="80"/>
    </row>
    <row r="268" spans="2:50" s="6" customFormat="1" x14ac:dyDescent="0.2">
      <c r="D268" s="8"/>
      <c r="E268" s="8"/>
      <c r="F268" s="8"/>
      <c r="G268" s="8"/>
      <c r="H268" s="8"/>
      <c r="I268" s="8"/>
      <c r="J268" s="8"/>
      <c r="K268" s="8"/>
      <c r="L268" s="80"/>
      <c r="M268" s="80"/>
      <c r="N268" s="80"/>
      <c r="O268" s="8"/>
      <c r="P268" s="80"/>
      <c r="Q268" s="80"/>
      <c r="R268" s="80"/>
      <c r="S268" s="8"/>
      <c r="T268" s="96"/>
      <c r="U268" s="96"/>
      <c r="V268" s="96"/>
      <c r="X268" s="97"/>
      <c r="Y268" s="97"/>
      <c r="Z268" s="97"/>
      <c r="AA268" s="8"/>
      <c r="AB268" s="80"/>
      <c r="AC268" s="80"/>
      <c r="AD268" s="80"/>
      <c r="AF268" s="80"/>
      <c r="AG268" s="80"/>
      <c r="AH268" s="80"/>
      <c r="AI268" s="8"/>
      <c r="AJ268" s="80"/>
      <c r="AK268" s="80"/>
      <c r="AL268" s="80"/>
      <c r="AN268" s="80"/>
      <c r="AO268" s="80"/>
      <c r="AP268" s="80"/>
      <c r="AR268" s="80"/>
      <c r="AS268" s="80"/>
      <c r="AT268" s="80"/>
      <c r="AV268" s="80"/>
      <c r="AW268" s="80"/>
      <c r="AX268" s="80"/>
    </row>
    <row r="269" spans="2:50" s="6" customFormat="1" x14ac:dyDescent="0.2">
      <c r="D269" s="8"/>
      <c r="E269" s="8"/>
      <c r="F269" s="8"/>
      <c r="G269" s="8"/>
      <c r="H269" s="8"/>
      <c r="I269" s="8"/>
      <c r="J269" s="8"/>
      <c r="K269" s="8"/>
      <c r="L269" s="80"/>
      <c r="M269" s="80"/>
      <c r="N269" s="80"/>
      <c r="O269" s="8"/>
      <c r="P269" s="80"/>
      <c r="Q269" s="80"/>
      <c r="R269" s="80"/>
      <c r="S269" s="8"/>
      <c r="T269" s="96"/>
      <c r="U269" s="96"/>
      <c r="V269" s="96"/>
      <c r="X269" s="97"/>
      <c r="Y269" s="97"/>
      <c r="Z269" s="97"/>
      <c r="AA269" s="8"/>
      <c r="AB269" s="80"/>
      <c r="AC269" s="80"/>
      <c r="AD269" s="80"/>
      <c r="AF269" s="80"/>
      <c r="AG269" s="80"/>
      <c r="AH269" s="80"/>
      <c r="AI269" s="8"/>
      <c r="AJ269" s="80"/>
      <c r="AK269" s="80"/>
      <c r="AL269" s="80"/>
      <c r="AN269" s="80"/>
      <c r="AO269" s="80"/>
      <c r="AP269" s="80"/>
      <c r="AR269" s="80"/>
      <c r="AS269" s="80"/>
      <c r="AT269" s="80"/>
      <c r="AV269" s="80"/>
      <c r="AW269" s="80"/>
      <c r="AX269" s="80"/>
    </row>
    <row r="270" spans="2:50" s="6" customFormat="1" x14ac:dyDescent="0.2">
      <c r="D270" s="8"/>
      <c r="E270" s="8"/>
      <c r="F270" s="8"/>
      <c r="G270" s="8"/>
      <c r="H270" s="8"/>
      <c r="I270" s="8"/>
      <c r="J270" s="8"/>
      <c r="K270" s="8"/>
      <c r="L270" s="80"/>
      <c r="M270" s="80"/>
      <c r="N270" s="80"/>
      <c r="O270" s="8"/>
      <c r="P270" s="80"/>
      <c r="Q270" s="80"/>
      <c r="R270" s="80"/>
      <c r="S270" s="8"/>
      <c r="T270" s="96"/>
      <c r="U270" s="96"/>
      <c r="V270" s="96"/>
      <c r="X270" s="97"/>
      <c r="Y270" s="97"/>
      <c r="Z270" s="97"/>
      <c r="AA270" s="8"/>
      <c r="AB270" s="80"/>
      <c r="AC270" s="80"/>
      <c r="AD270" s="80"/>
      <c r="AF270" s="80"/>
      <c r="AG270" s="80"/>
      <c r="AH270" s="80"/>
      <c r="AI270" s="8"/>
      <c r="AJ270" s="80"/>
      <c r="AK270" s="80"/>
      <c r="AL270" s="80"/>
      <c r="AN270" s="80"/>
      <c r="AO270" s="80"/>
      <c r="AP270" s="80"/>
      <c r="AR270" s="80"/>
      <c r="AS270" s="80"/>
      <c r="AT270" s="80"/>
      <c r="AV270" s="80"/>
      <c r="AW270" s="80"/>
      <c r="AX270" s="80"/>
    </row>
    <row r="271" spans="2:50" s="6" customFormat="1" x14ac:dyDescent="0.2">
      <c r="D271" s="8"/>
      <c r="E271" s="8"/>
      <c r="F271" s="8"/>
      <c r="G271" s="8"/>
      <c r="H271" s="8"/>
      <c r="I271" s="8"/>
      <c r="J271" s="8"/>
      <c r="K271" s="8"/>
      <c r="L271" s="80"/>
      <c r="M271" s="80"/>
      <c r="N271" s="80"/>
      <c r="O271" s="8"/>
      <c r="P271" s="80"/>
      <c r="Q271" s="80"/>
      <c r="R271" s="80"/>
      <c r="S271" s="8"/>
      <c r="T271" s="96"/>
      <c r="U271" s="96"/>
      <c r="V271" s="96"/>
      <c r="X271" s="97"/>
      <c r="Y271" s="97"/>
      <c r="Z271" s="97"/>
      <c r="AA271" s="8"/>
      <c r="AB271" s="80"/>
      <c r="AC271" s="80"/>
      <c r="AD271" s="80"/>
      <c r="AF271" s="80"/>
      <c r="AG271" s="80"/>
      <c r="AH271" s="80"/>
      <c r="AI271" s="8"/>
      <c r="AJ271" s="80"/>
      <c r="AK271" s="80"/>
      <c r="AL271" s="80"/>
      <c r="AN271" s="80"/>
      <c r="AO271" s="80"/>
      <c r="AP271" s="80"/>
      <c r="AR271" s="80"/>
      <c r="AS271" s="80"/>
      <c r="AT271" s="80"/>
      <c r="AV271" s="80"/>
      <c r="AW271" s="80"/>
      <c r="AX271" s="80"/>
    </row>
    <row r="272" spans="2:50" s="6" customFormat="1" x14ac:dyDescent="0.2">
      <c r="D272" s="8"/>
      <c r="E272" s="8"/>
      <c r="F272" s="8"/>
      <c r="G272" s="8"/>
      <c r="H272" s="8"/>
      <c r="I272" s="8"/>
      <c r="J272" s="8"/>
      <c r="K272" s="8"/>
      <c r="L272" s="80"/>
      <c r="M272" s="80"/>
      <c r="N272" s="80"/>
      <c r="O272" s="8"/>
      <c r="P272" s="80"/>
      <c r="Q272" s="80"/>
      <c r="R272" s="80"/>
      <c r="S272" s="8"/>
      <c r="T272" s="96"/>
      <c r="U272" s="96"/>
      <c r="V272" s="96"/>
      <c r="X272" s="97"/>
      <c r="Y272" s="97"/>
      <c r="Z272" s="97"/>
      <c r="AA272" s="8"/>
      <c r="AB272" s="80"/>
      <c r="AC272" s="80"/>
      <c r="AD272" s="80"/>
      <c r="AF272" s="80"/>
      <c r="AG272" s="80"/>
      <c r="AH272" s="80"/>
      <c r="AI272" s="8"/>
      <c r="AJ272" s="80"/>
      <c r="AK272" s="80"/>
      <c r="AL272" s="80"/>
      <c r="AN272" s="80"/>
      <c r="AO272" s="80"/>
      <c r="AP272" s="80"/>
      <c r="AR272" s="80"/>
      <c r="AS272" s="80"/>
      <c r="AT272" s="80"/>
      <c r="AV272" s="80"/>
      <c r="AW272" s="80"/>
      <c r="AX272" s="80"/>
    </row>
    <row r="273" spans="4:50" s="6" customFormat="1" x14ac:dyDescent="0.2">
      <c r="D273" s="8"/>
      <c r="E273" s="8"/>
      <c r="F273" s="8"/>
      <c r="G273" s="8"/>
      <c r="H273" s="8"/>
      <c r="I273" s="8"/>
      <c r="J273" s="8"/>
      <c r="K273" s="8"/>
      <c r="L273" s="80"/>
      <c r="M273" s="80"/>
      <c r="N273" s="80"/>
      <c r="O273" s="8"/>
      <c r="P273" s="80"/>
      <c r="Q273" s="80"/>
      <c r="R273" s="80"/>
      <c r="S273" s="8"/>
      <c r="T273" s="96"/>
      <c r="U273" s="96"/>
      <c r="V273" s="96"/>
      <c r="X273" s="97"/>
      <c r="Y273" s="97"/>
      <c r="Z273" s="97"/>
      <c r="AA273" s="8"/>
      <c r="AB273" s="80"/>
      <c r="AC273" s="80"/>
      <c r="AD273" s="80"/>
      <c r="AF273" s="80"/>
      <c r="AG273" s="80"/>
      <c r="AH273" s="80"/>
      <c r="AI273" s="8"/>
      <c r="AJ273" s="80"/>
      <c r="AK273" s="80"/>
      <c r="AL273" s="80"/>
      <c r="AN273" s="80"/>
      <c r="AO273" s="80"/>
      <c r="AP273" s="80"/>
      <c r="AR273" s="80"/>
      <c r="AS273" s="80"/>
      <c r="AT273" s="80"/>
      <c r="AV273" s="80"/>
      <c r="AW273" s="80"/>
      <c r="AX273" s="80"/>
    </row>
    <row r="274" spans="4:50" s="6" customFormat="1" x14ac:dyDescent="0.2">
      <c r="D274" s="8"/>
      <c r="E274" s="8"/>
      <c r="F274" s="8"/>
      <c r="G274" s="8"/>
      <c r="H274" s="8"/>
      <c r="I274" s="8"/>
      <c r="J274" s="8"/>
      <c r="K274" s="8"/>
      <c r="L274" s="80"/>
      <c r="M274" s="80"/>
      <c r="N274" s="80"/>
      <c r="O274" s="8"/>
      <c r="P274" s="80"/>
      <c r="Q274" s="80"/>
      <c r="R274" s="80"/>
      <c r="S274" s="8"/>
      <c r="T274" s="96"/>
      <c r="U274" s="96"/>
      <c r="V274" s="96"/>
      <c r="X274" s="97"/>
      <c r="Y274" s="97"/>
      <c r="Z274" s="97"/>
      <c r="AA274" s="8"/>
      <c r="AB274" s="80"/>
      <c r="AC274" s="80"/>
      <c r="AD274" s="80"/>
      <c r="AF274" s="80"/>
      <c r="AG274" s="80"/>
      <c r="AH274" s="80"/>
      <c r="AI274" s="8"/>
      <c r="AJ274" s="80"/>
      <c r="AK274" s="80"/>
      <c r="AL274" s="80"/>
      <c r="AN274" s="80"/>
      <c r="AO274" s="80"/>
      <c r="AP274" s="80"/>
      <c r="AR274" s="80"/>
      <c r="AS274" s="80"/>
      <c r="AT274" s="80"/>
      <c r="AV274" s="80"/>
      <c r="AW274" s="80"/>
      <c r="AX274" s="80"/>
    </row>
    <row r="275" spans="4:50" s="6" customFormat="1" x14ac:dyDescent="0.2">
      <c r="D275" s="8"/>
      <c r="E275" s="8"/>
      <c r="F275" s="8"/>
      <c r="G275" s="8"/>
      <c r="H275" s="8"/>
      <c r="I275" s="8"/>
      <c r="J275" s="8"/>
      <c r="K275" s="8"/>
      <c r="L275" s="80"/>
      <c r="M275" s="80"/>
      <c r="N275" s="80"/>
      <c r="O275" s="8"/>
      <c r="P275" s="80"/>
      <c r="Q275" s="80"/>
      <c r="R275" s="80"/>
      <c r="S275" s="8"/>
      <c r="T275" s="96"/>
      <c r="U275" s="96"/>
      <c r="V275" s="96"/>
      <c r="X275" s="97"/>
      <c r="Y275" s="97"/>
      <c r="Z275" s="97"/>
      <c r="AA275" s="8"/>
      <c r="AB275" s="80"/>
      <c r="AC275" s="80"/>
      <c r="AD275" s="80"/>
      <c r="AF275" s="80"/>
      <c r="AG275" s="80"/>
      <c r="AH275" s="80"/>
      <c r="AI275" s="8"/>
      <c r="AJ275" s="80"/>
      <c r="AK275" s="80"/>
      <c r="AL275" s="80"/>
      <c r="AN275" s="80"/>
      <c r="AO275" s="80"/>
      <c r="AP275" s="80"/>
      <c r="AR275" s="80"/>
      <c r="AS275" s="80"/>
      <c r="AT275" s="80"/>
      <c r="AV275" s="80"/>
      <c r="AW275" s="80"/>
      <c r="AX275" s="80"/>
    </row>
    <row r="276" spans="4:50" s="6" customFormat="1" x14ac:dyDescent="0.2">
      <c r="D276" s="8"/>
      <c r="E276" s="8"/>
      <c r="F276" s="8"/>
      <c r="G276" s="8"/>
      <c r="H276" s="8"/>
      <c r="I276" s="8"/>
      <c r="J276" s="8"/>
      <c r="K276" s="8"/>
      <c r="L276" s="80"/>
      <c r="M276" s="80"/>
      <c r="N276" s="80"/>
      <c r="O276" s="8"/>
      <c r="P276" s="80"/>
      <c r="Q276" s="80"/>
      <c r="R276" s="80"/>
      <c r="S276" s="8"/>
      <c r="T276" s="96"/>
      <c r="U276" s="96"/>
      <c r="V276" s="96"/>
      <c r="X276" s="97"/>
      <c r="Y276" s="97"/>
      <c r="Z276" s="97"/>
      <c r="AA276" s="8"/>
      <c r="AB276" s="80"/>
      <c r="AC276" s="80"/>
      <c r="AD276" s="80"/>
      <c r="AF276" s="80"/>
      <c r="AG276" s="80"/>
      <c r="AH276" s="80"/>
      <c r="AI276" s="8"/>
      <c r="AJ276" s="80"/>
      <c r="AK276" s="80"/>
      <c r="AL276" s="80"/>
      <c r="AN276" s="80"/>
      <c r="AO276" s="80"/>
      <c r="AP276" s="80"/>
      <c r="AR276" s="80"/>
      <c r="AS276" s="80"/>
      <c r="AT276" s="80"/>
      <c r="AV276" s="80"/>
      <c r="AW276" s="80"/>
      <c r="AX276" s="80"/>
    </row>
    <row r="277" spans="4:50" s="6" customFormat="1" x14ac:dyDescent="0.2">
      <c r="D277" s="8"/>
      <c r="E277" s="8"/>
      <c r="F277" s="8"/>
      <c r="G277" s="8"/>
      <c r="H277" s="8"/>
      <c r="I277" s="8"/>
      <c r="J277" s="8"/>
      <c r="K277" s="8"/>
      <c r="L277" s="80"/>
      <c r="M277" s="80"/>
      <c r="N277" s="80"/>
      <c r="O277" s="8"/>
      <c r="P277" s="80"/>
      <c r="Q277" s="80"/>
      <c r="R277" s="80"/>
      <c r="S277" s="8"/>
      <c r="T277" s="96"/>
      <c r="U277" s="96"/>
      <c r="V277" s="96"/>
      <c r="X277" s="97"/>
      <c r="Y277" s="97"/>
      <c r="Z277" s="97"/>
      <c r="AA277" s="8"/>
      <c r="AB277" s="80"/>
      <c r="AC277" s="80"/>
      <c r="AD277" s="80"/>
      <c r="AF277" s="80"/>
      <c r="AG277" s="80"/>
      <c r="AH277" s="80"/>
      <c r="AI277" s="8"/>
      <c r="AJ277" s="80"/>
      <c r="AK277" s="80"/>
      <c r="AL277" s="80"/>
      <c r="AN277" s="80"/>
      <c r="AO277" s="80"/>
      <c r="AP277" s="80"/>
      <c r="AR277" s="80"/>
      <c r="AS277" s="80"/>
      <c r="AT277" s="80"/>
      <c r="AV277" s="80"/>
      <c r="AW277" s="80"/>
      <c r="AX277" s="80"/>
    </row>
    <row r="278" spans="4:50" s="6" customFormat="1" x14ac:dyDescent="0.2">
      <c r="D278" s="8"/>
      <c r="E278" s="8"/>
      <c r="F278" s="8"/>
      <c r="G278" s="8"/>
      <c r="H278" s="8"/>
      <c r="I278" s="8"/>
      <c r="J278" s="8"/>
      <c r="K278" s="8"/>
      <c r="L278" s="80"/>
      <c r="M278" s="80"/>
      <c r="N278" s="80"/>
      <c r="O278" s="8"/>
      <c r="P278" s="80"/>
      <c r="Q278" s="80"/>
      <c r="R278" s="80"/>
      <c r="S278" s="8"/>
      <c r="T278" s="96"/>
      <c r="U278" s="96"/>
      <c r="V278" s="96"/>
      <c r="X278" s="97"/>
      <c r="Y278" s="97"/>
      <c r="Z278" s="97"/>
      <c r="AA278" s="8"/>
      <c r="AB278" s="80"/>
      <c r="AC278" s="80"/>
      <c r="AD278" s="80"/>
      <c r="AF278" s="80"/>
      <c r="AG278" s="80"/>
      <c r="AH278" s="80"/>
      <c r="AI278" s="8"/>
      <c r="AJ278" s="80"/>
      <c r="AK278" s="80"/>
      <c r="AL278" s="80"/>
      <c r="AN278" s="80"/>
      <c r="AO278" s="80"/>
      <c r="AP278" s="80"/>
      <c r="AR278" s="80"/>
      <c r="AS278" s="80"/>
      <c r="AT278" s="80"/>
      <c r="AV278" s="80"/>
      <c r="AW278" s="80"/>
      <c r="AX278" s="80"/>
    </row>
    <row r="279" spans="4:50" s="6" customFormat="1" x14ac:dyDescent="0.2">
      <c r="D279" s="8"/>
      <c r="E279" s="8"/>
      <c r="F279" s="8"/>
      <c r="G279" s="8"/>
      <c r="H279" s="8"/>
      <c r="I279" s="8"/>
      <c r="J279" s="8"/>
      <c r="K279" s="8"/>
      <c r="L279" s="80"/>
      <c r="M279" s="80"/>
      <c r="N279" s="80"/>
      <c r="O279" s="8"/>
      <c r="P279" s="80"/>
      <c r="Q279" s="80"/>
      <c r="R279" s="80"/>
      <c r="S279" s="8"/>
      <c r="T279" s="96"/>
      <c r="U279" s="96"/>
      <c r="V279" s="96"/>
      <c r="X279" s="97"/>
      <c r="Y279" s="97"/>
      <c r="Z279" s="97"/>
      <c r="AA279" s="8"/>
      <c r="AB279" s="80"/>
      <c r="AC279" s="80"/>
      <c r="AD279" s="80"/>
      <c r="AF279" s="80"/>
      <c r="AG279" s="80"/>
      <c r="AH279" s="80"/>
      <c r="AI279" s="8"/>
      <c r="AJ279" s="80"/>
      <c r="AK279" s="80"/>
      <c r="AL279" s="80"/>
      <c r="AN279" s="80"/>
      <c r="AO279" s="80"/>
      <c r="AP279" s="80"/>
      <c r="AR279" s="80"/>
      <c r="AS279" s="80"/>
      <c r="AT279" s="80"/>
      <c r="AV279" s="80"/>
      <c r="AW279" s="80"/>
      <c r="AX279" s="80"/>
    </row>
    <row r="280" spans="4:50" s="6" customFormat="1" x14ac:dyDescent="0.2">
      <c r="D280" s="8"/>
      <c r="E280" s="8"/>
      <c r="F280" s="8"/>
      <c r="G280" s="8"/>
      <c r="H280" s="8"/>
      <c r="I280" s="8"/>
      <c r="J280" s="8"/>
      <c r="K280" s="8"/>
      <c r="L280" s="80"/>
      <c r="M280" s="80"/>
      <c r="N280" s="80"/>
      <c r="O280" s="8"/>
      <c r="P280" s="80"/>
      <c r="Q280" s="80"/>
      <c r="R280" s="80"/>
      <c r="S280" s="8"/>
      <c r="T280" s="96"/>
      <c r="U280" s="96"/>
      <c r="V280" s="96"/>
      <c r="X280" s="97"/>
      <c r="Y280" s="97"/>
      <c r="Z280" s="97"/>
      <c r="AA280" s="8"/>
      <c r="AB280" s="80"/>
      <c r="AC280" s="80"/>
      <c r="AD280" s="80"/>
      <c r="AF280" s="80"/>
      <c r="AG280" s="80"/>
      <c r="AH280" s="80"/>
      <c r="AI280" s="8"/>
      <c r="AJ280" s="80"/>
      <c r="AK280" s="80"/>
      <c r="AL280" s="80"/>
      <c r="AN280" s="80"/>
      <c r="AO280" s="80"/>
      <c r="AP280" s="80"/>
      <c r="AR280" s="80"/>
      <c r="AS280" s="80"/>
      <c r="AT280" s="80"/>
      <c r="AV280" s="80"/>
      <c r="AW280" s="80"/>
      <c r="AX280" s="80"/>
    </row>
    <row r="281" spans="4:50" s="6" customFormat="1" x14ac:dyDescent="0.2">
      <c r="D281" s="8"/>
      <c r="E281" s="8"/>
      <c r="F281" s="8"/>
      <c r="G281" s="8"/>
      <c r="H281" s="8"/>
      <c r="I281" s="8"/>
      <c r="J281" s="8"/>
      <c r="K281" s="8"/>
      <c r="L281" s="80"/>
      <c r="M281" s="80"/>
      <c r="N281" s="80"/>
      <c r="O281" s="8"/>
      <c r="P281" s="80"/>
      <c r="Q281" s="80"/>
      <c r="R281" s="80"/>
      <c r="S281" s="8"/>
      <c r="T281" s="96"/>
      <c r="U281" s="96"/>
      <c r="V281" s="96"/>
      <c r="X281" s="97"/>
      <c r="Y281" s="97"/>
      <c r="Z281" s="97"/>
      <c r="AA281" s="8"/>
      <c r="AB281" s="80"/>
      <c r="AC281" s="80"/>
      <c r="AD281" s="80"/>
      <c r="AF281" s="80"/>
      <c r="AG281" s="80"/>
      <c r="AH281" s="80"/>
      <c r="AI281" s="8"/>
      <c r="AJ281" s="80"/>
      <c r="AK281" s="80"/>
      <c r="AL281" s="80"/>
      <c r="AN281" s="80"/>
      <c r="AO281" s="80"/>
      <c r="AP281" s="80"/>
      <c r="AR281" s="80"/>
      <c r="AS281" s="80"/>
      <c r="AT281" s="80"/>
      <c r="AV281" s="80"/>
      <c r="AW281" s="80"/>
      <c r="AX281" s="80"/>
    </row>
    <row r="282" spans="4:50" s="6" customFormat="1" x14ac:dyDescent="0.2">
      <c r="D282" s="8"/>
      <c r="E282" s="8"/>
      <c r="F282" s="8"/>
      <c r="G282" s="8"/>
      <c r="H282" s="8"/>
      <c r="I282" s="8"/>
      <c r="J282" s="8"/>
      <c r="K282" s="8"/>
      <c r="L282" s="80"/>
      <c r="M282" s="80"/>
      <c r="N282" s="80"/>
      <c r="O282" s="8"/>
      <c r="P282" s="80"/>
      <c r="Q282" s="80"/>
      <c r="R282" s="80"/>
      <c r="S282" s="8"/>
      <c r="T282" s="96"/>
      <c r="U282" s="96"/>
      <c r="V282" s="96"/>
      <c r="X282" s="97"/>
      <c r="Y282" s="97"/>
      <c r="Z282" s="97"/>
      <c r="AA282" s="8"/>
      <c r="AB282" s="80"/>
      <c r="AC282" s="80"/>
      <c r="AD282" s="80"/>
      <c r="AF282" s="80"/>
      <c r="AG282" s="80"/>
      <c r="AH282" s="80"/>
      <c r="AI282" s="8"/>
      <c r="AJ282" s="80"/>
      <c r="AK282" s="80"/>
      <c r="AL282" s="80"/>
      <c r="AN282" s="80"/>
      <c r="AO282" s="80"/>
      <c r="AP282" s="80"/>
      <c r="AR282" s="80"/>
      <c r="AS282" s="80"/>
      <c r="AT282" s="80"/>
      <c r="AV282" s="80"/>
      <c r="AW282" s="80"/>
      <c r="AX282" s="80"/>
    </row>
    <row r="283" spans="4:50" s="6" customFormat="1" x14ac:dyDescent="0.2">
      <c r="D283" s="8"/>
      <c r="E283" s="8"/>
      <c r="F283" s="8"/>
      <c r="G283" s="8"/>
      <c r="H283" s="8"/>
      <c r="I283" s="8"/>
      <c r="J283" s="8"/>
      <c r="K283" s="8"/>
      <c r="L283" s="80"/>
      <c r="M283" s="80"/>
      <c r="N283" s="80"/>
      <c r="O283" s="8"/>
      <c r="P283" s="80"/>
      <c r="Q283" s="80"/>
      <c r="R283" s="80"/>
      <c r="S283" s="8"/>
      <c r="T283" s="96"/>
      <c r="U283" s="96"/>
      <c r="V283" s="96"/>
      <c r="X283" s="97"/>
      <c r="Y283" s="97"/>
      <c r="Z283" s="97"/>
      <c r="AA283" s="8"/>
      <c r="AB283" s="80"/>
      <c r="AC283" s="80"/>
      <c r="AD283" s="80"/>
      <c r="AF283" s="80"/>
      <c r="AG283" s="80"/>
      <c r="AH283" s="80"/>
      <c r="AI283" s="8"/>
      <c r="AJ283" s="80"/>
      <c r="AK283" s="80"/>
      <c r="AL283" s="80"/>
      <c r="AN283" s="80"/>
      <c r="AO283" s="80"/>
      <c r="AP283" s="80"/>
      <c r="AR283" s="80"/>
      <c r="AS283" s="80"/>
      <c r="AT283" s="80"/>
      <c r="AV283" s="80"/>
      <c r="AW283" s="80"/>
      <c r="AX283" s="80"/>
    </row>
    <row r="284" spans="4:50" s="6" customFormat="1" x14ac:dyDescent="0.2">
      <c r="D284" s="8"/>
      <c r="E284" s="8"/>
      <c r="F284" s="8"/>
      <c r="G284" s="8"/>
      <c r="H284" s="8"/>
      <c r="I284" s="8"/>
      <c r="J284" s="8"/>
      <c r="K284" s="8"/>
      <c r="L284" s="80"/>
      <c r="M284" s="80"/>
      <c r="N284" s="80"/>
      <c r="O284" s="8"/>
      <c r="P284" s="80"/>
      <c r="Q284" s="80"/>
      <c r="R284" s="80"/>
      <c r="S284" s="8"/>
      <c r="T284" s="96"/>
      <c r="U284" s="96"/>
      <c r="V284" s="96"/>
      <c r="X284" s="97"/>
      <c r="Y284" s="97"/>
      <c r="Z284" s="97"/>
      <c r="AA284" s="8"/>
      <c r="AB284" s="80"/>
      <c r="AC284" s="80"/>
      <c r="AD284" s="80"/>
      <c r="AF284" s="80"/>
      <c r="AG284" s="80"/>
      <c r="AH284" s="80"/>
      <c r="AI284" s="8"/>
      <c r="AJ284" s="80"/>
      <c r="AK284" s="80"/>
      <c r="AL284" s="80"/>
      <c r="AN284" s="80"/>
      <c r="AO284" s="80"/>
      <c r="AP284" s="80"/>
      <c r="AR284" s="80"/>
      <c r="AS284" s="80"/>
      <c r="AT284" s="80"/>
      <c r="AV284" s="80"/>
      <c r="AW284" s="80"/>
      <c r="AX284" s="80"/>
    </row>
    <row r="285" spans="4:50" s="6" customFormat="1" x14ac:dyDescent="0.2">
      <c r="D285" s="8"/>
      <c r="E285" s="8"/>
      <c r="F285" s="8"/>
      <c r="G285" s="8"/>
      <c r="H285" s="8"/>
      <c r="I285" s="8"/>
      <c r="J285" s="8"/>
      <c r="K285" s="8"/>
      <c r="L285" s="80"/>
      <c r="M285" s="80"/>
      <c r="N285" s="80"/>
      <c r="O285" s="8"/>
      <c r="P285" s="80"/>
      <c r="Q285" s="80"/>
      <c r="R285" s="80"/>
      <c r="S285" s="8"/>
      <c r="T285" s="96"/>
      <c r="U285" s="96"/>
      <c r="V285" s="96"/>
      <c r="X285" s="97"/>
      <c r="Y285" s="97"/>
      <c r="Z285" s="97"/>
      <c r="AA285" s="8"/>
      <c r="AB285" s="80"/>
      <c r="AC285" s="80"/>
      <c r="AD285" s="80"/>
      <c r="AF285" s="80"/>
      <c r="AG285" s="80"/>
      <c r="AH285" s="80"/>
      <c r="AI285" s="8"/>
      <c r="AJ285" s="80"/>
      <c r="AK285" s="80"/>
      <c r="AL285" s="80"/>
      <c r="AN285" s="80"/>
      <c r="AO285" s="80"/>
      <c r="AP285" s="80"/>
      <c r="AR285" s="80"/>
      <c r="AS285" s="80"/>
      <c r="AT285" s="80"/>
      <c r="AV285" s="80"/>
      <c r="AW285" s="80"/>
      <c r="AX285" s="80"/>
    </row>
    <row r="286" spans="4:50" s="6" customFormat="1" x14ac:dyDescent="0.2">
      <c r="D286" s="8"/>
      <c r="E286" s="8"/>
      <c r="F286" s="8"/>
      <c r="G286" s="8"/>
      <c r="H286" s="8"/>
      <c r="I286" s="8"/>
      <c r="J286" s="8"/>
      <c r="K286" s="8"/>
      <c r="L286" s="80"/>
      <c r="M286" s="80"/>
      <c r="N286" s="80"/>
      <c r="O286" s="8"/>
      <c r="P286" s="80"/>
      <c r="Q286" s="80"/>
      <c r="R286" s="80"/>
      <c r="S286" s="8"/>
      <c r="T286" s="96"/>
      <c r="U286" s="96"/>
      <c r="V286" s="96"/>
      <c r="X286" s="97"/>
      <c r="Y286" s="97"/>
      <c r="Z286" s="97"/>
      <c r="AA286" s="8"/>
      <c r="AB286" s="80"/>
      <c r="AC286" s="80"/>
      <c r="AD286" s="80"/>
      <c r="AF286" s="80"/>
      <c r="AG286" s="80"/>
      <c r="AH286" s="80"/>
      <c r="AI286" s="8"/>
      <c r="AJ286" s="80"/>
      <c r="AK286" s="80"/>
      <c r="AL286" s="80"/>
      <c r="AN286" s="80"/>
      <c r="AO286" s="80"/>
      <c r="AP286" s="80"/>
      <c r="AR286" s="80"/>
      <c r="AS286" s="80"/>
      <c r="AT286" s="80"/>
      <c r="AV286" s="80"/>
      <c r="AW286" s="80"/>
      <c r="AX286" s="80"/>
    </row>
    <row r="287" spans="4:50" s="6" customFormat="1" x14ac:dyDescent="0.2">
      <c r="D287" s="8"/>
      <c r="E287" s="8"/>
      <c r="F287" s="8"/>
      <c r="G287" s="8"/>
      <c r="H287" s="8"/>
      <c r="I287" s="8"/>
      <c r="J287" s="8"/>
      <c r="K287" s="8"/>
      <c r="L287" s="80"/>
      <c r="M287" s="80"/>
      <c r="N287" s="80"/>
      <c r="O287" s="8"/>
      <c r="P287" s="80"/>
      <c r="Q287" s="80"/>
      <c r="R287" s="80"/>
      <c r="S287" s="8"/>
      <c r="T287" s="96"/>
      <c r="U287" s="96"/>
      <c r="V287" s="96"/>
      <c r="X287" s="97"/>
      <c r="Y287" s="97"/>
      <c r="Z287" s="97"/>
      <c r="AA287" s="8"/>
      <c r="AB287" s="80"/>
      <c r="AC287" s="80"/>
      <c r="AD287" s="80"/>
      <c r="AF287" s="80"/>
      <c r="AG287" s="80"/>
      <c r="AH287" s="80"/>
      <c r="AI287" s="8"/>
      <c r="AJ287" s="80"/>
      <c r="AK287" s="80"/>
      <c r="AL287" s="80"/>
      <c r="AN287" s="80"/>
      <c r="AO287" s="80"/>
      <c r="AP287" s="80"/>
      <c r="AR287" s="80"/>
      <c r="AS287" s="80"/>
      <c r="AT287" s="80"/>
      <c r="AV287" s="80"/>
      <c r="AW287" s="80"/>
      <c r="AX287" s="80"/>
    </row>
    <row r="288" spans="4:50" s="6" customFormat="1" x14ac:dyDescent="0.2">
      <c r="D288" s="8"/>
      <c r="E288" s="8"/>
      <c r="F288" s="8"/>
      <c r="G288" s="8"/>
      <c r="H288" s="8"/>
      <c r="I288" s="8"/>
      <c r="J288" s="8"/>
      <c r="K288" s="8"/>
      <c r="L288" s="80"/>
      <c r="M288" s="80"/>
      <c r="N288" s="80"/>
      <c r="O288" s="8"/>
      <c r="P288" s="80"/>
      <c r="Q288" s="80"/>
      <c r="R288" s="80"/>
      <c r="S288" s="8"/>
      <c r="T288" s="96"/>
      <c r="U288" s="96"/>
      <c r="V288" s="96"/>
      <c r="X288" s="97"/>
      <c r="Y288" s="97"/>
      <c r="Z288" s="97"/>
      <c r="AA288" s="8"/>
      <c r="AB288" s="80"/>
      <c r="AC288" s="80"/>
      <c r="AD288" s="80"/>
      <c r="AF288" s="80"/>
      <c r="AG288" s="80"/>
      <c r="AH288" s="80"/>
      <c r="AI288" s="8"/>
      <c r="AJ288" s="80"/>
      <c r="AK288" s="80"/>
      <c r="AL288" s="80"/>
      <c r="AN288" s="80"/>
      <c r="AO288" s="80"/>
      <c r="AP288" s="80"/>
      <c r="AR288" s="80"/>
      <c r="AS288" s="80"/>
      <c r="AT288" s="80"/>
      <c r="AV288" s="80"/>
      <c r="AW288" s="80"/>
      <c r="AX288" s="80"/>
    </row>
    <row r="289" spans="4:50" s="6" customFormat="1" x14ac:dyDescent="0.2">
      <c r="D289" s="8"/>
      <c r="E289" s="8"/>
      <c r="F289" s="8"/>
      <c r="G289" s="8"/>
      <c r="H289" s="8"/>
      <c r="I289" s="8"/>
      <c r="J289" s="8"/>
      <c r="K289" s="8"/>
      <c r="L289" s="80"/>
      <c r="M289" s="80"/>
      <c r="N289" s="80"/>
      <c r="O289" s="8"/>
      <c r="P289" s="80"/>
      <c r="Q289" s="80"/>
      <c r="R289" s="80"/>
      <c r="S289" s="8"/>
      <c r="T289" s="96"/>
      <c r="U289" s="96"/>
      <c r="V289" s="96"/>
      <c r="X289" s="97"/>
      <c r="Y289" s="97"/>
      <c r="Z289" s="97"/>
      <c r="AA289" s="8"/>
      <c r="AB289" s="80"/>
      <c r="AC289" s="80"/>
      <c r="AD289" s="80"/>
      <c r="AF289" s="80"/>
      <c r="AG289" s="80"/>
      <c r="AH289" s="80"/>
      <c r="AI289" s="8"/>
      <c r="AJ289" s="80"/>
      <c r="AK289" s="80"/>
      <c r="AL289" s="80"/>
      <c r="AN289" s="80"/>
      <c r="AO289" s="80"/>
      <c r="AP289" s="80"/>
      <c r="AR289" s="80"/>
      <c r="AS289" s="80"/>
      <c r="AT289" s="80"/>
      <c r="AV289" s="80"/>
      <c r="AW289" s="80"/>
      <c r="AX289" s="80"/>
    </row>
    <row r="290" spans="4:50" s="6" customFormat="1" x14ac:dyDescent="0.2">
      <c r="D290" s="8"/>
      <c r="E290" s="8"/>
      <c r="F290" s="8"/>
      <c r="G290" s="8"/>
      <c r="H290" s="8"/>
      <c r="I290" s="8"/>
      <c r="J290" s="8"/>
      <c r="K290" s="8"/>
      <c r="L290" s="80"/>
      <c r="M290" s="80"/>
      <c r="N290" s="80"/>
      <c r="O290" s="8"/>
      <c r="P290" s="80"/>
      <c r="Q290" s="80"/>
      <c r="R290" s="80"/>
      <c r="S290" s="8"/>
      <c r="T290" s="96"/>
      <c r="U290" s="96"/>
      <c r="V290" s="96"/>
      <c r="X290" s="97"/>
      <c r="Y290" s="97"/>
      <c r="Z290" s="97"/>
      <c r="AA290" s="8"/>
      <c r="AB290" s="80"/>
      <c r="AC290" s="80"/>
      <c r="AD290" s="80"/>
      <c r="AF290" s="80"/>
      <c r="AG290" s="80"/>
      <c r="AH290" s="80"/>
      <c r="AI290" s="8"/>
      <c r="AJ290" s="80"/>
      <c r="AK290" s="80"/>
      <c r="AL290" s="80"/>
      <c r="AN290" s="80"/>
      <c r="AO290" s="80"/>
      <c r="AP290" s="80"/>
      <c r="AR290" s="80"/>
      <c r="AS290" s="80"/>
      <c r="AT290" s="80"/>
      <c r="AV290" s="80"/>
      <c r="AW290" s="80"/>
      <c r="AX290" s="80"/>
    </row>
    <row r="291" spans="4:50" s="6" customFormat="1" x14ac:dyDescent="0.2">
      <c r="D291" s="8"/>
      <c r="E291" s="8"/>
      <c r="F291" s="8"/>
      <c r="G291" s="8"/>
      <c r="H291" s="8"/>
      <c r="I291" s="8"/>
      <c r="J291" s="8"/>
      <c r="K291" s="8"/>
      <c r="L291" s="80"/>
      <c r="M291" s="80"/>
      <c r="N291" s="80"/>
      <c r="O291" s="8"/>
      <c r="P291" s="80"/>
      <c r="Q291" s="80"/>
      <c r="R291" s="80"/>
      <c r="S291" s="8"/>
      <c r="T291" s="96"/>
      <c r="U291" s="96"/>
      <c r="V291" s="96"/>
      <c r="X291" s="97"/>
      <c r="Y291" s="97"/>
      <c r="Z291" s="97"/>
      <c r="AA291" s="8"/>
      <c r="AB291" s="80"/>
      <c r="AC291" s="80"/>
      <c r="AD291" s="80"/>
      <c r="AF291" s="80"/>
      <c r="AG291" s="80"/>
      <c r="AH291" s="80"/>
      <c r="AI291" s="8"/>
      <c r="AJ291" s="80"/>
      <c r="AK291" s="80"/>
      <c r="AL291" s="80"/>
      <c r="AN291" s="80"/>
      <c r="AO291" s="80"/>
      <c r="AP291" s="80"/>
      <c r="AR291" s="80"/>
      <c r="AS291" s="80"/>
      <c r="AT291" s="80"/>
      <c r="AV291" s="80"/>
      <c r="AW291" s="80"/>
      <c r="AX291" s="80"/>
    </row>
    <row r="292" spans="4:50" s="6" customFormat="1" x14ac:dyDescent="0.2">
      <c r="D292" s="8"/>
      <c r="E292" s="8"/>
      <c r="F292" s="8"/>
      <c r="G292" s="8"/>
      <c r="H292" s="8"/>
      <c r="I292" s="8"/>
      <c r="J292" s="8"/>
      <c r="K292" s="8"/>
      <c r="L292" s="80"/>
      <c r="M292" s="80"/>
      <c r="N292" s="80"/>
      <c r="O292" s="8"/>
      <c r="P292" s="80"/>
      <c r="Q292" s="80"/>
      <c r="R292" s="80"/>
      <c r="S292" s="8"/>
      <c r="T292" s="96"/>
      <c r="U292" s="96"/>
      <c r="V292" s="96"/>
      <c r="X292" s="97"/>
      <c r="Y292" s="97"/>
      <c r="Z292" s="97"/>
      <c r="AA292" s="8"/>
      <c r="AB292" s="80"/>
      <c r="AC292" s="80"/>
      <c r="AD292" s="80"/>
      <c r="AF292" s="80"/>
      <c r="AG292" s="80"/>
      <c r="AH292" s="80"/>
      <c r="AI292" s="8"/>
      <c r="AJ292" s="80"/>
      <c r="AK292" s="80"/>
      <c r="AL292" s="80"/>
      <c r="AN292" s="80"/>
      <c r="AO292" s="80"/>
      <c r="AP292" s="80"/>
      <c r="AR292" s="80"/>
      <c r="AS292" s="80"/>
      <c r="AT292" s="80"/>
      <c r="AV292" s="80"/>
      <c r="AW292" s="80"/>
      <c r="AX292" s="80"/>
    </row>
    <row r="293" spans="4:50" s="6" customFormat="1" x14ac:dyDescent="0.2">
      <c r="D293" s="8"/>
      <c r="E293" s="8"/>
      <c r="F293" s="8"/>
      <c r="G293" s="8"/>
      <c r="H293" s="8"/>
      <c r="I293" s="8"/>
      <c r="J293" s="8"/>
      <c r="K293" s="8"/>
      <c r="L293" s="80"/>
      <c r="M293" s="80"/>
      <c r="N293" s="80"/>
      <c r="O293" s="8"/>
      <c r="P293" s="80"/>
      <c r="Q293" s="80"/>
      <c r="R293" s="80"/>
      <c r="S293" s="8"/>
      <c r="T293" s="96"/>
      <c r="U293" s="96"/>
      <c r="V293" s="96"/>
      <c r="X293" s="97"/>
      <c r="Y293" s="97"/>
      <c r="Z293" s="97"/>
      <c r="AA293" s="8"/>
      <c r="AB293" s="80"/>
      <c r="AC293" s="80"/>
      <c r="AD293" s="80"/>
      <c r="AF293" s="80"/>
      <c r="AG293" s="80"/>
      <c r="AH293" s="80"/>
      <c r="AI293" s="8"/>
      <c r="AJ293" s="80"/>
      <c r="AK293" s="80"/>
      <c r="AL293" s="80"/>
      <c r="AN293" s="80"/>
      <c r="AO293" s="80"/>
      <c r="AP293" s="80"/>
      <c r="AR293" s="80"/>
      <c r="AS293" s="80"/>
      <c r="AT293" s="80"/>
      <c r="AV293" s="80"/>
      <c r="AW293" s="80"/>
      <c r="AX293" s="80"/>
    </row>
    <row r="294" spans="4:50" s="6" customFormat="1" x14ac:dyDescent="0.2">
      <c r="D294" s="8"/>
      <c r="E294" s="8"/>
      <c r="F294" s="8"/>
      <c r="G294" s="8"/>
      <c r="H294" s="8"/>
      <c r="I294" s="8"/>
      <c r="J294" s="8"/>
      <c r="K294" s="8"/>
      <c r="L294" s="80"/>
      <c r="M294" s="80"/>
      <c r="N294" s="80"/>
      <c r="O294" s="8"/>
      <c r="P294" s="80"/>
      <c r="Q294" s="80"/>
      <c r="R294" s="80"/>
      <c r="S294" s="8"/>
      <c r="T294" s="96"/>
      <c r="U294" s="96"/>
      <c r="V294" s="96"/>
      <c r="X294" s="97"/>
      <c r="Y294" s="97"/>
      <c r="Z294" s="97"/>
      <c r="AA294" s="8"/>
      <c r="AB294" s="80"/>
      <c r="AC294" s="80"/>
      <c r="AD294" s="80"/>
      <c r="AF294" s="80"/>
      <c r="AG294" s="80"/>
      <c r="AH294" s="80"/>
      <c r="AI294" s="8"/>
      <c r="AJ294" s="80"/>
      <c r="AK294" s="80"/>
      <c r="AL294" s="80"/>
      <c r="AN294" s="80"/>
      <c r="AO294" s="80"/>
      <c r="AP294" s="80"/>
      <c r="AR294" s="80"/>
      <c r="AS294" s="80"/>
      <c r="AT294" s="80"/>
      <c r="AV294" s="80"/>
      <c r="AW294" s="80"/>
      <c r="AX294" s="80"/>
    </row>
    <row r="295" spans="4:50" s="6" customFormat="1" x14ac:dyDescent="0.2">
      <c r="D295" s="8"/>
      <c r="E295" s="8"/>
      <c r="F295" s="8"/>
      <c r="G295" s="8"/>
      <c r="H295" s="8"/>
      <c r="I295" s="8"/>
      <c r="J295" s="8"/>
      <c r="K295" s="8"/>
      <c r="L295" s="80"/>
      <c r="M295" s="80"/>
      <c r="N295" s="80"/>
      <c r="O295" s="8"/>
      <c r="P295" s="80"/>
      <c r="Q295" s="80"/>
      <c r="R295" s="80"/>
      <c r="S295" s="8"/>
      <c r="T295" s="96"/>
      <c r="U295" s="96"/>
      <c r="V295" s="96"/>
      <c r="X295" s="97"/>
      <c r="Y295" s="97"/>
      <c r="Z295" s="97"/>
      <c r="AA295" s="8"/>
      <c r="AB295" s="80"/>
      <c r="AC295" s="80"/>
      <c r="AD295" s="80"/>
      <c r="AF295" s="80"/>
      <c r="AG295" s="80"/>
      <c r="AH295" s="80"/>
      <c r="AI295" s="8"/>
      <c r="AJ295" s="80"/>
      <c r="AK295" s="80"/>
      <c r="AL295" s="80"/>
      <c r="AN295" s="80"/>
      <c r="AO295" s="80"/>
      <c r="AP295" s="80"/>
      <c r="AR295" s="80"/>
      <c r="AS295" s="80"/>
      <c r="AT295" s="80"/>
      <c r="AV295" s="80"/>
      <c r="AW295" s="80"/>
      <c r="AX295" s="80"/>
    </row>
    <row r="296" spans="4:50" s="6" customFormat="1" x14ac:dyDescent="0.2">
      <c r="D296" s="8"/>
      <c r="E296" s="8"/>
      <c r="F296" s="8"/>
      <c r="G296" s="8"/>
      <c r="H296" s="8"/>
      <c r="I296" s="8"/>
      <c r="J296" s="8"/>
      <c r="K296" s="8"/>
      <c r="L296" s="80"/>
      <c r="M296" s="80"/>
      <c r="N296" s="80"/>
      <c r="O296" s="8"/>
      <c r="P296" s="80"/>
      <c r="Q296" s="80"/>
      <c r="R296" s="80"/>
      <c r="S296" s="8"/>
      <c r="T296" s="96"/>
      <c r="U296" s="96"/>
      <c r="V296" s="96"/>
      <c r="X296" s="97"/>
      <c r="Y296" s="97"/>
      <c r="Z296" s="97"/>
      <c r="AA296" s="8"/>
      <c r="AB296" s="80"/>
      <c r="AC296" s="80"/>
      <c r="AD296" s="80"/>
      <c r="AF296" s="80"/>
      <c r="AG296" s="80"/>
      <c r="AH296" s="80"/>
      <c r="AI296" s="8"/>
      <c r="AJ296" s="80"/>
      <c r="AK296" s="80"/>
      <c r="AL296" s="80"/>
      <c r="AN296" s="80"/>
      <c r="AO296" s="80"/>
      <c r="AP296" s="80"/>
      <c r="AR296" s="80"/>
      <c r="AS296" s="80"/>
      <c r="AT296" s="80"/>
      <c r="AV296" s="80"/>
      <c r="AW296" s="80"/>
      <c r="AX296" s="80"/>
    </row>
    <row r="297" spans="4:50" s="6" customFormat="1" x14ac:dyDescent="0.2">
      <c r="D297" s="8"/>
      <c r="E297" s="8"/>
      <c r="F297" s="8"/>
      <c r="G297" s="8"/>
      <c r="H297" s="8"/>
      <c r="I297" s="8"/>
      <c r="J297" s="8"/>
      <c r="K297" s="8"/>
      <c r="L297" s="80"/>
      <c r="M297" s="80"/>
      <c r="N297" s="80"/>
      <c r="O297" s="8"/>
      <c r="P297" s="80"/>
      <c r="Q297" s="80"/>
      <c r="R297" s="80"/>
      <c r="S297" s="8"/>
      <c r="T297" s="96"/>
      <c r="U297" s="96"/>
      <c r="V297" s="96"/>
      <c r="X297" s="97"/>
      <c r="Y297" s="97"/>
      <c r="Z297" s="97"/>
      <c r="AA297" s="8"/>
      <c r="AB297" s="80"/>
      <c r="AC297" s="80"/>
      <c r="AD297" s="80"/>
      <c r="AF297" s="80"/>
      <c r="AG297" s="80"/>
      <c r="AH297" s="80"/>
      <c r="AI297" s="8"/>
      <c r="AJ297" s="80"/>
      <c r="AK297" s="80"/>
      <c r="AL297" s="80"/>
      <c r="AN297" s="80"/>
      <c r="AO297" s="80"/>
      <c r="AP297" s="80"/>
      <c r="AR297" s="80"/>
      <c r="AS297" s="80"/>
      <c r="AT297" s="80"/>
      <c r="AV297" s="80"/>
      <c r="AW297" s="80"/>
      <c r="AX297" s="80"/>
    </row>
    <row r="298" spans="4:50" s="6" customFormat="1" x14ac:dyDescent="0.2">
      <c r="D298" s="8"/>
      <c r="E298" s="8"/>
      <c r="F298" s="8"/>
      <c r="G298" s="8"/>
      <c r="H298" s="8"/>
      <c r="I298" s="8"/>
      <c r="J298" s="8"/>
      <c r="K298" s="8"/>
      <c r="L298" s="80"/>
      <c r="M298" s="80"/>
      <c r="N298" s="80"/>
      <c r="O298" s="8"/>
      <c r="P298" s="80"/>
      <c r="Q298" s="80"/>
      <c r="R298" s="80"/>
      <c r="S298" s="8"/>
      <c r="T298" s="96"/>
      <c r="U298" s="96"/>
      <c r="V298" s="96"/>
      <c r="X298" s="97"/>
      <c r="Y298" s="97"/>
      <c r="Z298" s="97"/>
      <c r="AA298" s="8"/>
      <c r="AB298" s="80"/>
      <c r="AC298" s="80"/>
      <c r="AD298" s="80"/>
      <c r="AF298" s="80"/>
      <c r="AG298" s="80"/>
      <c r="AH298" s="80"/>
      <c r="AI298" s="8"/>
      <c r="AJ298" s="80"/>
      <c r="AK298" s="80"/>
      <c r="AL298" s="80"/>
      <c r="AN298" s="80"/>
      <c r="AO298" s="80"/>
      <c r="AP298" s="80"/>
      <c r="AR298" s="80"/>
      <c r="AS298" s="80"/>
      <c r="AT298" s="80"/>
      <c r="AV298" s="80"/>
      <c r="AW298" s="80"/>
      <c r="AX298" s="80"/>
    </row>
    <row r="299" spans="4:50" s="6" customFormat="1" x14ac:dyDescent="0.2">
      <c r="D299" s="8"/>
      <c r="E299" s="8"/>
      <c r="F299" s="8"/>
      <c r="G299" s="8"/>
      <c r="H299" s="8"/>
      <c r="I299" s="8"/>
      <c r="J299" s="8"/>
      <c r="K299" s="8"/>
      <c r="L299" s="80"/>
      <c r="M299" s="80"/>
      <c r="N299" s="80"/>
      <c r="O299" s="8"/>
      <c r="P299" s="80"/>
      <c r="Q299" s="80"/>
      <c r="R299" s="80"/>
      <c r="S299" s="8"/>
      <c r="T299" s="96"/>
      <c r="U299" s="96"/>
      <c r="V299" s="96"/>
      <c r="X299" s="97"/>
      <c r="Y299" s="97"/>
      <c r="Z299" s="97"/>
      <c r="AA299" s="8"/>
      <c r="AB299" s="80"/>
      <c r="AC299" s="80"/>
      <c r="AD299" s="80"/>
      <c r="AF299" s="80"/>
      <c r="AG299" s="80"/>
      <c r="AH299" s="80"/>
      <c r="AI299" s="8"/>
      <c r="AJ299" s="80"/>
      <c r="AK299" s="80"/>
      <c r="AL299" s="80"/>
      <c r="AN299" s="80"/>
      <c r="AO299" s="80"/>
      <c r="AP299" s="80"/>
      <c r="AR299" s="80"/>
      <c r="AS299" s="80"/>
      <c r="AT299" s="80"/>
      <c r="AV299" s="80"/>
      <c r="AW299" s="80"/>
      <c r="AX299" s="80"/>
    </row>
    <row r="300" spans="4:50" s="6" customFormat="1" x14ac:dyDescent="0.2">
      <c r="D300" s="8"/>
      <c r="E300" s="8"/>
      <c r="F300" s="8"/>
      <c r="G300" s="8"/>
      <c r="H300" s="8"/>
      <c r="I300" s="8"/>
      <c r="J300" s="8"/>
      <c r="K300" s="8"/>
      <c r="L300" s="80"/>
      <c r="M300" s="80"/>
      <c r="N300" s="80"/>
      <c r="O300" s="8"/>
      <c r="P300" s="80"/>
      <c r="Q300" s="80"/>
      <c r="R300" s="80"/>
      <c r="S300" s="8"/>
      <c r="T300" s="96"/>
      <c r="U300" s="96"/>
      <c r="V300" s="96"/>
      <c r="X300" s="97"/>
      <c r="Y300" s="97"/>
      <c r="Z300" s="97"/>
      <c r="AA300" s="8"/>
      <c r="AB300" s="80"/>
      <c r="AC300" s="80"/>
      <c r="AD300" s="80"/>
      <c r="AF300" s="80"/>
      <c r="AG300" s="80"/>
      <c r="AH300" s="80"/>
      <c r="AI300" s="8"/>
      <c r="AJ300" s="80"/>
      <c r="AK300" s="80"/>
      <c r="AL300" s="80"/>
      <c r="AN300" s="80"/>
      <c r="AO300" s="80"/>
      <c r="AP300" s="80"/>
      <c r="AR300" s="80"/>
      <c r="AS300" s="80"/>
      <c r="AT300" s="80"/>
      <c r="AV300" s="80"/>
      <c r="AW300" s="80"/>
      <c r="AX300" s="80"/>
    </row>
    <row r="301" spans="4:50" s="6" customFormat="1" x14ac:dyDescent="0.2">
      <c r="D301" s="8"/>
      <c r="E301" s="8"/>
      <c r="F301" s="8"/>
      <c r="G301" s="8"/>
      <c r="H301" s="8"/>
      <c r="I301" s="8"/>
      <c r="J301" s="8"/>
      <c r="K301" s="8"/>
      <c r="L301" s="80"/>
      <c r="M301" s="80"/>
      <c r="N301" s="80"/>
      <c r="O301" s="8"/>
      <c r="P301" s="80"/>
      <c r="Q301" s="80"/>
      <c r="R301" s="80"/>
      <c r="S301" s="8"/>
      <c r="T301" s="96"/>
      <c r="U301" s="96"/>
      <c r="V301" s="96"/>
      <c r="X301" s="80"/>
      <c r="Y301" s="80"/>
      <c r="Z301" s="80"/>
      <c r="AA301" s="8"/>
      <c r="AB301" s="80"/>
      <c r="AC301" s="80"/>
      <c r="AD301" s="80"/>
      <c r="AF301" s="80"/>
      <c r="AG301" s="80"/>
      <c r="AH301" s="80"/>
      <c r="AI301" s="8"/>
      <c r="AJ301" s="80"/>
      <c r="AK301" s="80"/>
      <c r="AL301" s="80"/>
      <c r="AN301" s="80"/>
      <c r="AO301" s="80"/>
      <c r="AP301" s="80"/>
      <c r="AR301" s="80"/>
      <c r="AS301" s="80"/>
      <c r="AT301" s="80"/>
      <c r="AV301" s="80"/>
      <c r="AW301" s="80"/>
      <c r="AX301" s="80"/>
    </row>
    <row r="302" spans="4:50" s="6" customFormat="1" x14ac:dyDescent="0.2">
      <c r="D302" s="8"/>
      <c r="E302" s="8"/>
      <c r="F302" s="8"/>
      <c r="G302" s="8"/>
      <c r="H302" s="8"/>
      <c r="I302" s="8"/>
      <c r="J302" s="8"/>
      <c r="K302" s="8"/>
      <c r="L302" s="80"/>
      <c r="M302" s="80"/>
      <c r="N302" s="80"/>
      <c r="O302" s="8"/>
      <c r="P302" s="80"/>
      <c r="Q302" s="80"/>
      <c r="R302" s="80"/>
      <c r="S302" s="8"/>
      <c r="T302" s="96"/>
      <c r="U302" s="96"/>
      <c r="V302" s="96"/>
      <c r="X302" s="80"/>
      <c r="Y302" s="80"/>
      <c r="Z302" s="80"/>
      <c r="AA302" s="8"/>
      <c r="AB302" s="80"/>
      <c r="AC302" s="80"/>
      <c r="AD302" s="80"/>
      <c r="AF302" s="80"/>
      <c r="AG302" s="80"/>
      <c r="AH302" s="80"/>
      <c r="AI302" s="8"/>
      <c r="AJ302" s="80"/>
      <c r="AK302" s="80"/>
      <c r="AL302" s="80"/>
      <c r="AN302" s="80"/>
      <c r="AO302" s="80"/>
      <c r="AP302" s="80"/>
      <c r="AR302" s="80"/>
      <c r="AS302" s="80"/>
      <c r="AT302" s="80"/>
      <c r="AV302" s="80"/>
      <c r="AW302" s="80"/>
      <c r="AX302" s="80"/>
    </row>
    <row r="303" spans="4:50" s="6" customFormat="1" x14ac:dyDescent="0.2">
      <c r="D303" s="8"/>
      <c r="E303" s="8"/>
      <c r="F303" s="8"/>
      <c r="G303" s="8"/>
      <c r="H303" s="8"/>
      <c r="I303" s="8"/>
      <c r="J303" s="8"/>
      <c r="K303" s="8"/>
      <c r="L303" s="80"/>
      <c r="M303" s="80"/>
      <c r="N303" s="80"/>
      <c r="O303" s="8"/>
      <c r="P303" s="80"/>
      <c r="Q303" s="80"/>
      <c r="R303" s="80"/>
      <c r="S303" s="8"/>
      <c r="T303" s="96"/>
      <c r="U303" s="96"/>
      <c r="V303" s="96"/>
      <c r="X303" s="80"/>
      <c r="Y303" s="80"/>
      <c r="Z303" s="80"/>
      <c r="AA303" s="8"/>
      <c r="AB303" s="80"/>
      <c r="AC303" s="80"/>
      <c r="AD303" s="80"/>
      <c r="AF303" s="80"/>
      <c r="AG303" s="80"/>
      <c r="AH303" s="80"/>
      <c r="AI303" s="8"/>
      <c r="AJ303" s="80"/>
      <c r="AK303" s="80"/>
      <c r="AL303" s="80"/>
      <c r="AN303" s="80"/>
      <c r="AO303" s="80"/>
      <c r="AP303" s="80"/>
      <c r="AR303" s="80"/>
      <c r="AS303" s="80"/>
      <c r="AT303" s="80"/>
      <c r="AV303" s="80"/>
      <c r="AW303" s="80"/>
      <c r="AX303" s="80"/>
    </row>
    <row r="304" spans="4:50" s="6" customFormat="1" x14ac:dyDescent="0.2">
      <c r="D304" s="8"/>
      <c r="E304" s="8"/>
      <c r="F304" s="8"/>
      <c r="G304" s="8"/>
      <c r="H304" s="8"/>
      <c r="I304" s="8"/>
      <c r="J304" s="8"/>
      <c r="K304" s="8"/>
      <c r="L304" s="80"/>
      <c r="M304" s="80"/>
      <c r="N304" s="80"/>
      <c r="O304" s="8"/>
      <c r="P304" s="80"/>
      <c r="Q304" s="80"/>
      <c r="R304" s="80"/>
      <c r="S304" s="8"/>
      <c r="T304" s="96"/>
      <c r="U304" s="96"/>
      <c r="V304" s="96"/>
      <c r="X304" s="80"/>
      <c r="Y304" s="80"/>
      <c r="Z304" s="80"/>
      <c r="AA304" s="8"/>
      <c r="AB304" s="80"/>
      <c r="AC304" s="80"/>
      <c r="AD304" s="80"/>
      <c r="AF304" s="80"/>
      <c r="AG304" s="80"/>
      <c r="AH304" s="80"/>
      <c r="AI304" s="8"/>
      <c r="AJ304" s="80"/>
      <c r="AK304" s="80"/>
      <c r="AL304" s="80"/>
      <c r="AN304" s="80"/>
      <c r="AO304" s="80"/>
      <c r="AP304" s="80"/>
      <c r="AR304" s="80"/>
      <c r="AS304" s="80"/>
      <c r="AT304" s="80"/>
      <c r="AV304" s="80"/>
      <c r="AW304" s="80"/>
      <c r="AX304" s="80"/>
    </row>
    <row r="305" spans="4:50" s="6" customFormat="1" x14ac:dyDescent="0.2">
      <c r="D305" s="8"/>
      <c r="E305" s="8"/>
      <c r="F305" s="8"/>
      <c r="G305" s="8"/>
      <c r="H305" s="8"/>
      <c r="I305" s="8"/>
      <c r="J305" s="8"/>
      <c r="K305" s="8"/>
      <c r="L305" s="80"/>
      <c r="M305" s="80"/>
      <c r="N305" s="80"/>
      <c r="O305" s="8"/>
      <c r="P305" s="80"/>
      <c r="Q305" s="80"/>
      <c r="R305" s="80"/>
      <c r="S305" s="8"/>
      <c r="T305" s="96"/>
      <c r="U305" s="96"/>
      <c r="V305" s="96"/>
      <c r="X305" s="80"/>
      <c r="Y305" s="80"/>
      <c r="Z305" s="80"/>
      <c r="AA305" s="8"/>
      <c r="AB305" s="80"/>
      <c r="AC305" s="80"/>
      <c r="AD305" s="80"/>
      <c r="AF305" s="80"/>
      <c r="AG305" s="80"/>
      <c r="AH305" s="80"/>
      <c r="AI305" s="8"/>
      <c r="AJ305" s="80"/>
      <c r="AK305" s="80"/>
      <c r="AL305" s="80"/>
      <c r="AN305" s="80"/>
      <c r="AO305" s="80"/>
      <c r="AP305" s="80"/>
      <c r="AR305" s="80"/>
      <c r="AS305" s="80"/>
      <c r="AT305" s="80"/>
      <c r="AV305" s="80"/>
      <c r="AW305" s="80"/>
      <c r="AX305" s="80"/>
    </row>
    <row r="306" spans="4:50" s="6" customFormat="1" x14ac:dyDescent="0.2">
      <c r="D306" s="8"/>
      <c r="E306" s="8"/>
      <c r="F306" s="8"/>
      <c r="G306" s="8"/>
      <c r="H306" s="8"/>
      <c r="I306" s="8"/>
      <c r="J306" s="8"/>
      <c r="K306" s="8"/>
      <c r="L306" s="80"/>
      <c r="M306" s="80"/>
      <c r="N306" s="80"/>
      <c r="O306" s="8"/>
      <c r="P306" s="80"/>
      <c r="Q306" s="80"/>
      <c r="R306" s="80"/>
      <c r="S306" s="8"/>
      <c r="T306" s="96"/>
      <c r="U306" s="96"/>
      <c r="V306" s="96"/>
      <c r="X306" s="80"/>
      <c r="Y306" s="80"/>
      <c r="Z306" s="80"/>
      <c r="AA306" s="8"/>
      <c r="AB306" s="80"/>
      <c r="AC306" s="80"/>
      <c r="AD306" s="80"/>
      <c r="AF306" s="80"/>
      <c r="AG306" s="80"/>
      <c r="AH306" s="80"/>
      <c r="AI306" s="8"/>
      <c r="AJ306" s="80"/>
      <c r="AK306" s="80"/>
      <c r="AL306" s="80"/>
      <c r="AN306" s="80"/>
      <c r="AO306" s="80"/>
      <c r="AP306" s="80"/>
      <c r="AR306" s="80"/>
      <c r="AS306" s="80"/>
      <c r="AT306" s="80"/>
      <c r="AV306" s="80"/>
      <c r="AW306" s="80"/>
      <c r="AX306" s="80"/>
    </row>
    <row r="307" spans="4:50" s="6" customFormat="1" x14ac:dyDescent="0.2">
      <c r="D307" s="8"/>
      <c r="E307" s="8"/>
      <c r="F307" s="8"/>
      <c r="G307" s="8"/>
      <c r="H307" s="8"/>
      <c r="I307" s="8"/>
      <c r="J307" s="8"/>
      <c r="K307" s="8"/>
      <c r="L307" s="80"/>
      <c r="M307" s="80"/>
      <c r="N307" s="80"/>
      <c r="O307" s="8"/>
      <c r="P307" s="80"/>
      <c r="Q307" s="80"/>
      <c r="R307" s="80"/>
      <c r="S307" s="8"/>
      <c r="T307" s="96"/>
      <c r="U307" s="96"/>
      <c r="V307" s="96"/>
      <c r="X307" s="80"/>
      <c r="Y307" s="80"/>
      <c r="Z307" s="80"/>
      <c r="AA307" s="8"/>
      <c r="AB307" s="80"/>
      <c r="AC307" s="80"/>
      <c r="AD307" s="80"/>
      <c r="AF307" s="80"/>
      <c r="AG307" s="80"/>
      <c r="AH307" s="80"/>
      <c r="AI307" s="8"/>
      <c r="AJ307" s="80"/>
      <c r="AK307" s="80"/>
      <c r="AL307" s="80"/>
      <c r="AN307" s="80"/>
      <c r="AO307" s="80"/>
      <c r="AP307" s="80"/>
      <c r="AR307" s="80"/>
      <c r="AS307" s="80"/>
      <c r="AT307" s="80"/>
      <c r="AV307" s="80"/>
      <c r="AW307" s="80"/>
      <c r="AX307" s="80"/>
    </row>
    <row r="308" spans="4:50" s="6" customFormat="1" x14ac:dyDescent="0.2">
      <c r="D308" s="8"/>
      <c r="E308" s="8"/>
      <c r="F308" s="8"/>
      <c r="G308" s="8"/>
      <c r="H308" s="8"/>
      <c r="I308" s="8"/>
      <c r="J308" s="8"/>
      <c r="K308" s="8"/>
      <c r="L308" s="80"/>
      <c r="M308" s="80"/>
      <c r="N308" s="80"/>
      <c r="O308" s="8"/>
      <c r="P308" s="80"/>
      <c r="Q308" s="80"/>
      <c r="R308" s="80"/>
      <c r="S308" s="8"/>
      <c r="T308" s="96"/>
      <c r="U308" s="96"/>
      <c r="V308" s="96"/>
      <c r="X308" s="80"/>
      <c r="Y308" s="80"/>
      <c r="Z308" s="80"/>
      <c r="AA308" s="8"/>
      <c r="AB308" s="80"/>
      <c r="AC308" s="80"/>
      <c r="AD308" s="80"/>
      <c r="AF308" s="80"/>
      <c r="AG308" s="80"/>
      <c r="AH308" s="80"/>
      <c r="AI308" s="8"/>
      <c r="AJ308" s="80"/>
      <c r="AK308" s="80"/>
      <c r="AL308" s="80"/>
      <c r="AN308" s="80"/>
      <c r="AO308" s="80"/>
      <c r="AP308" s="80"/>
      <c r="AR308" s="80"/>
      <c r="AS308" s="80"/>
      <c r="AT308" s="80"/>
      <c r="AV308" s="80"/>
      <c r="AW308" s="80"/>
      <c r="AX308" s="80"/>
    </row>
    <row r="309" spans="4:50" s="6" customFormat="1" x14ac:dyDescent="0.2">
      <c r="D309" s="8"/>
      <c r="E309" s="8"/>
      <c r="F309" s="8"/>
      <c r="G309" s="8"/>
      <c r="H309" s="8"/>
      <c r="I309" s="8"/>
      <c r="J309" s="8"/>
      <c r="K309" s="8"/>
      <c r="L309" s="80"/>
      <c r="M309" s="80"/>
      <c r="N309" s="80"/>
      <c r="O309" s="8"/>
      <c r="P309" s="80"/>
      <c r="Q309" s="80"/>
      <c r="R309" s="80"/>
      <c r="S309" s="8"/>
      <c r="T309" s="99"/>
      <c r="U309" s="99"/>
      <c r="V309" s="99"/>
      <c r="X309" s="80"/>
      <c r="Y309" s="80"/>
      <c r="Z309" s="80"/>
      <c r="AA309" s="8"/>
      <c r="AB309" s="80"/>
      <c r="AC309" s="80"/>
      <c r="AD309" s="80"/>
      <c r="AF309" s="80"/>
      <c r="AG309" s="80"/>
      <c r="AH309" s="80"/>
      <c r="AI309" s="8"/>
      <c r="AJ309" s="80"/>
      <c r="AK309" s="80"/>
      <c r="AL309" s="80"/>
      <c r="AN309" s="80"/>
      <c r="AO309" s="80"/>
      <c r="AP309" s="80"/>
      <c r="AR309" s="80"/>
      <c r="AS309" s="80"/>
      <c r="AT309" s="80"/>
      <c r="AV309" s="80"/>
      <c r="AW309" s="80"/>
      <c r="AX309" s="80"/>
    </row>
    <row r="310" spans="4:50" s="6" customFormat="1" x14ac:dyDescent="0.2">
      <c r="D310" s="8"/>
      <c r="E310" s="8"/>
      <c r="F310" s="8"/>
      <c r="G310" s="8"/>
      <c r="H310" s="8"/>
      <c r="I310" s="8"/>
      <c r="J310" s="8"/>
      <c r="K310" s="8"/>
      <c r="L310" s="80"/>
      <c r="M310" s="80"/>
      <c r="N310" s="80"/>
      <c r="O310" s="8"/>
      <c r="P310" s="80"/>
      <c r="Q310" s="80"/>
      <c r="R310" s="80"/>
      <c r="S310" s="8"/>
      <c r="T310" s="99"/>
      <c r="U310" s="99"/>
      <c r="V310" s="99"/>
      <c r="X310" s="80"/>
      <c r="Y310" s="80"/>
      <c r="Z310" s="80"/>
      <c r="AA310" s="8"/>
      <c r="AB310" s="80"/>
      <c r="AC310" s="80"/>
      <c r="AD310" s="80"/>
      <c r="AF310" s="80"/>
      <c r="AG310" s="80"/>
      <c r="AH310" s="80"/>
      <c r="AI310" s="8"/>
      <c r="AJ310" s="80"/>
      <c r="AK310" s="80"/>
      <c r="AL310" s="80"/>
      <c r="AN310" s="80"/>
      <c r="AO310" s="80"/>
      <c r="AP310" s="80"/>
      <c r="AR310" s="80"/>
      <c r="AS310" s="80"/>
      <c r="AT310" s="80"/>
      <c r="AV310" s="80"/>
      <c r="AW310" s="80"/>
      <c r="AX310" s="80"/>
    </row>
    <row r="311" spans="4:50" s="6" customFormat="1" x14ac:dyDescent="0.2">
      <c r="D311" s="8"/>
      <c r="E311" s="8"/>
      <c r="F311" s="8"/>
      <c r="G311" s="8"/>
      <c r="H311" s="8"/>
      <c r="I311" s="8"/>
      <c r="J311" s="8"/>
      <c r="K311" s="8"/>
      <c r="L311" s="80"/>
      <c r="M311" s="80"/>
      <c r="N311" s="80"/>
      <c r="O311" s="8"/>
      <c r="P311" s="80"/>
      <c r="Q311" s="80"/>
      <c r="R311" s="80"/>
      <c r="S311" s="8"/>
      <c r="T311" s="99"/>
      <c r="U311" s="99"/>
      <c r="V311" s="99"/>
      <c r="X311" s="80"/>
      <c r="Y311" s="80"/>
      <c r="Z311" s="80"/>
      <c r="AA311" s="8"/>
      <c r="AB311" s="80"/>
      <c r="AC311" s="80"/>
      <c r="AD311" s="80"/>
      <c r="AF311" s="80"/>
      <c r="AG311" s="80"/>
      <c r="AH311" s="80"/>
      <c r="AI311" s="8"/>
      <c r="AJ311" s="80"/>
      <c r="AK311" s="80"/>
      <c r="AL311" s="80"/>
      <c r="AN311" s="80"/>
      <c r="AO311" s="80"/>
      <c r="AP311" s="80"/>
      <c r="AR311" s="80"/>
      <c r="AS311" s="80"/>
      <c r="AT311" s="80"/>
      <c r="AV311" s="80"/>
      <c r="AW311" s="80"/>
      <c r="AX311" s="80"/>
    </row>
    <row r="312" spans="4:50" s="6" customFormat="1" x14ac:dyDescent="0.2">
      <c r="D312" s="8"/>
      <c r="E312" s="8"/>
      <c r="F312" s="8"/>
      <c r="G312" s="8"/>
      <c r="H312" s="8"/>
      <c r="I312" s="8"/>
      <c r="J312" s="8"/>
      <c r="K312" s="8"/>
      <c r="L312" s="80"/>
      <c r="M312" s="80"/>
      <c r="N312" s="80"/>
      <c r="O312" s="8"/>
      <c r="P312" s="80"/>
      <c r="Q312" s="80"/>
      <c r="R312" s="80"/>
      <c r="S312" s="8"/>
      <c r="T312" s="99"/>
      <c r="U312" s="99"/>
      <c r="V312" s="99"/>
      <c r="X312" s="80"/>
      <c r="Y312" s="80"/>
      <c r="Z312" s="80"/>
      <c r="AA312" s="8"/>
      <c r="AB312" s="80"/>
      <c r="AC312" s="80"/>
      <c r="AD312" s="80"/>
      <c r="AF312" s="80"/>
      <c r="AG312" s="80"/>
      <c r="AH312" s="80"/>
      <c r="AI312" s="8"/>
      <c r="AJ312" s="80"/>
      <c r="AK312" s="80"/>
      <c r="AL312" s="80"/>
      <c r="AN312" s="80"/>
      <c r="AO312" s="80"/>
      <c r="AP312" s="80"/>
      <c r="AR312" s="80"/>
      <c r="AS312" s="80"/>
      <c r="AT312" s="80"/>
      <c r="AV312" s="80"/>
      <c r="AW312" s="80"/>
      <c r="AX312" s="80"/>
    </row>
    <row r="313" spans="4:50" s="6" customFormat="1" x14ac:dyDescent="0.2">
      <c r="D313" s="8"/>
      <c r="E313" s="8"/>
      <c r="F313" s="8"/>
      <c r="G313" s="8"/>
      <c r="H313" s="8"/>
      <c r="I313" s="8"/>
      <c r="J313" s="8"/>
      <c r="K313" s="8"/>
      <c r="L313" s="80"/>
      <c r="M313" s="80"/>
      <c r="N313" s="80"/>
      <c r="O313" s="8"/>
      <c r="P313" s="80"/>
      <c r="Q313" s="80"/>
      <c r="R313" s="80"/>
      <c r="S313" s="8"/>
      <c r="T313" s="99"/>
      <c r="U313" s="99"/>
      <c r="V313" s="99"/>
      <c r="X313" s="80"/>
      <c r="Y313" s="80"/>
      <c r="Z313" s="80"/>
      <c r="AA313" s="8"/>
      <c r="AB313" s="80"/>
      <c r="AC313" s="80"/>
      <c r="AD313" s="80"/>
      <c r="AF313" s="80"/>
      <c r="AG313" s="80"/>
      <c r="AH313" s="80"/>
      <c r="AI313" s="8"/>
      <c r="AJ313" s="80"/>
      <c r="AK313" s="80"/>
      <c r="AL313" s="80"/>
      <c r="AN313" s="80"/>
      <c r="AO313" s="80"/>
      <c r="AP313" s="80"/>
      <c r="AR313" s="80"/>
      <c r="AS313" s="80"/>
      <c r="AT313" s="80"/>
      <c r="AV313" s="80"/>
      <c r="AW313" s="80"/>
      <c r="AX313" s="80"/>
    </row>
    <row r="314" spans="4:50" s="6" customFormat="1" x14ac:dyDescent="0.2">
      <c r="D314" s="8"/>
      <c r="E314" s="8"/>
      <c r="F314" s="8"/>
      <c r="G314" s="8"/>
      <c r="H314" s="8"/>
      <c r="I314" s="8"/>
      <c r="J314" s="8"/>
      <c r="K314" s="8"/>
      <c r="L314" s="80"/>
      <c r="M314" s="80"/>
      <c r="N314" s="80"/>
      <c r="O314" s="8"/>
      <c r="P314" s="80"/>
      <c r="Q314" s="80"/>
      <c r="R314" s="80"/>
      <c r="S314" s="8"/>
      <c r="T314" s="99"/>
      <c r="U314" s="99"/>
      <c r="V314" s="99"/>
      <c r="X314" s="80"/>
      <c r="Y314" s="80"/>
      <c r="Z314" s="80"/>
      <c r="AA314" s="8"/>
      <c r="AB314" s="80"/>
      <c r="AC314" s="80"/>
      <c r="AD314" s="80"/>
      <c r="AF314" s="80"/>
      <c r="AG314" s="80"/>
      <c r="AH314" s="80"/>
      <c r="AI314" s="8"/>
      <c r="AJ314" s="80"/>
      <c r="AK314" s="80"/>
      <c r="AL314" s="80"/>
      <c r="AN314" s="80"/>
      <c r="AO314" s="80"/>
      <c r="AP314" s="80"/>
      <c r="AR314" s="80"/>
      <c r="AS314" s="80"/>
      <c r="AT314" s="80"/>
      <c r="AV314" s="80"/>
      <c r="AW314" s="80"/>
      <c r="AX314" s="80"/>
    </row>
    <row r="315" spans="4:50" s="6" customFormat="1" x14ac:dyDescent="0.2">
      <c r="D315" s="8"/>
      <c r="E315" s="8"/>
      <c r="F315" s="8"/>
      <c r="G315" s="8"/>
      <c r="H315" s="8"/>
      <c r="I315" s="8"/>
      <c r="J315" s="8"/>
      <c r="K315" s="8"/>
      <c r="L315" s="80"/>
      <c r="M315" s="80"/>
      <c r="N315" s="80"/>
      <c r="O315" s="8"/>
      <c r="P315" s="80"/>
      <c r="Q315" s="80"/>
      <c r="R315" s="80"/>
      <c r="S315" s="8"/>
      <c r="T315" s="99"/>
      <c r="U315" s="99"/>
      <c r="V315" s="99"/>
      <c r="X315" s="80"/>
      <c r="Y315" s="80"/>
      <c r="Z315" s="80"/>
      <c r="AA315" s="8"/>
      <c r="AB315" s="80"/>
      <c r="AC315" s="80"/>
      <c r="AD315" s="80"/>
      <c r="AF315" s="80"/>
      <c r="AG315" s="80"/>
      <c r="AH315" s="80"/>
      <c r="AI315" s="8"/>
      <c r="AJ315" s="80"/>
      <c r="AK315" s="80"/>
      <c r="AL315" s="80"/>
      <c r="AN315" s="80"/>
      <c r="AO315" s="80"/>
      <c r="AP315" s="80"/>
      <c r="AR315" s="80"/>
      <c r="AS315" s="80"/>
      <c r="AT315" s="80"/>
      <c r="AV315" s="80"/>
      <c r="AW315" s="80"/>
      <c r="AX315" s="80"/>
    </row>
    <row r="316" spans="4:50" s="6" customFormat="1" x14ac:dyDescent="0.2">
      <c r="D316" s="8"/>
      <c r="E316" s="8"/>
      <c r="F316" s="8"/>
      <c r="G316" s="8"/>
      <c r="H316" s="8"/>
      <c r="I316" s="8"/>
      <c r="J316" s="8"/>
      <c r="K316" s="8"/>
      <c r="L316" s="80"/>
      <c r="M316" s="80"/>
      <c r="N316" s="80"/>
      <c r="O316" s="8"/>
      <c r="P316" s="80"/>
      <c r="Q316" s="80"/>
      <c r="R316" s="80"/>
      <c r="S316" s="8"/>
      <c r="T316" s="99"/>
      <c r="U316" s="99"/>
      <c r="V316" s="99"/>
      <c r="X316" s="80"/>
      <c r="Y316" s="80"/>
      <c r="Z316" s="80"/>
      <c r="AA316" s="8"/>
      <c r="AB316" s="80"/>
      <c r="AC316" s="80"/>
      <c r="AD316" s="80"/>
      <c r="AF316" s="80"/>
      <c r="AG316" s="80"/>
      <c r="AH316" s="80"/>
      <c r="AI316" s="8"/>
      <c r="AJ316" s="80"/>
      <c r="AK316" s="80"/>
      <c r="AL316" s="80"/>
      <c r="AN316" s="80"/>
      <c r="AO316" s="80"/>
      <c r="AP316" s="80"/>
      <c r="AR316" s="80"/>
      <c r="AS316" s="80"/>
      <c r="AT316" s="80"/>
      <c r="AV316" s="80"/>
      <c r="AW316" s="80"/>
      <c r="AX316" s="80"/>
    </row>
    <row r="317" spans="4:50" s="6" customFormat="1" x14ac:dyDescent="0.2">
      <c r="D317" s="8"/>
      <c r="E317" s="8"/>
      <c r="F317" s="8"/>
      <c r="G317" s="8"/>
      <c r="H317" s="8"/>
      <c r="I317" s="8"/>
      <c r="J317" s="8"/>
      <c r="K317" s="8"/>
      <c r="L317" s="80"/>
      <c r="M317" s="80"/>
      <c r="N317" s="80"/>
      <c r="O317" s="8"/>
      <c r="P317" s="80"/>
      <c r="Q317" s="80"/>
      <c r="R317" s="80"/>
      <c r="S317" s="8"/>
      <c r="T317" s="99"/>
      <c r="U317" s="99"/>
      <c r="V317" s="99"/>
      <c r="X317" s="80"/>
      <c r="Y317" s="80"/>
      <c r="Z317" s="80"/>
      <c r="AA317" s="8"/>
      <c r="AB317" s="80"/>
      <c r="AC317" s="80"/>
      <c r="AD317" s="80"/>
      <c r="AF317" s="80"/>
      <c r="AG317" s="80"/>
      <c r="AH317" s="80"/>
      <c r="AI317" s="8"/>
      <c r="AJ317" s="80"/>
      <c r="AK317" s="80"/>
      <c r="AL317" s="80"/>
      <c r="AN317" s="80"/>
      <c r="AO317" s="80"/>
      <c r="AP317" s="80"/>
      <c r="AR317" s="80"/>
      <c r="AS317" s="80"/>
      <c r="AT317" s="80"/>
      <c r="AV317" s="80"/>
      <c r="AW317" s="80"/>
      <c r="AX317" s="80"/>
    </row>
    <row r="318" spans="4:50" s="6" customFormat="1" x14ac:dyDescent="0.2">
      <c r="D318" s="8"/>
      <c r="E318" s="8"/>
      <c r="F318" s="8"/>
      <c r="G318" s="8"/>
      <c r="H318" s="8"/>
      <c r="I318" s="8"/>
      <c r="J318" s="8"/>
      <c r="K318" s="8"/>
      <c r="L318" s="80"/>
      <c r="M318" s="80"/>
      <c r="N318" s="80"/>
      <c r="O318" s="8"/>
      <c r="P318" s="80"/>
      <c r="Q318" s="80"/>
      <c r="R318" s="80"/>
      <c r="S318" s="8"/>
      <c r="T318" s="99"/>
      <c r="U318" s="99"/>
      <c r="V318" s="99"/>
      <c r="X318" s="80"/>
      <c r="Y318" s="80"/>
      <c r="Z318" s="80"/>
      <c r="AA318" s="8"/>
      <c r="AB318" s="80"/>
      <c r="AC318" s="80"/>
      <c r="AD318" s="80"/>
      <c r="AF318" s="80"/>
      <c r="AG318" s="80"/>
      <c r="AH318" s="80"/>
      <c r="AI318" s="8"/>
      <c r="AJ318" s="80"/>
      <c r="AK318" s="80"/>
      <c r="AL318" s="80"/>
      <c r="AN318" s="80"/>
      <c r="AO318" s="80"/>
      <c r="AP318" s="80"/>
      <c r="AR318" s="80"/>
      <c r="AS318" s="80"/>
      <c r="AT318" s="80"/>
      <c r="AV318" s="80"/>
      <c r="AW318" s="80"/>
      <c r="AX318" s="80"/>
    </row>
    <row r="319" spans="4:50" s="6" customFormat="1" x14ac:dyDescent="0.2">
      <c r="D319" s="8"/>
      <c r="E319" s="8"/>
      <c r="F319" s="8"/>
      <c r="G319" s="8"/>
      <c r="H319" s="8"/>
      <c r="I319" s="8"/>
      <c r="J319" s="8"/>
      <c r="K319" s="8"/>
      <c r="L319" s="80"/>
      <c r="M319" s="80"/>
      <c r="N319" s="80"/>
      <c r="O319" s="8"/>
      <c r="P319" s="80"/>
      <c r="Q319" s="80"/>
      <c r="R319" s="80"/>
      <c r="S319" s="8"/>
      <c r="T319" s="99"/>
      <c r="U319" s="99"/>
      <c r="V319" s="99"/>
      <c r="X319" s="80"/>
      <c r="Y319" s="80"/>
      <c r="Z319" s="80"/>
      <c r="AA319" s="8"/>
      <c r="AB319" s="80"/>
      <c r="AC319" s="80"/>
      <c r="AD319" s="80"/>
      <c r="AF319" s="80"/>
      <c r="AG319" s="80"/>
      <c r="AH319" s="80"/>
      <c r="AI319" s="8"/>
      <c r="AJ319" s="80"/>
      <c r="AK319" s="80"/>
      <c r="AL319" s="80"/>
      <c r="AN319" s="80"/>
      <c r="AO319" s="80"/>
      <c r="AP319" s="80"/>
      <c r="AR319" s="80"/>
      <c r="AS319" s="80"/>
      <c r="AT319" s="80"/>
      <c r="AV319" s="80"/>
      <c r="AW319" s="80"/>
      <c r="AX319" s="80"/>
    </row>
    <row r="320" spans="4:50" s="6" customFormat="1" x14ac:dyDescent="0.2">
      <c r="D320" s="8"/>
      <c r="E320" s="8"/>
      <c r="F320" s="8"/>
      <c r="G320" s="8"/>
      <c r="H320" s="8"/>
      <c r="I320" s="8"/>
      <c r="J320" s="8"/>
      <c r="K320" s="8"/>
      <c r="L320" s="80"/>
      <c r="M320" s="80"/>
      <c r="N320" s="80"/>
      <c r="O320" s="8"/>
      <c r="P320" s="80"/>
      <c r="Q320" s="80"/>
      <c r="R320" s="80"/>
      <c r="S320" s="8"/>
      <c r="T320" s="99"/>
      <c r="U320" s="99"/>
      <c r="V320" s="99"/>
      <c r="X320" s="80"/>
      <c r="Y320" s="80"/>
      <c r="Z320" s="80"/>
      <c r="AA320" s="8"/>
      <c r="AB320" s="80"/>
      <c r="AC320" s="80"/>
      <c r="AD320" s="80"/>
      <c r="AF320" s="80"/>
      <c r="AG320" s="80"/>
      <c r="AH320" s="80"/>
      <c r="AI320" s="8"/>
      <c r="AJ320" s="80"/>
      <c r="AK320" s="80"/>
      <c r="AL320" s="80"/>
      <c r="AN320" s="80"/>
      <c r="AO320" s="80"/>
      <c r="AP320" s="80"/>
      <c r="AR320" s="80"/>
      <c r="AS320" s="80"/>
      <c r="AT320" s="80"/>
      <c r="AV320" s="80"/>
      <c r="AW320" s="80"/>
      <c r="AX320" s="80"/>
    </row>
    <row r="321" spans="4:50" s="6" customFormat="1" x14ac:dyDescent="0.2">
      <c r="D321" s="8"/>
      <c r="E321" s="8"/>
      <c r="F321" s="8"/>
      <c r="G321" s="8"/>
      <c r="H321" s="8"/>
      <c r="I321" s="8"/>
      <c r="J321" s="8"/>
      <c r="K321" s="8"/>
      <c r="L321" s="80"/>
      <c r="M321" s="80"/>
      <c r="N321" s="80"/>
      <c r="O321" s="8"/>
      <c r="P321" s="80"/>
      <c r="Q321" s="80"/>
      <c r="R321" s="80"/>
      <c r="S321" s="8"/>
      <c r="T321" s="99"/>
      <c r="U321" s="99"/>
      <c r="V321" s="99"/>
      <c r="X321" s="80"/>
      <c r="Y321" s="80"/>
      <c r="Z321" s="80"/>
      <c r="AA321" s="8"/>
      <c r="AB321" s="80"/>
      <c r="AC321" s="80"/>
      <c r="AD321" s="80"/>
      <c r="AF321" s="80"/>
      <c r="AG321" s="80"/>
      <c r="AH321" s="80"/>
      <c r="AI321" s="8"/>
      <c r="AJ321" s="80"/>
      <c r="AK321" s="80"/>
      <c r="AL321" s="80"/>
      <c r="AN321" s="80"/>
      <c r="AO321" s="80"/>
      <c r="AP321" s="80"/>
      <c r="AR321" s="80"/>
      <c r="AS321" s="80"/>
      <c r="AT321" s="80"/>
      <c r="AV321" s="80"/>
      <c r="AW321" s="80"/>
      <c r="AX321" s="80"/>
    </row>
    <row r="322" spans="4:50" s="6" customFormat="1" x14ac:dyDescent="0.2">
      <c r="D322" s="8"/>
      <c r="E322" s="8"/>
      <c r="F322" s="8"/>
      <c r="G322" s="8"/>
      <c r="H322" s="8"/>
      <c r="I322" s="8"/>
      <c r="J322" s="8"/>
      <c r="K322" s="8"/>
      <c r="L322" s="80"/>
      <c r="M322" s="80"/>
      <c r="N322" s="80"/>
      <c r="O322" s="8"/>
      <c r="P322" s="80"/>
      <c r="Q322" s="80"/>
      <c r="R322" s="80"/>
      <c r="S322" s="8"/>
      <c r="T322" s="99"/>
      <c r="U322" s="99"/>
      <c r="V322" s="99"/>
      <c r="X322" s="80"/>
      <c r="Y322" s="80"/>
      <c r="Z322" s="80"/>
      <c r="AA322" s="8"/>
      <c r="AB322" s="80"/>
      <c r="AC322" s="80"/>
      <c r="AD322" s="80"/>
      <c r="AF322" s="80"/>
      <c r="AG322" s="80"/>
      <c r="AH322" s="80"/>
      <c r="AI322" s="8"/>
      <c r="AJ322" s="80"/>
      <c r="AK322" s="80"/>
      <c r="AL322" s="80"/>
      <c r="AN322" s="80"/>
      <c r="AO322" s="80"/>
      <c r="AP322" s="80"/>
      <c r="AR322" s="80"/>
      <c r="AS322" s="80"/>
      <c r="AT322" s="80"/>
      <c r="AV322" s="80"/>
      <c r="AW322" s="80"/>
      <c r="AX322" s="80"/>
    </row>
    <row r="323" spans="4:50" s="6" customFormat="1" x14ac:dyDescent="0.2">
      <c r="D323" s="8"/>
      <c r="E323" s="8"/>
      <c r="F323" s="8"/>
      <c r="G323" s="8"/>
      <c r="H323" s="8"/>
      <c r="I323" s="8"/>
      <c r="J323" s="8"/>
      <c r="K323" s="8"/>
      <c r="L323" s="80"/>
      <c r="M323" s="80"/>
      <c r="N323" s="80"/>
      <c r="O323" s="8"/>
      <c r="P323" s="80"/>
      <c r="Q323" s="80"/>
      <c r="R323" s="80"/>
      <c r="S323" s="8"/>
      <c r="T323" s="99"/>
      <c r="U323" s="99"/>
      <c r="V323" s="99"/>
      <c r="X323" s="80"/>
      <c r="Y323" s="80"/>
      <c r="Z323" s="80"/>
      <c r="AA323" s="8"/>
      <c r="AB323" s="80"/>
      <c r="AC323" s="80"/>
      <c r="AD323" s="80"/>
      <c r="AF323" s="80"/>
      <c r="AG323" s="80"/>
      <c r="AH323" s="80"/>
      <c r="AI323" s="8"/>
      <c r="AJ323" s="80"/>
      <c r="AK323" s="80"/>
      <c r="AL323" s="80"/>
      <c r="AN323" s="80"/>
      <c r="AO323" s="80"/>
      <c r="AP323" s="80"/>
      <c r="AR323" s="80"/>
      <c r="AS323" s="80"/>
      <c r="AT323" s="80"/>
      <c r="AV323" s="80"/>
      <c r="AW323" s="80"/>
      <c r="AX323" s="80"/>
    </row>
    <row r="324" spans="4:50" s="6" customFormat="1" x14ac:dyDescent="0.2">
      <c r="D324" s="8"/>
      <c r="E324" s="8"/>
      <c r="F324" s="8"/>
      <c r="G324" s="8"/>
      <c r="H324" s="8"/>
      <c r="I324" s="8"/>
      <c r="J324" s="8"/>
      <c r="K324" s="8"/>
      <c r="L324" s="80"/>
      <c r="M324" s="80"/>
      <c r="N324" s="80"/>
      <c r="O324" s="8"/>
      <c r="P324" s="80"/>
      <c r="Q324" s="80"/>
      <c r="R324" s="80"/>
      <c r="S324" s="8"/>
      <c r="T324" s="99"/>
      <c r="U324" s="99"/>
      <c r="V324" s="99"/>
      <c r="X324" s="80"/>
      <c r="Y324" s="80"/>
      <c r="Z324" s="80"/>
      <c r="AA324" s="8"/>
      <c r="AB324" s="80"/>
      <c r="AC324" s="80"/>
      <c r="AD324" s="80"/>
      <c r="AF324" s="80"/>
      <c r="AG324" s="80"/>
      <c r="AH324" s="80"/>
      <c r="AI324" s="8"/>
      <c r="AJ324" s="80"/>
      <c r="AK324" s="80"/>
      <c r="AL324" s="80"/>
      <c r="AN324" s="80"/>
      <c r="AO324" s="80"/>
      <c r="AP324" s="80"/>
      <c r="AR324" s="80"/>
      <c r="AS324" s="80"/>
      <c r="AT324" s="80"/>
      <c r="AV324" s="80"/>
      <c r="AW324" s="80"/>
      <c r="AX324" s="80"/>
    </row>
    <row r="325" spans="4:50" s="6" customFormat="1" x14ac:dyDescent="0.2">
      <c r="D325" s="8"/>
      <c r="E325" s="8"/>
      <c r="F325" s="8"/>
      <c r="G325" s="8"/>
      <c r="H325" s="8"/>
      <c r="I325" s="8"/>
      <c r="J325" s="8"/>
      <c r="K325" s="8"/>
      <c r="L325" s="80"/>
      <c r="M325" s="80"/>
      <c r="N325" s="80"/>
      <c r="O325" s="8"/>
      <c r="P325" s="80"/>
      <c r="Q325" s="80"/>
      <c r="R325" s="80"/>
      <c r="S325" s="8"/>
      <c r="T325" s="99"/>
      <c r="U325" s="99"/>
      <c r="V325" s="99"/>
      <c r="X325" s="80"/>
      <c r="Y325" s="80"/>
      <c r="Z325" s="80"/>
      <c r="AA325" s="8"/>
      <c r="AB325" s="80"/>
      <c r="AC325" s="80"/>
      <c r="AD325" s="80"/>
      <c r="AF325" s="80"/>
      <c r="AG325" s="80"/>
      <c r="AH325" s="80"/>
      <c r="AI325" s="8"/>
      <c r="AJ325" s="80"/>
      <c r="AK325" s="80"/>
      <c r="AL325" s="80"/>
      <c r="AN325" s="80"/>
      <c r="AO325" s="80"/>
      <c r="AP325" s="80"/>
      <c r="AR325" s="80"/>
      <c r="AS325" s="80"/>
      <c r="AT325" s="80"/>
      <c r="AV325" s="80"/>
      <c r="AW325" s="80"/>
      <c r="AX325" s="80"/>
    </row>
    <row r="326" spans="4:50" s="6" customFormat="1" x14ac:dyDescent="0.2">
      <c r="D326" s="8"/>
      <c r="E326" s="8"/>
      <c r="F326" s="8"/>
      <c r="G326" s="8"/>
      <c r="H326" s="8"/>
      <c r="I326" s="8"/>
      <c r="J326" s="8"/>
      <c r="K326" s="8"/>
      <c r="L326" s="80"/>
      <c r="M326" s="80"/>
      <c r="N326" s="80"/>
      <c r="O326" s="8"/>
      <c r="P326" s="80"/>
      <c r="Q326" s="80"/>
      <c r="R326" s="80"/>
      <c r="S326" s="8"/>
      <c r="T326" s="99"/>
      <c r="U326" s="99"/>
      <c r="V326" s="99"/>
      <c r="X326" s="80"/>
      <c r="Y326" s="80"/>
      <c r="Z326" s="80"/>
      <c r="AA326" s="8"/>
      <c r="AB326" s="80"/>
      <c r="AC326" s="80"/>
      <c r="AD326" s="80"/>
      <c r="AF326" s="80"/>
      <c r="AG326" s="80"/>
      <c r="AH326" s="80"/>
      <c r="AI326" s="8"/>
      <c r="AJ326" s="80"/>
      <c r="AK326" s="80"/>
      <c r="AL326" s="80"/>
      <c r="AN326" s="80"/>
      <c r="AO326" s="80"/>
      <c r="AP326" s="80"/>
      <c r="AR326" s="80"/>
      <c r="AS326" s="80"/>
      <c r="AT326" s="80"/>
      <c r="AV326" s="80"/>
      <c r="AW326" s="80"/>
      <c r="AX326" s="80"/>
    </row>
    <row r="327" spans="4:50" s="6" customFormat="1" x14ac:dyDescent="0.2">
      <c r="D327" s="8"/>
      <c r="E327" s="8"/>
      <c r="F327" s="8"/>
      <c r="G327" s="8"/>
      <c r="H327" s="8"/>
      <c r="I327" s="8"/>
      <c r="J327" s="8"/>
      <c r="K327" s="8"/>
      <c r="L327" s="80"/>
      <c r="M327" s="80"/>
      <c r="N327" s="80"/>
      <c r="O327" s="8"/>
      <c r="P327" s="80"/>
      <c r="Q327" s="80"/>
      <c r="R327" s="80"/>
      <c r="S327" s="8"/>
      <c r="T327" s="99"/>
      <c r="U327" s="99"/>
      <c r="V327" s="99"/>
      <c r="X327" s="80"/>
      <c r="Y327" s="80"/>
      <c r="Z327" s="80"/>
      <c r="AA327" s="8"/>
      <c r="AB327" s="80"/>
      <c r="AC327" s="80"/>
      <c r="AD327" s="80"/>
      <c r="AF327" s="80"/>
      <c r="AG327" s="80"/>
      <c r="AH327" s="80"/>
      <c r="AI327" s="8"/>
      <c r="AJ327" s="80"/>
      <c r="AK327" s="80"/>
      <c r="AL327" s="80"/>
      <c r="AN327" s="80"/>
      <c r="AO327" s="80"/>
      <c r="AP327" s="80"/>
      <c r="AR327" s="80"/>
      <c r="AS327" s="80"/>
      <c r="AT327" s="80"/>
      <c r="AV327" s="80"/>
      <c r="AW327" s="80"/>
      <c r="AX327" s="80"/>
    </row>
    <row r="328" spans="4:50" s="6" customFormat="1" x14ac:dyDescent="0.2">
      <c r="D328" s="8"/>
      <c r="E328" s="8"/>
      <c r="F328" s="8"/>
      <c r="G328" s="8"/>
      <c r="H328" s="8"/>
      <c r="I328" s="8"/>
      <c r="J328" s="8"/>
      <c r="K328" s="8"/>
      <c r="L328" s="80"/>
      <c r="M328" s="80"/>
      <c r="N328" s="80"/>
      <c r="O328" s="8"/>
      <c r="P328" s="80"/>
      <c r="Q328" s="80"/>
      <c r="R328" s="80"/>
      <c r="S328" s="8"/>
      <c r="T328" s="99"/>
      <c r="U328" s="99"/>
      <c r="V328" s="99"/>
      <c r="X328" s="80"/>
      <c r="Y328" s="80"/>
      <c r="Z328" s="80"/>
      <c r="AA328" s="8"/>
      <c r="AB328" s="80"/>
      <c r="AC328" s="80"/>
      <c r="AD328" s="80"/>
      <c r="AF328" s="80"/>
      <c r="AG328" s="80"/>
      <c r="AH328" s="80"/>
      <c r="AI328" s="8"/>
      <c r="AJ328" s="80"/>
      <c r="AK328" s="80"/>
      <c r="AL328" s="80"/>
      <c r="AN328" s="80"/>
      <c r="AO328" s="80"/>
      <c r="AP328" s="80"/>
      <c r="AR328" s="80"/>
      <c r="AS328" s="80"/>
      <c r="AT328" s="80"/>
      <c r="AV328" s="80"/>
      <c r="AW328" s="80"/>
      <c r="AX328" s="80"/>
    </row>
    <row r="329" spans="4:50" s="6" customFormat="1" x14ac:dyDescent="0.2">
      <c r="D329" s="8"/>
      <c r="E329" s="8"/>
      <c r="F329" s="8"/>
      <c r="G329" s="8"/>
      <c r="H329" s="8"/>
      <c r="I329" s="8"/>
      <c r="J329" s="8"/>
      <c r="K329" s="8"/>
      <c r="L329" s="80"/>
      <c r="M329" s="80"/>
      <c r="N329" s="80"/>
      <c r="O329" s="8"/>
      <c r="P329" s="80"/>
      <c r="Q329" s="80"/>
      <c r="R329" s="80"/>
      <c r="S329" s="8"/>
      <c r="T329" s="99"/>
      <c r="U329" s="99"/>
      <c r="V329" s="99"/>
      <c r="X329" s="80"/>
      <c r="Y329" s="80"/>
      <c r="Z329" s="80"/>
      <c r="AA329" s="8"/>
      <c r="AB329" s="80"/>
      <c r="AC329" s="80"/>
      <c r="AD329" s="80"/>
      <c r="AF329" s="80"/>
      <c r="AG329" s="80"/>
      <c r="AH329" s="80"/>
      <c r="AI329" s="8"/>
      <c r="AJ329" s="80"/>
      <c r="AK329" s="80"/>
      <c r="AL329" s="80"/>
      <c r="AN329" s="80"/>
      <c r="AO329" s="80"/>
      <c r="AP329" s="80"/>
      <c r="AR329" s="80"/>
      <c r="AS329" s="80"/>
      <c r="AT329" s="80"/>
      <c r="AV329" s="80"/>
      <c r="AW329" s="80"/>
      <c r="AX329" s="80"/>
    </row>
    <row r="330" spans="4:50" s="6" customFormat="1" x14ac:dyDescent="0.2">
      <c r="D330" s="8"/>
      <c r="E330" s="8"/>
      <c r="F330" s="8"/>
      <c r="G330" s="8"/>
      <c r="H330" s="8"/>
      <c r="I330" s="8"/>
      <c r="J330" s="8"/>
      <c r="K330" s="8"/>
      <c r="L330" s="80"/>
      <c r="M330" s="80"/>
      <c r="N330" s="80"/>
      <c r="O330" s="8"/>
      <c r="P330" s="80"/>
      <c r="Q330" s="80"/>
      <c r="R330" s="80"/>
      <c r="S330" s="8"/>
      <c r="T330" s="99"/>
      <c r="U330" s="99"/>
      <c r="V330" s="99"/>
      <c r="X330" s="80"/>
      <c r="Y330" s="80"/>
      <c r="Z330" s="80"/>
      <c r="AA330" s="8"/>
      <c r="AB330" s="80"/>
      <c r="AC330" s="80"/>
      <c r="AD330" s="80"/>
      <c r="AF330" s="80"/>
      <c r="AG330" s="80"/>
      <c r="AH330" s="80"/>
      <c r="AI330" s="8"/>
      <c r="AJ330" s="80"/>
      <c r="AK330" s="80"/>
      <c r="AL330" s="80"/>
      <c r="AN330" s="80"/>
      <c r="AO330" s="80"/>
      <c r="AP330" s="80"/>
      <c r="AR330" s="80"/>
      <c r="AS330" s="80"/>
      <c r="AT330" s="80"/>
      <c r="AV330" s="80"/>
      <c r="AW330" s="80"/>
      <c r="AX330" s="80"/>
    </row>
    <row r="331" spans="4:50" s="6" customFormat="1" x14ac:dyDescent="0.2">
      <c r="D331" s="8"/>
      <c r="E331" s="8"/>
      <c r="F331" s="8"/>
      <c r="G331" s="8"/>
      <c r="H331" s="8"/>
      <c r="I331" s="8"/>
      <c r="J331" s="8"/>
      <c r="K331" s="8"/>
      <c r="L331" s="80"/>
      <c r="M331" s="80"/>
      <c r="N331" s="80"/>
      <c r="O331" s="8"/>
      <c r="P331" s="80"/>
      <c r="Q331" s="80"/>
      <c r="R331" s="80"/>
      <c r="S331" s="8"/>
      <c r="T331" s="99"/>
      <c r="U331" s="99"/>
      <c r="V331" s="99"/>
      <c r="X331" s="80"/>
      <c r="Y331" s="80"/>
      <c r="Z331" s="80"/>
      <c r="AA331" s="8"/>
      <c r="AB331" s="80"/>
      <c r="AC331" s="80"/>
      <c r="AD331" s="80"/>
      <c r="AF331" s="80"/>
      <c r="AG331" s="80"/>
      <c r="AH331" s="80"/>
      <c r="AI331" s="8"/>
      <c r="AJ331" s="80"/>
      <c r="AK331" s="80"/>
      <c r="AL331" s="80"/>
      <c r="AN331" s="80"/>
      <c r="AO331" s="80"/>
      <c r="AP331" s="80"/>
      <c r="AR331" s="80"/>
      <c r="AS331" s="80"/>
      <c r="AT331" s="80"/>
      <c r="AV331" s="80"/>
      <c r="AW331" s="80"/>
      <c r="AX331" s="80"/>
    </row>
    <row r="332" spans="4:50" s="6" customFormat="1" x14ac:dyDescent="0.2">
      <c r="D332" s="8"/>
      <c r="E332" s="8"/>
      <c r="F332" s="8"/>
      <c r="G332" s="8"/>
      <c r="H332" s="8"/>
      <c r="I332" s="8"/>
      <c r="J332" s="8"/>
      <c r="K332" s="8"/>
      <c r="L332" s="80"/>
      <c r="M332" s="80"/>
      <c r="N332" s="80"/>
      <c r="O332" s="8"/>
      <c r="P332" s="80"/>
      <c r="Q332" s="80"/>
      <c r="R332" s="80"/>
      <c r="S332" s="8"/>
      <c r="T332" s="99"/>
      <c r="U332" s="99"/>
      <c r="V332" s="99"/>
      <c r="X332" s="80"/>
      <c r="Y332" s="80"/>
      <c r="Z332" s="80"/>
      <c r="AA332" s="8"/>
      <c r="AB332" s="80"/>
      <c r="AC332" s="80"/>
      <c r="AD332" s="80"/>
      <c r="AF332" s="80"/>
      <c r="AG332" s="80"/>
      <c r="AH332" s="80"/>
      <c r="AI332" s="8"/>
      <c r="AJ332" s="80"/>
      <c r="AK332" s="80"/>
      <c r="AL332" s="80"/>
      <c r="AN332" s="80"/>
      <c r="AO332" s="80"/>
      <c r="AP332" s="80"/>
      <c r="AR332" s="80"/>
      <c r="AS332" s="80"/>
      <c r="AT332" s="80"/>
      <c r="AV332" s="80"/>
      <c r="AW332" s="80"/>
      <c r="AX332" s="80"/>
    </row>
    <row r="333" spans="4:50" s="6" customFormat="1" x14ac:dyDescent="0.2">
      <c r="D333" s="8"/>
      <c r="E333" s="8"/>
      <c r="F333" s="8"/>
      <c r="G333" s="8"/>
      <c r="H333" s="8"/>
      <c r="I333" s="8"/>
      <c r="J333" s="8"/>
      <c r="K333" s="8"/>
      <c r="L333" s="80"/>
      <c r="M333" s="80"/>
      <c r="N333" s="80"/>
      <c r="O333" s="8"/>
      <c r="P333" s="80"/>
      <c r="Q333" s="80"/>
      <c r="R333" s="80"/>
      <c r="S333" s="8"/>
      <c r="T333" s="99"/>
      <c r="U333" s="99"/>
      <c r="V333" s="99"/>
      <c r="X333" s="80"/>
      <c r="Y333" s="80"/>
      <c r="Z333" s="80"/>
      <c r="AA333" s="8"/>
      <c r="AB333" s="80"/>
      <c r="AC333" s="80"/>
      <c r="AD333" s="80"/>
      <c r="AF333" s="80"/>
      <c r="AG333" s="80"/>
      <c r="AH333" s="80"/>
      <c r="AI333" s="8"/>
      <c r="AJ333" s="80"/>
      <c r="AK333" s="80"/>
      <c r="AL333" s="80"/>
      <c r="AN333" s="80"/>
      <c r="AO333" s="80"/>
      <c r="AP333" s="80"/>
      <c r="AR333" s="80"/>
      <c r="AS333" s="80"/>
      <c r="AT333" s="80"/>
      <c r="AV333" s="80"/>
      <c r="AW333" s="80"/>
      <c r="AX333" s="80"/>
    </row>
    <row r="334" spans="4:50" s="6" customFormat="1" x14ac:dyDescent="0.2">
      <c r="D334" s="8"/>
      <c r="E334" s="8"/>
      <c r="F334" s="8"/>
      <c r="G334" s="8"/>
      <c r="H334" s="8"/>
      <c r="I334" s="8"/>
      <c r="J334" s="8"/>
      <c r="K334" s="8"/>
      <c r="L334" s="80"/>
      <c r="M334" s="80"/>
      <c r="N334" s="80"/>
      <c r="O334" s="8"/>
      <c r="P334" s="80"/>
      <c r="Q334" s="80"/>
      <c r="R334" s="80"/>
      <c r="S334" s="8"/>
      <c r="T334" s="99"/>
      <c r="U334" s="99"/>
      <c r="V334" s="99"/>
      <c r="X334" s="80"/>
      <c r="Y334" s="80"/>
      <c r="Z334" s="80"/>
      <c r="AA334" s="8"/>
      <c r="AB334" s="80"/>
      <c r="AC334" s="80"/>
      <c r="AD334" s="80"/>
      <c r="AF334" s="80"/>
      <c r="AG334" s="80"/>
      <c r="AH334" s="80"/>
      <c r="AI334" s="8"/>
      <c r="AJ334" s="80"/>
      <c r="AK334" s="80"/>
      <c r="AL334" s="80"/>
      <c r="AN334" s="80"/>
      <c r="AO334" s="80"/>
      <c r="AP334" s="80"/>
      <c r="AR334" s="80"/>
      <c r="AS334" s="80"/>
      <c r="AT334" s="80"/>
      <c r="AV334" s="80"/>
      <c r="AW334" s="80"/>
      <c r="AX334" s="80"/>
    </row>
    <row r="335" spans="4:50" s="6" customFormat="1" x14ac:dyDescent="0.2">
      <c r="D335" s="8"/>
      <c r="E335" s="8"/>
      <c r="F335" s="8"/>
      <c r="G335" s="8"/>
      <c r="H335" s="8"/>
      <c r="I335" s="8"/>
      <c r="J335" s="8"/>
      <c r="K335" s="8"/>
      <c r="L335" s="80"/>
      <c r="M335" s="80"/>
      <c r="N335" s="80"/>
      <c r="O335" s="8"/>
      <c r="P335" s="80"/>
      <c r="Q335" s="80"/>
      <c r="R335" s="80"/>
      <c r="S335" s="8"/>
      <c r="T335" s="99"/>
      <c r="U335" s="99"/>
      <c r="V335" s="99"/>
      <c r="X335" s="80"/>
      <c r="Y335" s="80"/>
      <c r="Z335" s="80"/>
      <c r="AA335" s="8"/>
      <c r="AB335" s="80"/>
      <c r="AC335" s="80"/>
      <c r="AD335" s="80"/>
      <c r="AF335" s="80"/>
      <c r="AG335" s="80"/>
      <c r="AH335" s="80"/>
      <c r="AI335" s="8"/>
      <c r="AJ335" s="80"/>
      <c r="AK335" s="80"/>
      <c r="AL335" s="80"/>
      <c r="AN335" s="80"/>
      <c r="AO335" s="80"/>
      <c r="AP335" s="80"/>
      <c r="AR335" s="80"/>
      <c r="AS335" s="80"/>
      <c r="AT335" s="80"/>
      <c r="AV335" s="80"/>
      <c r="AW335" s="80"/>
      <c r="AX335" s="80"/>
    </row>
    <row r="336" spans="4:50" s="6" customFormat="1" x14ac:dyDescent="0.2">
      <c r="D336" s="8"/>
      <c r="E336" s="8"/>
      <c r="F336" s="8"/>
      <c r="G336" s="8"/>
      <c r="H336" s="8"/>
      <c r="I336" s="8"/>
      <c r="J336" s="8"/>
      <c r="K336" s="8"/>
      <c r="L336" s="80"/>
      <c r="M336" s="80"/>
      <c r="N336" s="80"/>
      <c r="O336" s="8"/>
      <c r="P336" s="80"/>
      <c r="Q336" s="80"/>
      <c r="R336" s="80"/>
      <c r="S336" s="8"/>
      <c r="T336" s="99"/>
      <c r="U336" s="99"/>
      <c r="V336" s="99"/>
      <c r="X336" s="80"/>
      <c r="Y336" s="80"/>
      <c r="Z336" s="80"/>
      <c r="AA336" s="8"/>
      <c r="AB336" s="80"/>
      <c r="AC336" s="80"/>
      <c r="AD336" s="80"/>
      <c r="AF336" s="80"/>
      <c r="AG336" s="80"/>
      <c r="AH336" s="80"/>
      <c r="AI336" s="8"/>
      <c r="AJ336" s="80"/>
      <c r="AK336" s="80"/>
      <c r="AL336" s="80"/>
      <c r="AN336" s="80"/>
      <c r="AO336" s="80"/>
      <c r="AP336" s="80"/>
      <c r="AR336" s="80"/>
      <c r="AS336" s="80"/>
      <c r="AT336" s="80"/>
      <c r="AV336" s="80"/>
      <c r="AW336" s="80"/>
      <c r="AX336" s="80"/>
    </row>
    <row r="337" spans="4:50" s="6" customFormat="1" x14ac:dyDescent="0.2">
      <c r="D337" s="8"/>
      <c r="E337" s="8"/>
      <c r="F337" s="8"/>
      <c r="G337" s="8"/>
      <c r="H337" s="8"/>
      <c r="I337" s="8"/>
      <c r="J337" s="8"/>
      <c r="K337" s="8"/>
      <c r="L337" s="80"/>
      <c r="M337" s="80"/>
      <c r="N337" s="80"/>
      <c r="O337" s="8"/>
      <c r="P337" s="80"/>
      <c r="Q337" s="80"/>
      <c r="R337" s="80"/>
      <c r="S337" s="8"/>
      <c r="T337" s="99"/>
      <c r="U337" s="99"/>
      <c r="V337" s="99"/>
      <c r="X337" s="80"/>
      <c r="Y337" s="80"/>
      <c r="Z337" s="80"/>
      <c r="AA337" s="8"/>
      <c r="AB337" s="80"/>
      <c r="AC337" s="80"/>
      <c r="AD337" s="80"/>
      <c r="AF337" s="80"/>
      <c r="AG337" s="80"/>
      <c r="AH337" s="80"/>
      <c r="AI337" s="8"/>
      <c r="AJ337" s="80"/>
      <c r="AK337" s="80"/>
      <c r="AL337" s="80"/>
      <c r="AN337" s="80"/>
      <c r="AO337" s="80"/>
      <c r="AP337" s="80"/>
      <c r="AR337" s="80"/>
      <c r="AS337" s="80"/>
      <c r="AT337" s="80"/>
      <c r="AV337" s="80"/>
      <c r="AW337" s="80"/>
      <c r="AX337" s="80"/>
    </row>
    <row r="338" spans="4:50" s="6" customFormat="1" x14ac:dyDescent="0.2">
      <c r="D338" s="8"/>
      <c r="E338" s="8"/>
      <c r="F338" s="8"/>
      <c r="G338" s="8"/>
      <c r="H338" s="8"/>
      <c r="I338" s="8"/>
      <c r="J338" s="8"/>
      <c r="K338" s="8"/>
      <c r="L338" s="80"/>
      <c r="M338" s="80"/>
      <c r="N338" s="80"/>
      <c r="O338" s="8"/>
      <c r="P338" s="80"/>
      <c r="Q338" s="80"/>
      <c r="R338" s="80"/>
      <c r="S338" s="8"/>
      <c r="T338" s="99"/>
      <c r="U338" s="99"/>
      <c r="V338" s="99"/>
      <c r="X338" s="80"/>
      <c r="Y338" s="80"/>
      <c r="Z338" s="80"/>
      <c r="AA338" s="8"/>
      <c r="AB338" s="80"/>
      <c r="AC338" s="80"/>
      <c r="AD338" s="80"/>
      <c r="AF338" s="80"/>
      <c r="AG338" s="80"/>
      <c r="AH338" s="80"/>
      <c r="AI338" s="8"/>
      <c r="AJ338" s="80"/>
      <c r="AK338" s="80"/>
      <c r="AL338" s="80"/>
      <c r="AN338" s="80"/>
      <c r="AO338" s="80"/>
      <c r="AP338" s="80"/>
      <c r="AR338" s="80"/>
      <c r="AS338" s="80"/>
      <c r="AT338" s="80"/>
      <c r="AV338" s="80"/>
      <c r="AW338" s="80"/>
      <c r="AX338" s="80"/>
    </row>
    <row r="339" spans="4:50" s="6" customFormat="1" x14ac:dyDescent="0.2">
      <c r="D339" s="8"/>
      <c r="E339" s="8"/>
      <c r="F339" s="8"/>
      <c r="G339" s="8"/>
      <c r="H339" s="8"/>
      <c r="I339" s="8"/>
      <c r="J339" s="8"/>
      <c r="K339" s="8"/>
      <c r="L339" s="80"/>
      <c r="M339" s="80"/>
      <c r="N339" s="80"/>
      <c r="O339" s="8"/>
      <c r="P339" s="80"/>
      <c r="Q339" s="80"/>
      <c r="R339" s="80"/>
      <c r="S339" s="8"/>
      <c r="T339" s="99"/>
      <c r="U339" s="99"/>
      <c r="V339" s="99"/>
      <c r="X339" s="80"/>
      <c r="Y339" s="80"/>
      <c r="Z339" s="80"/>
      <c r="AA339" s="8"/>
      <c r="AB339" s="80"/>
      <c r="AC339" s="80"/>
      <c r="AD339" s="80"/>
      <c r="AF339" s="80"/>
      <c r="AG339" s="80"/>
      <c r="AH339" s="80"/>
      <c r="AI339" s="8"/>
      <c r="AJ339" s="80"/>
      <c r="AK339" s="80"/>
      <c r="AL339" s="80"/>
      <c r="AN339" s="80"/>
      <c r="AO339" s="80"/>
      <c r="AP339" s="80"/>
      <c r="AR339" s="80"/>
      <c r="AS339" s="80"/>
      <c r="AT339" s="80"/>
      <c r="AV339" s="80"/>
      <c r="AW339" s="80"/>
      <c r="AX339" s="80"/>
    </row>
    <row r="340" spans="4:50" s="6" customFormat="1" x14ac:dyDescent="0.2">
      <c r="D340" s="8"/>
      <c r="E340" s="8"/>
      <c r="F340" s="8"/>
      <c r="G340" s="8"/>
      <c r="H340" s="8"/>
      <c r="I340" s="8"/>
      <c r="J340" s="8"/>
      <c r="K340" s="8"/>
      <c r="L340" s="80"/>
      <c r="M340" s="80"/>
      <c r="N340" s="80"/>
      <c r="O340" s="8"/>
      <c r="P340" s="80"/>
      <c r="Q340" s="80"/>
      <c r="R340" s="80"/>
      <c r="S340" s="8"/>
      <c r="T340" s="99"/>
      <c r="U340" s="99"/>
      <c r="V340" s="99"/>
      <c r="X340" s="80"/>
      <c r="Y340" s="80"/>
      <c r="Z340" s="80"/>
      <c r="AA340" s="8"/>
      <c r="AB340" s="80"/>
      <c r="AC340" s="80"/>
      <c r="AD340" s="80"/>
      <c r="AF340" s="80"/>
      <c r="AG340" s="80"/>
      <c r="AH340" s="80"/>
      <c r="AI340" s="8"/>
      <c r="AJ340" s="80"/>
      <c r="AK340" s="80"/>
      <c r="AL340" s="80"/>
      <c r="AN340" s="80"/>
      <c r="AO340" s="80"/>
      <c r="AP340" s="80"/>
      <c r="AR340" s="80"/>
      <c r="AS340" s="80"/>
      <c r="AT340" s="80"/>
      <c r="AV340" s="80"/>
      <c r="AW340" s="80"/>
      <c r="AX340" s="80"/>
    </row>
    <row r="341" spans="4:50" s="6" customFormat="1" x14ac:dyDescent="0.2">
      <c r="D341" s="8"/>
      <c r="E341" s="8"/>
      <c r="F341" s="8"/>
      <c r="G341" s="8"/>
      <c r="H341" s="8"/>
      <c r="I341" s="8"/>
      <c r="J341" s="8"/>
      <c r="K341" s="8"/>
      <c r="L341" s="80"/>
      <c r="M341" s="80"/>
      <c r="N341" s="80"/>
      <c r="O341" s="8"/>
      <c r="P341" s="80"/>
      <c r="Q341" s="80"/>
      <c r="R341" s="80"/>
      <c r="S341" s="8"/>
      <c r="T341" s="99"/>
      <c r="U341" s="99"/>
      <c r="V341" s="99"/>
      <c r="X341" s="80"/>
      <c r="Y341" s="80"/>
      <c r="Z341" s="80"/>
      <c r="AA341" s="8"/>
      <c r="AB341" s="80"/>
      <c r="AC341" s="80"/>
      <c r="AD341" s="80"/>
      <c r="AF341" s="80"/>
      <c r="AG341" s="80"/>
      <c r="AH341" s="80"/>
      <c r="AI341" s="8"/>
      <c r="AJ341" s="80"/>
      <c r="AK341" s="80"/>
      <c r="AL341" s="80"/>
      <c r="AN341" s="80"/>
      <c r="AO341" s="80"/>
      <c r="AP341" s="80"/>
      <c r="AR341" s="80"/>
      <c r="AS341" s="80"/>
      <c r="AT341" s="80"/>
      <c r="AV341" s="80"/>
      <c r="AW341" s="80"/>
      <c r="AX341" s="80"/>
    </row>
    <row r="342" spans="4:50" s="6" customFormat="1" x14ac:dyDescent="0.2">
      <c r="D342" s="8"/>
      <c r="E342" s="8"/>
      <c r="F342" s="8"/>
      <c r="G342" s="8"/>
      <c r="H342" s="8"/>
      <c r="I342" s="8"/>
      <c r="J342" s="8"/>
      <c r="K342" s="8"/>
      <c r="L342" s="80"/>
      <c r="M342" s="80"/>
      <c r="N342" s="80"/>
      <c r="O342" s="8"/>
      <c r="P342" s="80"/>
      <c r="Q342" s="80"/>
      <c r="R342" s="80"/>
      <c r="S342" s="8"/>
      <c r="T342" s="99"/>
      <c r="U342" s="99"/>
      <c r="V342" s="99"/>
      <c r="X342" s="80"/>
      <c r="Y342" s="80"/>
      <c r="Z342" s="80"/>
      <c r="AA342" s="8"/>
      <c r="AB342" s="80"/>
      <c r="AC342" s="80"/>
      <c r="AD342" s="80"/>
      <c r="AF342" s="80"/>
      <c r="AG342" s="80"/>
      <c r="AH342" s="80"/>
      <c r="AI342" s="8"/>
      <c r="AJ342" s="80"/>
      <c r="AK342" s="80"/>
      <c r="AL342" s="80"/>
      <c r="AN342" s="80"/>
      <c r="AO342" s="80"/>
      <c r="AP342" s="80"/>
      <c r="AR342" s="80"/>
      <c r="AS342" s="80"/>
      <c r="AT342" s="80"/>
      <c r="AV342" s="80"/>
      <c r="AW342" s="80"/>
      <c r="AX342" s="80"/>
    </row>
    <row r="343" spans="4:50" s="6" customFormat="1" x14ac:dyDescent="0.2">
      <c r="D343" s="8"/>
      <c r="E343" s="8"/>
      <c r="F343" s="8"/>
      <c r="G343" s="8"/>
      <c r="H343" s="8"/>
      <c r="I343" s="8"/>
      <c r="J343" s="8"/>
      <c r="K343" s="8"/>
      <c r="L343" s="80"/>
      <c r="M343" s="80"/>
      <c r="N343" s="80"/>
      <c r="O343" s="8"/>
      <c r="P343" s="80"/>
      <c r="Q343" s="80"/>
      <c r="R343" s="80"/>
      <c r="S343" s="8"/>
      <c r="T343" s="99"/>
      <c r="U343" s="99"/>
      <c r="V343" s="99"/>
      <c r="X343" s="80"/>
      <c r="Y343" s="80"/>
      <c r="Z343" s="80"/>
      <c r="AA343" s="8"/>
      <c r="AB343" s="80"/>
      <c r="AC343" s="80"/>
      <c r="AD343" s="80"/>
      <c r="AF343" s="80"/>
      <c r="AG343" s="80"/>
      <c r="AH343" s="80"/>
      <c r="AI343" s="8"/>
      <c r="AJ343" s="80"/>
      <c r="AK343" s="80"/>
      <c r="AL343" s="80"/>
      <c r="AN343" s="80"/>
      <c r="AO343" s="80"/>
      <c r="AP343" s="80"/>
      <c r="AR343" s="80"/>
      <c r="AS343" s="80"/>
      <c r="AT343" s="80"/>
      <c r="AV343" s="80"/>
      <c r="AW343" s="80"/>
      <c r="AX343" s="80"/>
    </row>
    <row r="344" spans="4:50" s="6" customFormat="1" x14ac:dyDescent="0.2">
      <c r="D344" s="8"/>
      <c r="E344" s="8"/>
      <c r="F344" s="8"/>
      <c r="G344" s="8"/>
      <c r="H344" s="8"/>
      <c r="I344" s="8"/>
      <c r="J344" s="8"/>
      <c r="K344" s="8"/>
      <c r="L344" s="80"/>
      <c r="M344" s="80"/>
      <c r="N344" s="80"/>
      <c r="O344" s="8"/>
      <c r="P344" s="80"/>
      <c r="Q344" s="80"/>
      <c r="R344" s="80"/>
      <c r="S344" s="8"/>
      <c r="T344" s="99"/>
      <c r="U344" s="99"/>
      <c r="V344" s="99"/>
      <c r="X344" s="80"/>
      <c r="Y344" s="80"/>
      <c r="Z344" s="80"/>
      <c r="AA344" s="8"/>
      <c r="AB344" s="80"/>
      <c r="AC344" s="80"/>
      <c r="AD344" s="80"/>
      <c r="AF344" s="80"/>
      <c r="AG344" s="80"/>
      <c r="AH344" s="80"/>
      <c r="AI344" s="8"/>
      <c r="AJ344" s="80"/>
      <c r="AK344" s="80"/>
      <c r="AL344" s="80"/>
      <c r="AN344" s="80"/>
      <c r="AO344" s="80"/>
      <c r="AP344" s="80"/>
      <c r="AR344" s="80"/>
      <c r="AS344" s="80"/>
      <c r="AT344" s="80"/>
      <c r="AV344" s="80"/>
      <c r="AW344" s="80"/>
      <c r="AX344" s="80"/>
    </row>
    <row r="345" spans="4:50" s="6" customFormat="1" x14ac:dyDescent="0.2">
      <c r="D345" s="8"/>
      <c r="E345" s="8"/>
      <c r="F345" s="8"/>
      <c r="G345" s="8"/>
      <c r="H345" s="8"/>
      <c r="I345" s="8"/>
      <c r="J345" s="8"/>
      <c r="K345" s="8"/>
      <c r="L345" s="80"/>
      <c r="M345" s="80"/>
      <c r="N345" s="80"/>
      <c r="O345" s="8"/>
      <c r="P345" s="80"/>
      <c r="Q345" s="80"/>
      <c r="R345" s="80"/>
      <c r="S345" s="8"/>
      <c r="T345" s="99"/>
      <c r="U345" s="99"/>
      <c r="V345" s="99"/>
      <c r="X345" s="80"/>
      <c r="Y345" s="80"/>
      <c r="Z345" s="80"/>
      <c r="AA345" s="8"/>
      <c r="AB345" s="80"/>
      <c r="AC345" s="80"/>
      <c r="AD345" s="80"/>
      <c r="AF345" s="80"/>
      <c r="AG345" s="80"/>
      <c r="AH345" s="80"/>
      <c r="AI345" s="8"/>
      <c r="AJ345" s="80"/>
      <c r="AK345" s="80"/>
      <c r="AL345" s="80"/>
      <c r="AN345" s="80"/>
      <c r="AO345" s="80"/>
      <c r="AP345" s="80"/>
      <c r="AR345" s="80"/>
      <c r="AS345" s="80"/>
      <c r="AT345" s="80"/>
      <c r="AV345" s="80"/>
      <c r="AW345" s="80"/>
      <c r="AX345" s="80"/>
    </row>
    <row r="346" spans="4:50" s="6" customFormat="1" x14ac:dyDescent="0.2">
      <c r="D346" s="8"/>
      <c r="E346" s="8"/>
      <c r="F346" s="8"/>
      <c r="G346" s="8"/>
      <c r="H346" s="8"/>
      <c r="I346" s="8"/>
      <c r="J346" s="8"/>
      <c r="K346" s="8"/>
      <c r="L346" s="80"/>
      <c r="M346" s="80"/>
      <c r="N346" s="80"/>
      <c r="O346" s="8"/>
      <c r="P346" s="80"/>
      <c r="Q346" s="80"/>
      <c r="R346" s="80"/>
      <c r="S346" s="8"/>
      <c r="T346" s="99"/>
      <c r="U346" s="99"/>
      <c r="V346" s="99"/>
      <c r="X346" s="80"/>
      <c r="Y346" s="80"/>
      <c r="Z346" s="80"/>
      <c r="AA346" s="8"/>
      <c r="AB346" s="80"/>
      <c r="AC346" s="80"/>
      <c r="AD346" s="80"/>
      <c r="AF346" s="80"/>
      <c r="AG346" s="80"/>
      <c r="AH346" s="80"/>
      <c r="AI346" s="8"/>
      <c r="AJ346" s="80"/>
      <c r="AK346" s="80"/>
      <c r="AL346" s="80"/>
      <c r="AN346" s="80"/>
      <c r="AO346" s="80"/>
      <c r="AP346" s="80"/>
      <c r="AR346" s="80"/>
      <c r="AS346" s="80"/>
      <c r="AT346" s="80"/>
      <c r="AV346" s="80"/>
      <c r="AW346" s="80"/>
      <c r="AX346" s="80"/>
    </row>
    <row r="347" spans="4:50" s="6" customFormat="1" x14ac:dyDescent="0.2">
      <c r="D347" s="8"/>
      <c r="E347" s="8"/>
      <c r="F347" s="8"/>
      <c r="G347" s="8"/>
      <c r="H347" s="8"/>
      <c r="I347" s="8"/>
      <c r="J347" s="8"/>
      <c r="K347" s="8"/>
      <c r="L347" s="80"/>
      <c r="M347" s="80"/>
      <c r="N347" s="80"/>
      <c r="O347" s="8"/>
      <c r="P347" s="80"/>
      <c r="Q347" s="80"/>
      <c r="R347" s="80"/>
      <c r="S347" s="8"/>
      <c r="T347" s="99"/>
      <c r="U347" s="99"/>
      <c r="V347" s="99"/>
      <c r="X347" s="80"/>
      <c r="Y347" s="80"/>
      <c r="Z347" s="80"/>
      <c r="AA347" s="8"/>
      <c r="AB347" s="80"/>
      <c r="AC347" s="80"/>
      <c r="AD347" s="80"/>
      <c r="AF347" s="80"/>
      <c r="AG347" s="80"/>
      <c r="AH347" s="80"/>
      <c r="AI347" s="8"/>
      <c r="AJ347" s="80"/>
      <c r="AK347" s="80"/>
      <c r="AL347" s="80"/>
      <c r="AN347" s="80"/>
      <c r="AO347" s="80"/>
      <c r="AP347" s="80"/>
      <c r="AR347" s="80"/>
      <c r="AS347" s="80"/>
      <c r="AT347" s="80"/>
      <c r="AV347" s="80"/>
      <c r="AW347" s="80"/>
      <c r="AX347" s="80"/>
    </row>
    <row r="348" spans="4:50" s="6" customFormat="1" x14ac:dyDescent="0.2">
      <c r="D348" s="8"/>
      <c r="E348" s="8"/>
      <c r="F348" s="8"/>
      <c r="G348" s="8"/>
      <c r="H348" s="8"/>
      <c r="I348" s="8"/>
      <c r="J348" s="8"/>
      <c r="K348" s="8"/>
      <c r="L348" s="80"/>
      <c r="M348" s="80"/>
      <c r="N348" s="80"/>
      <c r="O348" s="8"/>
      <c r="P348" s="80"/>
      <c r="Q348" s="80"/>
      <c r="R348" s="80"/>
      <c r="S348" s="8"/>
      <c r="T348" s="99"/>
      <c r="U348" s="99"/>
      <c r="V348" s="99"/>
      <c r="X348" s="80"/>
      <c r="Y348" s="80"/>
      <c r="Z348" s="80"/>
      <c r="AA348" s="8"/>
      <c r="AB348" s="80"/>
      <c r="AC348" s="80"/>
      <c r="AD348" s="80"/>
      <c r="AF348" s="80"/>
      <c r="AG348" s="80"/>
      <c r="AH348" s="80"/>
      <c r="AI348" s="8"/>
      <c r="AJ348" s="80"/>
      <c r="AK348" s="80"/>
      <c r="AL348" s="80"/>
      <c r="AN348" s="80"/>
      <c r="AO348" s="80"/>
      <c r="AP348" s="80"/>
      <c r="AR348" s="80"/>
      <c r="AS348" s="80"/>
      <c r="AT348" s="80"/>
      <c r="AV348" s="80"/>
      <c r="AW348" s="80"/>
      <c r="AX348" s="80"/>
    </row>
    <row r="349" spans="4:50" s="6" customFormat="1" x14ac:dyDescent="0.2">
      <c r="D349" s="8"/>
      <c r="E349" s="8"/>
      <c r="F349" s="8"/>
      <c r="G349" s="8"/>
      <c r="H349" s="8"/>
      <c r="I349" s="8"/>
      <c r="J349" s="8"/>
      <c r="K349" s="8"/>
      <c r="L349" s="80"/>
      <c r="M349" s="80"/>
      <c r="N349" s="80"/>
      <c r="O349" s="8"/>
      <c r="P349" s="80"/>
      <c r="Q349" s="80"/>
      <c r="R349" s="80"/>
      <c r="S349" s="8"/>
      <c r="T349" s="99"/>
      <c r="U349" s="99"/>
      <c r="V349" s="99"/>
      <c r="X349" s="80"/>
      <c r="Y349" s="80"/>
      <c r="Z349" s="80"/>
      <c r="AA349" s="8"/>
      <c r="AB349" s="80"/>
      <c r="AC349" s="80"/>
      <c r="AD349" s="80"/>
      <c r="AF349" s="80"/>
      <c r="AG349" s="80"/>
      <c r="AH349" s="80"/>
      <c r="AI349" s="8"/>
      <c r="AJ349" s="80"/>
      <c r="AK349" s="80"/>
      <c r="AL349" s="80"/>
      <c r="AN349" s="80"/>
      <c r="AO349" s="80"/>
      <c r="AP349" s="80"/>
      <c r="AR349" s="80"/>
      <c r="AS349" s="80"/>
      <c r="AT349" s="80"/>
      <c r="AV349" s="80"/>
      <c r="AW349" s="80"/>
      <c r="AX349" s="80"/>
    </row>
    <row r="350" spans="4:50" s="6" customFormat="1" x14ac:dyDescent="0.2">
      <c r="D350" s="8"/>
      <c r="E350" s="8"/>
      <c r="F350" s="8"/>
      <c r="G350" s="8"/>
      <c r="H350" s="8"/>
      <c r="I350" s="8"/>
      <c r="J350" s="8"/>
      <c r="K350" s="8"/>
      <c r="L350" s="80"/>
      <c r="M350" s="80"/>
      <c r="N350" s="80"/>
      <c r="O350" s="8"/>
      <c r="P350" s="80"/>
      <c r="Q350" s="80"/>
      <c r="R350" s="80"/>
      <c r="S350" s="8"/>
      <c r="T350" s="99"/>
      <c r="U350" s="99"/>
      <c r="V350" s="99"/>
      <c r="X350" s="80"/>
      <c r="Y350" s="80"/>
      <c r="Z350" s="80"/>
      <c r="AA350" s="8"/>
      <c r="AB350" s="80"/>
      <c r="AC350" s="80"/>
      <c r="AD350" s="80"/>
      <c r="AF350" s="80"/>
      <c r="AG350" s="80"/>
      <c r="AH350" s="80"/>
      <c r="AI350" s="8"/>
      <c r="AJ350" s="80"/>
      <c r="AK350" s="80"/>
      <c r="AL350" s="80"/>
      <c r="AN350" s="80"/>
      <c r="AO350" s="80"/>
      <c r="AP350" s="80"/>
      <c r="AR350" s="80"/>
      <c r="AS350" s="80"/>
      <c r="AT350" s="80"/>
      <c r="AV350" s="80"/>
      <c r="AW350" s="80"/>
      <c r="AX350" s="80"/>
    </row>
    <row r="351" spans="4:50" s="6" customFormat="1" x14ac:dyDescent="0.2">
      <c r="D351" s="8"/>
      <c r="E351" s="8"/>
      <c r="F351" s="8"/>
      <c r="G351" s="8"/>
      <c r="H351" s="8"/>
      <c r="I351" s="8"/>
      <c r="J351" s="8"/>
      <c r="K351" s="8"/>
      <c r="L351" s="80"/>
      <c r="M351" s="80"/>
      <c r="N351" s="80"/>
      <c r="O351" s="8"/>
      <c r="P351" s="80"/>
      <c r="Q351" s="80"/>
      <c r="R351" s="80"/>
      <c r="S351" s="8"/>
      <c r="T351" s="99"/>
      <c r="U351" s="99"/>
      <c r="V351" s="99"/>
      <c r="X351" s="80"/>
      <c r="Y351" s="80"/>
      <c r="Z351" s="80"/>
      <c r="AA351" s="8"/>
      <c r="AB351" s="80"/>
      <c r="AC351" s="80"/>
      <c r="AD351" s="80"/>
      <c r="AF351" s="80"/>
      <c r="AG351" s="80"/>
      <c r="AH351" s="80"/>
      <c r="AI351" s="8"/>
      <c r="AJ351" s="80"/>
      <c r="AK351" s="80"/>
      <c r="AL351" s="80"/>
      <c r="AN351" s="80"/>
      <c r="AO351" s="80"/>
      <c r="AP351" s="80"/>
      <c r="AR351" s="80"/>
      <c r="AS351" s="80"/>
      <c r="AT351" s="80"/>
      <c r="AV351" s="80"/>
      <c r="AW351" s="80"/>
      <c r="AX351" s="80"/>
    </row>
    <row r="352" spans="4:50" s="6" customFormat="1" x14ac:dyDescent="0.2">
      <c r="D352" s="8"/>
      <c r="E352" s="8"/>
      <c r="F352" s="8"/>
      <c r="G352" s="8"/>
      <c r="H352" s="8"/>
      <c r="I352" s="8"/>
      <c r="J352" s="8"/>
      <c r="K352" s="8"/>
      <c r="L352" s="80"/>
      <c r="M352" s="80"/>
      <c r="N352" s="80"/>
      <c r="O352" s="8"/>
      <c r="P352" s="80"/>
      <c r="Q352" s="80"/>
      <c r="R352" s="80"/>
      <c r="S352" s="8"/>
      <c r="T352" s="99"/>
      <c r="U352" s="99"/>
      <c r="V352" s="99"/>
      <c r="X352" s="80"/>
      <c r="Y352" s="80"/>
      <c r="Z352" s="80"/>
      <c r="AA352" s="8"/>
      <c r="AB352" s="80"/>
      <c r="AC352" s="80"/>
      <c r="AD352" s="80"/>
      <c r="AF352" s="80"/>
      <c r="AG352" s="80"/>
      <c r="AH352" s="80"/>
      <c r="AI352" s="8"/>
      <c r="AJ352" s="80"/>
      <c r="AK352" s="80"/>
      <c r="AL352" s="80"/>
      <c r="AN352" s="80"/>
      <c r="AO352" s="80"/>
      <c r="AP352" s="80"/>
      <c r="AR352" s="80"/>
      <c r="AS352" s="80"/>
      <c r="AT352" s="80"/>
      <c r="AV352" s="80"/>
      <c r="AW352" s="80"/>
      <c r="AX352" s="80"/>
    </row>
    <row r="353" spans="4:50" s="6" customFormat="1" x14ac:dyDescent="0.2">
      <c r="D353" s="8"/>
      <c r="E353" s="8"/>
      <c r="F353" s="8"/>
      <c r="G353" s="8"/>
      <c r="H353" s="8"/>
      <c r="I353" s="8"/>
      <c r="J353" s="8"/>
      <c r="K353" s="8"/>
      <c r="L353" s="80"/>
      <c r="M353" s="80"/>
      <c r="N353" s="80"/>
      <c r="O353" s="8"/>
      <c r="P353" s="80"/>
      <c r="Q353" s="80"/>
      <c r="R353" s="80"/>
      <c r="S353" s="8"/>
      <c r="T353" s="99"/>
      <c r="U353" s="99"/>
      <c r="V353" s="99"/>
      <c r="X353" s="80"/>
      <c r="Y353" s="80"/>
      <c r="Z353" s="80"/>
      <c r="AA353" s="8"/>
      <c r="AB353" s="80"/>
      <c r="AC353" s="80"/>
      <c r="AD353" s="80"/>
      <c r="AF353" s="80"/>
      <c r="AG353" s="80"/>
      <c r="AH353" s="80"/>
      <c r="AI353" s="8"/>
      <c r="AJ353" s="80"/>
      <c r="AK353" s="80"/>
      <c r="AL353" s="80"/>
      <c r="AN353" s="80"/>
      <c r="AO353" s="80"/>
      <c r="AP353" s="80"/>
      <c r="AR353" s="80"/>
      <c r="AS353" s="80"/>
      <c r="AT353" s="80"/>
      <c r="AV353" s="80"/>
      <c r="AW353" s="80"/>
      <c r="AX353" s="80"/>
    </row>
    <row r="354" spans="4:50" s="6" customFormat="1" x14ac:dyDescent="0.2">
      <c r="D354" s="8"/>
      <c r="E354" s="8"/>
      <c r="F354" s="8"/>
      <c r="G354" s="8"/>
      <c r="H354" s="8"/>
      <c r="I354" s="8"/>
      <c r="J354" s="8"/>
      <c r="K354" s="8"/>
      <c r="L354" s="80"/>
      <c r="M354" s="80"/>
      <c r="N354" s="80"/>
      <c r="O354" s="8"/>
      <c r="P354" s="80"/>
      <c r="Q354" s="80"/>
      <c r="R354" s="80"/>
      <c r="S354" s="8"/>
      <c r="T354" s="99"/>
      <c r="U354" s="99"/>
      <c r="V354" s="99"/>
      <c r="X354" s="80"/>
      <c r="Y354" s="80"/>
      <c r="Z354" s="80"/>
      <c r="AA354" s="8"/>
      <c r="AB354" s="80"/>
      <c r="AC354" s="80"/>
      <c r="AD354" s="80"/>
      <c r="AF354" s="80"/>
      <c r="AG354" s="80"/>
      <c r="AH354" s="80"/>
      <c r="AI354" s="8"/>
      <c r="AJ354" s="80"/>
      <c r="AK354" s="80"/>
      <c r="AL354" s="80"/>
      <c r="AN354" s="80"/>
      <c r="AO354" s="80"/>
      <c r="AP354" s="80"/>
      <c r="AR354" s="80"/>
      <c r="AS354" s="80"/>
      <c r="AT354" s="80"/>
      <c r="AV354" s="80"/>
      <c r="AW354" s="80"/>
      <c r="AX354" s="80"/>
    </row>
    <row r="355" spans="4:50" s="6" customFormat="1" x14ac:dyDescent="0.2">
      <c r="D355" s="8"/>
      <c r="E355" s="8"/>
      <c r="F355" s="8"/>
      <c r="G355" s="8"/>
      <c r="H355" s="8"/>
      <c r="I355" s="8"/>
      <c r="J355" s="8"/>
      <c r="K355" s="8"/>
      <c r="L355" s="80"/>
      <c r="M355" s="80"/>
      <c r="N355" s="80"/>
      <c r="O355" s="8"/>
      <c r="P355" s="80"/>
      <c r="Q355" s="80"/>
      <c r="R355" s="80"/>
      <c r="S355" s="8"/>
      <c r="T355" s="99"/>
      <c r="U355" s="99"/>
      <c r="V355" s="99"/>
      <c r="X355" s="80"/>
      <c r="Y355" s="80"/>
      <c r="Z355" s="80"/>
      <c r="AA355" s="8"/>
      <c r="AB355" s="80"/>
      <c r="AC355" s="80"/>
      <c r="AD355" s="80"/>
      <c r="AF355" s="80"/>
      <c r="AG355" s="80"/>
      <c r="AH355" s="80"/>
      <c r="AI355" s="8"/>
      <c r="AJ355" s="80"/>
      <c r="AK355" s="80"/>
      <c r="AL355" s="80"/>
      <c r="AN355" s="80"/>
      <c r="AO355" s="80"/>
      <c r="AP355" s="80"/>
      <c r="AR355" s="80"/>
      <c r="AS355" s="80"/>
      <c r="AT355" s="80"/>
      <c r="AV355" s="80"/>
      <c r="AW355" s="80"/>
      <c r="AX355" s="80"/>
    </row>
    <row r="356" spans="4:50" s="6" customFormat="1" x14ac:dyDescent="0.2">
      <c r="D356" s="8"/>
      <c r="E356" s="8"/>
      <c r="F356" s="8"/>
      <c r="G356" s="8"/>
      <c r="H356" s="8"/>
      <c r="I356" s="8"/>
      <c r="J356" s="8"/>
      <c r="K356" s="8"/>
      <c r="L356" s="80"/>
      <c r="M356" s="80"/>
      <c r="N356" s="80"/>
      <c r="O356" s="8"/>
      <c r="P356" s="80"/>
      <c r="Q356" s="80"/>
      <c r="R356" s="80"/>
      <c r="S356" s="8"/>
      <c r="T356" s="99"/>
      <c r="U356" s="99"/>
      <c r="V356" s="99"/>
      <c r="X356" s="80"/>
      <c r="Y356" s="80"/>
      <c r="Z356" s="80"/>
      <c r="AA356" s="8"/>
      <c r="AB356" s="80"/>
      <c r="AC356" s="80"/>
      <c r="AD356" s="80"/>
      <c r="AF356" s="80"/>
      <c r="AG356" s="80"/>
      <c r="AH356" s="80"/>
      <c r="AI356" s="8"/>
      <c r="AJ356" s="80"/>
      <c r="AK356" s="80"/>
      <c r="AL356" s="80"/>
      <c r="AN356" s="80"/>
      <c r="AO356" s="80"/>
      <c r="AP356" s="80"/>
      <c r="AR356" s="80"/>
      <c r="AS356" s="80"/>
      <c r="AT356" s="80"/>
      <c r="AV356" s="80"/>
      <c r="AW356" s="80"/>
      <c r="AX356" s="80"/>
    </row>
    <row r="357" spans="4:50" s="6" customFormat="1" x14ac:dyDescent="0.2">
      <c r="D357" s="8"/>
      <c r="E357" s="8"/>
      <c r="F357" s="8"/>
      <c r="G357" s="8"/>
      <c r="H357" s="8"/>
      <c r="I357" s="8"/>
      <c r="J357" s="8"/>
      <c r="K357" s="8"/>
      <c r="L357" s="80"/>
      <c r="M357" s="80"/>
      <c r="N357" s="80"/>
      <c r="O357" s="8"/>
      <c r="P357" s="80"/>
      <c r="Q357" s="80"/>
      <c r="R357" s="80"/>
      <c r="S357" s="8"/>
      <c r="T357" s="99"/>
      <c r="U357" s="99"/>
      <c r="V357" s="99"/>
      <c r="X357" s="80"/>
      <c r="Y357" s="80"/>
      <c r="Z357" s="80"/>
      <c r="AA357" s="8"/>
      <c r="AB357" s="80"/>
      <c r="AC357" s="80"/>
      <c r="AD357" s="80"/>
      <c r="AF357" s="80"/>
      <c r="AG357" s="80"/>
      <c r="AH357" s="80"/>
      <c r="AI357" s="8"/>
      <c r="AJ357" s="80"/>
      <c r="AK357" s="80"/>
      <c r="AL357" s="80"/>
      <c r="AN357" s="80"/>
      <c r="AO357" s="80"/>
      <c r="AP357" s="80"/>
      <c r="AR357" s="80"/>
      <c r="AS357" s="80"/>
      <c r="AT357" s="80"/>
      <c r="AV357" s="80"/>
      <c r="AW357" s="80"/>
      <c r="AX357" s="80"/>
    </row>
    <row r="358" spans="4:50" s="6" customFormat="1" x14ac:dyDescent="0.2">
      <c r="D358" s="8"/>
      <c r="E358" s="8"/>
      <c r="F358" s="8"/>
      <c r="G358" s="8"/>
      <c r="H358" s="8"/>
      <c r="I358" s="8"/>
      <c r="J358" s="8"/>
      <c r="K358" s="8"/>
      <c r="L358" s="80"/>
      <c r="M358" s="80"/>
      <c r="N358" s="80"/>
      <c r="O358" s="8"/>
      <c r="P358" s="80"/>
      <c r="Q358" s="80"/>
      <c r="R358" s="80"/>
      <c r="S358" s="8"/>
      <c r="T358" s="99"/>
      <c r="U358" s="99"/>
      <c r="V358" s="99"/>
      <c r="X358" s="80"/>
      <c r="Y358" s="80"/>
      <c r="Z358" s="80"/>
      <c r="AA358" s="8"/>
      <c r="AB358" s="80"/>
      <c r="AC358" s="80"/>
      <c r="AD358" s="80"/>
      <c r="AF358" s="80"/>
      <c r="AG358" s="80"/>
      <c r="AH358" s="80"/>
      <c r="AI358" s="8"/>
      <c r="AJ358" s="80"/>
      <c r="AK358" s="80"/>
      <c r="AL358" s="80"/>
      <c r="AN358" s="80"/>
      <c r="AO358" s="80"/>
      <c r="AP358" s="80"/>
      <c r="AR358" s="80"/>
      <c r="AS358" s="80"/>
      <c r="AT358" s="80"/>
      <c r="AV358" s="80"/>
      <c r="AW358" s="80"/>
      <c r="AX358" s="80"/>
    </row>
    <row r="359" spans="4:50" s="6" customFormat="1" x14ac:dyDescent="0.2">
      <c r="D359" s="8"/>
      <c r="E359" s="8"/>
      <c r="F359" s="8"/>
      <c r="G359" s="8"/>
      <c r="H359" s="8"/>
      <c r="I359" s="8"/>
      <c r="J359" s="8"/>
      <c r="K359" s="8"/>
      <c r="L359" s="80"/>
      <c r="M359" s="80"/>
      <c r="N359" s="80"/>
      <c r="O359" s="8"/>
      <c r="P359" s="80"/>
      <c r="Q359" s="80"/>
      <c r="R359" s="80"/>
      <c r="S359" s="8"/>
      <c r="T359" s="99"/>
      <c r="U359" s="99"/>
      <c r="V359" s="99"/>
      <c r="X359" s="80"/>
      <c r="Y359" s="80"/>
      <c r="Z359" s="80"/>
      <c r="AA359" s="8"/>
      <c r="AB359" s="80"/>
      <c r="AC359" s="80"/>
      <c r="AD359" s="80"/>
      <c r="AF359" s="80"/>
      <c r="AG359" s="80"/>
      <c r="AH359" s="80"/>
      <c r="AI359" s="8"/>
      <c r="AJ359" s="80"/>
      <c r="AK359" s="80"/>
      <c r="AL359" s="80"/>
      <c r="AN359" s="80"/>
      <c r="AO359" s="80"/>
      <c r="AP359" s="80"/>
      <c r="AR359" s="80"/>
      <c r="AS359" s="80"/>
      <c r="AT359" s="80"/>
      <c r="AV359" s="80"/>
      <c r="AW359" s="80"/>
      <c r="AX359" s="80"/>
    </row>
    <row r="360" spans="4:50" s="6" customFormat="1" x14ac:dyDescent="0.2">
      <c r="D360" s="8"/>
      <c r="E360" s="8"/>
      <c r="F360" s="8"/>
      <c r="G360" s="8"/>
      <c r="H360" s="8"/>
      <c r="I360" s="8"/>
      <c r="J360" s="8"/>
      <c r="K360" s="8"/>
      <c r="L360" s="80"/>
      <c r="M360" s="80"/>
      <c r="N360" s="80"/>
      <c r="O360" s="8"/>
      <c r="P360" s="80"/>
      <c r="Q360" s="80"/>
      <c r="R360" s="80"/>
      <c r="S360" s="8"/>
      <c r="T360" s="99"/>
      <c r="U360" s="99"/>
      <c r="V360" s="99"/>
      <c r="X360" s="80"/>
      <c r="Y360" s="80"/>
      <c r="Z360" s="80"/>
      <c r="AA360" s="8"/>
      <c r="AB360" s="80"/>
      <c r="AC360" s="80"/>
      <c r="AD360" s="80"/>
      <c r="AF360" s="80"/>
      <c r="AG360" s="80"/>
      <c r="AH360" s="80"/>
      <c r="AI360" s="8"/>
      <c r="AJ360" s="80"/>
      <c r="AK360" s="80"/>
      <c r="AL360" s="80"/>
      <c r="AN360" s="80"/>
      <c r="AO360" s="80"/>
      <c r="AP360" s="80"/>
      <c r="AR360" s="80"/>
      <c r="AS360" s="80"/>
      <c r="AT360" s="80"/>
      <c r="AV360" s="80"/>
      <c r="AW360" s="80"/>
      <c r="AX360" s="80"/>
    </row>
    <row r="361" spans="4:50" s="6" customFormat="1" x14ac:dyDescent="0.2">
      <c r="D361" s="8"/>
      <c r="E361" s="8"/>
      <c r="F361" s="8"/>
      <c r="G361" s="8"/>
      <c r="H361" s="8"/>
      <c r="I361" s="8"/>
      <c r="J361" s="8"/>
      <c r="K361" s="8"/>
      <c r="L361" s="80"/>
      <c r="M361" s="80"/>
      <c r="N361" s="80"/>
      <c r="O361" s="8"/>
      <c r="P361" s="80"/>
      <c r="Q361" s="80"/>
      <c r="R361" s="80"/>
      <c r="S361" s="8"/>
      <c r="T361" s="99"/>
      <c r="U361" s="99"/>
      <c r="V361" s="99"/>
      <c r="X361" s="80"/>
      <c r="Y361" s="80"/>
      <c r="Z361" s="80"/>
      <c r="AA361" s="8"/>
      <c r="AB361" s="80"/>
      <c r="AC361" s="80"/>
      <c r="AD361" s="80"/>
      <c r="AF361" s="80"/>
      <c r="AG361" s="80"/>
      <c r="AH361" s="80"/>
      <c r="AI361" s="8"/>
      <c r="AJ361" s="80"/>
      <c r="AK361" s="80"/>
      <c r="AL361" s="80"/>
      <c r="AN361" s="80"/>
      <c r="AO361" s="80"/>
      <c r="AP361" s="80"/>
      <c r="AR361" s="80"/>
      <c r="AS361" s="80"/>
      <c r="AT361" s="80"/>
      <c r="AV361" s="80"/>
      <c r="AW361" s="80"/>
      <c r="AX361" s="80"/>
    </row>
    <row r="362" spans="4:50" s="6" customFormat="1" x14ac:dyDescent="0.2">
      <c r="D362" s="8"/>
      <c r="E362" s="8"/>
      <c r="F362" s="8"/>
      <c r="G362" s="8"/>
      <c r="H362" s="8"/>
      <c r="I362" s="8"/>
      <c r="J362" s="8"/>
      <c r="K362" s="8"/>
      <c r="L362" s="80"/>
      <c r="M362" s="80"/>
      <c r="N362" s="80"/>
      <c r="O362" s="8"/>
      <c r="P362" s="80"/>
      <c r="Q362" s="80"/>
      <c r="R362" s="80"/>
      <c r="S362" s="8"/>
      <c r="T362" s="99"/>
      <c r="U362" s="99"/>
      <c r="V362" s="99"/>
      <c r="X362" s="80"/>
      <c r="Y362" s="80"/>
      <c r="Z362" s="80"/>
      <c r="AA362" s="8"/>
      <c r="AB362" s="80"/>
      <c r="AC362" s="80"/>
      <c r="AD362" s="80"/>
      <c r="AF362" s="80"/>
      <c r="AG362" s="80"/>
      <c r="AH362" s="80"/>
      <c r="AI362" s="8"/>
      <c r="AJ362" s="80"/>
      <c r="AK362" s="80"/>
      <c r="AL362" s="80"/>
      <c r="AN362" s="80"/>
      <c r="AO362" s="80"/>
      <c r="AP362" s="80"/>
      <c r="AR362" s="80"/>
      <c r="AS362" s="80"/>
      <c r="AT362" s="80"/>
      <c r="AV362" s="80"/>
      <c r="AW362" s="80"/>
      <c r="AX362" s="80"/>
    </row>
    <row r="363" spans="4:50" s="6" customFormat="1" x14ac:dyDescent="0.2">
      <c r="D363" s="8"/>
      <c r="E363" s="8"/>
      <c r="F363" s="8"/>
      <c r="G363" s="8"/>
      <c r="H363" s="8"/>
      <c r="I363" s="8"/>
      <c r="J363" s="8"/>
      <c r="K363" s="8"/>
      <c r="L363" s="80"/>
      <c r="M363" s="80"/>
      <c r="N363" s="80"/>
      <c r="O363" s="8"/>
      <c r="P363" s="80"/>
      <c r="Q363" s="80"/>
      <c r="R363" s="80"/>
      <c r="S363" s="8"/>
      <c r="T363" s="99"/>
      <c r="U363" s="99"/>
      <c r="V363" s="99"/>
      <c r="X363" s="80"/>
      <c r="Y363" s="80"/>
      <c r="Z363" s="80"/>
      <c r="AA363" s="8"/>
      <c r="AB363" s="80"/>
      <c r="AC363" s="80"/>
      <c r="AD363" s="80"/>
      <c r="AF363" s="80"/>
      <c r="AG363" s="80"/>
      <c r="AH363" s="80"/>
      <c r="AI363" s="8"/>
      <c r="AJ363" s="80"/>
      <c r="AK363" s="80"/>
      <c r="AL363" s="80"/>
      <c r="AN363" s="80"/>
      <c r="AO363" s="80"/>
      <c r="AP363" s="80"/>
      <c r="AR363" s="80"/>
      <c r="AS363" s="80"/>
      <c r="AT363" s="80"/>
      <c r="AV363" s="80"/>
      <c r="AW363" s="80"/>
      <c r="AX363" s="80"/>
    </row>
    <row r="364" spans="4:50" s="6" customFormat="1" x14ac:dyDescent="0.2">
      <c r="D364" s="8"/>
      <c r="E364" s="8"/>
      <c r="F364" s="8"/>
      <c r="G364" s="8"/>
      <c r="H364" s="8"/>
      <c r="I364" s="8"/>
      <c r="J364" s="8"/>
      <c r="K364" s="8"/>
      <c r="L364" s="80"/>
      <c r="M364" s="80"/>
      <c r="N364" s="80"/>
      <c r="O364" s="8"/>
      <c r="P364" s="80"/>
      <c r="Q364" s="80"/>
      <c r="R364" s="80"/>
      <c r="S364" s="8"/>
      <c r="T364" s="99"/>
      <c r="U364" s="99"/>
      <c r="V364" s="99"/>
      <c r="X364" s="80"/>
      <c r="Y364" s="80"/>
      <c r="Z364" s="80"/>
      <c r="AA364" s="8"/>
      <c r="AB364" s="80"/>
      <c r="AC364" s="80"/>
      <c r="AD364" s="80"/>
      <c r="AF364" s="80"/>
      <c r="AG364" s="80"/>
      <c r="AH364" s="80"/>
      <c r="AI364" s="8"/>
      <c r="AJ364" s="80"/>
      <c r="AK364" s="80"/>
      <c r="AL364" s="80"/>
      <c r="AN364" s="80"/>
      <c r="AO364" s="80"/>
      <c r="AP364" s="80"/>
      <c r="AR364" s="80"/>
      <c r="AS364" s="80"/>
      <c r="AT364" s="80"/>
      <c r="AV364" s="80"/>
      <c r="AW364" s="80"/>
      <c r="AX364" s="80"/>
    </row>
    <row r="365" spans="4:50" s="6" customFormat="1" x14ac:dyDescent="0.2">
      <c r="D365" s="8"/>
      <c r="E365" s="8"/>
      <c r="F365" s="8"/>
      <c r="G365" s="8"/>
      <c r="H365" s="8"/>
      <c r="I365" s="8"/>
      <c r="J365" s="8"/>
      <c r="K365" s="8"/>
      <c r="L365" s="80"/>
      <c r="M365" s="80"/>
      <c r="N365" s="80"/>
      <c r="O365" s="8"/>
      <c r="P365" s="80"/>
      <c r="Q365" s="80"/>
      <c r="R365" s="80"/>
      <c r="S365" s="8"/>
      <c r="T365" s="99"/>
      <c r="U365" s="99"/>
      <c r="V365" s="99"/>
      <c r="X365" s="80"/>
      <c r="Y365" s="80"/>
      <c r="Z365" s="80"/>
      <c r="AA365" s="8"/>
      <c r="AB365" s="80"/>
      <c r="AC365" s="80"/>
      <c r="AD365" s="80"/>
      <c r="AF365" s="80"/>
      <c r="AG365" s="80"/>
      <c r="AH365" s="80"/>
      <c r="AI365" s="8"/>
      <c r="AJ365" s="80"/>
      <c r="AK365" s="80"/>
      <c r="AL365" s="80"/>
      <c r="AN365" s="80"/>
      <c r="AO365" s="80"/>
      <c r="AP365" s="80"/>
      <c r="AR365" s="80"/>
      <c r="AS365" s="80"/>
      <c r="AT365" s="80"/>
      <c r="AV365" s="80"/>
      <c r="AW365" s="80"/>
      <c r="AX365" s="80"/>
    </row>
    <row r="366" spans="4:50" s="6" customFormat="1" x14ac:dyDescent="0.2">
      <c r="D366" s="8"/>
      <c r="E366" s="8"/>
      <c r="F366" s="8"/>
      <c r="G366" s="8"/>
      <c r="H366" s="8"/>
      <c r="I366" s="8"/>
      <c r="J366" s="8"/>
      <c r="K366" s="8"/>
      <c r="L366" s="80"/>
      <c r="M366" s="80"/>
      <c r="N366" s="80"/>
      <c r="O366" s="8"/>
      <c r="P366" s="80"/>
      <c r="Q366" s="80"/>
      <c r="R366" s="80"/>
      <c r="S366" s="8"/>
      <c r="T366" s="99"/>
      <c r="U366" s="99"/>
      <c r="V366" s="99"/>
      <c r="X366" s="80"/>
      <c r="Y366" s="80"/>
      <c r="Z366" s="80"/>
      <c r="AA366" s="8"/>
      <c r="AB366" s="80"/>
      <c r="AC366" s="80"/>
      <c r="AD366" s="80"/>
      <c r="AF366" s="80"/>
      <c r="AG366" s="80"/>
      <c r="AH366" s="80"/>
      <c r="AI366" s="8"/>
      <c r="AJ366" s="80"/>
      <c r="AK366" s="80"/>
      <c r="AL366" s="80"/>
      <c r="AN366" s="80"/>
      <c r="AO366" s="80"/>
      <c r="AP366" s="80"/>
      <c r="AR366" s="80"/>
      <c r="AS366" s="80"/>
      <c r="AT366" s="80"/>
      <c r="AV366" s="80"/>
      <c r="AW366" s="80"/>
      <c r="AX366" s="80"/>
    </row>
    <row r="367" spans="4:50" s="6" customFormat="1" x14ac:dyDescent="0.2">
      <c r="D367" s="8"/>
      <c r="E367" s="8"/>
      <c r="F367" s="8"/>
      <c r="G367" s="8"/>
      <c r="H367" s="8"/>
      <c r="I367" s="8"/>
      <c r="J367" s="8"/>
      <c r="K367" s="8"/>
      <c r="L367" s="80"/>
      <c r="M367" s="80"/>
      <c r="N367" s="80"/>
      <c r="O367" s="8"/>
      <c r="P367" s="80"/>
      <c r="Q367" s="80"/>
      <c r="R367" s="80"/>
      <c r="S367" s="8"/>
      <c r="T367" s="99"/>
      <c r="U367" s="99"/>
      <c r="V367" s="99"/>
      <c r="X367" s="80"/>
      <c r="Y367" s="80"/>
      <c r="Z367" s="80"/>
      <c r="AA367" s="8"/>
      <c r="AB367" s="80"/>
      <c r="AC367" s="80"/>
      <c r="AD367" s="80"/>
      <c r="AF367" s="80"/>
      <c r="AG367" s="80"/>
      <c r="AH367" s="80"/>
      <c r="AI367" s="8"/>
      <c r="AJ367" s="80"/>
      <c r="AK367" s="80"/>
      <c r="AL367" s="80"/>
      <c r="AN367" s="80"/>
      <c r="AO367" s="80"/>
      <c r="AP367" s="80"/>
      <c r="AR367" s="80"/>
      <c r="AS367" s="80"/>
      <c r="AT367" s="80"/>
      <c r="AV367" s="80"/>
      <c r="AW367" s="80"/>
      <c r="AX367" s="80"/>
    </row>
    <row r="368" spans="4:50" s="6" customFormat="1" x14ac:dyDescent="0.2">
      <c r="D368" s="8"/>
      <c r="E368" s="8"/>
      <c r="F368" s="8"/>
      <c r="G368" s="8"/>
      <c r="H368" s="8"/>
      <c r="I368" s="8"/>
      <c r="J368" s="8"/>
      <c r="K368" s="8"/>
      <c r="L368" s="80"/>
      <c r="M368" s="80"/>
      <c r="N368" s="80"/>
      <c r="O368" s="8"/>
      <c r="P368" s="80"/>
      <c r="Q368" s="80"/>
      <c r="R368" s="80"/>
      <c r="S368" s="8"/>
      <c r="T368" s="99"/>
      <c r="U368" s="99"/>
      <c r="V368" s="99"/>
      <c r="X368" s="80"/>
      <c r="Y368" s="80"/>
      <c r="Z368" s="80"/>
      <c r="AA368" s="8"/>
      <c r="AB368" s="80"/>
      <c r="AC368" s="80"/>
      <c r="AD368" s="80"/>
      <c r="AF368" s="80"/>
      <c r="AG368" s="80"/>
      <c r="AH368" s="80"/>
      <c r="AI368" s="8"/>
      <c r="AJ368" s="80"/>
      <c r="AK368" s="80"/>
      <c r="AL368" s="80"/>
      <c r="AN368" s="80"/>
      <c r="AO368" s="80"/>
      <c r="AP368" s="80"/>
      <c r="AR368" s="80"/>
      <c r="AS368" s="80"/>
      <c r="AT368" s="80"/>
      <c r="AV368" s="80"/>
      <c r="AW368" s="80"/>
      <c r="AX368" s="80"/>
    </row>
    <row r="369" spans="4:50" s="6" customFormat="1" x14ac:dyDescent="0.2">
      <c r="D369" s="8"/>
      <c r="E369" s="8"/>
      <c r="F369" s="8"/>
      <c r="G369" s="8"/>
      <c r="H369" s="8"/>
      <c r="I369" s="8"/>
      <c r="J369" s="8"/>
      <c r="K369" s="8"/>
      <c r="L369" s="80"/>
      <c r="M369" s="80"/>
      <c r="N369" s="80"/>
      <c r="O369" s="8"/>
      <c r="P369" s="80"/>
      <c r="Q369" s="80"/>
      <c r="R369" s="80"/>
      <c r="S369" s="8"/>
      <c r="T369" s="99"/>
      <c r="U369" s="99"/>
      <c r="V369" s="99"/>
      <c r="X369" s="80"/>
      <c r="Y369" s="80"/>
      <c r="Z369" s="80"/>
      <c r="AA369" s="8"/>
      <c r="AB369" s="80"/>
      <c r="AC369" s="80"/>
      <c r="AD369" s="80"/>
      <c r="AF369" s="80"/>
      <c r="AG369" s="80"/>
      <c r="AH369" s="80"/>
      <c r="AI369" s="8"/>
      <c r="AJ369" s="80"/>
      <c r="AK369" s="80"/>
      <c r="AL369" s="80"/>
      <c r="AN369" s="80"/>
      <c r="AO369" s="80"/>
      <c r="AP369" s="80"/>
      <c r="AR369" s="80"/>
      <c r="AS369" s="80"/>
      <c r="AT369" s="80"/>
      <c r="AV369" s="80"/>
      <c r="AW369" s="80"/>
      <c r="AX369" s="80"/>
    </row>
    <row r="370" spans="4:50" s="6" customFormat="1" x14ac:dyDescent="0.2">
      <c r="D370" s="8"/>
      <c r="E370" s="8"/>
      <c r="F370" s="8"/>
      <c r="G370" s="8"/>
      <c r="H370" s="8"/>
      <c r="I370" s="8"/>
      <c r="J370" s="8"/>
      <c r="K370" s="8"/>
      <c r="L370" s="80"/>
      <c r="M370" s="80"/>
      <c r="N370" s="80"/>
      <c r="O370" s="8"/>
      <c r="P370" s="80"/>
      <c r="Q370" s="80"/>
      <c r="R370" s="80"/>
      <c r="S370" s="8"/>
      <c r="T370" s="99"/>
      <c r="U370" s="99"/>
      <c r="V370" s="99"/>
      <c r="X370" s="80"/>
      <c r="Y370" s="80"/>
      <c r="Z370" s="80"/>
      <c r="AA370" s="8"/>
      <c r="AB370" s="80"/>
      <c r="AC370" s="80"/>
      <c r="AD370" s="80"/>
      <c r="AF370" s="80"/>
      <c r="AG370" s="80"/>
      <c r="AH370" s="80"/>
      <c r="AI370" s="8"/>
      <c r="AJ370" s="80"/>
      <c r="AK370" s="80"/>
      <c r="AL370" s="80"/>
      <c r="AN370" s="80"/>
      <c r="AO370" s="80"/>
      <c r="AP370" s="80"/>
      <c r="AR370" s="80"/>
      <c r="AS370" s="80"/>
      <c r="AT370" s="80"/>
      <c r="AV370" s="80"/>
      <c r="AW370" s="80"/>
      <c r="AX370" s="80"/>
    </row>
    <row r="371" spans="4:50" s="6" customFormat="1" x14ac:dyDescent="0.2">
      <c r="D371" s="8"/>
      <c r="E371" s="8"/>
      <c r="F371" s="8"/>
      <c r="G371" s="8"/>
      <c r="H371" s="8"/>
      <c r="I371" s="8"/>
      <c r="J371" s="8"/>
      <c r="K371" s="8"/>
      <c r="L371" s="80"/>
      <c r="M371" s="80"/>
      <c r="N371" s="80"/>
      <c r="O371" s="8"/>
      <c r="P371" s="80"/>
      <c r="Q371" s="80"/>
      <c r="R371" s="80"/>
      <c r="S371" s="8"/>
      <c r="T371" s="99"/>
      <c r="U371" s="99"/>
      <c r="V371" s="99"/>
      <c r="X371" s="80"/>
      <c r="Y371" s="80"/>
      <c r="Z371" s="80"/>
      <c r="AA371" s="8"/>
      <c r="AB371" s="80"/>
      <c r="AC371" s="80"/>
      <c r="AD371" s="80"/>
      <c r="AF371" s="80"/>
      <c r="AG371" s="80"/>
      <c r="AH371" s="80"/>
      <c r="AI371" s="8"/>
      <c r="AJ371" s="80"/>
      <c r="AK371" s="80"/>
      <c r="AL371" s="80"/>
      <c r="AN371" s="80"/>
      <c r="AO371" s="80"/>
      <c r="AP371" s="80"/>
      <c r="AR371" s="80"/>
      <c r="AS371" s="80"/>
      <c r="AT371" s="80"/>
      <c r="AV371" s="80"/>
      <c r="AW371" s="80"/>
      <c r="AX371" s="80"/>
    </row>
    <row r="372" spans="4:50" s="6" customFormat="1" x14ac:dyDescent="0.2">
      <c r="D372" s="8"/>
      <c r="E372" s="8"/>
      <c r="F372" s="8"/>
      <c r="G372" s="8"/>
      <c r="H372" s="8"/>
      <c r="I372" s="8"/>
      <c r="J372" s="8"/>
      <c r="K372" s="8"/>
      <c r="L372" s="80"/>
      <c r="M372" s="80"/>
      <c r="N372" s="80"/>
      <c r="O372" s="8"/>
      <c r="P372" s="80"/>
      <c r="Q372" s="80"/>
      <c r="R372" s="80"/>
      <c r="S372" s="8"/>
      <c r="T372" s="100"/>
      <c r="U372" s="100"/>
      <c r="V372" s="100"/>
      <c r="X372" s="80"/>
      <c r="Y372" s="80"/>
      <c r="Z372" s="80"/>
      <c r="AA372" s="8"/>
      <c r="AB372" s="80"/>
      <c r="AC372" s="80"/>
      <c r="AD372" s="80"/>
      <c r="AF372" s="80"/>
      <c r="AG372" s="80"/>
      <c r="AH372" s="80"/>
      <c r="AI372" s="8"/>
      <c r="AJ372" s="80"/>
      <c r="AK372" s="80"/>
      <c r="AL372" s="80"/>
      <c r="AN372" s="80"/>
      <c r="AO372" s="80"/>
      <c r="AP372" s="80"/>
      <c r="AR372" s="80"/>
      <c r="AS372" s="80"/>
      <c r="AT372" s="80"/>
      <c r="AV372" s="80"/>
      <c r="AW372" s="80"/>
      <c r="AX372" s="80"/>
    </row>
    <row r="373" spans="4:50" s="6" customFormat="1" x14ac:dyDescent="0.2">
      <c r="D373" s="8"/>
      <c r="E373" s="8"/>
      <c r="F373" s="8"/>
      <c r="G373" s="8"/>
      <c r="H373" s="8"/>
      <c r="I373" s="8"/>
      <c r="J373" s="8"/>
      <c r="K373" s="8"/>
      <c r="L373" s="80"/>
      <c r="M373" s="80"/>
      <c r="N373" s="80"/>
      <c r="O373" s="8"/>
      <c r="P373" s="80"/>
      <c r="Q373" s="80"/>
      <c r="R373" s="80"/>
      <c r="S373" s="8"/>
      <c r="T373" s="100"/>
      <c r="U373" s="100"/>
      <c r="V373" s="100"/>
      <c r="X373" s="80"/>
      <c r="Y373" s="80"/>
      <c r="Z373" s="80"/>
      <c r="AA373" s="8"/>
      <c r="AB373" s="80"/>
      <c r="AC373" s="80"/>
      <c r="AD373" s="80"/>
      <c r="AF373" s="80"/>
      <c r="AG373" s="80"/>
      <c r="AH373" s="80"/>
      <c r="AI373" s="8"/>
      <c r="AJ373" s="80"/>
      <c r="AK373" s="80"/>
      <c r="AL373" s="80"/>
      <c r="AN373" s="80"/>
      <c r="AO373" s="80"/>
      <c r="AP373" s="80"/>
      <c r="AR373" s="80"/>
      <c r="AS373" s="80"/>
      <c r="AT373" s="80"/>
      <c r="AV373" s="80"/>
      <c r="AW373" s="80"/>
      <c r="AX373" s="80"/>
    </row>
    <row r="374" spans="4:50" s="6" customFormat="1" x14ac:dyDescent="0.2">
      <c r="D374" s="8"/>
      <c r="E374" s="8"/>
      <c r="F374" s="8"/>
      <c r="G374" s="8"/>
      <c r="H374" s="8"/>
      <c r="I374" s="8"/>
      <c r="J374" s="8"/>
      <c r="K374" s="8"/>
      <c r="L374" s="80"/>
      <c r="M374" s="80"/>
      <c r="N374" s="80"/>
      <c r="O374" s="8"/>
      <c r="P374" s="80"/>
      <c r="Q374" s="80"/>
      <c r="R374" s="80"/>
      <c r="S374" s="8"/>
      <c r="T374" s="100"/>
      <c r="U374" s="100"/>
      <c r="V374" s="100"/>
      <c r="X374" s="80"/>
      <c r="Y374" s="80"/>
      <c r="Z374" s="80"/>
      <c r="AA374" s="8"/>
      <c r="AB374" s="80"/>
      <c r="AC374" s="80"/>
      <c r="AD374" s="80"/>
      <c r="AF374" s="80"/>
      <c r="AG374" s="80"/>
      <c r="AH374" s="80"/>
      <c r="AI374" s="8"/>
      <c r="AJ374" s="80"/>
      <c r="AK374" s="80"/>
      <c r="AL374" s="80"/>
      <c r="AN374" s="80"/>
      <c r="AO374" s="80"/>
      <c r="AP374" s="80"/>
      <c r="AR374" s="80"/>
      <c r="AS374" s="80"/>
      <c r="AT374" s="80"/>
      <c r="AV374" s="80"/>
      <c r="AW374" s="80"/>
      <c r="AX374" s="80"/>
    </row>
    <row r="375" spans="4:50" s="6" customFormat="1" x14ac:dyDescent="0.2">
      <c r="D375" s="8"/>
      <c r="E375" s="8"/>
      <c r="F375" s="8"/>
      <c r="G375" s="8"/>
      <c r="H375" s="8"/>
      <c r="I375" s="8"/>
      <c r="J375" s="8"/>
      <c r="K375" s="8"/>
      <c r="L375" s="80"/>
      <c r="M375" s="80"/>
      <c r="N375" s="80"/>
      <c r="O375" s="8"/>
      <c r="P375" s="80"/>
      <c r="Q375" s="80"/>
      <c r="R375" s="80"/>
      <c r="S375" s="8"/>
      <c r="T375" s="100"/>
      <c r="U375" s="100"/>
      <c r="V375" s="100"/>
      <c r="X375" s="80"/>
      <c r="Y375" s="80"/>
      <c r="Z375" s="80"/>
      <c r="AA375" s="8"/>
      <c r="AB375" s="80"/>
      <c r="AC375" s="80"/>
      <c r="AD375" s="80"/>
      <c r="AF375" s="80"/>
      <c r="AG375" s="80"/>
      <c r="AH375" s="80"/>
      <c r="AI375" s="8"/>
      <c r="AJ375" s="80"/>
      <c r="AK375" s="80"/>
      <c r="AL375" s="80"/>
      <c r="AN375" s="80"/>
      <c r="AO375" s="80"/>
      <c r="AP375" s="80"/>
      <c r="AR375" s="80"/>
      <c r="AS375" s="80"/>
      <c r="AT375" s="80"/>
      <c r="AV375" s="80"/>
      <c r="AW375" s="80"/>
      <c r="AX375" s="80"/>
    </row>
    <row r="376" spans="4:50" s="6" customFormat="1" x14ac:dyDescent="0.2">
      <c r="D376" s="8"/>
      <c r="E376" s="8"/>
      <c r="F376" s="8"/>
      <c r="G376" s="8"/>
      <c r="H376" s="8"/>
      <c r="I376" s="8"/>
      <c r="J376" s="8"/>
      <c r="K376" s="8"/>
      <c r="L376" s="80"/>
      <c r="M376" s="80"/>
      <c r="N376" s="80"/>
      <c r="O376" s="8"/>
      <c r="P376" s="80"/>
      <c r="Q376" s="80"/>
      <c r="R376" s="80"/>
      <c r="S376" s="8"/>
      <c r="T376" s="100"/>
      <c r="U376" s="100"/>
      <c r="V376" s="100"/>
      <c r="X376" s="80"/>
      <c r="Y376" s="80"/>
      <c r="Z376" s="80"/>
      <c r="AA376" s="8"/>
      <c r="AB376" s="80"/>
      <c r="AC376" s="80"/>
      <c r="AD376" s="80"/>
      <c r="AF376" s="80"/>
      <c r="AG376" s="80"/>
      <c r="AH376" s="80"/>
      <c r="AI376" s="8"/>
      <c r="AJ376" s="80"/>
      <c r="AK376" s="80"/>
      <c r="AL376" s="80"/>
      <c r="AN376" s="80"/>
      <c r="AO376" s="80"/>
      <c r="AP376" s="80"/>
      <c r="AR376" s="80"/>
      <c r="AS376" s="80"/>
      <c r="AT376" s="80"/>
      <c r="AV376" s="80"/>
      <c r="AW376" s="80"/>
      <c r="AX376" s="80"/>
    </row>
    <row r="377" spans="4:50" s="6" customFormat="1" x14ac:dyDescent="0.2">
      <c r="D377" s="8"/>
      <c r="E377" s="8"/>
      <c r="F377" s="8"/>
      <c r="G377" s="8"/>
      <c r="H377" s="8"/>
      <c r="I377" s="8"/>
      <c r="J377" s="8"/>
      <c r="K377" s="8"/>
      <c r="L377" s="80"/>
      <c r="M377" s="80"/>
      <c r="N377" s="80"/>
      <c r="O377" s="8"/>
      <c r="P377" s="80"/>
      <c r="Q377" s="80"/>
      <c r="R377" s="80"/>
      <c r="S377" s="8"/>
      <c r="T377" s="100"/>
      <c r="U377" s="100"/>
      <c r="V377" s="100"/>
      <c r="X377" s="80"/>
      <c r="Y377" s="80"/>
      <c r="Z377" s="80"/>
      <c r="AA377" s="8"/>
      <c r="AB377" s="80"/>
      <c r="AC377" s="80"/>
      <c r="AD377" s="80"/>
      <c r="AF377" s="80"/>
      <c r="AG377" s="80"/>
      <c r="AH377" s="80"/>
      <c r="AI377" s="8"/>
      <c r="AJ377" s="80"/>
      <c r="AK377" s="80"/>
      <c r="AL377" s="80"/>
      <c r="AN377" s="80"/>
      <c r="AO377" s="80"/>
      <c r="AP377" s="80"/>
      <c r="AR377" s="80"/>
      <c r="AS377" s="80"/>
      <c r="AT377" s="80"/>
      <c r="AV377" s="80"/>
      <c r="AW377" s="80"/>
      <c r="AX377" s="80"/>
    </row>
    <row r="378" spans="4:50" s="6" customFormat="1" x14ac:dyDescent="0.2">
      <c r="D378" s="8"/>
      <c r="E378" s="8"/>
      <c r="F378" s="8"/>
      <c r="G378" s="8"/>
      <c r="H378" s="8"/>
      <c r="I378" s="8"/>
      <c r="J378" s="8"/>
      <c r="K378" s="8"/>
      <c r="L378" s="80"/>
      <c r="M378" s="80"/>
      <c r="N378" s="80"/>
      <c r="O378" s="8"/>
      <c r="P378" s="80"/>
      <c r="Q378" s="80"/>
      <c r="R378" s="80"/>
      <c r="S378" s="8"/>
      <c r="T378" s="100"/>
      <c r="U378" s="100"/>
      <c r="V378" s="100"/>
      <c r="X378" s="80"/>
      <c r="Y378" s="80"/>
      <c r="Z378" s="80"/>
      <c r="AA378" s="8"/>
      <c r="AB378" s="80"/>
      <c r="AC378" s="80"/>
      <c r="AD378" s="80"/>
      <c r="AF378" s="80"/>
      <c r="AG378" s="80"/>
      <c r="AH378" s="80"/>
      <c r="AI378" s="8"/>
      <c r="AJ378" s="80"/>
      <c r="AK378" s="80"/>
      <c r="AL378" s="80"/>
      <c r="AN378" s="80"/>
      <c r="AO378" s="80"/>
      <c r="AP378" s="80"/>
      <c r="AR378" s="80"/>
      <c r="AS378" s="80"/>
      <c r="AT378" s="80"/>
      <c r="AV378" s="80"/>
      <c r="AW378" s="80"/>
      <c r="AX378" s="80"/>
    </row>
    <row r="379" spans="4:50" s="6" customFormat="1" x14ac:dyDescent="0.2">
      <c r="D379" s="8"/>
      <c r="E379" s="8"/>
      <c r="F379" s="8"/>
      <c r="G379" s="8"/>
      <c r="H379" s="8"/>
      <c r="I379" s="8"/>
      <c r="J379" s="8"/>
      <c r="K379" s="8"/>
      <c r="L379" s="80"/>
      <c r="M379" s="80"/>
      <c r="N379" s="80"/>
      <c r="O379" s="8"/>
      <c r="P379" s="80"/>
      <c r="Q379" s="80"/>
      <c r="R379" s="80"/>
      <c r="S379" s="8"/>
      <c r="T379" s="100"/>
      <c r="U379" s="100"/>
      <c r="V379" s="100"/>
      <c r="X379" s="80"/>
      <c r="Y379" s="80"/>
      <c r="Z379" s="80"/>
      <c r="AA379" s="8"/>
      <c r="AB379" s="80"/>
      <c r="AC379" s="80"/>
      <c r="AD379" s="80"/>
      <c r="AF379" s="80"/>
      <c r="AG379" s="80"/>
      <c r="AH379" s="80"/>
      <c r="AI379" s="8"/>
      <c r="AJ379" s="80"/>
      <c r="AK379" s="80"/>
      <c r="AL379" s="80"/>
      <c r="AN379" s="80"/>
      <c r="AO379" s="80"/>
      <c r="AP379" s="80"/>
      <c r="AR379" s="80"/>
      <c r="AS379" s="80"/>
      <c r="AT379" s="80"/>
      <c r="AV379" s="80"/>
      <c r="AW379" s="80"/>
      <c r="AX379" s="80"/>
    </row>
    <row r="380" spans="4:50" s="6" customFormat="1" x14ac:dyDescent="0.2">
      <c r="D380" s="8"/>
      <c r="E380" s="8"/>
      <c r="F380" s="8"/>
      <c r="G380" s="8"/>
      <c r="H380" s="8"/>
      <c r="I380" s="8"/>
      <c r="J380" s="8"/>
      <c r="K380" s="8"/>
      <c r="L380" s="80"/>
      <c r="M380" s="80"/>
      <c r="N380" s="80"/>
      <c r="O380" s="8"/>
      <c r="P380" s="80"/>
      <c r="Q380" s="80"/>
      <c r="R380" s="80"/>
      <c r="S380" s="8"/>
      <c r="T380" s="100"/>
      <c r="U380" s="100"/>
      <c r="V380" s="100"/>
      <c r="X380" s="80"/>
      <c r="Y380" s="80"/>
      <c r="Z380" s="80"/>
      <c r="AA380" s="8"/>
      <c r="AB380" s="80"/>
      <c r="AC380" s="80"/>
      <c r="AD380" s="80"/>
      <c r="AF380" s="80"/>
      <c r="AG380" s="80"/>
      <c r="AH380" s="80"/>
      <c r="AI380" s="8"/>
      <c r="AJ380" s="80"/>
      <c r="AK380" s="80"/>
      <c r="AL380" s="80"/>
      <c r="AN380" s="80"/>
      <c r="AO380" s="80"/>
      <c r="AP380" s="80"/>
      <c r="AR380" s="80"/>
      <c r="AS380" s="80"/>
      <c r="AT380" s="80"/>
      <c r="AV380" s="80"/>
      <c r="AW380" s="80"/>
      <c r="AX380" s="80"/>
    </row>
    <row r="381" spans="4:50" s="6" customFormat="1" x14ac:dyDescent="0.2">
      <c r="D381" s="8"/>
      <c r="E381" s="8"/>
      <c r="F381" s="8"/>
      <c r="G381" s="8"/>
      <c r="H381" s="8"/>
      <c r="I381" s="8"/>
      <c r="J381" s="8"/>
      <c r="K381" s="8"/>
      <c r="L381" s="80"/>
      <c r="M381" s="80"/>
      <c r="N381" s="80"/>
      <c r="O381" s="8"/>
      <c r="P381" s="80"/>
      <c r="Q381" s="80"/>
      <c r="R381" s="80"/>
      <c r="S381" s="8"/>
      <c r="T381" s="100"/>
      <c r="U381" s="100"/>
      <c r="V381" s="100"/>
      <c r="X381" s="80"/>
      <c r="Y381" s="80"/>
      <c r="Z381" s="80"/>
      <c r="AA381" s="8"/>
      <c r="AB381" s="80"/>
      <c r="AC381" s="80"/>
      <c r="AD381" s="80"/>
      <c r="AF381" s="80"/>
      <c r="AG381" s="80"/>
      <c r="AH381" s="80"/>
      <c r="AI381" s="8"/>
      <c r="AJ381" s="80"/>
      <c r="AK381" s="80"/>
      <c r="AL381" s="80"/>
      <c r="AN381" s="80"/>
      <c r="AO381" s="80"/>
      <c r="AP381" s="80"/>
      <c r="AR381" s="80"/>
      <c r="AS381" s="80"/>
      <c r="AT381" s="80"/>
      <c r="AV381" s="80"/>
      <c r="AW381" s="80"/>
      <c r="AX381" s="80"/>
    </row>
    <row r="382" spans="4:50" s="6" customFormat="1" x14ac:dyDescent="0.2">
      <c r="D382" s="8"/>
      <c r="E382" s="8"/>
      <c r="F382" s="8"/>
      <c r="G382" s="8"/>
      <c r="H382" s="8"/>
      <c r="I382" s="8"/>
      <c r="J382" s="8"/>
      <c r="K382" s="8"/>
      <c r="L382" s="80"/>
      <c r="M382" s="80"/>
      <c r="N382" s="80"/>
      <c r="O382" s="8"/>
      <c r="P382" s="80"/>
      <c r="Q382" s="80"/>
      <c r="R382" s="80"/>
      <c r="S382" s="8"/>
      <c r="T382" s="100"/>
      <c r="U382" s="100"/>
      <c r="V382" s="100"/>
      <c r="X382" s="80"/>
      <c r="Y382" s="80"/>
      <c r="Z382" s="80"/>
      <c r="AA382" s="8"/>
      <c r="AB382" s="80"/>
      <c r="AC382" s="80"/>
      <c r="AD382" s="80"/>
      <c r="AF382" s="80"/>
      <c r="AG382" s="80"/>
      <c r="AH382" s="80"/>
      <c r="AI382" s="8"/>
      <c r="AJ382" s="80"/>
      <c r="AK382" s="80"/>
      <c r="AL382" s="80"/>
      <c r="AN382" s="80"/>
      <c r="AO382" s="80"/>
      <c r="AP382" s="80"/>
      <c r="AR382" s="80"/>
      <c r="AS382" s="80"/>
      <c r="AT382" s="80"/>
      <c r="AV382" s="80"/>
      <c r="AW382" s="80"/>
      <c r="AX382" s="80"/>
    </row>
    <row r="383" spans="4:50" s="6" customFormat="1" x14ac:dyDescent="0.2">
      <c r="D383" s="8"/>
      <c r="E383" s="8"/>
      <c r="F383" s="8"/>
      <c r="G383" s="8"/>
      <c r="H383" s="8"/>
      <c r="I383" s="8"/>
      <c r="J383" s="8"/>
      <c r="K383" s="8"/>
      <c r="L383" s="80"/>
      <c r="M383" s="80"/>
      <c r="N383" s="80"/>
      <c r="O383" s="8"/>
      <c r="P383" s="80"/>
      <c r="Q383" s="80"/>
      <c r="R383" s="80"/>
      <c r="S383" s="8"/>
      <c r="T383" s="100"/>
      <c r="U383" s="100"/>
      <c r="V383" s="100"/>
      <c r="X383" s="80"/>
      <c r="Y383" s="80"/>
      <c r="Z383" s="80"/>
      <c r="AA383" s="8"/>
      <c r="AB383" s="80"/>
      <c r="AC383" s="80"/>
      <c r="AD383" s="80"/>
      <c r="AF383" s="80"/>
      <c r="AG383" s="80"/>
      <c r="AH383" s="80"/>
      <c r="AI383" s="8"/>
      <c r="AJ383" s="80"/>
      <c r="AK383" s="80"/>
      <c r="AL383" s="80"/>
      <c r="AN383" s="80"/>
      <c r="AO383" s="80"/>
      <c r="AP383" s="80"/>
      <c r="AR383" s="80"/>
      <c r="AS383" s="80"/>
      <c r="AT383" s="80"/>
      <c r="AV383" s="80"/>
      <c r="AW383" s="80"/>
      <c r="AX383" s="80"/>
    </row>
    <row r="384" spans="4:50" s="6" customFormat="1" x14ac:dyDescent="0.2">
      <c r="D384" s="8"/>
      <c r="E384" s="8"/>
      <c r="F384" s="8"/>
      <c r="G384" s="8"/>
      <c r="H384" s="8"/>
      <c r="I384" s="8"/>
      <c r="J384" s="8"/>
      <c r="K384" s="8"/>
      <c r="L384" s="80"/>
      <c r="M384" s="80"/>
      <c r="N384" s="80"/>
      <c r="O384" s="8"/>
      <c r="P384" s="80"/>
      <c r="Q384" s="80"/>
      <c r="R384" s="80"/>
      <c r="S384" s="8"/>
      <c r="T384" s="100"/>
      <c r="U384" s="100"/>
      <c r="V384" s="100"/>
      <c r="X384" s="80"/>
      <c r="Y384" s="80"/>
      <c r="Z384" s="80"/>
      <c r="AA384" s="8"/>
      <c r="AB384" s="80"/>
      <c r="AC384" s="80"/>
      <c r="AD384" s="80"/>
      <c r="AF384" s="80"/>
      <c r="AG384" s="80"/>
      <c r="AH384" s="80"/>
      <c r="AI384" s="8"/>
      <c r="AJ384" s="80"/>
      <c r="AK384" s="80"/>
      <c r="AL384" s="80"/>
      <c r="AN384" s="80"/>
      <c r="AO384" s="80"/>
      <c r="AP384" s="80"/>
      <c r="AR384" s="80"/>
      <c r="AS384" s="80"/>
      <c r="AT384" s="80"/>
      <c r="AV384" s="80"/>
      <c r="AW384" s="80"/>
      <c r="AX384" s="80"/>
    </row>
    <row r="385" spans="4:50" s="6" customFormat="1" x14ac:dyDescent="0.2">
      <c r="D385" s="8"/>
      <c r="E385" s="8"/>
      <c r="F385" s="8"/>
      <c r="G385" s="8"/>
      <c r="H385" s="8"/>
      <c r="I385" s="8"/>
      <c r="J385" s="8"/>
      <c r="K385" s="8"/>
      <c r="L385" s="80"/>
      <c r="M385" s="80"/>
      <c r="N385" s="80"/>
      <c r="O385" s="8"/>
      <c r="P385" s="80"/>
      <c r="Q385" s="80"/>
      <c r="R385" s="80"/>
      <c r="S385" s="8"/>
      <c r="T385" s="100"/>
      <c r="U385" s="100"/>
      <c r="V385" s="100"/>
      <c r="X385" s="80"/>
      <c r="Y385" s="80"/>
      <c r="Z385" s="80"/>
      <c r="AA385" s="8"/>
      <c r="AB385" s="80"/>
      <c r="AC385" s="80"/>
      <c r="AD385" s="80"/>
      <c r="AF385" s="80"/>
      <c r="AG385" s="80"/>
      <c r="AH385" s="80"/>
      <c r="AI385" s="8"/>
      <c r="AJ385" s="80"/>
      <c r="AK385" s="80"/>
      <c r="AL385" s="80"/>
      <c r="AN385" s="80"/>
      <c r="AO385" s="80"/>
      <c r="AP385" s="80"/>
      <c r="AR385" s="80"/>
      <c r="AS385" s="80"/>
      <c r="AT385" s="80"/>
      <c r="AV385" s="80"/>
      <c r="AW385" s="80"/>
      <c r="AX385" s="80"/>
    </row>
    <row r="386" spans="4:50" s="6" customFormat="1" x14ac:dyDescent="0.2">
      <c r="D386" s="8"/>
      <c r="E386" s="8"/>
      <c r="F386" s="8"/>
      <c r="G386" s="8"/>
      <c r="H386" s="8"/>
      <c r="I386" s="8"/>
      <c r="J386" s="8"/>
      <c r="K386" s="8"/>
      <c r="L386" s="80"/>
      <c r="M386" s="80"/>
      <c r="N386" s="80"/>
      <c r="O386" s="8"/>
      <c r="P386" s="80"/>
      <c r="Q386" s="80"/>
      <c r="R386" s="80"/>
      <c r="S386" s="8"/>
      <c r="T386" s="100"/>
      <c r="U386" s="100"/>
      <c r="V386" s="100"/>
      <c r="X386" s="80"/>
      <c r="Y386" s="80"/>
      <c r="Z386" s="80"/>
      <c r="AA386" s="8"/>
      <c r="AB386" s="80"/>
      <c r="AC386" s="80"/>
      <c r="AD386" s="80"/>
      <c r="AF386" s="80"/>
      <c r="AG386" s="80"/>
      <c r="AH386" s="80"/>
      <c r="AI386" s="8"/>
      <c r="AJ386" s="80"/>
      <c r="AK386" s="80"/>
      <c r="AL386" s="80"/>
      <c r="AN386" s="80"/>
      <c r="AO386" s="80"/>
      <c r="AP386" s="80"/>
      <c r="AR386" s="80"/>
      <c r="AS386" s="80"/>
      <c r="AT386" s="80"/>
      <c r="AV386" s="80"/>
      <c r="AW386" s="80"/>
      <c r="AX386" s="80"/>
    </row>
    <row r="387" spans="4:50" s="6" customFormat="1" x14ac:dyDescent="0.2">
      <c r="D387" s="8"/>
      <c r="E387" s="8"/>
      <c r="F387" s="8"/>
      <c r="G387" s="8"/>
      <c r="H387" s="8"/>
      <c r="I387" s="8"/>
      <c r="J387" s="8"/>
      <c r="K387" s="8"/>
      <c r="L387" s="80"/>
      <c r="M387" s="80"/>
      <c r="N387" s="80"/>
      <c r="O387" s="8"/>
      <c r="P387" s="80"/>
      <c r="Q387" s="80"/>
      <c r="R387" s="80"/>
      <c r="S387" s="8"/>
      <c r="T387" s="100"/>
      <c r="U387" s="100"/>
      <c r="V387" s="100"/>
      <c r="X387" s="80"/>
      <c r="Y387" s="80"/>
      <c r="Z387" s="80"/>
      <c r="AA387" s="8"/>
      <c r="AB387" s="80"/>
      <c r="AC387" s="80"/>
      <c r="AD387" s="80"/>
      <c r="AF387" s="80"/>
      <c r="AG387" s="80"/>
      <c r="AH387" s="80"/>
      <c r="AI387" s="8"/>
      <c r="AJ387" s="80"/>
      <c r="AK387" s="80"/>
      <c r="AL387" s="80"/>
      <c r="AN387" s="80"/>
      <c r="AO387" s="80"/>
      <c r="AP387" s="80"/>
      <c r="AR387" s="80"/>
      <c r="AS387" s="80"/>
      <c r="AT387" s="80"/>
      <c r="AV387" s="80"/>
      <c r="AW387" s="80"/>
      <c r="AX387" s="80"/>
    </row>
    <row r="388" spans="4:50" s="6" customFormat="1" x14ac:dyDescent="0.2">
      <c r="D388" s="8"/>
      <c r="E388" s="8"/>
      <c r="F388" s="8"/>
      <c r="G388" s="8"/>
      <c r="H388" s="8"/>
      <c r="I388" s="8"/>
      <c r="J388" s="8"/>
      <c r="K388" s="8"/>
      <c r="L388" s="80"/>
      <c r="M388" s="80"/>
      <c r="N388" s="80"/>
      <c r="O388" s="8"/>
      <c r="P388" s="80"/>
      <c r="Q388" s="80"/>
      <c r="R388" s="80"/>
      <c r="S388" s="8"/>
      <c r="T388" s="100"/>
      <c r="U388" s="100"/>
      <c r="V388" s="100"/>
      <c r="X388" s="80"/>
      <c r="Y388" s="80"/>
      <c r="Z388" s="80"/>
      <c r="AA388" s="8"/>
      <c r="AB388" s="80"/>
      <c r="AC388" s="80"/>
      <c r="AD388" s="80"/>
      <c r="AF388" s="80"/>
      <c r="AG388" s="80"/>
      <c r="AH388" s="80"/>
      <c r="AI388" s="8"/>
      <c r="AJ388" s="80"/>
      <c r="AK388" s="80"/>
      <c r="AL388" s="80"/>
      <c r="AN388" s="80"/>
      <c r="AO388" s="80"/>
      <c r="AP388" s="80"/>
      <c r="AR388" s="80"/>
      <c r="AS388" s="80"/>
      <c r="AT388" s="80"/>
      <c r="AV388" s="80"/>
      <c r="AW388" s="80"/>
      <c r="AX388" s="80"/>
    </row>
    <row r="389" spans="4:50" s="6" customFormat="1" x14ac:dyDescent="0.2">
      <c r="D389" s="8"/>
      <c r="E389" s="8"/>
      <c r="F389" s="8"/>
      <c r="G389" s="8"/>
      <c r="H389" s="8"/>
      <c r="I389" s="8"/>
      <c r="J389" s="8"/>
      <c r="K389" s="8"/>
      <c r="L389" s="80"/>
      <c r="M389" s="80"/>
      <c r="N389" s="80"/>
      <c r="O389" s="8"/>
      <c r="P389" s="80"/>
      <c r="Q389" s="80"/>
      <c r="R389" s="80"/>
      <c r="S389" s="8"/>
      <c r="T389" s="100"/>
      <c r="U389" s="100"/>
      <c r="V389" s="100"/>
      <c r="X389" s="80"/>
      <c r="Y389" s="80"/>
      <c r="Z389" s="80"/>
      <c r="AA389" s="8"/>
      <c r="AB389" s="80"/>
      <c r="AC389" s="80"/>
      <c r="AD389" s="80"/>
      <c r="AF389" s="80"/>
      <c r="AG389" s="80"/>
      <c r="AH389" s="80"/>
      <c r="AI389" s="8"/>
      <c r="AJ389" s="80"/>
      <c r="AK389" s="80"/>
      <c r="AL389" s="80"/>
      <c r="AN389" s="80"/>
      <c r="AO389" s="80"/>
      <c r="AP389" s="80"/>
      <c r="AR389" s="80"/>
      <c r="AS389" s="80"/>
      <c r="AT389" s="80"/>
      <c r="AV389" s="80"/>
      <c r="AW389" s="80"/>
      <c r="AX389" s="80"/>
    </row>
    <row r="390" spans="4:50" s="6" customFormat="1" x14ac:dyDescent="0.2">
      <c r="D390" s="8"/>
      <c r="E390" s="8"/>
      <c r="F390" s="8"/>
      <c r="G390" s="8"/>
      <c r="H390" s="8"/>
      <c r="I390" s="8"/>
      <c r="J390" s="8"/>
      <c r="K390" s="8"/>
      <c r="L390" s="80"/>
      <c r="M390" s="80"/>
      <c r="N390" s="80"/>
      <c r="O390" s="8"/>
      <c r="P390" s="80"/>
      <c r="Q390" s="80"/>
      <c r="R390" s="80"/>
      <c r="S390" s="8"/>
      <c r="T390" s="100"/>
      <c r="U390" s="100"/>
      <c r="V390" s="100"/>
      <c r="X390" s="80"/>
      <c r="Y390" s="80"/>
      <c r="Z390" s="80"/>
      <c r="AA390" s="8"/>
      <c r="AB390" s="80"/>
      <c r="AC390" s="80"/>
      <c r="AD390" s="80"/>
      <c r="AF390" s="80"/>
      <c r="AG390" s="80"/>
      <c r="AH390" s="80"/>
      <c r="AI390" s="8"/>
      <c r="AJ390" s="80"/>
      <c r="AK390" s="80"/>
      <c r="AL390" s="80"/>
      <c r="AN390" s="80"/>
      <c r="AO390" s="80"/>
      <c r="AP390" s="80"/>
      <c r="AR390" s="80"/>
      <c r="AS390" s="80"/>
      <c r="AT390" s="80"/>
      <c r="AV390" s="80"/>
      <c r="AW390" s="80"/>
      <c r="AX390" s="80"/>
    </row>
    <row r="391" spans="4:50" s="6" customFormat="1" x14ac:dyDescent="0.2">
      <c r="D391" s="8"/>
      <c r="E391" s="8"/>
      <c r="F391" s="8"/>
      <c r="G391" s="8"/>
      <c r="H391" s="8"/>
      <c r="I391" s="8"/>
      <c r="J391" s="8"/>
      <c r="K391" s="8"/>
      <c r="L391" s="80"/>
      <c r="M391" s="80"/>
      <c r="N391" s="80"/>
      <c r="O391" s="8"/>
      <c r="P391" s="80"/>
      <c r="Q391" s="80"/>
      <c r="R391" s="80"/>
      <c r="S391" s="8"/>
      <c r="T391" s="100"/>
      <c r="U391" s="100"/>
      <c r="V391" s="100"/>
      <c r="X391" s="80"/>
      <c r="Y391" s="80"/>
      <c r="Z391" s="80"/>
      <c r="AA391" s="8"/>
      <c r="AB391" s="80"/>
      <c r="AC391" s="80"/>
      <c r="AD391" s="80"/>
      <c r="AF391" s="80"/>
      <c r="AG391" s="80"/>
      <c r="AH391" s="80"/>
      <c r="AI391" s="8"/>
      <c r="AJ391" s="80"/>
      <c r="AK391" s="80"/>
      <c r="AL391" s="80"/>
      <c r="AN391" s="80"/>
      <c r="AO391" s="80"/>
      <c r="AP391" s="80"/>
      <c r="AR391" s="80"/>
      <c r="AS391" s="80"/>
      <c r="AT391" s="80"/>
      <c r="AV391" s="80"/>
      <c r="AW391" s="80"/>
      <c r="AX391" s="80"/>
    </row>
    <row r="392" spans="4:50" s="6" customFormat="1" x14ac:dyDescent="0.2">
      <c r="D392" s="8"/>
      <c r="E392" s="8"/>
      <c r="F392" s="8"/>
      <c r="G392" s="8"/>
      <c r="H392" s="8"/>
      <c r="I392" s="8"/>
      <c r="J392" s="8"/>
      <c r="K392" s="8"/>
      <c r="L392" s="80"/>
      <c r="M392" s="80"/>
      <c r="N392" s="80"/>
      <c r="O392" s="8"/>
      <c r="P392" s="80"/>
      <c r="Q392" s="80"/>
      <c r="R392" s="80"/>
      <c r="S392" s="8"/>
      <c r="T392" s="100"/>
      <c r="U392" s="100"/>
      <c r="V392" s="100"/>
      <c r="X392" s="80"/>
      <c r="Y392" s="80"/>
      <c r="Z392" s="80"/>
      <c r="AA392" s="8"/>
      <c r="AB392" s="80"/>
      <c r="AC392" s="80"/>
      <c r="AD392" s="80"/>
      <c r="AF392" s="80"/>
      <c r="AG392" s="80"/>
      <c r="AH392" s="80"/>
      <c r="AI392" s="8"/>
      <c r="AJ392" s="80"/>
      <c r="AK392" s="80"/>
      <c r="AL392" s="80"/>
      <c r="AN392" s="80"/>
      <c r="AO392" s="80"/>
      <c r="AP392" s="80"/>
      <c r="AR392" s="80"/>
      <c r="AS392" s="80"/>
      <c r="AT392" s="80"/>
      <c r="AV392" s="80"/>
      <c r="AW392" s="80"/>
      <c r="AX392" s="80"/>
    </row>
    <row r="393" spans="4:50" s="6" customFormat="1" x14ac:dyDescent="0.2">
      <c r="D393" s="8"/>
      <c r="E393" s="8"/>
      <c r="F393" s="8"/>
      <c r="G393" s="8"/>
      <c r="H393" s="8"/>
      <c r="I393" s="8"/>
      <c r="J393" s="8"/>
      <c r="K393" s="8"/>
      <c r="L393" s="80"/>
      <c r="M393" s="80"/>
      <c r="N393" s="80"/>
      <c r="O393" s="8"/>
      <c r="P393" s="80"/>
      <c r="Q393" s="80"/>
      <c r="R393" s="80"/>
      <c r="S393" s="8"/>
      <c r="T393" s="100"/>
      <c r="U393" s="100"/>
      <c r="V393" s="100"/>
      <c r="X393" s="80"/>
      <c r="Y393" s="80"/>
      <c r="Z393" s="80"/>
      <c r="AA393" s="8"/>
      <c r="AB393" s="80"/>
      <c r="AC393" s="80"/>
      <c r="AD393" s="80"/>
      <c r="AF393" s="80"/>
      <c r="AG393" s="80"/>
      <c r="AH393" s="80"/>
      <c r="AI393" s="8"/>
      <c r="AJ393" s="80"/>
      <c r="AK393" s="80"/>
      <c r="AL393" s="80"/>
      <c r="AN393" s="80"/>
      <c r="AO393" s="80"/>
      <c r="AP393" s="80"/>
      <c r="AR393" s="80"/>
      <c r="AS393" s="80"/>
      <c r="AT393" s="80"/>
      <c r="AV393" s="80"/>
      <c r="AW393" s="80"/>
      <c r="AX393" s="80"/>
    </row>
    <row r="394" spans="4:50" s="6" customFormat="1" x14ac:dyDescent="0.2">
      <c r="D394" s="8"/>
      <c r="E394" s="8"/>
      <c r="F394" s="8"/>
      <c r="G394" s="8"/>
      <c r="H394" s="8"/>
      <c r="I394" s="8"/>
      <c r="J394" s="8"/>
      <c r="K394" s="8"/>
      <c r="L394" s="80"/>
      <c r="M394" s="80"/>
      <c r="N394" s="80"/>
      <c r="O394" s="8"/>
      <c r="P394" s="80"/>
      <c r="Q394" s="80"/>
      <c r="R394" s="80"/>
      <c r="S394" s="8"/>
      <c r="T394" s="100"/>
      <c r="U394" s="100"/>
      <c r="V394" s="100"/>
      <c r="X394" s="80"/>
      <c r="Y394" s="80"/>
      <c r="Z394" s="80"/>
      <c r="AA394" s="8"/>
      <c r="AB394" s="80"/>
      <c r="AC394" s="80"/>
      <c r="AD394" s="80"/>
      <c r="AF394" s="80"/>
      <c r="AG394" s="80"/>
      <c r="AH394" s="80"/>
      <c r="AI394" s="8"/>
      <c r="AJ394" s="80"/>
      <c r="AK394" s="80"/>
      <c r="AL394" s="80"/>
      <c r="AN394" s="80"/>
      <c r="AO394" s="80"/>
      <c r="AP394" s="80"/>
      <c r="AR394" s="80"/>
      <c r="AS394" s="80"/>
      <c r="AT394" s="80"/>
      <c r="AV394" s="80"/>
      <c r="AW394" s="80"/>
      <c r="AX394" s="80"/>
    </row>
    <row r="395" spans="4:50" s="6" customFormat="1" x14ac:dyDescent="0.2">
      <c r="D395" s="8"/>
      <c r="E395" s="8"/>
      <c r="F395" s="8"/>
      <c r="G395" s="8"/>
      <c r="H395" s="8"/>
      <c r="I395" s="8"/>
      <c r="J395" s="8"/>
      <c r="K395" s="8"/>
      <c r="L395" s="80"/>
      <c r="M395" s="80"/>
      <c r="N395" s="80"/>
      <c r="O395" s="8"/>
      <c r="P395" s="80"/>
      <c r="Q395" s="80"/>
      <c r="R395" s="80"/>
      <c r="S395" s="8"/>
      <c r="T395" s="100"/>
      <c r="U395" s="100"/>
      <c r="V395" s="100"/>
      <c r="X395" s="80"/>
      <c r="Y395" s="80"/>
      <c r="Z395" s="80"/>
      <c r="AA395" s="8"/>
      <c r="AB395" s="80"/>
      <c r="AC395" s="80"/>
      <c r="AD395" s="80"/>
      <c r="AF395" s="80"/>
      <c r="AG395" s="80"/>
      <c r="AH395" s="80"/>
      <c r="AI395" s="8"/>
      <c r="AJ395" s="80"/>
      <c r="AK395" s="80"/>
      <c r="AL395" s="80"/>
      <c r="AN395" s="80"/>
      <c r="AO395" s="80"/>
      <c r="AP395" s="80"/>
      <c r="AR395" s="80"/>
      <c r="AS395" s="80"/>
      <c r="AT395" s="80"/>
      <c r="AV395" s="80"/>
      <c r="AW395" s="80"/>
      <c r="AX395" s="80"/>
    </row>
    <row r="396" spans="4:50" s="6" customFormat="1" x14ac:dyDescent="0.2">
      <c r="D396" s="8"/>
      <c r="E396" s="8"/>
      <c r="F396" s="8"/>
      <c r="G396" s="8"/>
      <c r="H396" s="8"/>
      <c r="I396" s="8"/>
      <c r="J396" s="8"/>
      <c r="K396" s="8"/>
      <c r="L396" s="80"/>
      <c r="M396" s="80"/>
      <c r="N396" s="80"/>
      <c r="O396" s="8"/>
      <c r="P396" s="80"/>
      <c r="Q396" s="80"/>
      <c r="R396" s="80"/>
      <c r="S396" s="8"/>
      <c r="T396" s="100"/>
      <c r="U396" s="100"/>
      <c r="V396" s="100"/>
      <c r="X396" s="80"/>
      <c r="Y396" s="80"/>
      <c r="Z396" s="80"/>
      <c r="AA396" s="8"/>
      <c r="AB396" s="80"/>
      <c r="AC396" s="80"/>
      <c r="AD396" s="80"/>
      <c r="AF396" s="80"/>
      <c r="AG396" s="80"/>
      <c r="AH396" s="80"/>
      <c r="AI396" s="8"/>
      <c r="AJ396" s="80"/>
      <c r="AK396" s="80"/>
      <c r="AL396" s="80"/>
      <c r="AN396" s="80"/>
      <c r="AO396" s="80"/>
      <c r="AP396" s="80"/>
      <c r="AR396" s="80"/>
      <c r="AS396" s="80"/>
      <c r="AT396" s="80"/>
      <c r="AV396" s="80"/>
      <c r="AW396" s="80"/>
      <c r="AX396" s="80"/>
    </row>
    <row r="397" spans="4:50" s="6" customFormat="1" x14ac:dyDescent="0.2">
      <c r="D397" s="8"/>
      <c r="E397" s="8"/>
      <c r="F397" s="8"/>
      <c r="G397" s="8"/>
      <c r="H397" s="8"/>
      <c r="I397" s="8"/>
      <c r="J397" s="8"/>
      <c r="K397" s="8"/>
      <c r="L397" s="80"/>
      <c r="M397" s="80"/>
      <c r="N397" s="80"/>
      <c r="O397" s="8"/>
      <c r="P397" s="80"/>
      <c r="Q397" s="80"/>
      <c r="R397" s="80"/>
      <c r="S397" s="8"/>
      <c r="T397" s="100"/>
      <c r="U397" s="100"/>
      <c r="V397" s="100"/>
      <c r="X397" s="80"/>
      <c r="Y397" s="80"/>
      <c r="Z397" s="80"/>
      <c r="AA397" s="8"/>
      <c r="AB397" s="80"/>
      <c r="AC397" s="80"/>
      <c r="AD397" s="80"/>
      <c r="AF397" s="80"/>
      <c r="AG397" s="80"/>
      <c r="AH397" s="80"/>
      <c r="AI397" s="8"/>
      <c r="AJ397" s="80"/>
      <c r="AK397" s="80"/>
      <c r="AL397" s="80"/>
      <c r="AN397" s="80"/>
      <c r="AO397" s="80"/>
      <c r="AP397" s="80"/>
      <c r="AR397" s="80"/>
      <c r="AS397" s="80"/>
      <c r="AT397" s="80"/>
      <c r="AV397" s="80"/>
      <c r="AW397" s="80"/>
      <c r="AX397" s="80"/>
    </row>
    <row r="398" spans="4:50" s="6" customFormat="1" x14ac:dyDescent="0.2">
      <c r="D398" s="8"/>
      <c r="E398" s="8"/>
      <c r="F398" s="8"/>
      <c r="G398" s="8"/>
      <c r="H398" s="8"/>
      <c r="I398" s="8"/>
      <c r="J398" s="8"/>
      <c r="K398" s="8"/>
      <c r="L398" s="80"/>
      <c r="M398" s="80"/>
      <c r="N398" s="80"/>
      <c r="O398" s="8"/>
      <c r="P398" s="80"/>
      <c r="Q398" s="80"/>
      <c r="R398" s="80"/>
      <c r="S398" s="8"/>
      <c r="T398" s="100"/>
      <c r="U398" s="100"/>
      <c r="V398" s="100"/>
      <c r="X398" s="80"/>
      <c r="Y398" s="80"/>
      <c r="Z398" s="80"/>
      <c r="AA398" s="8"/>
      <c r="AB398" s="80"/>
      <c r="AC398" s="80"/>
      <c r="AD398" s="80"/>
      <c r="AF398" s="80"/>
      <c r="AG398" s="80"/>
      <c r="AH398" s="80"/>
      <c r="AI398" s="8"/>
      <c r="AJ398" s="80"/>
      <c r="AK398" s="80"/>
      <c r="AL398" s="80"/>
      <c r="AN398" s="80"/>
      <c r="AO398" s="80"/>
      <c r="AP398" s="80"/>
      <c r="AR398" s="80"/>
      <c r="AS398" s="80"/>
      <c r="AT398" s="80"/>
      <c r="AV398" s="80"/>
      <c r="AW398" s="80"/>
      <c r="AX398" s="80"/>
    </row>
    <row r="399" spans="4:50" s="6" customFormat="1" x14ac:dyDescent="0.2">
      <c r="D399" s="8"/>
      <c r="E399" s="8"/>
      <c r="F399" s="8"/>
      <c r="G399" s="8"/>
      <c r="H399" s="8"/>
      <c r="I399" s="8"/>
      <c r="J399" s="8"/>
      <c r="K399" s="8"/>
      <c r="L399" s="80"/>
      <c r="M399" s="80"/>
      <c r="N399" s="80"/>
      <c r="O399" s="8"/>
      <c r="P399" s="80"/>
      <c r="Q399" s="80"/>
      <c r="R399" s="80"/>
      <c r="S399" s="8"/>
      <c r="T399" s="100"/>
      <c r="U399" s="100"/>
      <c r="V399" s="100"/>
      <c r="X399" s="80"/>
      <c r="Y399" s="80"/>
      <c r="Z399" s="80"/>
      <c r="AA399" s="8"/>
      <c r="AB399" s="80"/>
      <c r="AC399" s="80"/>
      <c r="AD399" s="80"/>
      <c r="AF399" s="80"/>
      <c r="AG399" s="80"/>
      <c r="AH399" s="80"/>
      <c r="AI399" s="8"/>
      <c r="AJ399" s="80"/>
      <c r="AK399" s="80"/>
      <c r="AL399" s="80"/>
      <c r="AN399" s="80"/>
      <c r="AO399" s="80"/>
      <c r="AP399" s="80"/>
      <c r="AR399" s="80"/>
      <c r="AS399" s="80"/>
      <c r="AT399" s="80"/>
      <c r="AV399" s="80"/>
      <c r="AW399" s="80"/>
      <c r="AX399" s="80"/>
    </row>
    <row r="400" spans="4:50" s="6" customFormat="1" x14ac:dyDescent="0.2">
      <c r="D400" s="8"/>
      <c r="E400" s="8"/>
      <c r="F400" s="8"/>
      <c r="G400" s="8"/>
      <c r="H400" s="8"/>
      <c r="I400" s="8"/>
      <c r="J400" s="8"/>
      <c r="K400" s="8"/>
      <c r="L400" s="80"/>
      <c r="M400" s="80"/>
      <c r="N400" s="80"/>
      <c r="O400" s="8"/>
      <c r="P400" s="80"/>
      <c r="Q400" s="80"/>
      <c r="R400" s="80"/>
      <c r="S400" s="8"/>
      <c r="T400" s="100"/>
      <c r="U400" s="100"/>
      <c r="V400" s="100"/>
      <c r="X400" s="80"/>
      <c r="Y400" s="80"/>
      <c r="Z400" s="80"/>
      <c r="AA400" s="8"/>
      <c r="AB400" s="80"/>
      <c r="AC400" s="80"/>
      <c r="AD400" s="80"/>
      <c r="AF400" s="80"/>
      <c r="AG400" s="80"/>
      <c r="AH400" s="80"/>
      <c r="AI400" s="8"/>
      <c r="AJ400" s="80"/>
      <c r="AK400" s="80"/>
      <c r="AL400" s="80"/>
      <c r="AN400" s="80"/>
      <c r="AO400" s="80"/>
      <c r="AP400" s="80"/>
      <c r="AR400" s="80"/>
      <c r="AS400" s="80"/>
      <c r="AT400" s="80"/>
      <c r="AV400" s="80"/>
      <c r="AW400" s="80"/>
      <c r="AX400" s="80"/>
    </row>
    <row r="401" spans="4:50" s="6" customFormat="1" x14ac:dyDescent="0.2">
      <c r="D401" s="8"/>
      <c r="E401" s="8"/>
      <c r="F401" s="8"/>
      <c r="G401" s="8"/>
      <c r="H401" s="8"/>
      <c r="I401" s="8"/>
      <c r="J401" s="8"/>
      <c r="K401" s="8"/>
      <c r="L401" s="80"/>
      <c r="M401" s="80"/>
      <c r="N401" s="80"/>
      <c r="O401" s="8"/>
      <c r="P401" s="80"/>
      <c r="Q401" s="80"/>
      <c r="R401" s="80"/>
      <c r="S401" s="8"/>
      <c r="T401" s="100"/>
      <c r="U401" s="100"/>
      <c r="V401" s="100"/>
      <c r="X401" s="80"/>
      <c r="Y401" s="80"/>
      <c r="Z401" s="80"/>
      <c r="AA401" s="8"/>
      <c r="AB401" s="80"/>
      <c r="AC401" s="80"/>
      <c r="AD401" s="80"/>
      <c r="AF401" s="80"/>
      <c r="AG401" s="80"/>
      <c r="AH401" s="80"/>
      <c r="AI401" s="8"/>
      <c r="AJ401" s="80"/>
      <c r="AK401" s="80"/>
      <c r="AL401" s="80"/>
      <c r="AN401" s="80"/>
      <c r="AO401" s="80"/>
      <c r="AP401" s="80"/>
      <c r="AR401" s="80"/>
      <c r="AS401" s="80"/>
      <c r="AT401" s="80"/>
      <c r="AV401" s="80"/>
      <c r="AW401" s="80"/>
      <c r="AX401" s="80"/>
    </row>
    <row r="402" spans="4:50" s="6" customFormat="1" x14ac:dyDescent="0.2">
      <c r="D402" s="8"/>
      <c r="E402" s="8"/>
      <c r="F402" s="8"/>
      <c r="G402" s="8"/>
      <c r="H402" s="8"/>
      <c r="I402" s="8"/>
      <c r="J402" s="8"/>
      <c r="K402" s="8"/>
      <c r="L402" s="80"/>
      <c r="M402" s="80"/>
      <c r="N402" s="80"/>
      <c r="O402" s="8"/>
      <c r="P402" s="80"/>
      <c r="Q402" s="80"/>
      <c r="R402" s="80"/>
      <c r="S402" s="8"/>
      <c r="T402" s="100"/>
      <c r="U402" s="100"/>
      <c r="V402" s="100"/>
      <c r="X402" s="80"/>
      <c r="Y402" s="80"/>
      <c r="Z402" s="80"/>
      <c r="AA402" s="8"/>
      <c r="AB402" s="80"/>
      <c r="AC402" s="80"/>
      <c r="AD402" s="80"/>
      <c r="AF402" s="80"/>
      <c r="AG402" s="80"/>
      <c r="AH402" s="80"/>
      <c r="AI402" s="8"/>
      <c r="AJ402" s="80"/>
      <c r="AK402" s="80"/>
      <c r="AL402" s="80"/>
      <c r="AN402" s="80"/>
      <c r="AO402" s="80"/>
      <c r="AP402" s="80"/>
      <c r="AR402" s="80"/>
      <c r="AS402" s="80"/>
      <c r="AT402" s="80"/>
      <c r="AV402" s="80"/>
      <c r="AW402" s="80"/>
      <c r="AX402" s="80"/>
    </row>
    <row r="403" spans="4:50" s="6" customFormat="1" x14ac:dyDescent="0.2">
      <c r="D403" s="8"/>
      <c r="E403" s="8"/>
      <c r="F403" s="8"/>
      <c r="G403" s="8"/>
      <c r="H403" s="8"/>
      <c r="I403" s="8"/>
      <c r="J403" s="8"/>
      <c r="K403" s="8"/>
      <c r="L403" s="80"/>
      <c r="M403" s="80"/>
      <c r="N403" s="80"/>
      <c r="O403" s="8"/>
      <c r="P403" s="80"/>
      <c r="Q403" s="80"/>
      <c r="R403" s="80"/>
      <c r="S403" s="8"/>
      <c r="T403" s="100"/>
      <c r="U403" s="100"/>
      <c r="V403" s="100"/>
      <c r="X403" s="80"/>
      <c r="Y403" s="80"/>
      <c r="Z403" s="80"/>
      <c r="AA403" s="8"/>
      <c r="AB403" s="80"/>
      <c r="AC403" s="80"/>
      <c r="AD403" s="80"/>
      <c r="AF403" s="80"/>
      <c r="AG403" s="80"/>
      <c r="AH403" s="80"/>
      <c r="AI403" s="8"/>
      <c r="AJ403" s="80"/>
      <c r="AK403" s="80"/>
      <c r="AL403" s="80"/>
      <c r="AN403" s="80"/>
      <c r="AO403" s="80"/>
      <c r="AP403" s="80"/>
      <c r="AR403" s="80"/>
      <c r="AS403" s="80"/>
      <c r="AT403" s="80"/>
      <c r="AV403" s="80"/>
      <c r="AW403" s="80"/>
      <c r="AX403" s="80"/>
    </row>
    <row r="404" spans="4:50" s="6" customFormat="1" x14ac:dyDescent="0.2">
      <c r="D404" s="8"/>
      <c r="E404" s="8"/>
      <c r="F404" s="8"/>
      <c r="G404" s="8"/>
      <c r="H404" s="8"/>
      <c r="I404" s="8"/>
      <c r="J404" s="8"/>
      <c r="K404" s="8"/>
      <c r="L404" s="80"/>
      <c r="M404" s="80"/>
      <c r="N404" s="80"/>
      <c r="O404" s="8"/>
      <c r="P404" s="80"/>
      <c r="Q404" s="80"/>
      <c r="R404" s="80"/>
      <c r="S404" s="8"/>
      <c r="T404" s="100"/>
      <c r="U404" s="100"/>
      <c r="V404" s="100"/>
      <c r="X404" s="80"/>
      <c r="Y404" s="80"/>
      <c r="Z404" s="80"/>
      <c r="AA404" s="8"/>
      <c r="AB404" s="80"/>
      <c r="AC404" s="80"/>
      <c r="AD404" s="80"/>
      <c r="AF404" s="80"/>
      <c r="AG404" s="80"/>
      <c r="AH404" s="80"/>
      <c r="AI404" s="8"/>
      <c r="AJ404" s="80"/>
      <c r="AK404" s="80"/>
      <c r="AL404" s="80"/>
      <c r="AN404" s="80"/>
      <c r="AO404" s="80"/>
      <c r="AP404" s="80"/>
      <c r="AR404" s="80"/>
      <c r="AS404" s="80"/>
      <c r="AT404" s="80"/>
      <c r="AV404" s="80"/>
      <c r="AW404" s="80"/>
      <c r="AX404" s="80"/>
    </row>
    <row r="405" spans="4:50" s="6" customFormat="1" x14ac:dyDescent="0.2">
      <c r="D405" s="8"/>
      <c r="E405" s="8"/>
      <c r="F405" s="8"/>
      <c r="G405" s="8"/>
      <c r="H405" s="8"/>
      <c r="I405" s="8"/>
      <c r="J405" s="8"/>
      <c r="K405" s="8"/>
      <c r="L405" s="80"/>
      <c r="M405" s="80"/>
      <c r="N405" s="80"/>
      <c r="O405" s="8"/>
      <c r="P405" s="80"/>
      <c r="Q405" s="80"/>
      <c r="R405" s="80"/>
      <c r="S405" s="8"/>
      <c r="T405" s="100"/>
      <c r="U405" s="100"/>
      <c r="V405" s="100"/>
      <c r="X405" s="80"/>
      <c r="Y405" s="80"/>
      <c r="Z405" s="80"/>
      <c r="AA405" s="8"/>
      <c r="AB405" s="80"/>
      <c r="AC405" s="80"/>
      <c r="AD405" s="80"/>
      <c r="AF405" s="80"/>
      <c r="AG405" s="80"/>
      <c r="AH405" s="80"/>
      <c r="AI405" s="8"/>
      <c r="AJ405" s="80"/>
      <c r="AK405" s="80"/>
      <c r="AL405" s="80"/>
      <c r="AN405" s="80"/>
      <c r="AO405" s="80"/>
      <c r="AP405" s="80"/>
      <c r="AR405" s="80"/>
      <c r="AS405" s="80"/>
      <c r="AT405" s="80"/>
      <c r="AV405" s="80"/>
      <c r="AW405" s="80"/>
      <c r="AX405" s="80"/>
    </row>
    <row r="406" spans="4:50" s="6" customFormat="1" x14ac:dyDescent="0.2">
      <c r="D406" s="8"/>
      <c r="E406" s="8"/>
      <c r="F406" s="8"/>
      <c r="G406" s="8"/>
      <c r="H406" s="8"/>
      <c r="I406" s="8"/>
      <c r="J406" s="8"/>
      <c r="K406" s="8"/>
      <c r="L406" s="80"/>
      <c r="M406" s="80"/>
      <c r="N406" s="80"/>
      <c r="O406" s="8"/>
      <c r="P406" s="80"/>
      <c r="Q406" s="80"/>
      <c r="R406" s="80"/>
      <c r="S406" s="8"/>
      <c r="T406" s="100"/>
      <c r="U406" s="100"/>
      <c r="V406" s="100"/>
      <c r="X406" s="80"/>
      <c r="Y406" s="80"/>
      <c r="Z406" s="80"/>
      <c r="AA406" s="8"/>
      <c r="AB406" s="80"/>
      <c r="AC406" s="80"/>
      <c r="AD406" s="80"/>
      <c r="AF406" s="80"/>
      <c r="AG406" s="80"/>
      <c r="AH406" s="80"/>
      <c r="AI406" s="8"/>
      <c r="AJ406" s="80"/>
      <c r="AK406" s="80"/>
      <c r="AL406" s="80"/>
      <c r="AN406" s="80"/>
      <c r="AO406" s="80"/>
      <c r="AP406" s="80"/>
      <c r="AR406" s="80"/>
      <c r="AS406" s="80"/>
      <c r="AT406" s="80"/>
      <c r="AV406" s="80"/>
      <c r="AW406" s="80"/>
      <c r="AX406" s="80"/>
    </row>
    <row r="407" spans="4:50" s="6" customFormat="1" x14ac:dyDescent="0.2">
      <c r="D407" s="8"/>
      <c r="E407" s="8"/>
      <c r="F407" s="8"/>
      <c r="G407" s="8"/>
      <c r="H407" s="8"/>
      <c r="I407" s="8"/>
      <c r="J407" s="8"/>
      <c r="K407" s="8"/>
      <c r="L407" s="80"/>
      <c r="M407" s="80"/>
      <c r="N407" s="80"/>
      <c r="O407" s="8"/>
      <c r="P407" s="80"/>
      <c r="Q407" s="80"/>
      <c r="R407" s="80"/>
      <c r="S407" s="8"/>
      <c r="T407" s="100"/>
      <c r="U407" s="100"/>
      <c r="V407" s="100"/>
      <c r="X407" s="80"/>
      <c r="Y407" s="80"/>
      <c r="Z407" s="80"/>
      <c r="AA407" s="8"/>
      <c r="AB407" s="80"/>
      <c r="AC407" s="80"/>
      <c r="AD407" s="80"/>
      <c r="AF407" s="80"/>
      <c r="AG407" s="80"/>
      <c r="AH407" s="80"/>
      <c r="AI407" s="8"/>
      <c r="AJ407" s="80"/>
      <c r="AK407" s="80"/>
      <c r="AL407" s="80"/>
      <c r="AN407" s="80"/>
      <c r="AO407" s="80"/>
      <c r="AP407" s="80"/>
      <c r="AR407" s="80"/>
      <c r="AS407" s="80"/>
      <c r="AT407" s="80"/>
      <c r="AV407" s="80"/>
      <c r="AW407" s="80"/>
      <c r="AX407" s="80"/>
    </row>
    <row r="408" spans="4:50" s="6" customFormat="1" x14ac:dyDescent="0.2">
      <c r="D408" s="8"/>
      <c r="E408" s="8"/>
      <c r="F408" s="8"/>
      <c r="G408" s="8"/>
      <c r="H408" s="8"/>
      <c r="I408" s="8"/>
      <c r="J408" s="8"/>
      <c r="K408" s="8"/>
      <c r="L408" s="80"/>
      <c r="M408" s="80"/>
      <c r="N408" s="80"/>
      <c r="O408" s="8"/>
      <c r="P408" s="80"/>
      <c r="Q408" s="80"/>
      <c r="R408" s="80"/>
      <c r="S408" s="8"/>
      <c r="T408" s="100"/>
      <c r="U408" s="100"/>
      <c r="V408" s="100"/>
      <c r="X408" s="80"/>
      <c r="Y408" s="80"/>
      <c r="Z408" s="80"/>
      <c r="AA408" s="8"/>
      <c r="AB408" s="80"/>
      <c r="AC408" s="80"/>
      <c r="AD408" s="80"/>
      <c r="AF408" s="80"/>
      <c r="AG408" s="80"/>
      <c r="AH408" s="80"/>
      <c r="AI408" s="8"/>
      <c r="AJ408" s="80"/>
      <c r="AK408" s="80"/>
      <c r="AL408" s="80"/>
      <c r="AN408" s="80"/>
      <c r="AO408" s="80"/>
      <c r="AP408" s="80"/>
      <c r="AR408" s="80"/>
      <c r="AS408" s="80"/>
      <c r="AT408" s="80"/>
      <c r="AV408" s="80"/>
      <c r="AW408" s="80"/>
      <c r="AX408" s="80"/>
    </row>
    <row r="409" spans="4:50" s="6" customFormat="1" x14ac:dyDescent="0.2">
      <c r="D409" s="8"/>
      <c r="E409" s="8"/>
      <c r="F409" s="8"/>
      <c r="G409" s="8"/>
      <c r="H409" s="8"/>
      <c r="I409" s="8"/>
      <c r="J409" s="8"/>
      <c r="K409" s="8"/>
      <c r="L409" s="80"/>
      <c r="M409" s="80"/>
      <c r="N409" s="80"/>
      <c r="O409" s="8"/>
      <c r="P409" s="80"/>
      <c r="Q409" s="80"/>
      <c r="R409" s="80"/>
      <c r="S409" s="8"/>
      <c r="T409" s="100"/>
      <c r="U409" s="100"/>
      <c r="V409" s="100"/>
      <c r="X409" s="80"/>
      <c r="Y409" s="80"/>
      <c r="Z409" s="80"/>
      <c r="AA409" s="8"/>
      <c r="AB409" s="80"/>
      <c r="AC409" s="80"/>
      <c r="AD409" s="80"/>
      <c r="AF409" s="80"/>
      <c r="AG409" s="80"/>
      <c r="AH409" s="80"/>
      <c r="AI409" s="8"/>
      <c r="AJ409" s="80"/>
      <c r="AK409" s="80"/>
      <c r="AL409" s="80"/>
      <c r="AN409" s="80"/>
      <c r="AO409" s="80"/>
      <c r="AP409" s="80"/>
      <c r="AR409" s="80"/>
      <c r="AS409" s="80"/>
      <c r="AT409" s="80"/>
      <c r="AV409" s="80"/>
      <c r="AW409" s="80"/>
      <c r="AX409" s="80"/>
    </row>
    <row r="410" spans="4:50" s="6" customFormat="1" x14ac:dyDescent="0.2">
      <c r="D410" s="8"/>
      <c r="E410" s="8"/>
      <c r="F410" s="8"/>
      <c r="G410" s="8"/>
      <c r="H410" s="8"/>
      <c r="I410" s="8"/>
      <c r="J410" s="8"/>
      <c r="K410" s="8"/>
      <c r="L410" s="80"/>
      <c r="M410" s="80"/>
      <c r="N410" s="80"/>
      <c r="O410" s="8"/>
      <c r="P410" s="80"/>
      <c r="Q410" s="80"/>
      <c r="R410" s="80"/>
      <c r="S410" s="8"/>
      <c r="T410" s="100"/>
      <c r="U410" s="100"/>
      <c r="V410" s="100"/>
      <c r="X410" s="80"/>
      <c r="Y410" s="80"/>
      <c r="Z410" s="80"/>
      <c r="AA410" s="8"/>
      <c r="AB410" s="80"/>
      <c r="AC410" s="80"/>
      <c r="AD410" s="80"/>
      <c r="AF410" s="80"/>
      <c r="AG410" s="80"/>
      <c r="AH410" s="80"/>
      <c r="AI410" s="8"/>
      <c r="AJ410" s="80"/>
      <c r="AK410" s="80"/>
      <c r="AL410" s="80"/>
      <c r="AN410" s="80"/>
      <c r="AO410" s="80"/>
      <c r="AP410" s="80"/>
      <c r="AR410" s="80"/>
      <c r="AS410" s="80"/>
      <c r="AT410" s="80"/>
      <c r="AV410" s="80"/>
      <c r="AW410" s="80"/>
      <c r="AX410" s="80"/>
    </row>
    <row r="411" spans="4:50" s="6" customFormat="1" x14ac:dyDescent="0.2">
      <c r="D411" s="8"/>
      <c r="E411" s="8"/>
      <c r="F411" s="8"/>
      <c r="G411" s="8"/>
      <c r="H411" s="8"/>
      <c r="I411" s="8"/>
      <c r="J411" s="8"/>
      <c r="K411" s="8"/>
      <c r="L411" s="80"/>
      <c r="M411" s="80"/>
      <c r="N411" s="80"/>
      <c r="O411" s="8"/>
      <c r="P411" s="80"/>
      <c r="Q411" s="80"/>
      <c r="R411" s="80"/>
      <c r="S411" s="8"/>
      <c r="T411" s="100"/>
      <c r="U411" s="100"/>
      <c r="V411" s="100"/>
      <c r="X411" s="80"/>
      <c r="Y411" s="80"/>
      <c r="Z411" s="80"/>
      <c r="AA411" s="8"/>
      <c r="AB411" s="80"/>
      <c r="AC411" s="80"/>
      <c r="AD411" s="80"/>
      <c r="AF411" s="80"/>
      <c r="AG411" s="80"/>
      <c r="AH411" s="80"/>
      <c r="AI411" s="8"/>
      <c r="AJ411" s="80"/>
      <c r="AK411" s="80"/>
      <c r="AL411" s="80"/>
      <c r="AN411" s="80"/>
      <c r="AO411" s="80"/>
      <c r="AP411" s="80"/>
      <c r="AR411" s="80"/>
      <c r="AS411" s="80"/>
      <c r="AT411" s="80"/>
      <c r="AV411" s="80"/>
      <c r="AW411" s="80"/>
      <c r="AX411" s="80"/>
    </row>
    <row r="412" spans="4:50" s="6" customFormat="1" x14ac:dyDescent="0.2">
      <c r="D412" s="8"/>
      <c r="E412" s="8"/>
      <c r="F412" s="8"/>
      <c r="G412" s="8"/>
      <c r="H412" s="8"/>
      <c r="I412" s="8"/>
      <c r="J412" s="8"/>
      <c r="K412" s="8"/>
      <c r="L412" s="80"/>
      <c r="M412" s="80"/>
      <c r="N412" s="80"/>
      <c r="O412" s="8"/>
      <c r="P412" s="80"/>
      <c r="Q412" s="80"/>
      <c r="R412" s="80"/>
      <c r="S412" s="8"/>
      <c r="T412" s="100"/>
      <c r="U412" s="100"/>
      <c r="V412" s="100"/>
      <c r="X412" s="80"/>
      <c r="Y412" s="80"/>
      <c r="Z412" s="80"/>
      <c r="AA412" s="8"/>
      <c r="AB412" s="80"/>
      <c r="AC412" s="80"/>
      <c r="AD412" s="80"/>
      <c r="AF412" s="80"/>
      <c r="AG412" s="80"/>
      <c r="AH412" s="80"/>
      <c r="AI412" s="8"/>
      <c r="AJ412" s="80"/>
      <c r="AK412" s="80"/>
      <c r="AL412" s="80"/>
      <c r="AN412" s="80"/>
      <c r="AO412" s="80"/>
      <c r="AP412" s="80"/>
      <c r="AR412" s="80"/>
      <c r="AS412" s="80"/>
      <c r="AT412" s="80"/>
      <c r="AV412" s="80"/>
      <c r="AW412" s="80"/>
      <c r="AX412" s="80"/>
    </row>
    <row r="413" spans="4:50" s="6" customFormat="1" x14ac:dyDescent="0.2">
      <c r="D413" s="8"/>
      <c r="E413" s="8"/>
      <c r="F413" s="8"/>
      <c r="G413" s="8"/>
      <c r="H413" s="8"/>
      <c r="I413" s="8"/>
      <c r="J413" s="8"/>
      <c r="K413" s="8"/>
      <c r="L413" s="80"/>
      <c r="M413" s="80"/>
      <c r="N413" s="80"/>
      <c r="O413" s="8"/>
      <c r="P413" s="80"/>
      <c r="Q413" s="80"/>
      <c r="R413" s="80"/>
      <c r="S413" s="8"/>
      <c r="T413" s="100"/>
      <c r="U413" s="100"/>
      <c r="V413" s="100"/>
      <c r="X413" s="80"/>
      <c r="Y413" s="80"/>
      <c r="Z413" s="80"/>
      <c r="AA413" s="8"/>
      <c r="AB413" s="80"/>
      <c r="AC413" s="80"/>
      <c r="AD413" s="80"/>
      <c r="AF413" s="80"/>
      <c r="AG413" s="80"/>
      <c r="AH413" s="80"/>
      <c r="AI413" s="8"/>
      <c r="AJ413" s="80"/>
      <c r="AK413" s="80"/>
      <c r="AL413" s="80"/>
      <c r="AN413" s="80"/>
      <c r="AO413" s="80"/>
      <c r="AP413" s="80"/>
      <c r="AR413" s="80"/>
      <c r="AS413" s="80"/>
      <c r="AT413" s="80"/>
      <c r="AV413" s="80"/>
      <c r="AW413" s="80"/>
      <c r="AX413" s="80"/>
    </row>
    <row r="414" spans="4:50" s="6" customFormat="1" x14ac:dyDescent="0.2">
      <c r="D414" s="8"/>
      <c r="E414" s="8"/>
      <c r="F414" s="8"/>
      <c r="G414" s="8"/>
      <c r="H414" s="8"/>
      <c r="I414" s="8"/>
      <c r="J414" s="8"/>
      <c r="K414" s="8"/>
      <c r="L414" s="80"/>
      <c r="M414" s="80"/>
      <c r="N414" s="80"/>
      <c r="O414" s="8"/>
      <c r="P414" s="80"/>
      <c r="Q414" s="80"/>
      <c r="R414" s="80"/>
      <c r="S414" s="8"/>
      <c r="T414" s="100"/>
      <c r="U414" s="100"/>
      <c r="V414" s="100"/>
      <c r="X414" s="80"/>
      <c r="Y414" s="80"/>
      <c r="Z414" s="80"/>
      <c r="AA414" s="8"/>
      <c r="AB414" s="80"/>
      <c r="AC414" s="80"/>
      <c r="AD414" s="80"/>
      <c r="AF414" s="80"/>
      <c r="AG414" s="80"/>
      <c r="AH414" s="80"/>
      <c r="AI414" s="8"/>
      <c r="AJ414" s="80"/>
      <c r="AK414" s="80"/>
      <c r="AL414" s="80"/>
      <c r="AN414" s="80"/>
      <c r="AO414" s="80"/>
      <c r="AP414" s="80"/>
      <c r="AR414" s="80"/>
      <c r="AS414" s="80"/>
      <c r="AT414" s="80"/>
      <c r="AV414" s="80"/>
      <c r="AW414" s="80"/>
      <c r="AX414" s="80"/>
    </row>
    <row r="415" spans="4:50" s="6" customFormat="1" x14ac:dyDescent="0.2">
      <c r="D415" s="8"/>
      <c r="E415" s="8"/>
      <c r="F415" s="8"/>
      <c r="G415" s="8"/>
      <c r="H415" s="8"/>
      <c r="I415" s="8"/>
      <c r="J415" s="8"/>
      <c r="K415" s="8"/>
      <c r="L415" s="80"/>
      <c r="M415" s="80"/>
      <c r="N415" s="80"/>
      <c r="O415" s="8"/>
      <c r="P415" s="80"/>
      <c r="Q415" s="80"/>
      <c r="R415" s="80"/>
      <c r="S415" s="8"/>
      <c r="T415" s="100"/>
      <c r="U415" s="100"/>
      <c r="V415" s="100"/>
      <c r="X415" s="80"/>
      <c r="Y415" s="80"/>
      <c r="Z415" s="80"/>
      <c r="AA415" s="8"/>
      <c r="AB415" s="80"/>
      <c r="AC415" s="80"/>
      <c r="AD415" s="80"/>
      <c r="AF415" s="80"/>
      <c r="AG415" s="80"/>
      <c r="AH415" s="80"/>
      <c r="AI415" s="8"/>
      <c r="AJ415" s="80"/>
      <c r="AK415" s="80"/>
      <c r="AL415" s="80"/>
      <c r="AN415" s="80"/>
      <c r="AO415" s="80"/>
      <c r="AP415" s="80"/>
      <c r="AR415" s="80"/>
      <c r="AS415" s="80"/>
      <c r="AT415" s="80"/>
      <c r="AV415" s="80"/>
      <c r="AW415" s="80"/>
      <c r="AX415" s="80"/>
    </row>
    <row r="416" spans="4:50" s="6" customFormat="1" x14ac:dyDescent="0.2">
      <c r="D416" s="8"/>
      <c r="E416" s="8"/>
      <c r="F416" s="8"/>
      <c r="G416" s="8"/>
      <c r="H416" s="8"/>
      <c r="I416" s="8"/>
      <c r="J416" s="8"/>
      <c r="K416" s="8"/>
      <c r="L416" s="80"/>
      <c r="M416" s="80"/>
      <c r="N416" s="80"/>
      <c r="O416" s="8"/>
      <c r="P416" s="80"/>
      <c r="Q416" s="80"/>
      <c r="R416" s="80"/>
      <c r="S416" s="8"/>
      <c r="T416" s="100"/>
      <c r="U416" s="100"/>
      <c r="V416" s="100"/>
      <c r="X416" s="80"/>
      <c r="Y416" s="80"/>
      <c r="Z416" s="80"/>
      <c r="AA416" s="8"/>
      <c r="AB416" s="80"/>
      <c r="AC416" s="80"/>
      <c r="AD416" s="80"/>
      <c r="AF416" s="80"/>
      <c r="AG416" s="80"/>
      <c r="AH416" s="80"/>
      <c r="AI416" s="8"/>
      <c r="AJ416" s="80"/>
      <c r="AK416" s="80"/>
      <c r="AL416" s="80"/>
      <c r="AN416" s="80"/>
      <c r="AO416" s="80"/>
      <c r="AP416" s="80"/>
      <c r="AR416" s="80"/>
      <c r="AS416" s="80"/>
      <c r="AT416" s="80"/>
      <c r="AV416" s="80"/>
      <c r="AW416" s="80"/>
      <c r="AX416" s="80"/>
    </row>
    <row r="417" spans="4:50" s="6" customFormat="1" x14ac:dyDescent="0.2">
      <c r="D417" s="8"/>
      <c r="E417" s="8"/>
      <c r="F417" s="8"/>
      <c r="G417" s="8"/>
      <c r="H417" s="8"/>
      <c r="I417" s="8"/>
      <c r="J417" s="8"/>
      <c r="K417" s="8"/>
      <c r="L417" s="80"/>
      <c r="M417" s="80"/>
      <c r="N417" s="80"/>
      <c r="O417" s="8"/>
      <c r="P417" s="80"/>
      <c r="Q417" s="80"/>
      <c r="R417" s="80"/>
      <c r="S417" s="8"/>
      <c r="T417" s="100"/>
      <c r="U417" s="100"/>
      <c r="V417" s="100"/>
      <c r="X417" s="80"/>
      <c r="Y417" s="80"/>
      <c r="Z417" s="80"/>
      <c r="AA417" s="8"/>
      <c r="AB417" s="80"/>
      <c r="AC417" s="80"/>
      <c r="AD417" s="80"/>
      <c r="AF417" s="80"/>
      <c r="AG417" s="80"/>
      <c r="AH417" s="80"/>
      <c r="AI417" s="8"/>
      <c r="AJ417" s="80"/>
      <c r="AK417" s="80"/>
      <c r="AL417" s="80"/>
      <c r="AN417" s="80"/>
      <c r="AO417" s="80"/>
      <c r="AP417" s="80"/>
      <c r="AR417" s="80"/>
      <c r="AS417" s="80"/>
      <c r="AT417" s="80"/>
      <c r="AV417" s="80"/>
      <c r="AW417" s="80"/>
      <c r="AX417" s="80"/>
    </row>
    <row r="418" spans="4:50" s="6" customFormat="1" x14ac:dyDescent="0.2">
      <c r="D418" s="8"/>
      <c r="E418" s="8"/>
      <c r="F418" s="8"/>
      <c r="G418" s="8"/>
      <c r="H418" s="8"/>
      <c r="I418" s="8"/>
      <c r="J418" s="8"/>
      <c r="K418" s="8"/>
      <c r="L418" s="80"/>
      <c r="M418" s="80"/>
      <c r="N418" s="80"/>
      <c r="O418" s="8"/>
      <c r="P418" s="80"/>
      <c r="Q418" s="80"/>
      <c r="R418" s="80"/>
      <c r="S418" s="8"/>
      <c r="T418" s="100"/>
      <c r="U418" s="100"/>
      <c r="V418" s="100"/>
      <c r="X418" s="80"/>
      <c r="Y418" s="80"/>
      <c r="Z418" s="80"/>
      <c r="AA418" s="8"/>
      <c r="AB418" s="80"/>
      <c r="AC418" s="80"/>
      <c r="AD418" s="80"/>
      <c r="AF418" s="80"/>
      <c r="AG418" s="80"/>
      <c r="AH418" s="80"/>
      <c r="AI418" s="8"/>
      <c r="AJ418" s="80"/>
      <c r="AK418" s="80"/>
      <c r="AL418" s="80"/>
      <c r="AN418" s="80"/>
      <c r="AO418" s="80"/>
      <c r="AP418" s="80"/>
      <c r="AR418" s="80"/>
      <c r="AS418" s="80"/>
      <c r="AT418" s="80"/>
      <c r="AV418" s="80"/>
      <c r="AW418" s="80"/>
      <c r="AX418" s="80"/>
    </row>
    <row r="419" spans="4:50" s="6" customFormat="1" x14ac:dyDescent="0.2">
      <c r="D419" s="8"/>
      <c r="E419" s="8"/>
      <c r="F419" s="8"/>
      <c r="G419" s="8"/>
      <c r="H419" s="8"/>
      <c r="I419" s="8"/>
      <c r="J419" s="8"/>
      <c r="K419" s="8"/>
      <c r="L419" s="80"/>
      <c r="M419" s="80"/>
      <c r="N419" s="80"/>
      <c r="O419" s="8"/>
      <c r="P419" s="80"/>
      <c r="Q419" s="80"/>
      <c r="R419" s="80"/>
      <c r="S419" s="8"/>
      <c r="T419" s="100"/>
      <c r="U419" s="100"/>
      <c r="V419" s="100"/>
      <c r="X419" s="80"/>
      <c r="Y419" s="80"/>
      <c r="Z419" s="80"/>
      <c r="AA419" s="8"/>
      <c r="AB419" s="80"/>
      <c r="AC419" s="80"/>
      <c r="AD419" s="80"/>
      <c r="AF419" s="80"/>
      <c r="AG419" s="80"/>
      <c r="AH419" s="80"/>
      <c r="AI419" s="8"/>
      <c r="AJ419" s="80"/>
      <c r="AK419" s="80"/>
      <c r="AL419" s="80"/>
      <c r="AN419" s="80"/>
      <c r="AO419" s="80"/>
      <c r="AP419" s="80"/>
      <c r="AR419" s="80"/>
      <c r="AS419" s="80"/>
      <c r="AT419" s="80"/>
      <c r="AV419" s="80"/>
      <c r="AW419" s="80"/>
      <c r="AX419" s="80"/>
    </row>
    <row r="420" spans="4:50" s="6" customFormat="1" x14ac:dyDescent="0.2">
      <c r="D420" s="8"/>
      <c r="E420" s="8"/>
      <c r="F420" s="8"/>
      <c r="G420" s="8"/>
      <c r="H420" s="8"/>
      <c r="I420" s="8"/>
      <c r="J420" s="8"/>
      <c r="K420" s="8"/>
      <c r="L420" s="80"/>
      <c r="M420" s="80"/>
      <c r="N420" s="80"/>
      <c r="O420" s="8"/>
      <c r="P420" s="80"/>
      <c r="Q420" s="80"/>
      <c r="R420" s="80"/>
      <c r="S420" s="8"/>
      <c r="T420" s="100"/>
      <c r="U420" s="100"/>
      <c r="V420" s="100"/>
      <c r="X420" s="80"/>
      <c r="Y420" s="80"/>
      <c r="Z420" s="80"/>
      <c r="AA420" s="8"/>
      <c r="AB420" s="80"/>
      <c r="AC420" s="80"/>
      <c r="AD420" s="80"/>
      <c r="AF420" s="80"/>
      <c r="AG420" s="80"/>
      <c r="AH420" s="80"/>
      <c r="AI420" s="8"/>
      <c r="AJ420" s="80"/>
      <c r="AK420" s="80"/>
      <c r="AL420" s="80"/>
      <c r="AN420" s="80"/>
      <c r="AO420" s="80"/>
      <c r="AP420" s="80"/>
      <c r="AR420" s="80"/>
      <c r="AS420" s="80"/>
      <c r="AT420" s="80"/>
      <c r="AV420" s="80"/>
      <c r="AW420" s="80"/>
      <c r="AX420" s="80"/>
    </row>
    <row r="421" spans="4:50" s="6" customFormat="1" x14ac:dyDescent="0.2">
      <c r="D421" s="8"/>
      <c r="E421" s="8"/>
      <c r="F421" s="8"/>
      <c r="G421" s="8"/>
      <c r="H421" s="8"/>
      <c r="I421" s="8"/>
      <c r="J421" s="8"/>
      <c r="K421" s="8"/>
      <c r="L421" s="80"/>
      <c r="M421" s="80"/>
      <c r="N421" s="80"/>
      <c r="O421" s="8"/>
      <c r="P421" s="80"/>
      <c r="Q421" s="80"/>
      <c r="R421" s="80"/>
      <c r="S421" s="8"/>
      <c r="T421" s="100"/>
      <c r="U421" s="100"/>
      <c r="V421" s="100"/>
      <c r="X421" s="80"/>
      <c r="Y421" s="80"/>
      <c r="Z421" s="80"/>
      <c r="AA421" s="8"/>
      <c r="AB421" s="80"/>
      <c r="AC421" s="80"/>
      <c r="AD421" s="80"/>
      <c r="AF421" s="80"/>
      <c r="AG421" s="80"/>
      <c r="AH421" s="80"/>
      <c r="AI421" s="8"/>
      <c r="AJ421" s="80"/>
      <c r="AK421" s="80"/>
      <c r="AL421" s="80"/>
      <c r="AN421" s="80"/>
      <c r="AO421" s="80"/>
      <c r="AP421" s="80"/>
      <c r="AR421" s="80"/>
      <c r="AS421" s="80"/>
      <c r="AT421" s="80"/>
      <c r="AV421" s="80"/>
      <c r="AW421" s="80"/>
      <c r="AX421" s="80"/>
    </row>
    <row r="422" spans="4:50" s="6" customFormat="1" x14ac:dyDescent="0.2">
      <c r="D422" s="8"/>
      <c r="E422" s="8"/>
      <c r="F422" s="8"/>
      <c r="G422" s="8"/>
      <c r="H422" s="8"/>
      <c r="I422" s="8"/>
      <c r="J422" s="8"/>
      <c r="K422" s="8"/>
      <c r="L422" s="80"/>
      <c r="M422" s="80"/>
      <c r="N422" s="80"/>
      <c r="O422" s="8"/>
      <c r="P422" s="80"/>
      <c r="Q422" s="80"/>
      <c r="R422" s="80"/>
      <c r="S422" s="8"/>
      <c r="T422" s="100"/>
      <c r="U422" s="100"/>
      <c r="V422" s="100"/>
      <c r="X422" s="80"/>
      <c r="Y422" s="80"/>
      <c r="Z422" s="80"/>
      <c r="AA422" s="8"/>
      <c r="AB422" s="80"/>
      <c r="AC422" s="80"/>
      <c r="AD422" s="80"/>
      <c r="AF422" s="80"/>
      <c r="AG422" s="80"/>
      <c r="AH422" s="80"/>
      <c r="AI422" s="8"/>
      <c r="AJ422" s="80"/>
      <c r="AK422" s="80"/>
      <c r="AL422" s="80"/>
      <c r="AN422" s="80"/>
      <c r="AO422" s="80"/>
      <c r="AP422" s="80"/>
      <c r="AR422" s="80"/>
      <c r="AS422" s="80"/>
      <c r="AT422" s="80"/>
      <c r="AV422" s="80"/>
      <c r="AW422" s="80"/>
      <c r="AX422" s="80"/>
    </row>
    <row r="423" spans="4:50" s="6" customFormat="1" x14ac:dyDescent="0.2">
      <c r="D423" s="8"/>
      <c r="E423" s="8"/>
      <c r="F423" s="8"/>
      <c r="G423" s="8"/>
      <c r="H423" s="8"/>
      <c r="I423" s="8"/>
      <c r="J423" s="8"/>
      <c r="K423" s="8"/>
      <c r="L423" s="80"/>
      <c r="M423" s="80"/>
      <c r="N423" s="80"/>
      <c r="O423" s="8"/>
      <c r="P423" s="80"/>
      <c r="Q423" s="80"/>
      <c r="R423" s="80"/>
      <c r="S423" s="8"/>
      <c r="T423" s="100"/>
      <c r="U423" s="100"/>
      <c r="V423" s="100"/>
      <c r="X423" s="80"/>
      <c r="Y423" s="80"/>
      <c r="Z423" s="80"/>
      <c r="AA423" s="8"/>
      <c r="AB423" s="80"/>
      <c r="AC423" s="80"/>
      <c r="AD423" s="80"/>
      <c r="AF423" s="80"/>
      <c r="AG423" s="80"/>
      <c r="AH423" s="80"/>
      <c r="AI423" s="8"/>
      <c r="AJ423" s="80"/>
      <c r="AK423" s="80"/>
      <c r="AL423" s="80"/>
      <c r="AN423" s="80"/>
      <c r="AO423" s="80"/>
      <c r="AP423" s="80"/>
      <c r="AR423" s="80"/>
      <c r="AS423" s="80"/>
      <c r="AT423" s="80"/>
      <c r="AV423" s="80"/>
      <c r="AW423" s="80"/>
      <c r="AX423" s="80"/>
    </row>
    <row r="424" spans="4:50" s="6" customFormat="1" x14ac:dyDescent="0.2">
      <c r="D424" s="8"/>
      <c r="E424" s="8"/>
      <c r="F424" s="8"/>
      <c r="G424" s="8"/>
      <c r="H424" s="8"/>
      <c r="I424" s="8"/>
      <c r="J424" s="8"/>
      <c r="K424" s="8"/>
      <c r="L424" s="80"/>
      <c r="M424" s="80"/>
      <c r="N424" s="80"/>
      <c r="O424" s="8"/>
      <c r="P424" s="80"/>
      <c r="Q424" s="80"/>
      <c r="R424" s="80"/>
      <c r="S424" s="8"/>
      <c r="T424" s="100"/>
      <c r="U424" s="100"/>
      <c r="V424" s="100"/>
      <c r="X424" s="80"/>
      <c r="Y424" s="80"/>
      <c r="Z424" s="80"/>
      <c r="AA424" s="8"/>
      <c r="AB424" s="80"/>
      <c r="AC424" s="80"/>
      <c r="AD424" s="80"/>
      <c r="AF424" s="80"/>
      <c r="AG424" s="80"/>
      <c r="AH424" s="80"/>
      <c r="AI424" s="8"/>
      <c r="AJ424" s="80"/>
      <c r="AK424" s="80"/>
      <c r="AL424" s="80"/>
      <c r="AN424" s="80"/>
      <c r="AO424" s="80"/>
      <c r="AP424" s="80"/>
      <c r="AR424" s="80"/>
      <c r="AS424" s="80"/>
      <c r="AT424" s="80"/>
      <c r="AV424" s="80"/>
      <c r="AW424" s="80"/>
      <c r="AX424" s="80"/>
    </row>
    <row r="425" spans="4:50" s="6" customFormat="1" x14ac:dyDescent="0.2">
      <c r="D425" s="8"/>
      <c r="E425" s="8"/>
      <c r="F425" s="8"/>
      <c r="G425" s="8"/>
      <c r="H425" s="8"/>
      <c r="I425" s="8"/>
      <c r="J425" s="8"/>
      <c r="K425" s="8"/>
      <c r="L425" s="80"/>
      <c r="M425" s="80"/>
      <c r="N425" s="80"/>
      <c r="O425" s="8"/>
      <c r="P425" s="80"/>
      <c r="Q425" s="80"/>
      <c r="R425" s="80"/>
      <c r="S425" s="8"/>
      <c r="T425" s="100"/>
      <c r="U425" s="100"/>
      <c r="V425" s="100"/>
      <c r="X425" s="80"/>
      <c r="Y425" s="80"/>
      <c r="Z425" s="80"/>
      <c r="AA425" s="8"/>
      <c r="AB425" s="80"/>
      <c r="AC425" s="80"/>
      <c r="AD425" s="80"/>
      <c r="AF425" s="80"/>
      <c r="AG425" s="80"/>
      <c r="AH425" s="80"/>
      <c r="AI425" s="8"/>
      <c r="AJ425" s="80"/>
      <c r="AK425" s="80"/>
      <c r="AL425" s="80"/>
      <c r="AN425" s="80"/>
      <c r="AO425" s="80"/>
      <c r="AP425" s="80"/>
      <c r="AR425" s="80"/>
      <c r="AS425" s="80"/>
      <c r="AT425" s="80"/>
      <c r="AV425" s="80"/>
      <c r="AW425" s="80"/>
      <c r="AX425" s="80"/>
    </row>
    <row r="426" spans="4:50" s="6" customFormat="1" x14ac:dyDescent="0.2">
      <c r="D426" s="8"/>
      <c r="E426" s="8"/>
      <c r="F426" s="8"/>
      <c r="G426" s="8"/>
      <c r="H426" s="8"/>
      <c r="I426" s="8"/>
      <c r="J426" s="8"/>
      <c r="K426" s="8"/>
      <c r="L426" s="80"/>
      <c r="M426" s="80"/>
      <c r="N426" s="80"/>
      <c r="O426" s="8"/>
      <c r="P426" s="80"/>
      <c r="Q426" s="80"/>
      <c r="R426" s="80"/>
      <c r="S426" s="8"/>
      <c r="T426" s="100"/>
      <c r="U426" s="100"/>
      <c r="V426" s="100"/>
      <c r="X426" s="80"/>
      <c r="Y426" s="80"/>
      <c r="Z426" s="80"/>
      <c r="AA426" s="8"/>
      <c r="AB426" s="80"/>
      <c r="AC426" s="80"/>
      <c r="AD426" s="80"/>
      <c r="AF426" s="80"/>
      <c r="AG426" s="80"/>
      <c r="AH426" s="80"/>
      <c r="AI426" s="8"/>
      <c r="AJ426" s="80"/>
      <c r="AK426" s="80"/>
      <c r="AL426" s="80"/>
      <c r="AN426" s="80"/>
      <c r="AO426" s="80"/>
      <c r="AP426" s="80"/>
      <c r="AR426" s="80"/>
      <c r="AS426" s="80"/>
      <c r="AT426" s="80"/>
      <c r="AV426" s="80"/>
      <c r="AW426" s="80"/>
      <c r="AX426" s="80"/>
    </row>
    <row r="427" spans="4:50" s="6" customFormat="1" x14ac:dyDescent="0.2">
      <c r="D427" s="8"/>
      <c r="E427" s="8"/>
      <c r="F427" s="8"/>
      <c r="G427" s="8"/>
      <c r="H427" s="8"/>
      <c r="I427" s="8"/>
      <c r="J427" s="8"/>
      <c r="K427" s="8"/>
      <c r="L427" s="80"/>
      <c r="M427" s="80"/>
      <c r="N427" s="80"/>
      <c r="O427" s="8"/>
      <c r="P427" s="80"/>
      <c r="Q427" s="80"/>
      <c r="R427" s="80"/>
      <c r="S427" s="8"/>
      <c r="T427" s="100"/>
      <c r="U427" s="100"/>
      <c r="V427" s="100"/>
      <c r="X427" s="80"/>
      <c r="Y427" s="80"/>
      <c r="Z427" s="80"/>
      <c r="AA427" s="8"/>
      <c r="AB427" s="80"/>
      <c r="AC427" s="80"/>
      <c r="AD427" s="80"/>
      <c r="AF427" s="80"/>
      <c r="AG427" s="80"/>
      <c r="AH427" s="80"/>
      <c r="AI427" s="8"/>
      <c r="AJ427" s="80"/>
      <c r="AK427" s="80"/>
      <c r="AL427" s="80"/>
      <c r="AN427" s="80"/>
      <c r="AO427" s="80"/>
      <c r="AP427" s="80"/>
      <c r="AR427" s="80"/>
      <c r="AS427" s="80"/>
      <c r="AT427" s="80"/>
      <c r="AV427" s="80"/>
      <c r="AW427" s="80"/>
      <c r="AX427" s="80"/>
    </row>
    <row r="428" spans="4:50" s="6" customFormat="1" x14ac:dyDescent="0.2">
      <c r="D428" s="8"/>
      <c r="E428" s="8"/>
      <c r="F428" s="8"/>
      <c r="G428" s="8"/>
      <c r="H428" s="8"/>
      <c r="I428" s="8"/>
      <c r="J428" s="8"/>
      <c r="K428" s="8"/>
      <c r="L428" s="80"/>
      <c r="M428" s="80"/>
      <c r="N428" s="80"/>
      <c r="O428" s="8"/>
      <c r="P428" s="80"/>
      <c r="Q428" s="80"/>
      <c r="R428" s="80"/>
      <c r="S428" s="8"/>
      <c r="T428" s="100"/>
      <c r="U428" s="100"/>
      <c r="V428" s="100"/>
      <c r="X428" s="80"/>
      <c r="Y428" s="80"/>
      <c r="Z428" s="80"/>
      <c r="AA428" s="8"/>
      <c r="AB428" s="80"/>
      <c r="AC428" s="80"/>
      <c r="AD428" s="80"/>
      <c r="AF428" s="80"/>
      <c r="AG428" s="80"/>
      <c r="AH428" s="80"/>
      <c r="AI428" s="8"/>
      <c r="AJ428" s="80"/>
      <c r="AK428" s="80"/>
      <c r="AL428" s="80"/>
      <c r="AN428" s="80"/>
      <c r="AO428" s="80"/>
      <c r="AP428" s="80"/>
      <c r="AR428" s="80"/>
      <c r="AS428" s="80"/>
      <c r="AT428" s="80"/>
      <c r="AV428" s="80"/>
      <c r="AW428" s="80"/>
      <c r="AX428" s="80"/>
    </row>
    <row r="429" spans="4:50" s="6" customFormat="1" x14ac:dyDescent="0.2">
      <c r="D429" s="8"/>
      <c r="E429" s="8"/>
      <c r="F429" s="8"/>
      <c r="G429" s="8"/>
      <c r="H429" s="8"/>
      <c r="I429" s="8"/>
      <c r="J429" s="8"/>
      <c r="K429" s="8"/>
      <c r="L429" s="80"/>
      <c r="M429" s="80"/>
      <c r="N429" s="80"/>
      <c r="O429" s="8"/>
      <c r="P429" s="80"/>
      <c r="Q429" s="80"/>
      <c r="R429" s="80"/>
      <c r="S429" s="8"/>
      <c r="T429" s="100"/>
      <c r="U429" s="100"/>
      <c r="V429" s="100"/>
      <c r="X429" s="80"/>
      <c r="Y429" s="80"/>
      <c r="Z429" s="80"/>
      <c r="AA429" s="8"/>
      <c r="AB429" s="80"/>
      <c r="AC429" s="80"/>
      <c r="AD429" s="80"/>
      <c r="AF429" s="80"/>
      <c r="AG429" s="80"/>
      <c r="AH429" s="80"/>
      <c r="AI429" s="8"/>
      <c r="AJ429" s="80"/>
      <c r="AK429" s="80"/>
      <c r="AL429" s="80"/>
      <c r="AN429" s="80"/>
      <c r="AO429" s="80"/>
      <c r="AP429" s="80"/>
      <c r="AR429" s="80"/>
      <c r="AS429" s="80"/>
      <c r="AT429" s="80"/>
      <c r="AV429" s="80"/>
      <c r="AW429" s="80"/>
      <c r="AX429" s="80"/>
    </row>
    <row r="430" spans="4:50" s="6" customFormat="1" x14ac:dyDescent="0.2">
      <c r="D430" s="8"/>
      <c r="E430" s="8"/>
      <c r="F430" s="8"/>
      <c r="G430" s="8"/>
      <c r="H430" s="8"/>
      <c r="I430" s="8"/>
      <c r="J430" s="8"/>
      <c r="K430" s="8"/>
      <c r="L430" s="80"/>
      <c r="M430" s="80"/>
      <c r="N430" s="80"/>
      <c r="O430" s="8"/>
      <c r="P430" s="80"/>
      <c r="Q430" s="80"/>
      <c r="R430" s="80"/>
      <c r="S430" s="8"/>
      <c r="T430" s="100"/>
      <c r="U430" s="100"/>
      <c r="V430" s="100"/>
      <c r="X430" s="80"/>
      <c r="Y430" s="80"/>
      <c r="Z430" s="80"/>
      <c r="AA430" s="8"/>
      <c r="AB430" s="80"/>
      <c r="AC430" s="80"/>
      <c r="AD430" s="80"/>
      <c r="AF430" s="80"/>
      <c r="AG430" s="80"/>
      <c r="AH430" s="80"/>
      <c r="AI430" s="8"/>
      <c r="AJ430" s="80"/>
      <c r="AK430" s="80"/>
      <c r="AL430" s="80"/>
      <c r="AN430" s="80"/>
      <c r="AO430" s="80"/>
      <c r="AP430" s="80"/>
      <c r="AR430" s="80"/>
      <c r="AS430" s="80"/>
      <c r="AT430" s="80"/>
      <c r="AV430" s="80"/>
      <c r="AW430" s="80"/>
      <c r="AX430" s="80"/>
    </row>
    <row r="431" spans="4:50" s="6" customFormat="1" x14ac:dyDescent="0.2">
      <c r="D431" s="8"/>
      <c r="E431" s="8"/>
      <c r="F431" s="8"/>
      <c r="G431" s="8"/>
      <c r="H431" s="8"/>
      <c r="I431" s="8"/>
      <c r="J431" s="8"/>
      <c r="K431" s="8"/>
      <c r="L431" s="80"/>
      <c r="M431" s="80"/>
      <c r="N431" s="80"/>
      <c r="O431" s="8"/>
      <c r="P431" s="80"/>
      <c r="Q431" s="80"/>
      <c r="R431" s="80"/>
      <c r="S431" s="8"/>
      <c r="T431" s="100"/>
      <c r="U431" s="100"/>
      <c r="V431" s="100"/>
      <c r="X431" s="80"/>
      <c r="Y431" s="80"/>
      <c r="Z431" s="80"/>
      <c r="AA431" s="8"/>
      <c r="AB431" s="80"/>
      <c r="AC431" s="80"/>
      <c r="AD431" s="80"/>
      <c r="AF431" s="80"/>
      <c r="AG431" s="80"/>
      <c r="AH431" s="80"/>
      <c r="AI431" s="8"/>
      <c r="AJ431" s="80"/>
      <c r="AK431" s="80"/>
      <c r="AL431" s="80"/>
      <c r="AN431" s="80"/>
      <c r="AO431" s="80"/>
      <c r="AP431" s="80"/>
      <c r="AR431" s="80"/>
      <c r="AS431" s="80"/>
      <c r="AT431" s="80"/>
      <c r="AV431" s="80"/>
      <c r="AW431" s="80"/>
      <c r="AX431" s="80"/>
    </row>
    <row r="432" spans="4:50" s="6" customFormat="1" x14ac:dyDescent="0.2">
      <c r="D432" s="8"/>
      <c r="E432" s="8"/>
      <c r="F432" s="8"/>
      <c r="G432" s="8"/>
      <c r="H432" s="8"/>
      <c r="I432" s="8"/>
      <c r="J432" s="8"/>
      <c r="K432" s="8"/>
      <c r="L432" s="80"/>
      <c r="M432" s="80"/>
      <c r="N432" s="80"/>
      <c r="O432" s="8"/>
      <c r="P432" s="80"/>
      <c r="Q432" s="80"/>
      <c r="R432" s="80"/>
      <c r="S432" s="8"/>
      <c r="T432" s="100"/>
      <c r="U432" s="100"/>
      <c r="V432" s="100"/>
      <c r="X432" s="80"/>
      <c r="Y432" s="80"/>
      <c r="Z432" s="80"/>
      <c r="AA432" s="8"/>
      <c r="AB432" s="80"/>
      <c r="AC432" s="80"/>
      <c r="AD432" s="80"/>
      <c r="AF432" s="80"/>
      <c r="AG432" s="80"/>
      <c r="AH432" s="80"/>
      <c r="AI432" s="8"/>
      <c r="AJ432" s="80"/>
      <c r="AK432" s="80"/>
      <c r="AL432" s="80"/>
      <c r="AN432" s="80"/>
      <c r="AO432" s="80"/>
      <c r="AP432" s="80"/>
      <c r="AR432" s="80"/>
      <c r="AS432" s="80"/>
      <c r="AT432" s="80"/>
      <c r="AV432" s="80"/>
      <c r="AW432" s="80"/>
      <c r="AX432" s="80"/>
    </row>
    <row r="433" spans="4:50" s="6" customFormat="1" x14ac:dyDescent="0.2">
      <c r="D433" s="8"/>
      <c r="E433" s="8"/>
      <c r="F433" s="8"/>
      <c r="G433" s="8"/>
      <c r="H433" s="8"/>
      <c r="I433" s="8"/>
      <c r="J433" s="8"/>
      <c r="K433" s="8"/>
      <c r="L433" s="80"/>
      <c r="M433" s="80"/>
      <c r="N433" s="80"/>
      <c r="O433" s="8"/>
      <c r="P433" s="80"/>
      <c r="Q433" s="80"/>
      <c r="R433" s="80"/>
      <c r="S433" s="8"/>
      <c r="T433" s="100"/>
      <c r="U433" s="100"/>
      <c r="V433" s="100"/>
      <c r="X433" s="80"/>
      <c r="Y433" s="80"/>
      <c r="Z433" s="80"/>
      <c r="AA433" s="8"/>
      <c r="AB433" s="80"/>
      <c r="AC433" s="80"/>
      <c r="AD433" s="80"/>
      <c r="AF433" s="80"/>
      <c r="AG433" s="80"/>
      <c r="AH433" s="80"/>
      <c r="AI433" s="8"/>
      <c r="AJ433" s="80"/>
      <c r="AK433" s="80"/>
      <c r="AL433" s="80"/>
      <c r="AN433" s="80"/>
      <c r="AO433" s="80"/>
      <c r="AP433" s="80"/>
      <c r="AR433" s="80"/>
      <c r="AS433" s="80"/>
      <c r="AT433" s="80"/>
      <c r="AV433" s="80"/>
      <c r="AW433" s="80"/>
      <c r="AX433" s="80"/>
    </row>
    <row r="434" spans="4:50" s="6" customFormat="1" x14ac:dyDescent="0.2">
      <c r="D434" s="8"/>
      <c r="E434" s="8"/>
      <c r="F434" s="8"/>
      <c r="G434" s="8"/>
      <c r="H434" s="8"/>
      <c r="I434" s="8"/>
      <c r="J434" s="8"/>
      <c r="K434" s="8"/>
      <c r="L434" s="80"/>
      <c r="M434" s="80"/>
      <c r="N434" s="80"/>
      <c r="O434" s="8"/>
      <c r="P434" s="80"/>
      <c r="Q434" s="80"/>
      <c r="R434" s="80"/>
      <c r="S434" s="8"/>
      <c r="T434" s="100"/>
      <c r="U434" s="100"/>
      <c r="V434" s="100"/>
      <c r="X434" s="80"/>
      <c r="Y434" s="80"/>
      <c r="Z434" s="80"/>
      <c r="AA434" s="8"/>
      <c r="AB434" s="80"/>
      <c r="AC434" s="80"/>
      <c r="AD434" s="80"/>
      <c r="AF434" s="80"/>
      <c r="AG434" s="80"/>
      <c r="AH434" s="80"/>
      <c r="AI434" s="8"/>
      <c r="AJ434" s="80"/>
      <c r="AK434" s="80"/>
      <c r="AL434" s="80"/>
      <c r="AN434" s="80"/>
      <c r="AO434" s="80"/>
      <c r="AP434" s="80"/>
      <c r="AR434" s="80"/>
      <c r="AS434" s="80"/>
      <c r="AT434" s="80"/>
      <c r="AV434" s="80"/>
      <c r="AW434" s="80"/>
      <c r="AX434" s="80"/>
    </row>
    <row r="435" spans="4:50" s="6" customFormat="1" x14ac:dyDescent="0.2">
      <c r="D435" s="8"/>
      <c r="E435" s="8"/>
      <c r="F435" s="8"/>
      <c r="G435" s="8"/>
      <c r="H435" s="8"/>
      <c r="I435" s="8"/>
      <c r="J435" s="8"/>
      <c r="K435" s="8"/>
      <c r="L435" s="80"/>
      <c r="M435" s="80"/>
      <c r="N435" s="80"/>
      <c r="O435" s="8"/>
      <c r="P435" s="80"/>
      <c r="Q435" s="80"/>
      <c r="R435" s="80"/>
      <c r="S435" s="8"/>
      <c r="T435" s="100"/>
      <c r="U435" s="100"/>
      <c r="V435" s="100"/>
      <c r="X435" s="80"/>
      <c r="Y435" s="80"/>
      <c r="Z435" s="80"/>
      <c r="AA435" s="8"/>
      <c r="AB435" s="80"/>
      <c r="AC435" s="80"/>
      <c r="AD435" s="80"/>
      <c r="AF435" s="80"/>
      <c r="AG435" s="80"/>
      <c r="AH435" s="80"/>
      <c r="AI435" s="8"/>
      <c r="AJ435" s="80"/>
      <c r="AK435" s="80"/>
      <c r="AL435" s="80"/>
      <c r="AN435" s="80"/>
      <c r="AO435" s="80"/>
      <c r="AP435" s="80"/>
      <c r="AR435" s="80"/>
      <c r="AS435" s="80"/>
      <c r="AT435" s="80"/>
      <c r="AV435" s="80"/>
      <c r="AW435" s="80"/>
      <c r="AX435" s="80"/>
    </row>
    <row r="436" spans="4:50" s="6" customFormat="1" x14ac:dyDescent="0.2">
      <c r="D436" s="8"/>
      <c r="E436" s="8"/>
      <c r="F436" s="8"/>
      <c r="G436" s="8"/>
      <c r="H436" s="8"/>
      <c r="I436" s="8"/>
      <c r="J436" s="8"/>
      <c r="K436" s="8"/>
      <c r="L436" s="80"/>
      <c r="M436" s="80"/>
      <c r="N436" s="80"/>
      <c r="O436" s="8"/>
      <c r="P436" s="80"/>
      <c r="Q436" s="80"/>
      <c r="R436" s="80"/>
      <c r="S436" s="8"/>
      <c r="T436" s="100"/>
      <c r="U436" s="100"/>
      <c r="V436" s="100"/>
      <c r="X436" s="80"/>
      <c r="Y436" s="80"/>
      <c r="Z436" s="80"/>
      <c r="AA436" s="8"/>
      <c r="AB436" s="80"/>
      <c r="AC436" s="80"/>
      <c r="AD436" s="80"/>
      <c r="AF436" s="80"/>
      <c r="AG436" s="80"/>
      <c r="AH436" s="80"/>
      <c r="AI436" s="8"/>
      <c r="AJ436" s="80"/>
      <c r="AK436" s="80"/>
      <c r="AL436" s="80"/>
      <c r="AN436" s="80"/>
      <c r="AO436" s="80"/>
      <c r="AP436" s="80"/>
      <c r="AR436" s="80"/>
      <c r="AS436" s="80"/>
      <c r="AT436" s="80"/>
      <c r="AV436" s="80"/>
      <c r="AW436" s="80"/>
      <c r="AX436" s="80"/>
    </row>
    <row r="437" spans="4:50" s="6" customFormat="1" x14ac:dyDescent="0.2">
      <c r="D437" s="8"/>
      <c r="E437" s="8"/>
      <c r="F437" s="8"/>
      <c r="G437" s="8"/>
      <c r="H437" s="8"/>
      <c r="I437" s="8"/>
      <c r="J437" s="8"/>
      <c r="K437" s="8"/>
      <c r="L437" s="80"/>
      <c r="M437" s="80"/>
      <c r="N437" s="80"/>
      <c r="O437" s="8"/>
      <c r="P437" s="80"/>
      <c r="Q437" s="80"/>
      <c r="R437" s="80"/>
      <c r="S437" s="8"/>
      <c r="T437" s="100"/>
      <c r="U437" s="100"/>
      <c r="V437" s="100"/>
      <c r="X437" s="80"/>
      <c r="Y437" s="80"/>
      <c r="Z437" s="80"/>
      <c r="AA437" s="8"/>
      <c r="AB437" s="80"/>
      <c r="AC437" s="80"/>
      <c r="AD437" s="80"/>
      <c r="AF437" s="80"/>
      <c r="AG437" s="80"/>
      <c r="AH437" s="80"/>
      <c r="AI437" s="8"/>
      <c r="AJ437" s="80"/>
      <c r="AK437" s="80"/>
      <c r="AL437" s="80"/>
      <c r="AN437" s="80"/>
      <c r="AO437" s="80"/>
      <c r="AP437" s="80"/>
      <c r="AR437" s="80"/>
      <c r="AS437" s="80"/>
      <c r="AT437" s="80"/>
      <c r="AV437" s="80"/>
      <c r="AW437" s="80"/>
      <c r="AX437" s="80"/>
    </row>
    <row r="438" spans="4:50" s="6" customFormat="1" x14ac:dyDescent="0.2">
      <c r="D438" s="8"/>
      <c r="E438" s="8"/>
      <c r="F438" s="8"/>
      <c r="G438" s="8"/>
      <c r="H438" s="8"/>
      <c r="I438" s="8"/>
      <c r="J438" s="8"/>
      <c r="K438" s="8"/>
      <c r="L438" s="80"/>
      <c r="M438" s="80"/>
      <c r="N438" s="80"/>
      <c r="O438" s="8"/>
      <c r="P438" s="80"/>
      <c r="Q438" s="80"/>
      <c r="R438" s="80"/>
      <c r="S438" s="8"/>
      <c r="T438" s="100"/>
      <c r="U438" s="100"/>
      <c r="V438" s="100"/>
      <c r="X438" s="80"/>
      <c r="Y438" s="80"/>
      <c r="Z438" s="80"/>
      <c r="AA438" s="8"/>
      <c r="AB438" s="80"/>
      <c r="AC438" s="80"/>
      <c r="AD438" s="80"/>
      <c r="AF438" s="80"/>
      <c r="AG438" s="80"/>
      <c r="AH438" s="80"/>
      <c r="AI438" s="8"/>
      <c r="AJ438" s="80"/>
      <c r="AK438" s="80"/>
      <c r="AL438" s="80"/>
      <c r="AN438" s="80"/>
      <c r="AO438" s="80"/>
      <c r="AP438" s="80"/>
      <c r="AR438" s="80"/>
      <c r="AS438" s="80"/>
      <c r="AT438" s="80"/>
      <c r="AV438" s="80"/>
      <c r="AW438" s="80"/>
      <c r="AX438" s="80"/>
    </row>
    <row r="439" spans="4:50" s="6" customFormat="1" x14ac:dyDescent="0.2">
      <c r="D439" s="8"/>
      <c r="E439" s="8"/>
      <c r="F439" s="8"/>
      <c r="G439" s="8"/>
      <c r="H439" s="8"/>
      <c r="I439" s="8"/>
      <c r="J439" s="8"/>
      <c r="K439" s="8"/>
      <c r="L439" s="80"/>
      <c r="M439" s="80"/>
      <c r="N439" s="80"/>
      <c r="O439" s="8"/>
      <c r="P439" s="80"/>
      <c r="Q439" s="80"/>
      <c r="R439" s="80"/>
      <c r="S439" s="8"/>
      <c r="T439" s="100"/>
      <c r="U439" s="100"/>
      <c r="V439" s="100"/>
      <c r="X439" s="80"/>
      <c r="Y439" s="80"/>
      <c r="Z439" s="80"/>
      <c r="AA439" s="8"/>
      <c r="AB439" s="80"/>
      <c r="AC439" s="80"/>
      <c r="AD439" s="80"/>
      <c r="AF439" s="80"/>
      <c r="AG439" s="80"/>
      <c r="AH439" s="80"/>
      <c r="AI439" s="8"/>
      <c r="AJ439" s="80"/>
      <c r="AK439" s="80"/>
      <c r="AL439" s="80"/>
      <c r="AN439" s="80"/>
      <c r="AO439" s="80"/>
      <c r="AP439" s="80"/>
      <c r="AR439" s="80"/>
      <c r="AS439" s="80"/>
      <c r="AT439" s="80"/>
      <c r="AV439" s="80"/>
      <c r="AW439" s="80"/>
      <c r="AX439" s="80"/>
    </row>
    <row r="440" spans="4:50" s="6" customFormat="1" x14ac:dyDescent="0.2">
      <c r="D440" s="8"/>
      <c r="E440" s="8"/>
      <c r="F440" s="8"/>
      <c r="G440" s="8"/>
      <c r="H440" s="8"/>
      <c r="I440" s="8"/>
      <c r="J440" s="8"/>
      <c r="K440" s="8"/>
      <c r="L440" s="80"/>
      <c r="M440" s="80"/>
      <c r="N440" s="80"/>
      <c r="O440" s="8"/>
      <c r="P440" s="80"/>
      <c r="Q440" s="80"/>
      <c r="R440" s="80"/>
      <c r="S440" s="8"/>
      <c r="T440" s="100"/>
      <c r="U440" s="100"/>
      <c r="V440" s="100"/>
      <c r="X440" s="80"/>
      <c r="Y440" s="80"/>
      <c r="Z440" s="80"/>
      <c r="AA440" s="8"/>
      <c r="AB440" s="80"/>
      <c r="AC440" s="80"/>
      <c r="AD440" s="80"/>
      <c r="AF440" s="80"/>
      <c r="AG440" s="80"/>
      <c r="AH440" s="80"/>
      <c r="AI440" s="8"/>
      <c r="AJ440" s="80"/>
      <c r="AK440" s="80"/>
      <c r="AL440" s="80"/>
      <c r="AN440" s="80"/>
      <c r="AO440" s="80"/>
      <c r="AP440" s="80"/>
      <c r="AR440" s="80"/>
      <c r="AS440" s="80"/>
      <c r="AT440" s="80"/>
      <c r="AV440" s="80"/>
      <c r="AW440" s="80"/>
      <c r="AX440" s="80"/>
    </row>
    <row r="441" spans="4:50" s="6" customFormat="1" x14ac:dyDescent="0.2">
      <c r="D441" s="8"/>
      <c r="E441" s="8"/>
      <c r="F441" s="8"/>
      <c r="G441" s="8"/>
      <c r="H441" s="8"/>
      <c r="I441" s="8"/>
      <c r="J441" s="8"/>
      <c r="K441" s="8"/>
      <c r="L441" s="80"/>
      <c r="M441" s="80"/>
      <c r="N441" s="80"/>
      <c r="O441" s="8"/>
      <c r="P441" s="80"/>
      <c r="Q441" s="80"/>
      <c r="R441" s="80"/>
      <c r="S441" s="8"/>
      <c r="T441" s="100"/>
      <c r="U441" s="100"/>
      <c r="V441" s="100"/>
      <c r="X441" s="80"/>
      <c r="Y441" s="80"/>
      <c r="Z441" s="80"/>
      <c r="AA441" s="8"/>
      <c r="AB441" s="80"/>
      <c r="AC441" s="80"/>
      <c r="AD441" s="80"/>
      <c r="AF441" s="80"/>
      <c r="AG441" s="80"/>
      <c r="AH441" s="80"/>
      <c r="AI441" s="8"/>
      <c r="AJ441" s="80"/>
      <c r="AK441" s="80"/>
      <c r="AL441" s="80"/>
      <c r="AN441" s="80"/>
      <c r="AO441" s="80"/>
      <c r="AP441" s="80"/>
      <c r="AR441" s="80"/>
      <c r="AS441" s="80"/>
      <c r="AT441" s="80"/>
      <c r="AV441" s="80"/>
      <c r="AW441" s="80"/>
      <c r="AX441" s="80"/>
    </row>
    <row r="442" spans="4:50" s="6" customFormat="1" x14ac:dyDescent="0.2">
      <c r="D442" s="8"/>
      <c r="E442" s="8"/>
      <c r="F442" s="8"/>
      <c r="G442" s="8"/>
      <c r="H442" s="8"/>
      <c r="I442" s="8"/>
      <c r="J442" s="8"/>
      <c r="K442" s="8"/>
      <c r="L442" s="80"/>
      <c r="M442" s="80"/>
      <c r="N442" s="80"/>
      <c r="O442" s="8"/>
      <c r="P442" s="80"/>
      <c r="Q442" s="80"/>
      <c r="R442" s="80"/>
      <c r="S442" s="8"/>
      <c r="T442" s="100"/>
      <c r="U442" s="100"/>
      <c r="V442" s="100"/>
      <c r="X442" s="80"/>
      <c r="Y442" s="80"/>
      <c r="Z442" s="80"/>
      <c r="AA442" s="8"/>
      <c r="AB442" s="80"/>
      <c r="AC442" s="80"/>
      <c r="AD442" s="80"/>
      <c r="AF442" s="80"/>
      <c r="AG442" s="80"/>
      <c r="AH442" s="80"/>
      <c r="AI442" s="8"/>
      <c r="AJ442" s="80"/>
      <c r="AK442" s="80"/>
      <c r="AL442" s="80"/>
      <c r="AN442" s="80"/>
      <c r="AO442" s="80"/>
      <c r="AP442" s="80"/>
      <c r="AR442" s="80"/>
      <c r="AS442" s="80"/>
      <c r="AT442" s="80"/>
      <c r="AV442" s="80"/>
      <c r="AW442" s="80"/>
      <c r="AX442" s="80"/>
    </row>
    <row r="443" spans="4:50" s="6" customFormat="1" x14ac:dyDescent="0.2">
      <c r="D443" s="8"/>
      <c r="E443" s="8"/>
      <c r="F443" s="8"/>
      <c r="G443" s="8"/>
      <c r="H443" s="8"/>
      <c r="I443" s="8"/>
      <c r="J443" s="8"/>
      <c r="K443" s="8"/>
      <c r="L443" s="80"/>
      <c r="M443" s="80"/>
      <c r="N443" s="80"/>
      <c r="O443" s="8"/>
      <c r="P443" s="80"/>
      <c r="Q443" s="80"/>
      <c r="R443" s="80"/>
      <c r="S443" s="8"/>
      <c r="T443" s="100"/>
      <c r="U443" s="100"/>
      <c r="V443" s="100"/>
      <c r="X443" s="80"/>
      <c r="Y443" s="80"/>
      <c r="Z443" s="80"/>
      <c r="AA443" s="8"/>
      <c r="AB443" s="80"/>
      <c r="AC443" s="80"/>
      <c r="AD443" s="80"/>
      <c r="AF443" s="80"/>
      <c r="AG443" s="80"/>
      <c r="AH443" s="80"/>
      <c r="AI443" s="8"/>
      <c r="AJ443" s="80"/>
      <c r="AK443" s="80"/>
      <c r="AL443" s="80"/>
      <c r="AN443" s="80"/>
      <c r="AO443" s="80"/>
      <c r="AP443" s="80"/>
      <c r="AR443" s="80"/>
      <c r="AS443" s="80"/>
      <c r="AT443" s="80"/>
      <c r="AV443" s="80"/>
      <c r="AW443" s="80"/>
      <c r="AX443" s="80"/>
    </row>
    <row r="444" spans="4:50" s="6" customFormat="1" x14ac:dyDescent="0.2">
      <c r="D444" s="8"/>
      <c r="E444" s="8"/>
      <c r="F444" s="8"/>
      <c r="G444" s="8"/>
      <c r="H444" s="8"/>
      <c r="I444" s="8"/>
      <c r="J444" s="8"/>
      <c r="K444" s="8"/>
      <c r="L444" s="80"/>
      <c r="M444" s="80"/>
      <c r="N444" s="80"/>
      <c r="O444" s="8"/>
      <c r="P444" s="80"/>
      <c r="Q444" s="80"/>
      <c r="R444" s="80"/>
      <c r="S444" s="8"/>
      <c r="T444" s="100"/>
      <c r="U444" s="100"/>
      <c r="V444" s="100"/>
      <c r="X444" s="80"/>
      <c r="Y444" s="80"/>
      <c r="Z444" s="80"/>
      <c r="AA444" s="8"/>
      <c r="AB444" s="80"/>
      <c r="AC444" s="80"/>
      <c r="AD444" s="80"/>
      <c r="AF444" s="80"/>
      <c r="AG444" s="80"/>
      <c r="AH444" s="80"/>
      <c r="AI444" s="8"/>
      <c r="AJ444" s="80"/>
      <c r="AK444" s="80"/>
      <c r="AL444" s="80"/>
      <c r="AN444" s="80"/>
      <c r="AO444" s="80"/>
      <c r="AP444" s="80"/>
      <c r="AR444" s="80"/>
      <c r="AS444" s="80"/>
      <c r="AT444" s="80"/>
      <c r="AV444" s="80"/>
      <c r="AW444" s="80"/>
      <c r="AX444" s="80"/>
    </row>
    <row r="445" spans="4:50" s="6" customFormat="1" x14ac:dyDescent="0.2">
      <c r="D445" s="8"/>
      <c r="E445" s="8"/>
      <c r="F445" s="8"/>
      <c r="G445" s="8"/>
      <c r="H445" s="8"/>
      <c r="I445" s="8"/>
      <c r="J445" s="8"/>
      <c r="K445" s="8"/>
      <c r="L445" s="80"/>
      <c r="M445" s="80"/>
      <c r="N445" s="80"/>
      <c r="O445" s="8"/>
      <c r="P445" s="80"/>
      <c r="Q445" s="80"/>
      <c r="R445" s="80"/>
      <c r="S445" s="8"/>
      <c r="T445" s="100"/>
      <c r="U445" s="100"/>
      <c r="V445" s="100"/>
      <c r="X445" s="80"/>
      <c r="Y445" s="80"/>
      <c r="Z445" s="80"/>
      <c r="AA445" s="8"/>
      <c r="AB445" s="80"/>
      <c r="AC445" s="80"/>
      <c r="AD445" s="80"/>
      <c r="AF445" s="80"/>
      <c r="AG445" s="80"/>
      <c r="AH445" s="80"/>
      <c r="AI445" s="8"/>
      <c r="AJ445" s="80"/>
      <c r="AK445" s="80"/>
      <c r="AL445" s="80"/>
      <c r="AN445" s="80"/>
      <c r="AO445" s="80"/>
      <c r="AP445" s="80"/>
      <c r="AR445" s="80"/>
      <c r="AS445" s="80"/>
      <c r="AT445" s="80"/>
      <c r="AV445" s="80"/>
      <c r="AW445" s="80"/>
      <c r="AX445" s="80"/>
    </row>
    <row r="446" spans="4:50" s="6" customFormat="1" x14ac:dyDescent="0.2">
      <c r="D446" s="8"/>
      <c r="E446" s="8"/>
      <c r="F446" s="8"/>
      <c r="G446" s="8"/>
      <c r="H446" s="8"/>
      <c r="I446" s="8"/>
      <c r="J446" s="8"/>
      <c r="K446" s="8"/>
      <c r="L446" s="80"/>
      <c r="M446" s="80"/>
      <c r="N446" s="80"/>
      <c r="O446" s="8"/>
      <c r="P446" s="80"/>
      <c r="Q446" s="80"/>
      <c r="R446" s="80"/>
      <c r="S446" s="8"/>
      <c r="T446" s="100"/>
      <c r="U446" s="100"/>
      <c r="V446" s="100"/>
      <c r="X446" s="80"/>
      <c r="Y446" s="80"/>
      <c r="Z446" s="80"/>
      <c r="AA446" s="8"/>
      <c r="AB446" s="80"/>
      <c r="AC446" s="80"/>
      <c r="AD446" s="80"/>
      <c r="AF446" s="80"/>
      <c r="AG446" s="80"/>
      <c r="AH446" s="80"/>
      <c r="AI446" s="8"/>
      <c r="AJ446" s="80"/>
      <c r="AK446" s="80"/>
      <c r="AL446" s="80"/>
      <c r="AN446" s="80"/>
      <c r="AO446" s="80"/>
      <c r="AP446" s="80"/>
      <c r="AR446" s="80"/>
      <c r="AS446" s="80"/>
      <c r="AT446" s="80"/>
      <c r="AV446" s="80"/>
      <c r="AW446" s="80"/>
      <c r="AX446" s="80"/>
    </row>
    <row r="447" spans="4:50" s="6" customFormat="1" x14ac:dyDescent="0.2">
      <c r="D447" s="8"/>
      <c r="E447" s="8"/>
      <c r="F447" s="8"/>
      <c r="G447" s="8"/>
      <c r="H447" s="8"/>
      <c r="I447" s="8"/>
      <c r="J447" s="8"/>
      <c r="K447" s="8"/>
      <c r="L447" s="80"/>
      <c r="M447" s="80"/>
      <c r="N447" s="80"/>
      <c r="O447" s="8"/>
      <c r="P447" s="80"/>
      <c r="Q447" s="80"/>
      <c r="R447" s="80"/>
      <c r="S447" s="8"/>
      <c r="T447" s="100"/>
      <c r="U447" s="100"/>
      <c r="V447" s="100"/>
      <c r="X447" s="80"/>
      <c r="Y447" s="80"/>
      <c r="Z447" s="80"/>
      <c r="AA447" s="8"/>
      <c r="AB447" s="80"/>
      <c r="AC447" s="80"/>
      <c r="AD447" s="80"/>
      <c r="AF447" s="80"/>
      <c r="AG447" s="80"/>
      <c r="AH447" s="80"/>
      <c r="AI447" s="8"/>
      <c r="AJ447" s="80"/>
      <c r="AK447" s="80"/>
      <c r="AL447" s="80"/>
      <c r="AN447" s="80"/>
      <c r="AO447" s="80"/>
      <c r="AP447" s="80"/>
      <c r="AR447" s="80"/>
      <c r="AS447" s="80"/>
      <c r="AT447" s="80"/>
      <c r="AV447" s="80"/>
      <c r="AW447" s="80"/>
      <c r="AX447" s="80"/>
    </row>
    <row r="448" spans="4:50" s="6" customFormat="1" x14ac:dyDescent="0.2">
      <c r="D448" s="8"/>
      <c r="E448" s="8"/>
      <c r="F448" s="8"/>
      <c r="G448" s="8"/>
      <c r="H448" s="8"/>
      <c r="I448" s="8"/>
      <c r="J448" s="8"/>
      <c r="K448" s="8"/>
      <c r="L448" s="80"/>
      <c r="M448" s="80"/>
      <c r="N448" s="80"/>
      <c r="O448" s="8"/>
      <c r="P448" s="80"/>
      <c r="Q448" s="80"/>
      <c r="R448" s="80"/>
      <c r="S448" s="8"/>
      <c r="T448" s="100"/>
      <c r="U448" s="100"/>
      <c r="V448" s="100"/>
      <c r="X448" s="80"/>
      <c r="Y448" s="80"/>
      <c r="Z448" s="80"/>
      <c r="AA448" s="8"/>
      <c r="AB448" s="80"/>
      <c r="AC448" s="80"/>
      <c r="AD448" s="80"/>
      <c r="AF448" s="80"/>
      <c r="AG448" s="80"/>
      <c r="AH448" s="80"/>
      <c r="AI448" s="8"/>
      <c r="AJ448" s="80"/>
      <c r="AK448" s="80"/>
      <c r="AL448" s="80"/>
      <c r="AN448" s="80"/>
      <c r="AO448" s="80"/>
      <c r="AP448" s="80"/>
      <c r="AR448" s="80"/>
      <c r="AS448" s="80"/>
      <c r="AT448" s="80"/>
      <c r="AV448" s="80"/>
      <c r="AW448" s="80"/>
      <c r="AX448" s="80"/>
    </row>
    <row r="449" spans="4:50" s="6" customFormat="1" x14ac:dyDescent="0.2">
      <c r="D449" s="8"/>
      <c r="E449" s="8"/>
      <c r="F449" s="8"/>
      <c r="G449" s="8"/>
      <c r="H449" s="8"/>
      <c r="I449" s="8"/>
      <c r="J449" s="8"/>
      <c r="K449" s="8"/>
      <c r="L449" s="80"/>
      <c r="M449" s="80"/>
      <c r="N449" s="80"/>
      <c r="O449" s="8"/>
      <c r="P449" s="80"/>
      <c r="Q449" s="80"/>
      <c r="R449" s="80"/>
      <c r="S449" s="8"/>
      <c r="T449" s="100"/>
      <c r="U449" s="100"/>
      <c r="V449" s="100"/>
      <c r="X449" s="80"/>
      <c r="Y449" s="80"/>
      <c r="Z449" s="80"/>
      <c r="AA449" s="8"/>
      <c r="AB449" s="80"/>
      <c r="AC449" s="80"/>
      <c r="AD449" s="80"/>
      <c r="AF449" s="80"/>
      <c r="AG449" s="80"/>
      <c r="AH449" s="80"/>
      <c r="AI449" s="8"/>
      <c r="AJ449" s="80"/>
      <c r="AK449" s="80"/>
      <c r="AL449" s="80"/>
      <c r="AN449" s="80"/>
      <c r="AO449" s="80"/>
      <c r="AP449" s="80"/>
      <c r="AR449" s="80"/>
      <c r="AS449" s="80"/>
      <c r="AT449" s="80"/>
      <c r="AV449" s="80"/>
      <c r="AW449" s="80"/>
      <c r="AX449" s="80"/>
    </row>
    <row r="450" spans="4:50" s="6" customFormat="1" x14ac:dyDescent="0.2">
      <c r="D450" s="8"/>
      <c r="E450" s="8"/>
      <c r="F450" s="8"/>
      <c r="G450" s="8"/>
      <c r="H450" s="8"/>
      <c r="I450" s="8"/>
      <c r="J450" s="8"/>
      <c r="K450" s="8"/>
      <c r="L450" s="80"/>
      <c r="M450" s="80"/>
      <c r="N450" s="80"/>
      <c r="O450" s="8"/>
      <c r="P450" s="80"/>
      <c r="Q450" s="80"/>
      <c r="R450" s="80"/>
      <c r="S450" s="8"/>
      <c r="T450" s="100"/>
      <c r="U450" s="100"/>
      <c r="V450" s="100"/>
      <c r="X450" s="80"/>
      <c r="Y450" s="80"/>
      <c r="Z450" s="80"/>
      <c r="AA450" s="8"/>
      <c r="AB450" s="80"/>
      <c r="AC450" s="80"/>
      <c r="AD450" s="80"/>
      <c r="AF450" s="80"/>
      <c r="AG450" s="80"/>
      <c r="AH450" s="80"/>
      <c r="AI450" s="8"/>
      <c r="AJ450" s="80"/>
      <c r="AK450" s="80"/>
      <c r="AL450" s="80"/>
      <c r="AN450" s="80"/>
      <c r="AO450" s="80"/>
      <c r="AP450" s="80"/>
      <c r="AR450" s="80"/>
      <c r="AS450" s="80"/>
      <c r="AT450" s="80"/>
      <c r="AV450" s="80"/>
      <c r="AW450" s="80"/>
      <c r="AX450" s="80"/>
    </row>
    <row r="451" spans="4:50" s="6" customFormat="1" x14ac:dyDescent="0.2">
      <c r="D451" s="8"/>
      <c r="E451" s="8"/>
      <c r="F451" s="8"/>
      <c r="G451" s="8"/>
      <c r="H451" s="8"/>
      <c r="I451" s="8"/>
      <c r="J451" s="8"/>
      <c r="K451" s="8"/>
      <c r="L451" s="80"/>
      <c r="M451" s="80"/>
      <c r="N451" s="80"/>
      <c r="O451" s="8"/>
      <c r="P451" s="80"/>
      <c r="Q451" s="80"/>
      <c r="R451" s="80"/>
      <c r="S451" s="8"/>
      <c r="T451" s="100"/>
      <c r="U451" s="100"/>
      <c r="V451" s="100"/>
      <c r="X451" s="80"/>
      <c r="Y451" s="80"/>
      <c r="Z451" s="80"/>
      <c r="AA451" s="8"/>
      <c r="AB451" s="80"/>
      <c r="AC451" s="80"/>
      <c r="AD451" s="80"/>
      <c r="AF451" s="80"/>
      <c r="AG451" s="80"/>
      <c r="AH451" s="80"/>
      <c r="AI451" s="8"/>
      <c r="AJ451" s="80"/>
      <c r="AK451" s="80"/>
      <c r="AL451" s="80"/>
      <c r="AN451" s="80"/>
      <c r="AO451" s="80"/>
      <c r="AP451" s="80"/>
      <c r="AR451" s="80"/>
      <c r="AS451" s="80"/>
      <c r="AT451" s="80"/>
      <c r="AV451" s="80"/>
      <c r="AW451" s="80"/>
      <c r="AX451" s="80"/>
    </row>
    <row r="452" spans="4:50" s="6" customFormat="1" x14ac:dyDescent="0.2">
      <c r="D452" s="8"/>
      <c r="E452" s="8"/>
      <c r="F452" s="8"/>
      <c r="G452" s="8"/>
      <c r="H452" s="8"/>
      <c r="I452" s="8"/>
      <c r="J452" s="8"/>
      <c r="K452" s="8"/>
      <c r="L452" s="80"/>
      <c r="M452" s="80"/>
      <c r="N452" s="80"/>
      <c r="O452" s="8"/>
      <c r="P452" s="80"/>
      <c r="Q452" s="80"/>
      <c r="R452" s="80"/>
      <c r="S452" s="8"/>
      <c r="T452" s="100"/>
      <c r="U452" s="100"/>
      <c r="V452" s="100"/>
      <c r="X452" s="80"/>
      <c r="Y452" s="80"/>
      <c r="Z452" s="80"/>
      <c r="AA452" s="8"/>
      <c r="AB452" s="80"/>
      <c r="AC452" s="80"/>
      <c r="AD452" s="80"/>
      <c r="AF452" s="80"/>
      <c r="AG452" s="80"/>
      <c r="AH452" s="80"/>
      <c r="AI452" s="8"/>
      <c r="AJ452" s="80"/>
      <c r="AK452" s="80"/>
      <c r="AL452" s="80"/>
      <c r="AN452" s="80"/>
      <c r="AO452" s="80"/>
      <c r="AP452" s="80"/>
      <c r="AR452" s="80"/>
      <c r="AS452" s="80"/>
      <c r="AT452" s="80"/>
      <c r="AV452" s="80"/>
      <c r="AW452" s="80"/>
      <c r="AX452" s="80"/>
    </row>
    <row r="453" spans="4:50" s="6" customFormat="1" x14ac:dyDescent="0.2">
      <c r="D453" s="8"/>
      <c r="E453" s="8"/>
      <c r="F453" s="8"/>
      <c r="G453" s="8"/>
      <c r="H453" s="8"/>
      <c r="I453" s="8"/>
      <c r="J453" s="8"/>
      <c r="K453" s="8"/>
      <c r="L453" s="80"/>
      <c r="M453" s="80"/>
      <c r="N453" s="80"/>
      <c r="O453" s="8"/>
      <c r="P453" s="80"/>
      <c r="Q453" s="80"/>
      <c r="R453" s="80"/>
      <c r="S453" s="8"/>
      <c r="T453" s="100"/>
      <c r="U453" s="100"/>
      <c r="V453" s="100"/>
      <c r="X453" s="80"/>
      <c r="Y453" s="80"/>
      <c r="Z453" s="80"/>
      <c r="AA453" s="8"/>
      <c r="AB453" s="80"/>
      <c r="AC453" s="80"/>
      <c r="AD453" s="80"/>
      <c r="AF453" s="80"/>
      <c r="AG453" s="80"/>
      <c r="AH453" s="80"/>
      <c r="AI453" s="8"/>
      <c r="AJ453" s="80"/>
      <c r="AK453" s="80"/>
      <c r="AL453" s="80"/>
      <c r="AN453" s="80"/>
      <c r="AO453" s="80"/>
      <c r="AP453" s="80"/>
      <c r="AR453" s="80"/>
      <c r="AS453" s="80"/>
      <c r="AT453" s="80"/>
      <c r="AV453" s="80"/>
      <c r="AW453" s="80"/>
      <c r="AX453" s="80"/>
    </row>
    <row r="454" spans="4:50" s="6" customFormat="1" x14ac:dyDescent="0.2">
      <c r="D454" s="8"/>
      <c r="E454" s="8"/>
      <c r="F454" s="8"/>
      <c r="G454" s="8"/>
      <c r="H454" s="8"/>
      <c r="I454" s="8"/>
      <c r="J454" s="8"/>
      <c r="K454" s="8"/>
      <c r="L454" s="80"/>
      <c r="M454" s="80"/>
      <c r="N454" s="80"/>
      <c r="O454" s="8"/>
      <c r="P454" s="80"/>
      <c r="Q454" s="80"/>
      <c r="R454" s="80"/>
      <c r="S454" s="8"/>
      <c r="T454" s="100"/>
      <c r="U454" s="100"/>
      <c r="V454" s="100"/>
      <c r="X454" s="80"/>
      <c r="Y454" s="80"/>
      <c r="Z454" s="80"/>
      <c r="AA454" s="8"/>
      <c r="AB454" s="80"/>
      <c r="AC454" s="80"/>
      <c r="AD454" s="80"/>
      <c r="AF454" s="80"/>
      <c r="AG454" s="80"/>
      <c r="AH454" s="80"/>
      <c r="AI454" s="8"/>
      <c r="AJ454" s="80"/>
      <c r="AK454" s="80"/>
      <c r="AL454" s="80"/>
      <c r="AN454" s="80"/>
      <c r="AO454" s="80"/>
      <c r="AP454" s="80"/>
      <c r="AR454" s="80"/>
      <c r="AS454" s="80"/>
      <c r="AT454" s="80"/>
      <c r="AV454" s="80"/>
      <c r="AW454" s="80"/>
      <c r="AX454" s="80"/>
    </row>
    <row r="455" spans="4:50" s="6" customFormat="1" x14ac:dyDescent="0.2">
      <c r="D455" s="8"/>
      <c r="E455" s="8"/>
      <c r="F455" s="8"/>
      <c r="G455" s="8"/>
      <c r="H455" s="8"/>
      <c r="I455" s="8"/>
      <c r="J455" s="8"/>
      <c r="K455" s="8"/>
      <c r="L455" s="80"/>
      <c r="M455" s="80"/>
      <c r="N455" s="80"/>
      <c r="O455" s="8"/>
      <c r="P455" s="80"/>
      <c r="Q455" s="80"/>
      <c r="R455" s="80"/>
      <c r="S455" s="8"/>
      <c r="T455" s="100"/>
      <c r="U455" s="100"/>
      <c r="V455" s="100"/>
      <c r="X455" s="80"/>
      <c r="Y455" s="80"/>
      <c r="Z455" s="80"/>
      <c r="AA455" s="8"/>
      <c r="AB455" s="80"/>
      <c r="AC455" s="80"/>
      <c r="AD455" s="80"/>
      <c r="AF455" s="80"/>
      <c r="AG455" s="80"/>
      <c r="AH455" s="80"/>
      <c r="AI455" s="8"/>
      <c r="AJ455" s="80"/>
      <c r="AK455" s="80"/>
      <c r="AL455" s="80"/>
      <c r="AN455" s="80"/>
      <c r="AO455" s="80"/>
      <c r="AP455" s="80"/>
      <c r="AR455" s="80"/>
      <c r="AS455" s="80"/>
      <c r="AT455" s="80"/>
      <c r="AV455" s="80"/>
      <c r="AW455" s="80"/>
      <c r="AX455" s="80"/>
    </row>
    <row r="456" spans="4:50" s="6" customFormat="1" x14ac:dyDescent="0.2">
      <c r="D456" s="8"/>
      <c r="E456" s="8"/>
      <c r="F456" s="8"/>
      <c r="G456" s="8"/>
      <c r="H456" s="8"/>
      <c r="I456" s="8"/>
      <c r="J456" s="8"/>
      <c r="K456" s="8"/>
      <c r="L456" s="80"/>
      <c r="M456" s="80"/>
      <c r="N456" s="80"/>
      <c r="O456" s="8"/>
      <c r="P456" s="80"/>
      <c r="Q456" s="80"/>
      <c r="R456" s="80"/>
      <c r="S456" s="8"/>
      <c r="T456" s="100"/>
      <c r="U456" s="100"/>
      <c r="V456" s="100"/>
      <c r="X456" s="80"/>
      <c r="Y456" s="80"/>
      <c r="Z456" s="80"/>
      <c r="AA456" s="8"/>
      <c r="AB456" s="80"/>
      <c r="AC456" s="80"/>
      <c r="AD456" s="80"/>
      <c r="AF456" s="80"/>
      <c r="AG456" s="80"/>
      <c r="AH456" s="80"/>
      <c r="AI456" s="8"/>
      <c r="AJ456" s="80"/>
      <c r="AK456" s="80"/>
      <c r="AL456" s="80"/>
      <c r="AN456" s="80"/>
      <c r="AO456" s="80"/>
      <c r="AP456" s="80"/>
      <c r="AR456" s="80"/>
      <c r="AS456" s="80"/>
      <c r="AT456" s="80"/>
      <c r="AV456" s="80"/>
      <c r="AW456" s="80"/>
      <c r="AX456" s="80"/>
    </row>
    <row r="457" spans="4:50" s="6" customFormat="1" x14ac:dyDescent="0.2">
      <c r="D457" s="8"/>
      <c r="E457" s="8"/>
      <c r="F457" s="8"/>
      <c r="G457" s="8"/>
      <c r="H457" s="8"/>
      <c r="I457" s="8"/>
      <c r="J457" s="8"/>
      <c r="K457" s="8"/>
      <c r="L457" s="80"/>
      <c r="M457" s="80"/>
      <c r="N457" s="80"/>
      <c r="O457" s="8"/>
      <c r="P457" s="80"/>
      <c r="Q457" s="80"/>
      <c r="R457" s="80"/>
      <c r="S457" s="8"/>
      <c r="T457" s="100"/>
      <c r="U457" s="100"/>
      <c r="V457" s="100"/>
      <c r="X457" s="80"/>
      <c r="Y457" s="80"/>
      <c r="Z457" s="80"/>
      <c r="AA457" s="8"/>
      <c r="AB457" s="80"/>
      <c r="AC457" s="80"/>
      <c r="AD457" s="80"/>
      <c r="AF457" s="80"/>
      <c r="AG457" s="80"/>
      <c r="AH457" s="80"/>
      <c r="AI457" s="8"/>
      <c r="AJ457" s="80"/>
      <c r="AK457" s="80"/>
      <c r="AL457" s="80"/>
      <c r="AN457" s="80"/>
      <c r="AO457" s="80"/>
      <c r="AP457" s="80"/>
      <c r="AR457" s="80"/>
      <c r="AS457" s="80"/>
      <c r="AT457" s="80"/>
      <c r="AV457" s="80"/>
      <c r="AW457" s="80"/>
      <c r="AX457" s="80"/>
    </row>
    <row r="458" spans="4:50" s="6" customFormat="1" x14ac:dyDescent="0.2">
      <c r="D458" s="8"/>
      <c r="E458" s="8"/>
      <c r="F458" s="8"/>
      <c r="G458" s="8"/>
      <c r="H458" s="8"/>
      <c r="I458" s="8"/>
      <c r="J458" s="8"/>
      <c r="K458" s="8"/>
      <c r="L458" s="80"/>
      <c r="M458" s="80"/>
      <c r="N458" s="80"/>
      <c r="O458" s="8"/>
      <c r="P458" s="80"/>
      <c r="Q458" s="80"/>
      <c r="R458" s="80"/>
      <c r="S458" s="8"/>
      <c r="T458" s="100"/>
      <c r="U458" s="100"/>
      <c r="V458" s="100"/>
      <c r="X458" s="80"/>
      <c r="Y458" s="80"/>
      <c r="Z458" s="80"/>
      <c r="AA458" s="8"/>
      <c r="AB458" s="80"/>
      <c r="AC458" s="80"/>
      <c r="AD458" s="80"/>
      <c r="AF458" s="80"/>
      <c r="AG458" s="80"/>
      <c r="AH458" s="80"/>
      <c r="AI458" s="8"/>
      <c r="AJ458" s="80"/>
      <c r="AK458" s="80"/>
      <c r="AL458" s="80"/>
      <c r="AN458" s="80"/>
      <c r="AO458" s="80"/>
      <c r="AP458" s="80"/>
      <c r="AR458" s="80"/>
      <c r="AS458" s="80"/>
      <c r="AT458" s="80"/>
      <c r="AV458" s="80"/>
      <c r="AW458" s="80"/>
      <c r="AX458" s="80"/>
    </row>
    <row r="459" spans="4:50" s="6" customFormat="1" x14ac:dyDescent="0.2">
      <c r="D459" s="8"/>
      <c r="E459" s="8"/>
      <c r="F459" s="8"/>
      <c r="G459" s="8"/>
      <c r="H459" s="8"/>
      <c r="I459" s="8"/>
      <c r="J459" s="8"/>
      <c r="K459" s="8"/>
      <c r="L459" s="80"/>
      <c r="M459" s="80"/>
      <c r="N459" s="80"/>
      <c r="O459" s="8"/>
      <c r="P459" s="80"/>
      <c r="Q459" s="80"/>
      <c r="R459" s="80"/>
      <c r="S459" s="8"/>
      <c r="T459" s="100"/>
      <c r="U459" s="100"/>
      <c r="V459" s="100"/>
      <c r="X459" s="80"/>
      <c r="Y459" s="80"/>
      <c r="Z459" s="80"/>
      <c r="AA459" s="8"/>
      <c r="AB459" s="80"/>
      <c r="AC459" s="80"/>
      <c r="AD459" s="80"/>
      <c r="AF459" s="80"/>
      <c r="AG459" s="80"/>
      <c r="AH459" s="80"/>
      <c r="AI459" s="8"/>
      <c r="AJ459" s="80"/>
      <c r="AK459" s="80"/>
      <c r="AL459" s="80"/>
      <c r="AN459" s="80"/>
      <c r="AO459" s="80"/>
      <c r="AP459" s="80"/>
      <c r="AR459" s="80"/>
      <c r="AS459" s="80"/>
      <c r="AT459" s="80"/>
      <c r="AV459" s="80"/>
      <c r="AW459" s="80"/>
      <c r="AX459" s="80"/>
    </row>
    <row r="460" spans="4:50" s="6" customFormat="1" x14ac:dyDescent="0.2">
      <c r="D460" s="8"/>
      <c r="E460" s="8"/>
      <c r="F460" s="8"/>
      <c r="G460" s="8"/>
      <c r="H460" s="8"/>
      <c r="I460" s="8"/>
      <c r="J460" s="8"/>
      <c r="K460" s="8"/>
      <c r="L460" s="80"/>
      <c r="M460" s="80"/>
      <c r="N460" s="80"/>
      <c r="O460" s="8"/>
      <c r="P460" s="80"/>
      <c r="Q460" s="80"/>
      <c r="R460" s="80"/>
      <c r="S460" s="8"/>
      <c r="T460" s="100"/>
      <c r="U460" s="100"/>
      <c r="V460" s="100"/>
      <c r="X460" s="80"/>
      <c r="Y460" s="80"/>
      <c r="Z460" s="80"/>
      <c r="AA460" s="8"/>
      <c r="AB460" s="80"/>
      <c r="AC460" s="80"/>
      <c r="AD460" s="80"/>
      <c r="AF460" s="80"/>
      <c r="AG460" s="80"/>
      <c r="AH460" s="80"/>
      <c r="AI460" s="8"/>
      <c r="AJ460" s="80"/>
      <c r="AK460" s="80"/>
      <c r="AL460" s="80"/>
      <c r="AN460" s="80"/>
      <c r="AO460" s="80"/>
      <c r="AP460" s="80"/>
      <c r="AR460" s="80"/>
      <c r="AS460" s="80"/>
      <c r="AT460" s="80"/>
      <c r="AV460" s="80"/>
      <c r="AW460" s="80"/>
      <c r="AX460" s="80"/>
    </row>
    <row r="461" spans="4:50" s="6" customFormat="1" x14ac:dyDescent="0.2">
      <c r="D461" s="8"/>
      <c r="E461" s="8"/>
      <c r="F461" s="8"/>
      <c r="G461" s="8"/>
      <c r="H461" s="8"/>
      <c r="I461" s="8"/>
      <c r="J461" s="8"/>
      <c r="K461" s="8"/>
      <c r="L461" s="80"/>
      <c r="M461" s="80"/>
      <c r="N461" s="80"/>
      <c r="O461" s="8"/>
      <c r="P461" s="80"/>
      <c r="Q461" s="80"/>
      <c r="R461" s="80"/>
      <c r="S461" s="8"/>
      <c r="T461" s="100"/>
      <c r="U461" s="100"/>
      <c r="V461" s="100"/>
      <c r="X461" s="80"/>
      <c r="Y461" s="80"/>
      <c r="Z461" s="80"/>
      <c r="AA461" s="8"/>
      <c r="AB461" s="80"/>
      <c r="AC461" s="80"/>
      <c r="AD461" s="80"/>
      <c r="AF461" s="80"/>
      <c r="AG461" s="80"/>
      <c r="AH461" s="80"/>
      <c r="AI461" s="8"/>
      <c r="AJ461" s="80"/>
      <c r="AK461" s="80"/>
      <c r="AL461" s="80"/>
      <c r="AN461" s="80"/>
      <c r="AO461" s="80"/>
      <c r="AP461" s="80"/>
      <c r="AR461" s="80"/>
      <c r="AS461" s="80"/>
      <c r="AT461" s="80"/>
      <c r="AV461" s="80"/>
      <c r="AW461" s="80"/>
      <c r="AX461" s="80"/>
    </row>
    <row r="462" spans="4:50" s="6" customFormat="1" x14ac:dyDescent="0.2">
      <c r="D462" s="8"/>
      <c r="E462" s="8"/>
      <c r="F462" s="8"/>
      <c r="G462" s="8"/>
      <c r="H462" s="8"/>
      <c r="I462" s="8"/>
      <c r="J462" s="8"/>
      <c r="K462" s="8"/>
      <c r="L462" s="80"/>
      <c r="M462" s="80"/>
      <c r="N462" s="80"/>
      <c r="O462" s="8"/>
      <c r="P462" s="80"/>
      <c r="Q462" s="80"/>
      <c r="R462" s="80"/>
      <c r="S462" s="8"/>
      <c r="T462" s="100"/>
      <c r="U462" s="100"/>
      <c r="V462" s="100"/>
      <c r="X462" s="80"/>
      <c r="Y462" s="80"/>
      <c r="Z462" s="80"/>
      <c r="AA462" s="8"/>
      <c r="AB462" s="80"/>
      <c r="AC462" s="80"/>
      <c r="AD462" s="80"/>
      <c r="AF462" s="80"/>
      <c r="AG462" s="80"/>
      <c r="AH462" s="80"/>
      <c r="AI462" s="8"/>
      <c r="AJ462" s="80"/>
      <c r="AK462" s="80"/>
      <c r="AL462" s="80"/>
      <c r="AN462" s="80"/>
      <c r="AO462" s="80"/>
      <c r="AP462" s="80"/>
      <c r="AR462" s="80"/>
      <c r="AS462" s="80"/>
      <c r="AT462" s="80"/>
      <c r="AV462" s="80"/>
      <c r="AW462" s="80"/>
      <c r="AX462" s="80"/>
    </row>
    <row r="463" spans="4:50" s="6" customFormat="1" x14ac:dyDescent="0.2">
      <c r="D463" s="8"/>
      <c r="E463" s="8"/>
      <c r="F463" s="8"/>
      <c r="G463" s="8"/>
      <c r="H463" s="8"/>
      <c r="I463" s="8"/>
      <c r="J463" s="8"/>
      <c r="K463" s="8"/>
      <c r="L463" s="80"/>
      <c r="M463" s="80"/>
      <c r="N463" s="80"/>
      <c r="O463" s="8"/>
      <c r="P463" s="80"/>
      <c r="Q463" s="80"/>
      <c r="R463" s="80"/>
      <c r="S463" s="8"/>
      <c r="T463" s="100"/>
      <c r="U463" s="100"/>
      <c r="V463" s="100"/>
      <c r="X463" s="80"/>
      <c r="Y463" s="80"/>
      <c r="Z463" s="80"/>
      <c r="AA463" s="8"/>
      <c r="AB463" s="80"/>
      <c r="AC463" s="80"/>
      <c r="AD463" s="80"/>
      <c r="AF463" s="80"/>
      <c r="AG463" s="80"/>
      <c r="AH463" s="80"/>
      <c r="AI463" s="8"/>
      <c r="AJ463" s="80"/>
      <c r="AK463" s="80"/>
      <c r="AL463" s="80"/>
      <c r="AN463" s="80"/>
      <c r="AO463" s="80"/>
      <c r="AP463" s="80"/>
      <c r="AR463" s="80"/>
      <c r="AS463" s="80"/>
      <c r="AT463" s="80"/>
      <c r="AV463" s="80"/>
      <c r="AW463" s="80"/>
      <c r="AX463" s="80"/>
    </row>
    <row r="464" spans="4:50" s="6" customFormat="1" x14ac:dyDescent="0.2">
      <c r="D464" s="8"/>
      <c r="E464" s="8"/>
      <c r="F464" s="8"/>
      <c r="G464" s="8"/>
      <c r="H464" s="8"/>
      <c r="I464" s="8"/>
      <c r="J464" s="8"/>
      <c r="K464" s="8"/>
      <c r="L464" s="80"/>
      <c r="M464" s="80"/>
      <c r="N464" s="80"/>
      <c r="O464" s="8"/>
      <c r="P464" s="80"/>
      <c r="Q464" s="80"/>
      <c r="R464" s="80"/>
      <c r="S464" s="8"/>
      <c r="T464" s="100"/>
      <c r="U464" s="100"/>
      <c r="V464" s="100"/>
      <c r="X464" s="80"/>
      <c r="Y464" s="80"/>
      <c r="Z464" s="80"/>
      <c r="AA464" s="8"/>
      <c r="AB464" s="80"/>
      <c r="AC464" s="80"/>
      <c r="AD464" s="80"/>
      <c r="AF464" s="80"/>
      <c r="AG464" s="80"/>
      <c r="AH464" s="80"/>
      <c r="AI464" s="8"/>
      <c r="AJ464" s="80"/>
      <c r="AK464" s="80"/>
      <c r="AL464" s="80"/>
      <c r="AN464" s="80"/>
      <c r="AO464" s="80"/>
      <c r="AP464" s="80"/>
      <c r="AR464" s="80"/>
      <c r="AS464" s="80"/>
      <c r="AT464" s="80"/>
      <c r="AV464" s="80"/>
      <c r="AW464" s="80"/>
      <c r="AX464" s="80"/>
    </row>
    <row r="465" spans="4:50" s="6" customFormat="1" x14ac:dyDescent="0.2">
      <c r="D465" s="8"/>
      <c r="E465" s="8"/>
      <c r="F465" s="8"/>
      <c r="G465" s="8"/>
      <c r="H465" s="8"/>
      <c r="I465" s="8"/>
      <c r="J465" s="8"/>
      <c r="K465" s="8"/>
      <c r="L465" s="80"/>
      <c r="M465" s="80"/>
      <c r="N465" s="80"/>
      <c r="O465" s="8"/>
      <c r="P465" s="80"/>
      <c r="Q465" s="80"/>
      <c r="R465" s="80"/>
      <c r="S465" s="8"/>
      <c r="T465" s="100"/>
      <c r="U465" s="100"/>
      <c r="V465" s="100"/>
      <c r="X465" s="80"/>
      <c r="Y465" s="80"/>
      <c r="Z465" s="80"/>
      <c r="AA465" s="8"/>
      <c r="AB465" s="80"/>
      <c r="AC465" s="80"/>
      <c r="AD465" s="80"/>
      <c r="AF465" s="80"/>
      <c r="AG465" s="80"/>
      <c r="AH465" s="80"/>
      <c r="AI465" s="8"/>
      <c r="AJ465" s="80"/>
      <c r="AK465" s="80"/>
      <c r="AL465" s="80"/>
      <c r="AN465" s="80"/>
      <c r="AO465" s="80"/>
      <c r="AP465" s="80"/>
      <c r="AR465" s="80"/>
      <c r="AS465" s="80"/>
      <c r="AT465" s="80"/>
      <c r="AV465" s="80"/>
      <c r="AW465" s="80"/>
      <c r="AX465" s="80"/>
    </row>
    <row r="466" spans="4:50" s="6" customFormat="1" x14ac:dyDescent="0.2">
      <c r="D466" s="8"/>
      <c r="E466" s="8"/>
      <c r="F466" s="8"/>
      <c r="G466" s="8"/>
      <c r="H466" s="8"/>
      <c r="I466" s="8"/>
      <c r="J466" s="8"/>
      <c r="K466" s="8"/>
      <c r="L466" s="80"/>
      <c r="M466" s="80"/>
      <c r="N466" s="80"/>
      <c r="O466" s="8"/>
      <c r="P466" s="80"/>
      <c r="Q466" s="80"/>
      <c r="R466" s="80"/>
      <c r="S466" s="8"/>
      <c r="T466" s="100"/>
      <c r="U466" s="100"/>
      <c r="V466" s="100"/>
      <c r="X466" s="80"/>
      <c r="Y466" s="80"/>
      <c r="Z466" s="80"/>
      <c r="AA466" s="8"/>
      <c r="AB466" s="80"/>
      <c r="AC466" s="80"/>
      <c r="AD466" s="80"/>
      <c r="AF466" s="80"/>
      <c r="AG466" s="80"/>
      <c r="AH466" s="80"/>
      <c r="AI466" s="8"/>
      <c r="AJ466" s="80"/>
      <c r="AK466" s="80"/>
      <c r="AL466" s="80"/>
      <c r="AN466" s="80"/>
      <c r="AO466" s="80"/>
      <c r="AP466" s="80"/>
      <c r="AR466" s="80"/>
      <c r="AS466" s="80"/>
      <c r="AT466" s="80"/>
      <c r="AV466" s="80"/>
      <c r="AW466" s="80"/>
      <c r="AX466" s="80"/>
    </row>
    <row r="467" spans="4:50" s="6" customFormat="1" x14ac:dyDescent="0.2">
      <c r="D467" s="8"/>
      <c r="E467" s="8"/>
      <c r="F467" s="8"/>
      <c r="G467" s="8"/>
      <c r="H467" s="8"/>
      <c r="I467" s="8"/>
      <c r="J467" s="8"/>
      <c r="K467" s="8"/>
      <c r="L467" s="80"/>
      <c r="M467" s="80"/>
      <c r="N467" s="80"/>
      <c r="O467" s="8"/>
      <c r="P467" s="80"/>
      <c r="Q467" s="80"/>
      <c r="R467" s="80"/>
      <c r="S467" s="8"/>
      <c r="T467" s="100"/>
      <c r="U467" s="100"/>
      <c r="V467" s="100"/>
      <c r="X467" s="80"/>
      <c r="Y467" s="80"/>
      <c r="Z467" s="80"/>
      <c r="AA467" s="8"/>
      <c r="AB467" s="80"/>
      <c r="AC467" s="80"/>
      <c r="AD467" s="80"/>
      <c r="AF467" s="80"/>
      <c r="AG467" s="80"/>
      <c r="AH467" s="80"/>
      <c r="AI467" s="8"/>
      <c r="AJ467" s="80"/>
      <c r="AK467" s="80"/>
      <c r="AL467" s="80"/>
      <c r="AN467" s="80"/>
      <c r="AO467" s="80"/>
      <c r="AP467" s="80"/>
      <c r="AR467" s="80"/>
      <c r="AS467" s="80"/>
      <c r="AT467" s="80"/>
      <c r="AV467" s="80"/>
      <c r="AW467" s="80"/>
      <c r="AX467" s="80"/>
    </row>
    <row r="468" spans="4:50" s="6" customFormat="1" x14ac:dyDescent="0.2">
      <c r="D468" s="8"/>
      <c r="E468" s="8"/>
      <c r="F468" s="8"/>
      <c r="G468" s="8"/>
      <c r="H468" s="8"/>
      <c r="I468" s="8"/>
      <c r="J468" s="8"/>
      <c r="K468" s="8"/>
      <c r="L468" s="80"/>
      <c r="M468" s="80"/>
      <c r="N468" s="80"/>
      <c r="O468" s="8"/>
      <c r="P468" s="80"/>
      <c r="Q468" s="80"/>
      <c r="R468" s="80"/>
      <c r="S468" s="8"/>
      <c r="T468" s="100"/>
      <c r="U468" s="100"/>
      <c r="V468" s="100"/>
      <c r="X468" s="80"/>
      <c r="Y468" s="80"/>
      <c r="Z468" s="80"/>
      <c r="AA468" s="8"/>
      <c r="AB468" s="80"/>
      <c r="AC468" s="80"/>
      <c r="AD468" s="80"/>
      <c r="AF468" s="80"/>
      <c r="AG468" s="80"/>
      <c r="AH468" s="80"/>
      <c r="AI468" s="8"/>
      <c r="AJ468" s="80"/>
      <c r="AK468" s="80"/>
      <c r="AL468" s="80"/>
      <c r="AN468" s="80"/>
      <c r="AO468" s="80"/>
      <c r="AP468" s="80"/>
      <c r="AR468" s="80"/>
      <c r="AS468" s="80"/>
      <c r="AT468" s="80"/>
      <c r="AV468" s="80"/>
      <c r="AW468" s="80"/>
      <c r="AX468" s="80"/>
    </row>
    <row r="469" spans="4:50" s="6" customFormat="1" x14ac:dyDescent="0.2">
      <c r="D469" s="8"/>
      <c r="E469" s="8"/>
      <c r="F469" s="8"/>
      <c r="G469" s="8"/>
      <c r="H469" s="8"/>
      <c r="I469" s="8"/>
      <c r="J469" s="8"/>
      <c r="K469" s="8"/>
      <c r="L469" s="80"/>
      <c r="M469" s="80"/>
      <c r="N469" s="80"/>
      <c r="O469" s="8"/>
      <c r="P469" s="80"/>
      <c r="Q469" s="80"/>
      <c r="R469" s="80"/>
      <c r="S469" s="8"/>
      <c r="T469" s="100"/>
      <c r="U469" s="100"/>
      <c r="V469" s="100"/>
      <c r="X469" s="80"/>
      <c r="Y469" s="80"/>
      <c r="Z469" s="80"/>
      <c r="AA469" s="8"/>
      <c r="AB469" s="80"/>
      <c r="AC469" s="80"/>
      <c r="AD469" s="80"/>
      <c r="AF469" s="80"/>
      <c r="AG469" s="80"/>
      <c r="AH469" s="80"/>
      <c r="AI469" s="8"/>
      <c r="AJ469" s="80"/>
      <c r="AK469" s="80"/>
      <c r="AL469" s="80"/>
      <c r="AN469" s="80"/>
      <c r="AO469" s="80"/>
      <c r="AP469" s="80"/>
      <c r="AR469" s="80"/>
      <c r="AS469" s="80"/>
      <c r="AT469" s="80"/>
      <c r="AV469" s="80"/>
      <c r="AW469" s="80"/>
      <c r="AX469" s="80"/>
    </row>
    <row r="470" spans="4:50" s="6" customFormat="1" x14ac:dyDescent="0.2">
      <c r="D470" s="8"/>
      <c r="E470" s="8"/>
      <c r="F470" s="8"/>
      <c r="G470" s="8"/>
      <c r="H470" s="8"/>
      <c r="I470" s="8"/>
      <c r="J470" s="8"/>
      <c r="K470" s="8"/>
      <c r="L470" s="80"/>
      <c r="M470" s="80"/>
      <c r="N470" s="80"/>
      <c r="O470" s="8"/>
      <c r="P470" s="80"/>
      <c r="Q470" s="80"/>
      <c r="R470" s="80"/>
      <c r="S470" s="8"/>
      <c r="T470" s="100"/>
      <c r="U470" s="100"/>
      <c r="V470" s="100"/>
      <c r="X470" s="80"/>
      <c r="Y470" s="80"/>
      <c r="Z470" s="80"/>
      <c r="AA470" s="8"/>
      <c r="AB470" s="80"/>
      <c r="AC470" s="80"/>
      <c r="AD470" s="80"/>
      <c r="AF470" s="80"/>
      <c r="AG470" s="80"/>
      <c r="AH470" s="80"/>
      <c r="AI470" s="8"/>
      <c r="AJ470" s="80"/>
      <c r="AK470" s="80"/>
      <c r="AL470" s="80"/>
      <c r="AN470" s="80"/>
      <c r="AO470" s="80"/>
      <c r="AP470" s="80"/>
      <c r="AR470" s="80"/>
      <c r="AS470" s="80"/>
      <c r="AT470" s="80"/>
      <c r="AV470" s="80"/>
      <c r="AW470" s="80"/>
      <c r="AX470" s="80"/>
    </row>
    <row r="471" spans="4:50" s="6" customFormat="1" x14ac:dyDescent="0.2">
      <c r="D471" s="8"/>
      <c r="E471" s="8"/>
      <c r="F471" s="8"/>
      <c r="G471" s="8"/>
      <c r="H471" s="8"/>
      <c r="I471" s="8"/>
      <c r="J471" s="8"/>
      <c r="K471" s="8"/>
      <c r="L471" s="80"/>
      <c r="M471" s="80"/>
      <c r="N471" s="80"/>
      <c r="O471" s="8"/>
      <c r="P471" s="80"/>
      <c r="Q471" s="80"/>
      <c r="R471" s="80"/>
      <c r="S471" s="8"/>
      <c r="T471" s="100"/>
      <c r="U471" s="100"/>
      <c r="V471" s="100"/>
      <c r="X471" s="80"/>
      <c r="Y471" s="80"/>
      <c r="Z471" s="80"/>
      <c r="AA471" s="8"/>
      <c r="AB471" s="80"/>
      <c r="AC471" s="80"/>
      <c r="AD471" s="80"/>
      <c r="AF471" s="80"/>
      <c r="AG471" s="80"/>
      <c r="AH471" s="80"/>
      <c r="AI471" s="8"/>
      <c r="AJ471" s="80"/>
      <c r="AK471" s="80"/>
      <c r="AL471" s="80"/>
      <c r="AN471" s="80"/>
      <c r="AO471" s="80"/>
      <c r="AP471" s="80"/>
      <c r="AR471" s="80"/>
      <c r="AS471" s="80"/>
      <c r="AT471" s="80"/>
      <c r="AV471" s="80"/>
      <c r="AW471" s="80"/>
      <c r="AX471" s="80"/>
    </row>
    <row r="472" spans="4:50" s="6" customFormat="1" x14ac:dyDescent="0.2">
      <c r="D472" s="8"/>
      <c r="E472" s="8"/>
      <c r="F472" s="8"/>
      <c r="G472" s="8"/>
      <c r="H472" s="8"/>
      <c r="I472" s="8"/>
      <c r="J472" s="8"/>
      <c r="K472" s="8"/>
      <c r="L472" s="80"/>
      <c r="M472" s="80"/>
      <c r="N472" s="80"/>
      <c r="O472" s="8"/>
      <c r="P472" s="80"/>
      <c r="Q472" s="80"/>
      <c r="R472" s="80"/>
      <c r="S472" s="8"/>
      <c r="T472" s="100"/>
      <c r="U472" s="100"/>
      <c r="V472" s="100"/>
      <c r="X472" s="80"/>
      <c r="Y472" s="80"/>
      <c r="Z472" s="80"/>
      <c r="AA472" s="8"/>
      <c r="AB472" s="80"/>
      <c r="AC472" s="80"/>
      <c r="AD472" s="80"/>
      <c r="AF472" s="80"/>
      <c r="AG472" s="80"/>
      <c r="AH472" s="80"/>
      <c r="AI472" s="8"/>
      <c r="AJ472" s="80"/>
      <c r="AK472" s="80"/>
      <c r="AL472" s="80"/>
      <c r="AN472" s="80"/>
      <c r="AO472" s="80"/>
      <c r="AP472" s="80"/>
      <c r="AR472" s="80"/>
      <c r="AS472" s="80"/>
      <c r="AT472" s="80"/>
      <c r="AV472" s="80"/>
      <c r="AW472" s="80"/>
      <c r="AX472" s="80"/>
    </row>
    <row r="473" spans="4:50" s="6" customFormat="1" x14ac:dyDescent="0.2">
      <c r="D473" s="8"/>
      <c r="E473" s="8"/>
      <c r="F473" s="8"/>
      <c r="G473" s="8"/>
      <c r="H473" s="8"/>
      <c r="I473" s="8"/>
      <c r="J473" s="8"/>
      <c r="K473" s="8"/>
      <c r="L473" s="80"/>
      <c r="M473" s="80"/>
      <c r="N473" s="80"/>
      <c r="O473" s="8"/>
      <c r="P473" s="80"/>
      <c r="Q473" s="80"/>
      <c r="R473" s="80"/>
      <c r="S473" s="8"/>
      <c r="T473" s="100"/>
      <c r="U473" s="100"/>
      <c r="V473" s="100"/>
      <c r="X473" s="80"/>
      <c r="Y473" s="80"/>
      <c r="Z473" s="80"/>
      <c r="AA473" s="8"/>
      <c r="AB473" s="80"/>
      <c r="AC473" s="80"/>
      <c r="AD473" s="80"/>
      <c r="AF473" s="80"/>
      <c r="AG473" s="80"/>
      <c r="AH473" s="80"/>
      <c r="AI473" s="8"/>
      <c r="AJ473" s="80"/>
      <c r="AK473" s="80"/>
      <c r="AL473" s="80"/>
      <c r="AN473" s="80"/>
      <c r="AO473" s="80"/>
      <c r="AP473" s="80"/>
      <c r="AR473" s="80"/>
      <c r="AS473" s="80"/>
      <c r="AT473" s="80"/>
      <c r="AV473" s="80"/>
      <c r="AW473" s="80"/>
      <c r="AX473" s="80"/>
    </row>
    <row r="474" spans="4:50" s="6" customFormat="1" x14ac:dyDescent="0.2">
      <c r="D474" s="8"/>
      <c r="E474" s="8"/>
      <c r="F474" s="8"/>
      <c r="G474" s="8"/>
      <c r="H474" s="8"/>
      <c r="I474" s="8"/>
      <c r="J474" s="8"/>
      <c r="K474" s="8"/>
      <c r="L474" s="80"/>
      <c r="M474" s="80"/>
      <c r="N474" s="80"/>
      <c r="O474" s="8"/>
      <c r="P474" s="80"/>
      <c r="Q474" s="80"/>
      <c r="R474" s="80"/>
      <c r="S474" s="8"/>
      <c r="T474" s="100"/>
      <c r="U474" s="100"/>
      <c r="V474" s="100"/>
      <c r="X474" s="80"/>
      <c r="Y474" s="80"/>
      <c r="Z474" s="80"/>
      <c r="AA474" s="8"/>
      <c r="AB474" s="80"/>
      <c r="AC474" s="80"/>
      <c r="AD474" s="80"/>
      <c r="AF474" s="80"/>
      <c r="AG474" s="80"/>
      <c r="AH474" s="80"/>
      <c r="AI474" s="8"/>
      <c r="AJ474" s="80"/>
      <c r="AK474" s="80"/>
      <c r="AL474" s="80"/>
      <c r="AN474" s="80"/>
      <c r="AO474" s="80"/>
      <c r="AP474" s="80"/>
      <c r="AR474" s="80"/>
      <c r="AS474" s="80"/>
      <c r="AT474" s="80"/>
      <c r="AV474" s="80"/>
      <c r="AW474" s="80"/>
      <c r="AX474" s="80"/>
    </row>
    <row r="475" spans="4:50" s="6" customFormat="1" x14ac:dyDescent="0.2">
      <c r="D475" s="8"/>
      <c r="E475" s="8"/>
      <c r="F475" s="8"/>
      <c r="G475" s="8"/>
      <c r="H475" s="8"/>
      <c r="I475" s="8"/>
      <c r="J475" s="8"/>
      <c r="K475" s="8"/>
      <c r="L475" s="80"/>
      <c r="M475" s="80"/>
      <c r="N475" s="80"/>
      <c r="O475" s="8"/>
      <c r="P475" s="80"/>
      <c r="Q475" s="80"/>
      <c r="R475" s="80"/>
      <c r="S475" s="8"/>
      <c r="T475" s="100"/>
      <c r="U475" s="100"/>
      <c r="V475" s="100"/>
      <c r="X475" s="80"/>
      <c r="Y475" s="80"/>
      <c r="Z475" s="80"/>
      <c r="AA475" s="8"/>
      <c r="AB475" s="80"/>
      <c r="AC475" s="80"/>
      <c r="AD475" s="80"/>
      <c r="AF475" s="80"/>
      <c r="AG475" s="80"/>
      <c r="AH475" s="80"/>
      <c r="AI475" s="8"/>
      <c r="AJ475" s="80"/>
      <c r="AK475" s="80"/>
      <c r="AL475" s="80"/>
      <c r="AN475" s="80"/>
      <c r="AO475" s="80"/>
      <c r="AP475" s="80"/>
      <c r="AR475" s="80"/>
      <c r="AS475" s="80"/>
      <c r="AT475" s="80"/>
      <c r="AV475" s="80"/>
      <c r="AW475" s="80"/>
      <c r="AX475" s="80"/>
    </row>
    <row r="476" spans="4:50" s="6" customFormat="1" x14ac:dyDescent="0.2">
      <c r="D476" s="8"/>
      <c r="E476" s="8"/>
      <c r="F476" s="8"/>
      <c r="G476" s="8"/>
      <c r="H476" s="8"/>
      <c r="I476" s="8"/>
      <c r="J476" s="8"/>
      <c r="K476" s="8"/>
      <c r="L476" s="80"/>
      <c r="M476" s="80"/>
      <c r="N476" s="80"/>
      <c r="O476" s="8"/>
      <c r="P476" s="80"/>
      <c r="Q476" s="80"/>
      <c r="R476" s="80"/>
      <c r="S476" s="8"/>
      <c r="T476" s="100"/>
      <c r="U476" s="100"/>
      <c r="V476" s="100"/>
      <c r="X476" s="80"/>
      <c r="Y476" s="80"/>
      <c r="Z476" s="80"/>
      <c r="AA476" s="8"/>
      <c r="AB476" s="80"/>
      <c r="AC476" s="80"/>
      <c r="AD476" s="80"/>
      <c r="AF476" s="80"/>
      <c r="AG476" s="80"/>
      <c r="AH476" s="80"/>
      <c r="AI476" s="8"/>
      <c r="AJ476" s="80"/>
      <c r="AK476" s="80"/>
      <c r="AL476" s="80"/>
      <c r="AN476" s="80"/>
      <c r="AO476" s="80"/>
      <c r="AP476" s="80"/>
      <c r="AR476" s="80"/>
      <c r="AS476" s="80"/>
      <c r="AT476" s="80"/>
      <c r="AV476" s="80"/>
      <c r="AW476" s="80"/>
      <c r="AX476" s="80"/>
    </row>
    <row r="477" spans="4:50" s="6" customFormat="1" x14ac:dyDescent="0.2">
      <c r="D477" s="8"/>
      <c r="E477" s="8"/>
      <c r="F477" s="8"/>
      <c r="G477" s="8"/>
      <c r="H477" s="8"/>
      <c r="I477" s="8"/>
      <c r="J477" s="8"/>
      <c r="K477" s="8"/>
      <c r="L477" s="80"/>
      <c r="M477" s="80"/>
      <c r="N477" s="80"/>
      <c r="O477" s="8"/>
      <c r="P477" s="80"/>
      <c r="Q477" s="80"/>
      <c r="R477" s="80"/>
      <c r="S477" s="8"/>
      <c r="T477" s="100"/>
      <c r="U477" s="100"/>
      <c r="V477" s="100"/>
      <c r="X477" s="80"/>
      <c r="Y477" s="80"/>
      <c r="Z477" s="80"/>
      <c r="AA477" s="8"/>
      <c r="AB477" s="80"/>
      <c r="AC477" s="80"/>
      <c r="AD477" s="80"/>
      <c r="AF477" s="80"/>
      <c r="AG477" s="80"/>
      <c r="AH477" s="80"/>
      <c r="AI477" s="8"/>
      <c r="AJ477" s="80"/>
      <c r="AK477" s="80"/>
      <c r="AL477" s="80"/>
      <c r="AN477" s="80"/>
      <c r="AO477" s="80"/>
      <c r="AP477" s="80"/>
      <c r="AR477" s="80"/>
      <c r="AS477" s="80"/>
      <c r="AT477" s="80"/>
      <c r="AV477" s="80"/>
      <c r="AW477" s="80"/>
      <c r="AX477" s="80"/>
    </row>
    <row r="478" spans="4:50" s="6" customFormat="1" x14ac:dyDescent="0.2">
      <c r="D478" s="8"/>
      <c r="E478" s="8"/>
      <c r="F478" s="8"/>
      <c r="G478" s="8"/>
      <c r="H478" s="8"/>
      <c r="I478" s="8"/>
      <c r="J478" s="8"/>
      <c r="K478" s="8"/>
      <c r="L478" s="80"/>
      <c r="M478" s="80"/>
      <c r="N478" s="80"/>
      <c r="O478" s="8"/>
      <c r="P478" s="80"/>
      <c r="Q478" s="80"/>
      <c r="R478" s="80"/>
      <c r="S478" s="8"/>
      <c r="T478" s="100"/>
      <c r="U478" s="100"/>
      <c r="V478" s="100"/>
      <c r="X478" s="80"/>
      <c r="Y478" s="80"/>
      <c r="Z478" s="80"/>
      <c r="AA478" s="8"/>
      <c r="AB478" s="80"/>
      <c r="AC478" s="80"/>
      <c r="AD478" s="80"/>
      <c r="AF478" s="80"/>
      <c r="AG478" s="80"/>
      <c r="AH478" s="80"/>
      <c r="AI478" s="8"/>
      <c r="AJ478" s="80"/>
      <c r="AK478" s="80"/>
      <c r="AL478" s="80"/>
      <c r="AN478" s="80"/>
      <c r="AO478" s="80"/>
      <c r="AP478" s="80"/>
      <c r="AR478" s="80"/>
      <c r="AS478" s="80"/>
      <c r="AT478" s="80"/>
      <c r="AV478" s="80"/>
      <c r="AW478" s="80"/>
      <c r="AX478" s="80"/>
    </row>
    <row r="479" spans="4:50" s="6" customFormat="1" x14ac:dyDescent="0.2">
      <c r="D479" s="8"/>
      <c r="E479" s="8"/>
      <c r="F479" s="8"/>
      <c r="G479" s="8"/>
      <c r="H479" s="8"/>
      <c r="I479" s="8"/>
      <c r="J479" s="8"/>
      <c r="K479" s="8"/>
      <c r="L479" s="80"/>
      <c r="M479" s="80"/>
      <c r="N479" s="80"/>
      <c r="O479" s="8"/>
      <c r="P479" s="80"/>
      <c r="Q479" s="80"/>
      <c r="R479" s="80"/>
      <c r="S479" s="8"/>
      <c r="T479" s="100"/>
      <c r="U479" s="100"/>
      <c r="V479" s="100"/>
      <c r="X479" s="80"/>
      <c r="Y479" s="80"/>
      <c r="Z479" s="80"/>
      <c r="AA479" s="8"/>
      <c r="AB479" s="80"/>
      <c r="AC479" s="80"/>
      <c r="AD479" s="80"/>
      <c r="AF479" s="80"/>
      <c r="AG479" s="80"/>
      <c r="AH479" s="80"/>
      <c r="AI479" s="8"/>
      <c r="AJ479" s="80"/>
      <c r="AK479" s="80"/>
      <c r="AL479" s="80"/>
      <c r="AN479" s="80"/>
      <c r="AO479" s="80"/>
      <c r="AP479" s="80"/>
      <c r="AR479" s="80"/>
      <c r="AS479" s="80"/>
      <c r="AT479" s="80"/>
      <c r="AV479" s="80"/>
      <c r="AW479" s="80"/>
      <c r="AX479" s="80"/>
    </row>
    <row r="480" spans="4:50" s="6" customFormat="1" x14ac:dyDescent="0.2">
      <c r="D480" s="8"/>
      <c r="E480" s="8"/>
      <c r="F480" s="8"/>
      <c r="G480" s="8"/>
      <c r="H480" s="8"/>
      <c r="I480" s="8"/>
      <c r="J480" s="8"/>
      <c r="K480" s="8"/>
      <c r="L480" s="80"/>
      <c r="M480" s="80"/>
      <c r="N480" s="80"/>
      <c r="O480" s="8"/>
      <c r="P480" s="80"/>
      <c r="Q480" s="80"/>
      <c r="R480" s="80"/>
      <c r="S480" s="8"/>
      <c r="T480" s="100"/>
      <c r="U480" s="100"/>
      <c r="V480" s="100"/>
      <c r="X480" s="80"/>
      <c r="Y480" s="80"/>
      <c r="Z480" s="80"/>
      <c r="AA480" s="8"/>
      <c r="AB480" s="80"/>
      <c r="AC480" s="80"/>
      <c r="AD480" s="80"/>
      <c r="AF480" s="80"/>
      <c r="AG480" s="80"/>
      <c r="AH480" s="80"/>
      <c r="AI480" s="8"/>
      <c r="AJ480" s="80"/>
      <c r="AK480" s="80"/>
      <c r="AL480" s="80"/>
      <c r="AN480" s="80"/>
      <c r="AO480" s="80"/>
      <c r="AP480" s="80"/>
      <c r="AR480" s="80"/>
      <c r="AS480" s="80"/>
      <c r="AT480" s="80"/>
      <c r="AV480" s="80"/>
      <c r="AW480" s="80"/>
      <c r="AX480" s="80"/>
    </row>
    <row r="481" spans="4:50" s="6" customFormat="1" x14ac:dyDescent="0.2">
      <c r="D481" s="8"/>
      <c r="E481" s="8"/>
      <c r="F481" s="8"/>
      <c r="G481" s="8"/>
      <c r="H481" s="8"/>
      <c r="I481" s="8"/>
      <c r="J481" s="8"/>
      <c r="K481" s="8"/>
      <c r="L481" s="80"/>
      <c r="M481" s="80"/>
      <c r="N481" s="80"/>
      <c r="O481" s="8"/>
      <c r="P481" s="80"/>
      <c r="Q481" s="80"/>
      <c r="R481" s="80"/>
      <c r="S481" s="8"/>
      <c r="T481" s="100"/>
      <c r="U481" s="100"/>
      <c r="V481" s="100"/>
      <c r="X481" s="80"/>
      <c r="Y481" s="80"/>
      <c r="Z481" s="80"/>
      <c r="AA481" s="8"/>
      <c r="AB481" s="80"/>
      <c r="AC481" s="80"/>
      <c r="AD481" s="80"/>
      <c r="AF481" s="80"/>
      <c r="AG481" s="80"/>
      <c r="AH481" s="80"/>
      <c r="AI481" s="8"/>
      <c r="AJ481" s="80"/>
      <c r="AK481" s="80"/>
      <c r="AL481" s="80"/>
      <c r="AN481" s="80"/>
      <c r="AO481" s="80"/>
      <c r="AP481" s="80"/>
      <c r="AR481" s="80"/>
      <c r="AS481" s="80"/>
      <c r="AT481" s="80"/>
      <c r="AV481" s="80"/>
      <c r="AW481" s="80"/>
      <c r="AX481" s="80"/>
    </row>
    <row r="482" spans="4:50" s="6" customFormat="1" x14ac:dyDescent="0.2">
      <c r="D482" s="8"/>
      <c r="E482" s="8"/>
      <c r="F482" s="8"/>
      <c r="G482" s="8"/>
      <c r="H482" s="8"/>
      <c r="I482" s="8"/>
      <c r="J482" s="8"/>
      <c r="K482" s="8"/>
      <c r="L482" s="80"/>
      <c r="M482" s="80"/>
      <c r="N482" s="80"/>
      <c r="O482" s="8"/>
      <c r="P482" s="80"/>
      <c r="Q482" s="80"/>
      <c r="R482" s="80"/>
      <c r="S482" s="8"/>
      <c r="T482" s="100"/>
      <c r="U482" s="100"/>
      <c r="V482" s="100"/>
      <c r="X482" s="80"/>
      <c r="Y482" s="80"/>
      <c r="Z482" s="80"/>
      <c r="AA482" s="8"/>
      <c r="AB482" s="80"/>
      <c r="AC482" s="80"/>
      <c r="AD482" s="80"/>
      <c r="AF482" s="80"/>
      <c r="AG482" s="80"/>
      <c r="AH482" s="80"/>
      <c r="AI482" s="8"/>
      <c r="AJ482" s="80"/>
      <c r="AK482" s="80"/>
      <c r="AL482" s="80"/>
      <c r="AN482" s="80"/>
      <c r="AO482" s="80"/>
      <c r="AP482" s="80"/>
      <c r="AR482" s="80"/>
      <c r="AS482" s="80"/>
      <c r="AT482" s="80"/>
      <c r="AV482" s="80"/>
      <c r="AW482" s="80"/>
      <c r="AX482" s="80"/>
    </row>
    <row r="483" spans="4:50" s="6" customFormat="1" x14ac:dyDescent="0.2">
      <c r="D483" s="8"/>
      <c r="E483" s="8"/>
      <c r="F483" s="8"/>
      <c r="G483" s="8"/>
      <c r="H483" s="8"/>
      <c r="I483" s="8"/>
      <c r="J483" s="8"/>
      <c r="K483" s="8"/>
      <c r="L483" s="80"/>
      <c r="M483" s="80"/>
      <c r="N483" s="80"/>
      <c r="O483" s="8"/>
      <c r="P483" s="80"/>
      <c r="Q483" s="80"/>
      <c r="R483" s="80"/>
      <c r="S483" s="8"/>
      <c r="T483" s="100"/>
      <c r="U483" s="100"/>
      <c r="V483" s="100"/>
      <c r="X483" s="80"/>
      <c r="Y483" s="80"/>
      <c r="Z483" s="80"/>
      <c r="AA483" s="8"/>
      <c r="AB483" s="80"/>
      <c r="AC483" s="80"/>
      <c r="AD483" s="80"/>
      <c r="AF483" s="80"/>
      <c r="AG483" s="80"/>
      <c r="AH483" s="80"/>
      <c r="AI483" s="8"/>
      <c r="AJ483" s="80"/>
      <c r="AK483" s="80"/>
      <c r="AL483" s="80"/>
      <c r="AN483" s="80"/>
      <c r="AO483" s="80"/>
      <c r="AP483" s="80"/>
      <c r="AR483" s="80"/>
      <c r="AS483" s="80"/>
      <c r="AT483" s="80"/>
      <c r="AV483" s="80"/>
      <c r="AW483" s="80"/>
      <c r="AX483" s="80"/>
    </row>
    <row r="484" spans="4:50" s="6" customFormat="1" x14ac:dyDescent="0.2">
      <c r="D484" s="8"/>
      <c r="E484" s="8"/>
      <c r="F484" s="8"/>
      <c r="G484" s="8"/>
      <c r="H484" s="8"/>
      <c r="I484" s="8"/>
      <c r="J484" s="8"/>
      <c r="K484" s="8"/>
      <c r="L484" s="80"/>
      <c r="M484" s="80"/>
      <c r="N484" s="80"/>
      <c r="O484" s="8"/>
      <c r="P484" s="80"/>
      <c r="Q484" s="80"/>
      <c r="R484" s="80"/>
      <c r="S484" s="8"/>
      <c r="T484" s="100"/>
      <c r="U484" s="100"/>
      <c r="V484" s="100"/>
      <c r="X484" s="80"/>
      <c r="Y484" s="80"/>
      <c r="Z484" s="80"/>
      <c r="AA484" s="8"/>
      <c r="AB484" s="80"/>
      <c r="AC484" s="80"/>
      <c r="AD484" s="80"/>
      <c r="AF484" s="80"/>
      <c r="AG484" s="80"/>
      <c r="AH484" s="80"/>
      <c r="AI484" s="8"/>
      <c r="AJ484" s="80"/>
      <c r="AK484" s="80"/>
      <c r="AL484" s="80"/>
      <c r="AN484" s="80"/>
      <c r="AO484" s="80"/>
      <c r="AP484" s="80"/>
      <c r="AR484" s="80"/>
      <c r="AS484" s="80"/>
      <c r="AT484" s="80"/>
      <c r="AV484" s="80"/>
      <c r="AW484" s="80"/>
      <c r="AX484" s="80"/>
    </row>
    <row r="485" spans="4:50" s="6" customFormat="1" x14ac:dyDescent="0.2">
      <c r="D485" s="8"/>
      <c r="E485" s="8"/>
      <c r="F485" s="8"/>
      <c r="G485" s="8"/>
      <c r="H485" s="8"/>
      <c r="I485" s="8"/>
      <c r="J485" s="8"/>
      <c r="K485" s="8"/>
      <c r="L485" s="80"/>
      <c r="M485" s="80"/>
      <c r="N485" s="80"/>
      <c r="O485" s="8"/>
      <c r="P485" s="80"/>
      <c r="Q485" s="80"/>
      <c r="R485" s="80"/>
      <c r="S485" s="8"/>
      <c r="T485" s="100"/>
      <c r="U485" s="100"/>
      <c r="V485" s="100"/>
      <c r="X485" s="80"/>
      <c r="Y485" s="80"/>
      <c r="Z485" s="80"/>
      <c r="AA485" s="8"/>
      <c r="AB485" s="80"/>
      <c r="AC485" s="80"/>
      <c r="AD485" s="80"/>
      <c r="AF485" s="80"/>
      <c r="AG485" s="80"/>
      <c r="AH485" s="80"/>
      <c r="AI485" s="8"/>
      <c r="AJ485" s="80"/>
      <c r="AK485" s="80"/>
      <c r="AL485" s="80"/>
      <c r="AN485" s="80"/>
      <c r="AO485" s="80"/>
      <c r="AP485" s="80"/>
      <c r="AR485" s="80"/>
      <c r="AS485" s="80"/>
      <c r="AT485" s="80"/>
      <c r="AV485" s="80"/>
      <c r="AW485" s="80"/>
      <c r="AX485" s="80"/>
    </row>
    <row r="486" spans="4:50" s="6" customFormat="1" x14ac:dyDescent="0.2">
      <c r="D486" s="8"/>
      <c r="E486" s="8"/>
      <c r="F486" s="8"/>
      <c r="G486" s="8"/>
      <c r="H486" s="8"/>
      <c r="I486" s="8"/>
      <c r="J486" s="8"/>
      <c r="K486" s="8"/>
      <c r="L486" s="80"/>
      <c r="M486" s="80"/>
      <c r="N486" s="80"/>
      <c r="O486" s="8"/>
      <c r="P486" s="80"/>
      <c r="Q486" s="80"/>
      <c r="R486" s="80"/>
      <c r="S486" s="8"/>
      <c r="T486" s="100"/>
      <c r="U486" s="100"/>
      <c r="V486" s="100"/>
      <c r="X486" s="80"/>
      <c r="Y486" s="80"/>
      <c r="Z486" s="80"/>
      <c r="AA486" s="8"/>
      <c r="AB486" s="80"/>
      <c r="AC486" s="80"/>
      <c r="AD486" s="80"/>
      <c r="AF486" s="80"/>
      <c r="AG486" s="80"/>
      <c r="AH486" s="80"/>
      <c r="AI486" s="8"/>
      <c r="AJ486" s="80"/>
      <c r="AK486" s="80"/>
      <c r="AL486" s="80"/>
      <c r="AN486" s="80"/>
      <c r="AO486" s="80"/>
      <c r="AP486" s="80"/>
      <c r="AR486" s="80"/>
      <c r="AS486" s="80"/>
      <c r="AT486" s="80"/>
      <c r="AV486" s="80"/>
      <c r="AW486" s="80"/>
      <c r="AX486" s="80"/>
    </row>
    <row r="487" spans="4:50" s="6" customFormat="1" x14ac:dyDescent="0.2">
      <c r="D487" s="8"/>
      <c r="E487" s="8"/>
      <c r="F487" s="8"/>
      <c r="G487" s="8"/>
      <c r="H487" s="8"/>
      <c r="I487" s="8"/>
      <c r="J487" s="8"/>
      <c r="K487" s="8"/>
      <c r="L487" s="80"/>
      <c r="M487" s="80"/>
      <c r="N487" s="80"/>
      <c r="O487" s="8"/>
      <c r="P487" s="80"/>
      <c r="Q487" s="80"/>
      <c r="R487" s="80"/>
      <c r="S487" s="8"/>
      <c r="T487" s="100"/>
      <c r="U487" s="100"/>
      <c r="V487" s="100"/>
      <c r="X487" s="80"/>
      <c r="Y487" s="80"/>
      <c r="Z487" s="80"/>
      <c r="AA487" s="8"/>
      <c r="AB487" s="80"/>
      <c r="AC487" s="80"/>
      <c r="AD487" s="80"/>
      <c r="AF487" s="80"/>
      <c r="AG487" s="80"/>
      <c r="AH487" s="80"/>
      <c r="AI487" s="8"/>
      <c r="AJ487" s="80"/>
      <c r="AK487" s="80"/>
      <c r="AL487" s="80"/>
      <c r="AN487" s="80"/>
      <c r="AO487" s="80"/>
      <c r="AP487" s="80"/>
      <c r="AR487" s="80"/>
      <c r="AS487" s="80"/>
      <c r="AT487" s="80"/>
      <c r="AV487" s="80"/>
      <c r="AW487" s="80"/>
      <c r="AX487" s="80"/>
    </row>
    <row r="488" spans="4:50" s="6" customFormat="1" x14ac:dyDescent="0.2">
      <c r="D488" s="8"/>
      <c r="E488" s="8"/>
      <c r="F488" s="8"/>
      <c r="G488" s="8"/>
      <c r="H488" s="8"/>
      <c r="I488" s="8"/>
      <c r="J488" s="8"/>
      <c r="K488" s="8"/>
      <c r="L488" s="80"/>
      <c r="M488" s="80"/>
      <c r="N488" s="80"/>
      <c r="O488" s="8"/>
      <c r="P488" s="80"/>
      <c r="Q488" s="80"/>
      <c r="R488" s="80"/>
      <c r="S488" s="8"/>
      <c r="T488" s="100"/>
      <c r="U488" s="100"/>
      <c r="V488" s="100"/>
      <c r="X488" s="80"/>
      <c r="Y488" s="80"/>
      <c r="Z488" s="80"/>
      <c r="AA488" s="8"/>
      <c r="AB488" s="80"/>
      <c r="AC488" s="80"/>
      <c r="AD488" s="80"/>
      <c r="AF488" s="80"/>
      <c r="AG488" s="80"/>
      <c r="AH488" s="80"/>
      <c r="AI488" s="8"/>
      <c r="AJ488" s="80"/>
      <c r="AK488" s="80"/>
      <c r="AL488" s="80"/>
      <c r="AN488" s="80"/>
      <c r="AO488" s="80"/>
      <c r="AP488" s="80"/>
      <c r="AR488" s="80"/>
      <c r="AS488" s="80"/>
      <c r="AT488" s="80"/>
      <c r="AV488" s="80"/>
      <c r="AW488" s="80"/>
      <c r="AX488" s="80"/>
    </row>
    <row r="489" spans="4:50" s="6" customFormat="1" x14ac:dyDescent="0.2">
      <c r="D489" s="8"/>
      <c r="E489" s="8"/>
      <c r="F489" s="8"/>
      <c r="G489" s="8"/>
      <c r="H489" s="8"/>
      <c r="I489" s="8"/>
      <c r="J489" s="8"/>
      <c r="K489" s="8"/>
      <c r="L489" s="80"/>
      <c r="M489" s="80"/>
      <c r="N489" s="80"/>
      <c r="O489" s="8"/>
      <c r="P489" s="80"/>
      <c r="Q489" s="80"/>
      <c r="R489" s="80"/>
      <c r="S489" s="8"/>
      <c r="T489" s="100"/>
      <c r="U489" s="100"/>
      <c r="V489" s="100"/>
      <c r="X489" s="80"/>
      <c r="Y489" s="80"/>
      <c r="Z489" s="80"/>
      <c r="AA489" s="8"/>
      <c r="AB489" s="80"/>
      <c r="AC489" s="80"/>
      <c r="AD489" s="80"/>
      <c r="AF489" s="80"/>
      <c r="AG489" s="80"/>
      <c r="AH489" s="80"/>
      <c r="AI489" s="8"/>
      <c r="AJ489" s="80"/>
      <c r="AK489" s="80"/>
      <c r="AL489" s="80"/>
      <c r="AN489" s="80"/>
      <c r="AO489" s="80"/>
      <c r="AP489" s="80"/>
      <c r="AR489" s="80"/>
      <c r="AS489" s="80"/>
      <c r="AT489" s="80"/>
      <c r="AV489" s="80"/>
      <c r="AW489" s="80"/>
      <c r="AX489" s="80"/>
    </row>
    <row r="490" spans="4:50" s="6" customFormat="1" x14ac:dyDescent="0.2">
      <c r="D490" s="8"/>
      <c r="E490" s="8"/>
      <c r="F490" s="8"/>
      <c r="G490" s="8"/>
      <c r="H490" s="8"/>
      <c r="I490" s="8"/>
      <c r="J490" s="8"/>
      <c r="K490" s="8"/>
      <c r="L490" s="80"/>
      <c r="M490" s="80"/>
      <c r="N490" s="80"/>
      <c r="O490" s="8"/>
      <c r="P490" s="80"/>
      <c r="Q490" s="80"/>
      <c r="R490" s="80"/>
      <c r="S490" s="8"/>
      <c r="T490" s="100"/>
      <c r="U490" s="100"/>
      <c r="V490" s="100"/>
      <c r="X490" s="80"/>
      <c r="Y490" s="80"/>
      <c r="Z490" s="80"/>
      <c r="AA490" s="8"/>
      <c r="AB490" s="80"/>
      <c r="AC490" s="80"/>
      <c r="AD490" s="80"/>
      <c r="AF490" s="80"/>
      <c r="AG490" s="80"/>
      <c r="AH490" s="80"/>
      <c r="AI490" s="8"/>
      <c r="AJ490" s="80"/>
      <c r="AK490" s="80"/>
      <c r="AL490" s="80"/>
      <c r="AN490" s="80"/>
      <c r="AO490" s="80"/>
      <c r="AP490" s="80"/>
      <c r="AR490" s="80"/>
      <c r="AS490" s="80"/>
      <c r="AT490" s="80"/>
      <c r="AV490" s="80"/>
      <c r="AW490" s="80"/>
      <c r="AX490" s="80"/>
    </row>
  </sheetData>
  <mergeCells count="63">
    <mergeCell ref="AF4:AH4"/>
    <mergeCell ref="A1:N2"/>
    <mergeCell ref="A3:R3"/>
    <mergeCell ref="L4:N4"/>
    <mergeCell ref="P4:R4"/>
    <mergeCell ref="AB4:AD4"/>
    <mergeCell ref="BT5:BV5"/>
    <mergeCell ref="BX5:BZ5"/>
    <mergeCell ref="A5:F5"/>
    <mergeCell ref="AK5:AL5"/>
    <mergeCell ref="AO5:AP5"/>
    <mergeCell ref="AS5:AT5"/>
    <mergeCell ref="AW5:AX5"/>
    <mergeCell ref="AZ5:BB5"/>
    <mergeCell ref="L6:N7"/>
    <mergeCell ref="BD5:BF5"/>
    <mergeCell ref="BH5:BJ5"/>
    <mergeCell ref="BL5:BN5"/>
    <mergeCell ref="BP5:BR5"/>
    <mergeCell ref="AZ6:BB7"/>
    <mergeCell ref="BD6:BF7"/>
    <mergeCell ref="BH6:BJ7"/>
    <mergeCell ref="P6:R7"/>
    <mergeCell ref="T6:V7"/>
    <mergeCell ref="X6:Z7"/>
    <mergeCell ref="AB6:AD7"/>
    <mergeCell ref="AF6:AH7"/>
    <mergeCell ref="AJ6:AL7"/>
    <mergeCell ref="BL6:BN7"/>
    <mergeCell ref="BP6:BR7"/>
    <mergeCell ref="A6:A8"/>
    <mergeCell ref="B6:B8"/>
    <mergeCell ref="C6:C8"/>
    <mergeCell ref="D6:F7"/>
    <mergeCell ref="H6:J7"/>
    <mergeCell ref="A9:A65"/>
    <mergeCell ref="B9:B22"/>
    <mergeCell ref="B23:B30"/>
    <mergeCell ref="B31:B40"/>
    <mergeCell ref="B41:B65"/>
    <mergeCell ref="BT6:BV7"/>
    <mergeCell ref="BX6:BZ7"/>
    <mergeCell ref="AN6:AP7"/>
    <mergeCell ref="AR6:AT7"/>
    <mergeCell ref="AV6:AX7"/>
    <mergeCell ref="A113:A162"/>
    <mergeCell ref="B113:B120"/>
    <mergeCell ref="B121:B139"/>
    <mergeCell ref="B140:B155"/>
    <mergeCell ref="B156:B162"/>
    <mergeCell ref="A66:A112"/>
    <mergeCell ref="B66:B88"/>
    <mergeCell ref="B89:B95"/>
    <mergeCell ref="B96:B99"/>
    <mergeCell ref="B100:B112"/>
    <mergeCell ref="A234:C234"/>
    <mergeCell ref="A237:A246"/>
    <mergeCell ref="A163:A211"/>
    <mergeCell ref="B163:B166"/>
    <mergeCell ref="B167:B175"/>
    <mergeCell ref="B176:B211"/>
    <mergeCell ref="A212:A233"/>
    <mergeCell ref="B212:B233"/>
  </mergeCell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V i s u a l i z a t i o n P S t a t e   x m l n s : x s i = " h t t p : / / w w w . w 3 . o r g / 2 0 0 1 / X M L S c h e m a - i n s t a n c e "   x m l n s : x s d = " h t t p : / / w w w . w 3 . o r g / 2 0 0 1 / X M L S c h e m a "   x m l n s = " h t t p : / / m i c r o s o f t . d a t a . v i s u a l i z a t i o n . C l i e n t . E x c e l . P S t a t e / 1 . 0 " > < r p > & l t ; R e g i o n C a c h e   x m l n s : i = " h t t p : / / w w w . w 3 . o r g / 2 0 0 1 / X M L S c h e m a - i n s t a n c e " & g t ; & l t ; r e n t r y & g t ; & l t ; r e n t r y k e y & g t ; & l t ; l a t & g t ; 3 9 . 4 4 2 9 4 9 9 8 7 9 2 4 2 5 8 & l t ; / l a t & g t ; & l t ; l o n & g t ; - 9 8 . 9 5 7 3 5 3 0 7 6 9 5 1 4 7 8 & l t ; / l o n & g t ; & l t ; l o d & g t ; 1 & l t ; / l o d & g t ; & l t ; t y p e & g t ; C o u n t r y R e g i o n & l t ; / t y p e & g t ; & l t ; l a n g & g t ; e n - U S & l t ; / l a n g & g t ; & l t ; u r & g t ; U S & l t ; / u r & g t ; & l t ; / r e n t r y k e y & g t ; & l t ; r e n t r y v a l u e & g t ; & l t ; r p o l y g o n s & g t ; & l t ; i d & g t ; - 7 8 8 9 5 0 1 2 2 6 & l t ; / i d & g t ; & l t ; r i n g & g t ; n 7 p v m o z y o H s 0 1 p B h w s l Q _ 7 l y D p k 2 3 E t r l m C & l t ; / r i n g & g t ; & l t ; / r p o l y g o n s & g t ; & l t ; r p o l y g o n s & g t ; & l t ; i d & g t ; - 7 8 8 9 5 0 1 2 2 5 & l t ; / i d & g t ; & l t ; r i n g & g t ; - w 5 k r - k 0 s d 7 4 0 7 v B i p w p B - y i X v h y i s H y l j p F m m 5 8 F h p 7 g r B k - x i V l p 0 n B u j 0 3 I v i q h B t 9 g i E 5 t k t K w h 7 6 G x n _ N s w s w S g x 4 i q J 8 6 5 x M w 4 p 4 N r v k i J 2 - m _ F 6 s z 5 D x m r x M y 6 u g I r n h n m B g z 8 w T j p g v g D l 0 i o H u y 5 g h C 2 x m o K 1 h 5 O t 4 _ 1 B 1 0 2 0 C u l 0 x P m n j p E & l t ; / r i n g & g t ; & l t ; / r p o l y g o n s & g t ; & l t ; r p o l y g o n s & g t ; & l t ; i d & g t ; - 7 8 8 9 5 0 1 2 2 4 & l t ; / i d & g t ; & l t ; r i n g & g t ; 4 q n 5 4 t 2 s 6 S g p 6 g C o j p f 0 x p i g B 5 v m w 0 D _ h 9 v P h 7 g j D n t m p B 1 i i 1 H 0 t 1 - y B - - 6 h h B h k k 5 6 B x r v y D 4 1 w 8 D u k w 2 I y v m x H 0 z i l H 0 2 - q D j _ i h R s n 7 - d 1 h i 8 n B 9 w n 3 Y 2 n 1 k L 4 w 5 m x B 3 9 - i K i 4 2 9 I n 2 y n D m p x 1 K w o 5 1 C _ u _ 2 d 5 j h p C t 6 4 w E m j _ v B v h 8 k G 8 8 j l E & l t ; / r i n g & g t ; & l t ; / r p o l y g o n s & g t ; & l t ; r p o l y g o n s & g t ; & l t ; i d & g t ; - 7 8 8 9 5 0 1 2 2 3 & l t ; / i d & g t ; & l t ; r i n g & g t ; 5 2 4 7 7 s z h i d x v 6 m U 0 5 v o i B s 8 m y f p 6 n s i C 3 u h t z C g z - q i B g 7 v o M 5 y s 9 J y g 4 7 6 N u r 5 4 P x l u 1 P 4 4 l j l C i 7 h _ j B 1 r 4 r m H 8 u 1 3 q D & l t ; / r i n g & g t ; & l t ; / r p o l y g o n s & g t ; & l t ; r p o l y g o n s & g t ; & l t ; i d & g t ; - 7 8 8 9 5 0 1 2 2 2 & l t ; / i d & g t ; & l t ; r i n g & g t ; 0 u 9 0 w w _ 5 t N _ 8 i g I _ w 5 3 M p u 4 v K 4 q x q B g r p Q o m p g o C u v 7 s h B 9 y r 1 L 7 7 - w J m 2 k - E o z 4 q J j n x q J 1 6 z r U r u r i F j i t 3 U 8 n j i E 1 p g 7 F k o x w D n u m 2 C 3 5 l O n u n l K 2 x _ h E 0 h q 9 L h s h 6 J 4 g x k K k _ r g G t 3 2 h I y x p 2 u B t 5 x 0 j B 9 x 7 u G u k r 7 E 8 2 - l P h x r s F v u h K 5 g q 2 D 3 3 l t S k 4 9 j V 3 l 2 o k C n 6 u j D _ u i u C 1 3 2 s E s v 7 t O u i i g 2 B 4 8 m g C 0 u 9 5 M v 6 o h f t 8 2 7 C o t 9 x K 7 t x w J h 9 o p G p r y 3 G 2 k q i u B & l t ; / r i n g & g t ; & l t ; / r p o l y g o n s & g t ; & l t ; r p o l y g o n s & g t ; & l t ; i d & g t ; - 7 8 8 9 5 0 1 2 2 1 & l t ; / i d & g t ; & l t ; r i n g & g t ; v 7 1 z w s u 2 6 e u u 5 r l B - _ o - n D - o m 6 o b 0 - w n h B 2 p w j B w 3 s r E 0 h 4 3 n F u 8 o 0 Z o z n 9 m _ C 5 7 0 5 r p B r h 3 i X u t v - C v v o n u B 3 6 n p e n i _ w W 9 u _ j d 1 9 4 x W 3 t p _ h B o q 9 5 1 B y 5 4 u f p - s - C 8 1 l o O _ _ u k F 7 v r x W k p 0 2 G 7 h 7 p j B 9 i p k E o _ q l k D h i h - U n w q 1 l B 7 2 w 6 c p z 3 y h C u o q u B r n h t q H 7 v z 3 V m - h v K 0 t 1 - g B j k g s o C m p h t w C x i x h o D 5 l w - H 7 1 0 3 O & l t ; / r i n g & g t ; & l t ; / r p o l y g o n s & g t ; & l t ; r p o l y g o n s & g t ; & l t ; i d & g t ; - 7 8 8 9 5 0 1 2 2 0 & l t ; / i d & g t ; & l t ; r i n g & g t ; 0 q y r w s g l p H y s r l B 6 o 7 H s 5 n v C & l t ; / r i n g & g t ; & l t ; / r p o l y g o n s & g t ; & l t ; r p o l y g o n s & g t ; & l t ; i d & g t ; - 7 8 8 9 5 0 1 2 1 9 & l t ; / i d & g t ; & l t ; r i n g & g t ; r 2 m t 8 i t 2 q Z j 8 t j C _ l x 2 F w 0 o 4 H & l t ; / r i n g & g t ; & l t ; / r p o l y g o n s & g t ; & l t ; r p o l y g o n s & g t ; & l t ; i d & g t ; - 7 8 8 9 5 0 1 2 1 8 & l t ; / i d & g t ; & l t ; r i n g & g t ; _ o z y y g o i q H 0 o i 3 C h s 8 - B o 9 4 u B v h - d & l t ; / r i n g & g t ; & l t ; / r p o l y g o n s & g t ; & l t ; r p o l y g o n s & g t ; & l t ; i d & g t ; - 7 8 8 9 5 0 1 2 1 7 & l t ; / i d & g t ; & l t ; r i n g & g t ; i v s 8 w x 1 1 n H x 0 h w B 4 u x q M 9 q t t W & l t ; / r i n g & g t ; & l t ; / r p o l y g o n s & g t ; & l t ; r p o l y g o n s & g t ; & l t ; i d & g t ; - 7 8 8 9 5 0 1 2 1 6 & l t ; / i d & g t ; & l t ; r i n g & g t ; o w 2 z - h v x i Z u 1 l n G 4 7 8 3 k G w 0 _ 1 r B s t z 3 b p 9 q 3 g B _ 9 u 9 C 0 0 4 T j _ v 9 B & l t ; / r i n g & g t ; & l t ; / r p o l y g o n s & g t ; & l t ; r p o l y g o n s & g t ; & l t ; i d & g t ; - 7 8 8 9 5 0 1 2 1 5 & l t ; / i d & g t ; & l t ; r i n g & g t ; s z p 4 l u 4 g 3 Z s o z _ E 4 8 g 0 G 6 4 w u B 8 j w 9 M & l t ; / r i n g & g t ; & l t ; / r p o l y g o n s & g t ; & l t ; r p o l y g o n s & g t ; & l t ; i d & g t ; - 7 8 8 9 5 0 1 2 1 4 & l t ; / i d & g t ; & l t ; r i n g & g t ; _ w u 8 o i 8 m p Z 6 z 4 w o C w k 7 7 U n k t h L z w x U w o 6 g B _ 1 z 5 F _ 7 5 1 C 6 l t y E & l t ; / r i n g & g t ; & l t ; / r p o l y g o n s & g t ; & l t ; r p o l y g o n s & g t ; & l t ; i d & g t ; - 7 8 8 9 5 0 1 2 1 3 & l t ; / i d & g t ; & l t ; r i n g & g t ; 4 j y z l g 4 z p Z h z 0 p G s 7 4 n C s r g 9 S 4 l g _ D r x u y D m o - u r B 3 0 u j B 9 6 g 6 J h m 8 p C o m 9 6 J - r p r C s 1 3 l I & l t ; / r i n g & g t ; & l t ; / r p o l y g o n s & g t ; & l t ; r p o l y g o n s & g t ; & l t ; i d & g t ; - 7 8 8 9 5 0 1 2 1 2 & l t ; / i d & g t ; & l t ; r i n g & g t ; 8 k z 3 s o x 4 p H o r 3 5 G 9 q x v E y - o l C u 5 p 6 O w t _ l B 0 1 n l B & l t ; / r i n g & g t ; & l t ; / r p o l y g o n s & g t ; & l t ; r p o l y g o n s & g t ; & l t ; i d & g t ; - 7 8 8 9 5 0 1 2 1 1 & l t ; / i d & g t ; & l t ; r i n g & g t ; 7 _ u t p j s r p Z 4 6 h 1 L k q p J h l n 6 H j i q n B & l t ; / r i n g & g t ; & l t ; / r p o l y g o n s & g t ; & l t ; r p o l y g o n s & g t ; & l t ; i d & g t ; - 7 8 8 9 5 0 1 2 1 0 & l t ; / i d & g t ; & l t ; r i n g & g t ; 8 p 5 z 1 6 z p 3 Z l 7 n R 2 0 5 x G 2 j w 8 E m p m - E h _ w k F & l t ; / r i n g & g t ; & l t ; / r p o l y g o n s & g t ; & l t ; r p o l y g o n s & g t ; & l t ; i d & g t ; - 7 8 8 9 5 0 1 2 0 9 & l t ; / i d & g t ; & l t ; r i n g & g t ; r r 3 x 1 z q u i H v w r u B 2 x o j C 2 1 g w C & l t ; / r i n g & g t ; & l t ; / r p o l y g o n s & g t ; & l t ; r p o l y g o n s & g t ; & l t ; i d & g t ; - 7 8 8 9 5 0 1 2 0 8 & l t ; / i d & g t ; & l t ; r i n g & g t ; k 2 9 _ u y 9 y _ H h w q - a t m q u H y q u i G & l t ; / r i n g & g t ; & l t ; / r p o l y g o n s & g t ; & l t ; r p o l y g o n s & g t ; & l t ; i d & g t ; - 7 8 8 9 5 0 1 2 0 7 & l t ; / i d & g t ; & l t ; r i n g & g t ; x w 5 l u 6 z 9 l Z 2 u 2 8 E 6 k j j I j 7 7 k l B h l l w F x r 7 h 0 B p 5 s 6 P v 4 - i T & l t ; / r i n g & g t ; & l t ; / r p o l y g o n s & g t ; & l t ; r p o l y g o n s & g t ; & l t ; i d & g t ; - 7 8 8 9 5 0 1 2 0 6 & l t ; / i d & g t ; & l t ; r i n g & g t ; 8 1 4 k _ j 6 1 p f t w k u L y q 7 l F 7 r u g L n u l x D 0 _ s e _ k 9 h n B p s - z D n z 1 q C 9 g s n X & l t ; / r i n g & g t ; & l t ; / r p o l y g o n s & g t ; & l t ; r p o l y g o n s & g t ; & l t ; i d & g t ; - 7 8 8 9 5 0 1 2 0 5 & l t ; / i d & g t ; & l t ; r i n g & g t ; 8 o q 1 k n n w k Z 8 t p K 7 1 8 1 C 4 x 4 8 C & l t ; / r i n g & g t ; & l t ; / r p o l y g o n s & g t ; & l t ; r p o l y g o n s & g t ; & l t ; i d & g t ; - 7 8 8 9 5 0 1 2 0 4 & l t ; / i d & g t ; & l t ; r i n g & g t ; o h 2 1 3 9 y 3 7 c - j 4 Z n h 6 i C x 3 s 0 C & l t ; / r i n g & g t ; & l t ; / r p o l y g o n s & g t ; & l t ; r p o l y g o n s & g t ; & l t ; i d & g t ; - 7 8 8 9 5 0 1 2 0 3 & l t ; / i d & g t ; & l t ; r i n g & g t ; r 9 o y 9 6 x 7 7 e z i _ h 6 B 6 0 1 k K u g z _ E 0 q 5 g E - t y 2 m B j w u _ r B j 6 y - B m m y _ F k v 3 v F & l t ; / r i n g & g t ; & l t ; / r p o l y g o n s & g t ; & l t ; r p o l y g o n s & g t ; & l t ; i d & g t ; - 7 8 8 9 5 0 1 2 0 1 & l t ; / i d & g t ; & l t ; r i n g & g t ; v q n n 1 t 4 - 6 R h _ 7 m a 7 8 r 6 b w x _ 6 Z k g 8 5 c m y u l H 6 1 3 q Q - 8 p r 6 B k k 4 5 O s q y r P j k 3 3 a v v 8 0 i E g w l g D t o p 4 P i t 8 h c 7 n 5 y C z o 6 9 J p q 8 g B j l j c 7 n x 4 H & l t ; / r i n g & g t ; & l t ; / r p o l y g o n s & g t ; & l t ; r p o l y g o n s & g t ; & l t ; i d & g t ; - 7 8 8 9 5 0 1 2 0 0 & l t ; / i d & g t ; & l t ; r i n g & g t ; 5 k t x _ 6 k _ q Z l o q j m T _ 2 1 r n E m w r m q F u w s c m j n 9 P _ r 0 9 M 1 m D v 8 B k i 8 y C y i s y B x 3 u v C l h 4 4 C g t k g C _ x B h g 1 i B h o t w X 1 x u k B 4 o h v N y 1 0 3 a g 7 l 1 J 4 m 7 w E 3 g w 8 Q h n 2 e 9 o o Z t _ g o 1 B k t t 2 C v t 7 d o j 0 u L q r m U p y v y F 2 k n d u 3 1 4 B _ i v 6 E 1 - 4 l D u 1 l m Y 9 5 u s I j u 0 x h C p p l t Q q w j 4 K v w o z L p w o h S q x t l B j 7 z x U 6 k 9 y Q p h w h O 7 3 v 1 t C 2 _ 1 5 B k l 4 j S q g n N g o u v E 3 2 p 4 C 2 9 l 0 B u 4 4 h F n 9 8 - T 3 i l d m x 6 8 2 C 3 z q 2 3 C z 1 4 j L - x 4 p 4 P 6 k w _ z E q z h w k K y v i i F l 9 v - e - j 3 g B p s n 6 1 B 4 9 g 4 X & l t ; / r i n g & g t ; & l t ; / r p o l y g o n s & g t ; & l t ; r p o l y g o n s & g t ; & l t ; i d & g t ; - 7 8 8 9 5 0 1 1 9 9 & l t ; / i d & g t ; & l t ; r i n g & g t ; k p 0 8 3 2 _ o h H 2 9 4 X 0 z s r C 9 z 0 5 B & l t ; / r i n g & g t ; & l t ; / r p o l y g o n s & g t ; & l t ; r p o l y g o n s & g t ; & l t ; i d & g t ; - 7 8 8 9 5 0 1 1 9 8 & l t ; / i d & g t ; & l t ; r i n g & g t ; 8 o l g 1 i l t i H 0 - t T _ i _ s B 0 x l d 9 6 o r B & l t ; / r i n g & g t ; & l t ; / r p o l y g o n s & g t ; & l t ; r p o l y g o n s & g t ; & l t ; i d & g t ; - 7 8 8 9 5 0 1 1 9 7 & l t ; / i d & g t ; & l t ; r i n g & g t ; w y 8 g l _ h h n H q r 9 w D p v i n K x l 2 Z v k l 1 j B & l t ; / r i n g & g t ; & l t ; / r p o l y g o n s & g t ; & l t ; r p o l y g o n s & g t ; & l t ; i d & g t ; - 7 8 8 9 5 0 1 1 9 6 & l t ; / i d & g t ; & l t ; r i n g & g t ; g - o - p l r - r N 2 x 9 n E 1 k t 4 B g r s q E 5 y y 9 B & l t ; / r i n g & g t ; & l t ; / r p o l y g o n s & g t ; & l t ; r p o l y g o n s & g t ; & l t ; i d & g t ; - 7 8 8 9 5 0 1 1 9 5 & l t ; / i d & g t ; & l t ; r i n g & g t ; v u w 5 r w z 3 n Z q 2 z - u E - 5 v r l J 6 - 6 r J z 4 j v H s m 7 i Z i w 9 x m B _ - w 7 G 9 m _ i i D h k 3 _ Y i 9 l i F q 6 - g C 9 4 u k 0 F z 8 o 1 g B y _ 8 g i B s x 7 m i C v s x u W j o o y F 9 4 7 y H _ v q 3 l E m 5 - 7 K y o x r O k l x j k J s r 7 2 2 F z k k w B h k - v C o l 1 l f p j k h w C w s 6 k 7 B & l t ; / r i n g & g t ; & l t ; / r p o l y g o n s & g t ; & l t ; r p o l y g o n s & g t ; & l t ; i d & g t ; - 7 8 8 9 5 0 1 1 9 4 & l t ; / i d & g t ; & l t ; r i n g & g t ; o r _ - 0 6 l 3 m S 2 t m J m n o V g x m h B & l t ; / r i n g & g t ; & l t ; / r p o l y g o n s & g t ; & l t ; r p o l y g o n s & g t ; & l t ; i d & g t ; - 7 8 8 9 5 0 1 1 9 3 & l t ; / i d & g t ; & l t ; r i n g & g t ; 2 _ 9 4 q h 3 g n N 1 k h - M 7 l i n F 2 o p p C s h 3 3 K 0 4 y i B & l t ; / r i n g & g t ; & l t ; / r p o l y g o n s & g t ; & l t ; r p o l y g o n s & g t ; & l t ; i d & g t ; - 7 8 8 9 5 0 1 1 9 2 & l t ; / i d & g t ; & l t ; r i n g & g t ; k y 7 q 2 9 i _ g H 7 2 l Y 9 8 6 4 B j p 1 u B 9 u w Y n 0 - N & l t ; / r i n g & g t ; & l t ; / r p o l y g o n s & g t ; & l t ; r p o l y g o n s & g t ; & l t ; i d & g t ; - 7 8 8 9 5 0 1 1 9 1 & l t ; / i d & g t ; & l t ; r i n g & g t ; _ v 0 s 2 2 - 2 r Z s t g r w C m j u y o B 4 n p j U y 1 h w F q j l 9 S - 7 0 2 G 0 t n 5 E 0 7 z M 5 q 8 s N i o 2 k g B 4 6 7 v o B t p 6 8 F o k t p F 8 1 v l O z u s z H j x 1 k E w g j y N 9 l 9 u D p u u 3 T m n u x C 7 i 8 3 5 B s 6 4 5 C 0 8 t 2 D & l t ; / r i n g & g t ; & l t ; / r p o l y g o n s & g t ; & l t ; r p o l y g o n s & g t ; & l t ; i d & g t ; - 7 8 8 9 5 0 1 1 9 0 & l t ; / i d & g t ; & l t ; r i n g & g t ; y 0 h g o 3 - t r H _ m - l D v 3 y 9 C 7 l 7 7 D j l n s F & l t ; / r i n g & g t ; & l t ; / r p o l y g o n s & g t ; & l t ; r p o l y g o n s & g t ; & l t ; i d & g t ; - 7 8 8 9 5 0 1 1 8 9 & l t ; / i d & g t ; & l t ; r i n g & g t ; v k r l y _ z g n Z n 8 g 7 e x x x j F - 4 h p V o i q c & l t ; / r i n g & g t ; & l t ; / r p o l y g o n s & g t ; & l t ; r p o l y g o n s & g t ; & l t ; i d & g t ; - 7 8 8 9 5 0 1 1 8 7 & l t ; / i d & g t ; & l t ; r i n g & g t ; w k t 8 y q v m h f v 8 w - D j s 4 o Q p p x 7 L 0 - w 3 I s x j z E _ j 4 o N h 1 y 3 P r n _ p k C l z r 1 d 3 w l 4 M u g 8 9 U & l t ; / r i n g & g t ; & l t ; / r p o l y g o n s & g t ; & l t ; r p o l y g o n s & g t ; & l t ; i d & g t ; - 7 8 8 9 5 0 1 1 8 6 & l t ; / i d & g t ; & l t ; r i n g & g t ; y m w h 0 l 6 r h H t _ r j B 2 2 j c - v p _ D & l t ; / r i n g & g t ; & l t ; / r p o l y g o n s & g t ; & l t ; r p o l y g o n s & g t ; & l t ; i d & g t ; - 7 8 8 9 5 0 1 1 8 5 & l t ; / i d & g t ; & l t ; r i n g & g t ; o s _ x 1 q y k n f g 2 t Y i i y - C 7 2 x 0 D & l t ; / r i n g & g t ; & l t ; / r p o l y g o n s & g t ; & l t ; r p o l y g o n s & g t ; & l t ; i d & g t ; - 7 8 8 9 5 0 1 1 8 4 & l t ; / i d & g t ; & l t ; r i n g & g t ; 1 p v 8 l _ q t i H j v n M n p m j D 9 o 7 p C 9 p k R & l t ; / r i n g & g t ; & l t ; / r p o l y g o n s & g t ; & l t ; r p o l y g o n s & g t ; & l t ; i d & g t ; - 7 8 8 9 5 0 1 1 8 3 & l t ; / i d & g t ; & l t ; r i n g & g t ; j - 6 j y o 0 2 3 W z i j z D l v 5 5 C z _ 2 V 3 9 w 9 D g u u v C & l t ; / r i n g & g t ; & l t ; / r p o l y g o n s & g t ; & l t ; r p o l y g o n s & g t ; & l t ; i d & g t ; - 7 8 8 9 5 0 1 1 8 2 & l t ; / i d & g t ; & l t ; r i n g & g t ; q 0 o r p 9 s 9 3 e i u 9 u H y 7 m 2 v J h 7 m j B i r i m w i M y y 4 6 c n z 8 0 m F k m y p u D u t k g a 2 p 2 7 Y l 1 l k D p x 2 w F _ - 6 2 D r r 7 3 B 4 o 4 w B 8 o i K z g _ 3 H x g w y H g 2 r 2 D m 5 h g J g z x x D x l h q l H o 1 4 9 j C 6 5 h 0 j B h k _ 1 k I 1 1 - 3 J n k 8 u 0 G v p 3 4 q P g s j 8 y C q o 2 j y G w 2 2 j 9 H 5 2 3 3 m B p 1 r n H t l p 3 I p h v 8 l D j y x s M 9 w s j g f 4 p 1 w y G 6 z j 6 3 D j l g v 0 B i 4 o y O k 3 i 1 B 3 4 m _ K 1 r l u C - t j j y B l t y - C t r u g C u 7 t q h B 4 p j x C p w j w n B u 1 j 6 D 9 1 u q s B 6 6 1 8 m B i 0 s 2 e m k o i O 8 s r m 6 B x q j z i B r n u 1 f y t 0 2 S 0 q 8 3 I n 2 u g E h w - q s D n n r r I q 1 j _ S o o 8 s u C w p s h q E 7 j h 4 p H 1 8 q 1 u B o l _ l 8 B i u 6 w V u 5 q y Y 4 r v 8 U g l r 5 Y 2 u h k O z g l k l C 3 s u 8 s B q t 9 N t s i t u D r 2 j h V _ u _ _ L v l p 1 R p k _ y 6 F 0 4 9 t Y r w v z B u 9 o S - u 7 l E 7 0 t u C i 2 x 4 L - h w n W 0 3 1 g L 3 _ r L 1 7 4 4 B _ h 0 j J l 3 4 x L s q i i l H x 5 r w P s 0 6 - m f 7 0 t _ I j 7 s m z G k 8 h k L r s i w P y 1 y 9 k O w i k z x J z _ 5 g M g s q 0 O w 3 8 3 N - z m t E m 0 z y N x 3 m 9 L s s 4 y y B j 9 - h i D n s 5 9 1 C _ q o p v C n y _ 9 C 9 1 j 0 C 2 l - n D k 5 7 2 C 6 h j 7 C 2 l h w V i i i i E - 9 y 7 Y 0 v j 6 E p p o - G x n j 5 C w _ l h C o t 3 z E 8 p h a r x 8 o N y j 8 y j B p v y 1 D w j r 6 B l _ 6 p B u q m 2 D k i 4 k G i g g x H x 3 2 - G 9 8 v i I q h 7 x B x _ _ p H w 9 x 4 M s 0 - 8 D y g h p U - h h 3 C 0 z w 4 Q r v 9 s 4 C k _ 3 x U v j z w M v m v 1 l C 3 k - - C j s y z F 3 6 3 z 9 C g 0 q n C z - x 3 1 G j u 2 p T 0 g - 3 y D 0 2 j h 8 B - l x l 1 5 Z t i 4 4 p B - _ k v n E w 3 h p D m 2 4 s a s 3 k i k G u r k 8 0 E h j r u n B q p u 0 i X 3 h 8 g x D 3 h g n Q s z 8 4 p E r p w 5 n B 8 i m o N h 0 0 v i D & l t ; / r i n g & g t ; & l t ; / r p o l y g o n s & g t ; & l t ; r p o l y g o n s & g t ; & l t ; i d & g t ; - 7 8 8 9 5 0 1 1 8 1 & l t ; / i d & g t ; & l t ; r i n g & g t ; x 9 8 4 0 2 x x i H o 1 y g B m j k y D p q i m B & l t ; / r i n g & g t ; & l t ; / r p o l y g o n s & g t ; & l t ; r p o l y g o n s & g t ; & l t ; i d & g t ; - 7 8 8 9 5 0 1 1 8 0 & l t ; / i d & g t ; & l t ; r i n g & g t ; s n v j h 1 o t i H 3 n q r H q l 8 g H 2 1 h 8 B y 0 s 0 D & l t ; / r i n g & g t ; & l t ; / r p o l y g o n s & g t ; & l t ; r p o l y g o n s & g t ; & l t ; i d & g t ; - 7 8 8 9 5 0 1 1 7 9 & l t ; / i d & g t ; & l t ; r i n g & g t ; p 6 6 t g - 3 m 8 c h g s 7 L v q 1 8 G t m y w K z k q g L t y 5 o C 9 8 9 j K & l t ; / r i n g & g t ; & l t ; / r p o l y g o n s & g t ; & l t ; r p o l y g o n s & g t ; & l t ; i d & g t ; - 7 8 8 9 5 0 1 1 7 8 & l t ; / i d & g t ; & l t ; r i n g & g t ; h 4 6 5 i q p 2 q Z o 7 _ i H v 9 7 s D l y s 9 W 7 l q l B & l t ; / r i n g & g t ; & l t ; / r p o l y g o n s & g t ; & l t ; r p o l y g o n s & g t ; & l t ; i d & g t ; - 7 8 8 9 5 0 1 1 7 7 & l t ; / i d & g t ; & l t ; r i n g & g t ; o 2 z j p x n t i Z w u 8 0 3 D y r o k c n j 4 3 F 6 w 7 7 P j l 6 3 D p j s - B 3 s 4 i n B m s 1 u Z k 4 g q B 9 p r y K o o v - M 0 8 k r h B p z _ r D h o u h B n 4 9 h G 9 _ w l Q 8 s 3 m F i 9 l 8 G 7 p y p J & l t ; / r i n g & g t ; & l t ; / r p o l y g o n s & g t ; & l t ; r p o l y g o n s & g t ; & l t ; i d & g t ; - 7 8 8 9 5 0 1 1 7 6 & l t ; / i d & g t ; & l t ; r i n g & g t ; g v n i 0 s j g s N 5 8 r j I 8 8 _ t U 2 i 0 q J y j v 9 D z 9 w 4 C 7 5 - o S x p l q U & l t ; / r i n g & g t ; & l t ; / r p o l y g o n s & g t ; & l t ; r p o l y g o n s & g t ; & l t ; i d & g t ; - 7 8 8 9 5 0 1 1 7 5 & l t ; / i d & g t ; & l t ; r i n g & g t ; _ r l k 7 t 5 q l I 6 m q s T 6 5 0 v B 5 o 9 r E z 7 q 6 D & l t ; / r i n g & g t ; & l t ; / r p o l y g o n s & g t ; & l t ; r p o l y g o n s & g t ; & l t ; i d & g t ; - 7 8 8 9 5 0 1 1 7 4 & l t ; / i d & g t ; & l t ; r i n g & g t ; _ 0 i k t 7 r o 7 S 2 6 p 8 F m 2 s d 2 1 n W j 3 0 Q _ o o 1 B 0 g g q E q 5 _ c & l t ; / r i n g & g t ; & l t ; / r p o l y g o n s & g t ; & l t ; r p o l y g o n s & g t ; & l t ; i d & g t ; - 7 8 8 9 5 0 1 1 7 3 & l t ; / i d & g t ; & l t ; r i n g & g t ; 9 o 5 w 7 l t i k Z g 3 j 9 E s 2 m d h 3 y q C 3 4 1 X 1 _ i z T 7 v _ W y p m 3 F j z 8 q r B 6 i u k P 1 l t n n D 7 i t n B z 4 q 4 O 3 v 9 - J y q 3 g C h x 3 6 Q m s k g S - 5 8 N z u p n D q j g v F 7 w 6 9 B z g g T 3 p q t D 2 l 5 x E 6 j m 5 F g p h m G 7 0 - 3 C i v z 1 G 1 y 5 1 K n z 4 i G 5 6 n b 0 4 l 2 N t g - r F o 5 6 k U q _ k 9 L i w l r s C t - o w N k g 0 _ q C & l t ; / r i n g & g t ; & l t ; / r p o l y g o n s & g t ; & l t ; r p o l y g o n s & g t ; & l t ; i d & g t ; - 7 8 8 9 5 0 1 1 7 2 & l t ; / i d & g t ; & l t ; r i n g & g t ; o y o 6 _ h t i o N x 2 7 i f o t i x C 1 u z 7 D 0 u u 6 j B 4 q h - C w u _ _ K 4 1 q i D s s z n s B q r h w O q q n t H 3 _ g i M o k 2 i N x 9 m y D l r k e 8 y _ 6 Y p l 4 p 0 E & l t ; / r i n g & g t ; & l t ; / r p o l y g o n s & g t ; & l t ; r p o l y g o n s & g t ; & l t ; i d & g t ; - 7 8 8 9 5 0 1 1 7 1 & l t ; / i d & g t ; & l t ; r i n g & g t ; i j s i u s 6 n r Z 1 p k v E k p 3 S s - g Q y 6 u n E 2 h 2 4 C 8 4 i 1 E & l t ; / r i n g & g t ; & l t ; / r p o l y g o n s & g t ; & l t ; r p o l y g o n s & g t ; & l t ; i d & g t ; - 7 8 8 9 5 0 1 1 7 0 & l t ; / i d & g t ; & l t ; r i n g & g t ; l q p - g o t 2 m Z 0 p l i B l k u _ B x r x Z k 2 n n J 9 s 2 5 K & l t ; / r i n g & g t ; & l t ; / r p o l y g o n s & g t ; & l t ; r p o l y g o n s & g t ; & l t ; i d & g t ; - 7 8 8 9 5 0 1 1 6 9 & l t ; / i d & g t ; & l t ; r i n g & g t ; v 9 m 3 t t k 6 - c 6 x 3 8 E h 9 l n Y k 4 x z X j 6 2 z C h x t h D q v 8 y k B r j 4 l D 4 n _ - u B p l v w g B o o g z - E j 1 l - o B m m k 9 W 0 l 3 q C 5 g x g O 4 k 9 1 F k y z W 0 y k X x z v Q m 4 h z I 8 2 m h B 6 l 3 1 D 3 k w x F p 8 - 4 C g _ - 5 Y 2 o 3 g S s n p 3 J 9 4 r O r x x w B g m p n F 0 3 1 6 C p h 9 z c k - _ N q y j a m 1 x g F l h 5 6 G p p 5 o q B m i g o B 1 y 7 o F 9 p j P z x - x B p 9 j v D q y 9 f y i z m C q i x o T t o m i D 8 5 g t B o j g c s 1 r o B u x u z D 9 1 3 - J t o v r 4 B l 6 r g y D h h 8 8 g B l _ k p C z h 8 y b g 8 9 2 6 B i h 0 j F g _ u _ C q t 9 n J x 4 k M l 2 w v B 4 3 p 4 H y u x q I 1 5 5 y D 6 t 8 r K _ 5 n t I 1 i 6 v D 6 4 8 z Y l v i s V x r o _ E _ x 1 S m 8 v 7 T 4 5 w m K v 0 _ g C y x j r M 2 i t g O u p l 8 K 3 _ u 1 B w u 4 9 S m v z 1 G l 1 7 v B k 9 z t M r v - u R t o u g B 0 s j 9 H j p h 1 K x n j k D y 0 5 q F s g - j F 2 h t n 0 D 0 k x i T m 8 v 0 I 5 l y 7 N m 4 n 2 f v - - 2 F g g q i R g 7 4 1 B s p w u S 7 w k x L j l n 0 M k h q J j t 3 n B 6 i - s L y g m n C z 7 g t O x q y _ B t 7 p n a 8 3 r i O t p 2 6 G 2 w h m I u 7 3 3 q B n w l z C g v _ r G w x x r F 7 4 n t C 6 m j 8 C w x l s O z k 3 p C 4 5 g g K _ l 6 q E l p l h C 5 9 - 9 C r 1 s p B 5 o 0 1 P m 9 h 2 M u z l 3 N i q w 1 Q x u g k M 1 - 0 V q j - s H r 1 m w G g _ k 2 E i s g i C _ j z c y h w y X p v r k T 4 u k n D h 6 r k Z v 0 m 8 y B r m 9 8 C i 5 v b p 9 m l D 7 u - 9 g B 4 4 6 3 O w 2 2 v L s o g 5 E u q o 1 C 4 h p t D - 4 9 g C 9 r 9 t G q p - 2 I 8 3 g 1 F q p 6 y B p j l o T w u n m C y 4 3 q J j m x q C 5 g 1 1 I t 6 m o Q 2 k v 9 u B w w t j 5 B _ 6 k 0 _ B _ k j u 4 B x r 4 n N _ h j 9 B p y i N k m q u V y 6 r t C 5 m 0 m B z x u j i B p q p - W 5 t 9 s d s 5 1 7 D 2 o g s B _ l p t B 4 4 5 o V g z _ j B w z - p o B v 8 6 h x F 1 s z t C h 1 w j D 4 6 u l C w 9 s o R x p h - p B 9 x l x C 0 x o r S w r 4 s E 6 8 8 n M h r n 0 L _ w n 8 I w - v 4 H u i 8 x E 5 w 1 t D 1 0 v 9 H q 1 y j Y o r g 1 n C n j l X 5 z z N 0 9 q H 3 z g u D j l q r E x n w 3 B t z 0 d 4 j k 1 q B 6 z z 5 z B t 6 p j B 6 n j v F o o k 9 J j m z t B 4 t i Z - j 5 y E 4 p l v D p q m y j B h o 6 z K h q 6 2 N 0 2 w g P 6 v 8 3 C - i t y s D 0 u 6 s D n h h - B r v 7 8 I u 4 2 2 H i 8 n 2 C 9 1 t q q C v 2 r w O k w l x B j 7 k w J m 0 m g C - 0 4 g W s r p z V u 3 o k C h q i v D p k j 7 H s s k j I 1 g 6 q G 4 l l i r B y o k k B 3 v 3 7 C 1 y p 1 B m m - n R m 9 y v R 4 _ r m M 2 1 - u C t 6 1 2 D w r 4 s K z - m v L q i r v C h k 6 s L g 3 x h B - 4 i m B o q m d r 7 n 9 F t l g Y h k m w Y 0 _ r 0 F 8 8 6 h S y g 1 3 h B y 1 1 p C l i x o B z 2 x i E 9 0 p 8 E k i l 8 E 7 m j 4 K 3 1 4 0 a 7 7 n h B o h z m C 3 4 x g P 5 z z s C q 0 v i F i p - p L n i m O g 6 0 - u B p z t q C l v r 3 I o k 9 4 Q y i _ i C 7 l m w J - 5 z 9 c k x k v F 2 4 n u E q z 6 6 C y n x o r G o 1 4 q 5 C m 6 x 6 C 3 h l 0 9 C w 2 1 6 B p 5 g 6 B 9 y 6 2 _ C h 9 g w K t 5 z t F 1 w 4 4 H i o k y I g 2 q l H n 1 n W l 0 p d 1 - w k d i 2 4 _ d o 0 x 0 B 3 t u 4 N 8 l z 7 O r u h m c 4 g y 1 - B i v l h G s i r 0 1 B 3 q o u X k 7 m - o B x y z x F 1 l 3 2 S j x y 4 x B 4 n 0 3 R _ t 0 6 d m s o 0 W m _ k 7 B v q 9 h C i u x 8 B y n j 9 B k k - h F 5 3 0 z C 1 4 - y H 0 j t r C 8 0 p u o B s l 3 4 9 B - - 9 y 2 C t v y o I 2 p l v C w h p x E _ 6 v o k B 2 j 9 3 C g u 5 3 D 9 l _ z B p j x m D p q 1 l E z 9 4 1 I o _ h p E 5 2 i 5 m B m q r w m B q l n 0 g B 4 q m Y x 7 3 m R - o 9 v Y 6 2 4 q 1 C i 2 2 n _ Q 7 r w _ O - 4 g 8 Z 4 z q w l C i r 3 9 e 4 k v w B v 4 i - T 1 p o h C _ n 6 9 z E p 9 h x M n 9 h v F u h 4 y D y m 0 u F i q 7 m L r m t m D k 7 s H g 4 5 8 E k 6 n y g C 0 v _ g H z m t 4 H l i w h D s 6 m 7 H - l 3 s H 1 x g i J w 9 u - B z u 6 g G 3 p l p T 7 q m 1 J r 8 y m F x w g J 8 h l o k B 2 t 4 _ C p 0 0 w C v n 9 t H m t l N u - j t B 1 o h y V 9 h k 8 9 B 1 u g _ W g 7 0 i H q i m r w B x 5 r q r K z h p 2 u B h 6 g X u 9 - m B s 4 z x c 0 y 4 6 b j m v i I & l t ; / r i n g & g t ; & l t ; / r p o l y g o n s & g t ; & l t ; r p o l y g o n s & g t ; & l t ; i d & g t ; - 7 8 8 9 5 0 1 1 6 8 & l t ; / i d & g t ; & l t ; r i n g & g t ; 0 y t z _ n i r _ H 6 j w z B k _ 5 3 C t v 2 W & l t ; / r i n g & g t ; & l t ; / r p o l y g o n s & g t ; & l t ; r p o l y g o n s & g t ; & l t ; i d & g t ; - 7 8 8 9 5 0 1 1 6 7 & l t ; / i d & g t ; & l t ; r i n g & g t ; 8 z r o k o 1 v x N w p k m E t h m t k B t _ k 5 B 7 3 v k g B r 5 r 9 I o y z 3 D 5 0 0 W 6 l u 2 B 5 n z 7 C p q z v B j r 4 z B 0 k l q B q q x g V n k s x I x n y t H 1 9 h u l B k q v _ B 1 o l Z x s z k B g 0 5 h E x i 3 t G 2 6 0 1 J y n r q 9 C & l t ; / r i n g & g t ; & l t ; / r p o l y g o n s & g t ; & l t ; r p o l y g o n s & g t ; & l t ; i d & g t ; - 7 8 8 9 5 0 1 1 6 6 & l t ; / i d & g t ; & l t ; r i n g & g t ; u 4 3 i s z t i p Y g 3 q l H h s r x B 6 7 y p S o x u V & l t ; / r i n g & g t ; & l t ; / r p o l y g o n s & g t ; & l t ; r p o l y g o n s & g t ; & l t ; i d & g t ; - 7 8 8 9 5 0 1 1 6 5 & l t ; / i d & g t ; & l t ; r i n g & g t ; 0 4 k n 1 t h 9 2 Z m _ _ 5 B 5 0 v h D s q 5 p M x q x 2 F u _ l y K k 4 l T x j p r D p 7 n t O v j u v B 9 3 y t H k q 4 v K 8 t u l H g n 0 r C z l 2 j N 9 y 4 - B n u m u T w x _ 9 B j 7 0 s R m i m r I s u u y G g x 2 r C g i 9 w E & l t ; / r i n g & g t ; & l t ; / r p o l y g o n s & g t ; & l t ; r p o l y g o n s & g t ; & l t ; i d & g t ; - 7 8 8 9 5 0 1 1 6 4 & l t ; / i d & g t ; & l t ; r i n g & g t ; 4 m p 9 u g - t h H l r i q F y h t 9 E s t v P y p i O j o x 1 B & l t ; / r i n g & g t ; & l t ; / r p o l y g o n s & g t ; & l t ; r p o l y g o n s & g t ; & l t ; i d & g t ; - 7 8 8 9 5 0 1 1 6 3 & l t ; / i d & g t ; & l t ; r i n g & g t ; h 9 7 1 y 9 g z o Z o 8 9 x N q j 2 f h y j 1 C j 1 _ 7 O & l t ; / r i n g & g t ; & l t ; / r p o l y g o n s & g t ; & l t ; r p o l y g o n s & g t ; & l t ; i d & g t ; - 7 8 8 9 5 0 1 1 6 2 & l t ; / i d & g t ; & l t ; r i n g & g t ; p g j 2 8 i - p h H 1 h 6 t D y j g T r j j q D & l t ; / r i n g & g t ; & l t ; / r p o l y g o n s & g t ; & l t ; r p o l y g o n s & g t ; & l t ; i d & g t ; - 7 8 8 9 5 0 1 1 6 1 & l t ; / i d & g t ; & l t ; r i n g & g t ; x g 7 7 g - 1 1 l I g x s 2 R - m v z C r k - _ I 5 j 7 j M m u 4 q B & l t ; / r i n g & g t ; & l t ; / r p o l y g o n s & g t ; & l t ; r p o l y g o n s & g t ; & l t ; i d & g t ; - 7 8 8 9 5 0 1 1 6 0 & l t ; / i d & g t ; & l t ; r i n g & g t ; 5 9 i q 3 m m m i N o g 5 5 T m m r 9 C p i k _ K w w x j j H 5 y _ 5 G p w 0 b t x x o D 3 g z 7 D 0 g t v B i _ g _ W x z 1 0 N 6 2 7 g x B _ v x o N 4 l 4 u F u x v n G 6 x 5 3 i B l t p 5 F y o o l l C q z 4 1 D i l 2 3 v B x 6 y s B o g j 6 E h g g u O i 4 v d i 0 q g D n n p k H h l o r D _ 1 6 4 C o 4 _ 5 D m u 1 o L y h j t G 7 i _ i B _ s h i R 8 3 s l I x 3 v v B r 0 t z F 7 x y 3 4 B m h j 9 z B l 5 i l H y l s o V l 4 v u 4 C & l t ; / r i n g & g t ; & l t ; / r p o l y g o n s & g t ; & l t ; r p o l y g o n s & g t ; & l t ; i d & g t ; - 7 8 8 9 5 0 1 1 5 9 & l t ; / i d & g t ; & l t ; r i n g & g t ; y m v i v r 9 g j Z 0 5 2 8 c o _ u - L _ s z m L o 3 r X _ 1 l x C v 8 w i D 6 n t 9 N - i 5 2 L - 0 w 2 C & l t ; / r i n g & g t ; & l t ; / r p o l y g o n s & g t ; & l t ; r p o l y g o n s & g t ; & l t ; i d & g t ; - 7 8 8 9 5 0 1 1 5 8 & l t ; / i d & g t ; & l t ; r i n g & g t ; i q j i 7 _ q s q d y 1 - q C t x _ c - 4 l M & l t ; / r i n g & g t ; & l t ; / r p o l y g o n s & g t ; & l t ; r p o l y g o n s & g t ; & l t ; i d & g t ; - 7 8 8 9 5 0 1 1 5 7 & l t ; / i d & g t ; & l t ; r i n g & g t ; 8 s 7 _ k w 0 i t d i 2 g 7 G g y z u G 4 i 7 q C 5 6 3 - B & l t ; / r i n g & g t ; & l t ; / r p o l y g o n s & g t ; & l t ; r p o l y g o n s & g t ; & l t ; i d & g t ; - 7 8 8 9 5 0 1 1 5 6 & l t ; / i d & g t ; & l t ; r i n g & g t ; _ g i 3 4 o x m h H u z p 9 C 0 4 o r B w 1 - o D & l t ; / r i n g & g t ; & l t ; / r p o l y g o n s & g t ; & l t ; r p o l y g o n s & g t ; & l t ; i d & g t ; - 7 8 8 9 5 0 1 1 5 5 & l t ; / i d & g t ; & l t ; r i n g & g t ; 5 0 u m 2 g w s j Z t g r a g r n n E y 0 x 4 D u 9 y O 9 i p U g 0 u k B & l t ; / r i n g & g t ; & l t ; / r p o l y g o n s & g t ; & l t ; r p o l y g o n s & g t ; & l t ; i d & g t ; - 7 8 8 9 5 0 1 1 5 4 & l t ; / i d & g t ; & l t ; r i n g & g t ; r t - 8 o _ j 8 i e 7 6 - o q z J 8 7 8 1 6 o C p r 4 l t v U l i l n l t q E v p v 4 n 0 0 T y o x 6 g r E r i u l 5 M m s n z j t B m u 7 i 0 p t F u n p n 1 _ o P & l t ; / r i n g & g t ; & l t ; / r p o l y g o n s & g t ; & l t ; r p o l y g o n s & g t ; & l t ; i d & g t ; - 7 8 8 9 5 0 1 1 5 3 & l t ; / i d & g t ; & l t ; r i n g & g t ; j w 6 u 7 g 3 - - M u s 1 m I i k t - C i h 7 h C i t 8 h D 4 l i q D s p w s V n 7 m s C k 1 5 6 h o B 5 q v u 7 B k 4 x x i B j l 6 w K p 4 7 6 E 2 j s m J z h v v I j 0 1 3 E m g 4 4 E s 8 i q F o y 4 6 G _ 7 v n C _ 3 9 z F 2 t 8 x 3 B 4 u 2 1 n B m - 9 y P y z z x B t n n p B w 6 0 n D q 9 _ e u 9 l q S o z 4 R x v z 0 H x l _ o V j x w m X o z 0 o r B n j w m I 0 z n o J & l t ; / r i n g & g t ; & l t ; / r p o l y g o n s & g t ; & l t ; r p o l y g o n s & g t ; & l t ; i d & g t ; - 7 8 8 9 5 0 1 1 5 2 & l t ; / i d & g t ; & l t ; r i n g & g t ; h 8 8 z p x z 4 n Z - 8 7 o Q _ _ k 3 B l w m w E h 9 _ s E 3 7 r o N u y q u F p l 7 _ C _ k r n 8 B p v q s F x j m 8 C r u 2 s E 7 u 8 m E x y 5 7 B o 6 0 v D 8 1 s 1 D 2 j q o J 7 p p x 6 C 7 2 j 0 H & l t ; / r i n g & g t ; & l t ; / r p o l y g o n s & g t ; & l t ; r p o l y g o n s & g t ; & l t ; i d & g t ; - 7 8 8 9 5 0 1 1 5 1 & l t ; / i d & g t ; & l t ; r i n g & g t ; _ r r n u h v 3 - Y 2 4 q z P r m i _ N 8 s r q K l n l 2 i B 7 n t 0 B r x 8 9 j B & l t ; / r i n g & g t ; & l t ; / r p o l y g o n s & g t ; & l t ; r p o l y g o n s & g t ; & l t ; i d & g t ; - 7 8 8 9 5 0 1 1 5 0 & l t ; / i d & g t ; & l t ; r i n g & g t ; _ _ z 7 w 6 7 t v N q i l 1 O v j 1 o 8 B 1 g l - 7 B z x 2 6 K 4 9 g 5 Q _ h 1 7 L l x o y P z j 2 h W i m m n 2 B o q q k H s 5 - 9 P g q h h B h g u w B x r 3 l Q u 2 7 6 H 5 h t 2 L y o k 1 S t o z 1 9 B h 7 5 k J m 5 x y Y 7 n m n D 9 0 i 1 G g q g 8 b m u w 6 E 7 7 z 8 F 3 l u t Q 9 2 l o F 5 q 5 m P p 6 m q x F & l t ; / r i n g & g t ; & l t ; / r p o l y g o n s & g t ; & l t ; r p o l y g o n s & g t ; & l t ; i d & g t ; - 7 8 8 9 5 0 1 1 4 9 & l t ; / i d & g t ; & l t ; r i n g & g t ; o z z s y n h 1 3 Z u l q q B k t z v E h r v 4 E g u 5 8 E & l t ; / r i n g & g t ; & l t ; / r p o l y g o n s & g t ; & l t ; r p o l y g o n s & g t ; & l t ; i d & g t ; - 7 8 8 9 5 0 1 1 4 8 & l t ; / i d & g t ; & l t ; r i n g & g t ; s y u 0 6 x x 0 4 Z t z g t L s h 9 d p 0 j y H 2 g r _ b v p 9 0 B h m 1 l F 3 _ n 6 E q 7 _ z I 9 v s z L j _ 5 t I 8 5 8 6 E 2 u v 1 M l l 6 l J l y y h D w h 4 2 N h r u z C w w 1 3 K & l t ; / r i n g & g t ; & l t ; / r p o l y g o n s & g t ; & l t ; r p o l y g o n s & g t ; & l t ; i d & g t ; - 7 8 8 9 5 0 1 1 4 7 & l t ; / i d & g t ; & l t ; r i n g & g t ; x u 4 0 g 6 7 t s Z m y g 0 Q 6 j q n w B u v n 0 D t g - h C x v s t K 6 s 2 u d 7 7 u 3 F t 1 w 8 F r v h n H r 1 7 g F v o u s C w v g v U s k 4 _ i B w 8 r 7 H 4 5 y 7 I g t x g Z k 5 p 9 L 1 i - 1 p I 3 - m w u B 5 l k z O w i o i E s s y s D u k u u R x 6 - 5 X l o x x O 1 6 w v 4 B & l t ; / r i n g & g t ; & l t ; / r p o l y g o n s & g t ; & l t ; r p o l y g o n s & g t ; & l t ; i d & g t ; - 7 8 8 9 5 0 1 1 4 6 & l t ; / i d & g t ; & l t ; r i n g & g t ; n z x l s n l 3 1 O y 6 t T 9 1 9 z B o - r _ B & l t ; / r i n g & g t ; & l t ; / r p o l y g o n s & g t ; & l t ; r p o l y g o n s & g t ; & l t ; i d & g t ; - 7 8 8 9 5 0 1 1 4 5 & l t ; / i d & g t ; & l t ; r i n g & g t ; 3 p 2 r g y s 6 j H 6 - z z C u w 1 _ B 7 1 1 m B & l t ; / r i n g & g t ; & l t ; / r p o l y g o n s & g t ; & l t ; r p o l y g o n s & g t ; & l t ; i d & g t ; - 7 8 8 9 5 0 1 1 4 4 & l t ; / i d & g t ; & l t ; r i n g & g t ; 4 x _ h k 4 7 g j H m l x r C 0 _ g g C _ x g r I & l t ; / r i n g & g t ; & l t ; / r p o l y g o n s & g t ; & l t ; r p o l y g o n s & g t ; & l t ; i d & g t ; - 7 8 8 9 5 0 1 1 4 3 & l t ; / i d & g t ; & l t ; r i n g & g t ; r 7 w q t 3 3 6 k Y 0 8 w 8 Z h z 1 z K _ g z r I 1 r 6 j F 9 p w f v g u o E s 5 r j M x 4 k w X j r u h G j 8 w p z D 4 _ 1 N 3 3 k 5 E p m r 8 W z 3 z 2 _ E 2 8 q k X & l t ; / r i n g & g t ; & l t ; / r p o l y g o n s & g t ; & l t ; r p o l y g o n s & g t ; & l t ; i d & g t ; - 7 8 8 9 5 0 1 1 4 2 & l t ; / i d & g t ; & l t ; r i n g & g t ; h g h x k g 9 6 _ U - g 8 o 3 B 4 n g 8 C k g o 2 T j s v q C & l t ; / r i n g & g t ; & l t ; / r p o l y g o n s & g t ; & l t ; r p o l y g o n s & g t ; & l t ; i d & g t ; - 7 8 8 9 5 0 1 1 4 1 & l t ; / i d & g t ; & l t ; r i n g & g t ; m w z 1 5 t w - _ Z r m n r B y - _ t B y - y Z 0 n n w B & l t ; / r i n g & g t ; & l t ; / r p o l y g o n s & g t ; & l t ; r p o l y g o n s & g t ; & l t ; i d & g t ; - 7 8 8 9 5 0 1 1 4 0 & l t ; / i d & g t ; & l t ; r i n g & g t ; 8 6 y r 2 6 i w t d 8 q 1 x D x n q x C y g l s H & l t ; / r i n g & g t ; & l t ; / r p o l y g o n s & g t ; & l t ; r p o l y g o n s & g t ; & l t ; i d & g t ; - 7 8 8 9 5 0 1 1 3 9 & l t ; / i d & g t ; & l t ; r i n g & g t ; r v q - g 2 m u t c - s u z C 8 r 9 P j 1 v - U 6 2 m l s B w g n t E 8 t j j l C & l t ; / r i n g & g t ; & l t ; / r p o l y g o n s & g t ; & l t ; r p o l y g o n s & g t ; & l t ; i d & g t ; - 7 8 8 9 5 0 1 1 3 8 & l t ; / i d & g t ; & l t ; r i n g & g t ; 2 k _ y p 4 y r t d p m q k P j m 5 m D u _ z u B 1 s r s S 0 i 7 g B l 5 0 8 F z 2 m y U i o s - M & l t ; / r i n g & g t ; & l t ; / r p o l y g o n s & g t ; & l t ; r p o l y g o n s & g t ; & l t ; i d & g t ; - 7 8 8 9 5 0 1 1 3 7 & l t ; / i d & g t ; & l t ; r i n g & g t ; k l 9 8 1 7 q w 8 Y r - u p K n z i 6 B g q 3 d p 0 n W v 4 9 j H s x 6 o B 4 t l w D & l t ; / r i n g & g t ; & l t ; / r p o l y g o n s & g t ; & l t ; r p o l y g o n s & g t ; & l t ; i d & g t ; - 7 8 8 9 5 0 1 1 3 6 & l t ; / i d & g t ; & l t ; r i n g & g t ; u 9 r u l v y h h a 1 n x q F j y x l M v n v h I & l t ; / r i n g & g t ; & l t ; / r p o l y g o n s & g t ; & l t ; r p o l y g o n s & g t ; & l t ; i d & g t ; - 7 8 8 9 5 0 1 1 3 5 & l t ; / i d & g t ; & l t ; r i n g & g t ; s g v 8 w z w q w d 9 7 g z e m 9 s 4 W q l h v N _ t - - G k i g 2 K n y _ i I & l t ; / r i n g & g t ; & l t ; / r p o l y g o n s & g t ; & l t ; r p o l y g o n s & g t ; & l t ; i d & g t ; - 7 8 8 9 5 0 1 1 3 4 & l t ; / i d & g t ; & l t ; r i n g & g t ; h h m k w g 9 9 _ U 2 g z 0 S 0 s l Z 5 j u - C 4 7 v x F m k r 4 C & l t ; / r i n g & g t ; & l t ; / r p o l y g o n s & g t ; & l t ; r p o l y g o n s & g t ; & l t ; i d & g t ; - 7 8 8 9 5 0 1 1 3 3 & l t ; / i d & g t ; & l t ; r i n g & g t ; 7 - s _ 0 2 u 4 8 Y g 7 - 3 F 4 q z u J i m 8 O v u g x G k i 3 h D o x u P & l t ; / r i n g & g t ; & l t ; / r p o l y g o n s & g t ; & l t ; r p o l y g o n s & g t ; & l t ; i d & g t ; - 7 8 8 9 5 0 1 1 3 2 & l t ; / i d & g t ; & l t ; r i n g & g t ; y 8 _ 9 9 o 4 2 i a 0 w 0 0 B 3 3 4 w Q h r j X 4 m 7 k e w g p 0 C 2 4 y 6 R u h s - B & l t ; / r i n g & g t ; & l t ; / r p o l y g o n s & g t ; & l t ; r p o l y g o n s & g t ; & l t ; i d & g t ; - 7 8 8 9 5 0 1 1 3 1 & l t ; / i d & g t ; & l t ; r i n g & g t ; 2 k o g w l 1 n _ Z 3 n i 0 B s k q 2 H m j g _ H q 9 i 2 B 7 9 w v H 6 0 q o D z t k x E 6 p 9 z F & l t ; / r i n g & g t ; & l t ; / r p o l y g o n s & g t ; & l t ; r p o l y g o n s & g t ; & l t ; i d & g t ; - 7 8 8 9 5 0 1 1 3 0 & l t ; / i d & g t ; & l t ; r i n g & g t ; i h - l s 9 9 l t d 3 - 0 r B r u h h X n 5 y q E y 3 s z D s o t 8 D 9 i n l S & l t ; / r i n g & g t ; & l t ; / r p o l y g o n s & g t ; & l t ; r p o l y g o n s & g t ; & l t ; i d & g t ; - 7 8 8 9 5 0 1 1 2 9 & l t ; / i d & g t ; & l t ; r i n g & g t ; t q z j x n - l x d 9 s - Q j l 8 y L 3 1 7 t z B - p 9 2 3 C h k 2 w D l 3 m z z C j k 1 o T 2 i 4 8 H o m s w T 8 u h r J u q 7 - B 1 0 p p F 2 k 6 5 F m q o y E r 9 m a n l s z X & l t ; / r i n g & g t ; & l t ; / r p o l y g o n s & g t ; & l t ; r p o l y g o n s & g t ; & l t ; i d & g t ; - 7 8 8 9 5 0 1 1 2 8 & l t ; / i d & g t ; & l t ; r i n g & g t ; x 2 4 p 5 9 r s t d p j 8 r k B 7 7 o N z m k s n B & l t ; / r i n g & g t ; & l t ; / r p o l y g o n s & g t ; & l t ; r p o l y g o n s & g t ; & l t ; i d & g t ; - 7 8 8 9 5 0 1 1 2 7 & l t ; / i d & g t ; & l t ; r i n g & g t ; w g 4 9 8 z 9 l x d 2 h p 0 D r _ l w F y p q m C 8 - t 8 B & l t ; / r i n g & g t ; & l t ; / r p o l y g o n s & g t ; & l t ; r p o l y g o n s & g t ; & l t ; i d & g t ; - 7 8 8 9 5 0 1 1 2 6 & l t ; / i d & g t ; & l t ; r i n g & g t ; v 5 6 z 8 _ m 6 r d 2 8 o 8 q D o 3 5 - l C t 5 - 7 9 K & l t ; / r i n g & g t ; & l t ; / r p o l y g o n s & g t ; & l t ; r p o l y g o n s & g t ; & l t ; i d & g t ; - 7 8 8 9 5 0 1 1 2 5 & l t ; / i d & g t ; & l t ; r i n g & g t ; 3 x 9 - m g w 3 p a _ 1 p z C t q m t D 1 l j z s B i 1 v w r B q 3 - j G 9 5 x t W 9 z _ 8 G l 6 j 1 J 2 q 0 4 C 1 5 7 o C k 9 9 o I 7 o q 4 B & l t ; / r i n g & g t ; & l t ; / r p o l y g o n s & g t ; & l t ; r p o l y g o n s & g t ; & l t ; i d & g t ; - 7 8 8 9 5 0 1 1 2 4 & l t ; / i d & g t ; & l t ; r i n g & g t ; 5 n u - v u y o - a v 7 u y D 5 y 5 m C 0 y l q K 0 t m 9 q B i t 2 4 D 0 z 5 t x B y u 5 t C g r j 2 B & l t ; / r i n g & g t ; & l t ; / r p o l y g o n s & g t ; & l t ; r p o l y g o n s & g t ; & l t ; i d & g t ; - 7 8 8 9 5 0 1 1 2 3 & l t ; / i d & g t ; & l t ; r i n g & g t ; i - 1 m t 1 _ p 5 e m r 7 x C 7 0 5 p C 8 j 2 t H p t q r B z m _ N j x s 1 G & l t ; / r i n g & g t ; & l t ; / r p o l y g o n s & g t ; & l t ; r p o l y g o n s & g t ; & l t ; i d & g t ; - 7 8 8 9 5 0 1 1 2 2 & l t ; / i d & g t ; & l t ; r i n g & g t ; p y g m 2 k 9 n p a p o - 3 k B _ 3 i r D l 8 _ O k k 2 5 K j q j q G x 4 h s C - 4 4 6 H 6 h 7 Z 9 z l g C j i u P s t l s i C 2 k x h N r u t 9 E 8 0 q 0 j C 9 j u o B 9 o 5 4 B y q z 2 G & l t ; / r i n g & g t ; & l t ; / r p o l y g o n s & g t ; & l t ; r p o l y g o n s & g t ; & l t ; i d & g t ; - 7 8 8 9 5 0 1 1 2 1 & l t ; / i d & g t ; & l t ; r i n g & g t ; x i 4 h r o 6 s p b - h j t D q x m t z B o 0 1 p x C & l t ; / r i n g & g t ; & l t ; / r p o l y g o n s & g t ; & l t ; r p o l y g o n s & g t ; & l t ; i d & g t ; - 7 8 8 9 5 0 1 1 2 0 & l t ; / i d & g t ; & l t ; r i n g & g t ; 9 4 6 y s m 1 5 o a 5 7 - z B w l l 3 D y 9 j 0 J & l t ; / r i n g & g t ; & l t ; / r p o l y g o n s & g t ; & l t ; r p o l y g o n s & g t ; & l t ; i d & g t ; - 7 8 8 9 5 0 1 1 1 9 & l t ; / i d & g t ; & l t ; r i n g & g t ; s 2 _ 7 3 g k s m Z m - w l P 0 k r 7 F w z l y F s x 4 r L 2 x u 3 Q - 5 t p g B 8 5 9 i J 1 x o s E 1 p 1 u D z 4 x T m 8 3 k F z 7 r 4 I 6 k t u G _ - t o g B 7 7 9 1 B & l t ; / r i n g & g t ; & l t ; / r p o l y g o n s & g t ; & l t ; r p o l y g o n s & g t ; & l t ; i d & g t ; - 7 8 8 9 5 0 1 1 1 8 & l t ; / i d & g t ; & l t ; r i n g & g t ; _ l i u q i 4 n 2 e q k t 7 F 9 _ i p c 0 r g h L & l t ; / r i n g & g t ; & l t ; / r p o l y g o n s & g t ; & l t ; r p o l y g o n s & g t ; & l t ; i d & g t ; - 7 8 8 9 5 0 1 1 1 7 & l t ; / i d & g t ; & l t ; r i n g & g t ; r 2 3 8 3 9 n p g Y p 5 6 p H o s _ o G p n v o G r t k 3 v N 6 - g m l C t s p 0 z E & l t ; / r i n g & g t ; & l t ; / r p o l y g o n s & g t ; & l t ; r p o l y g o n s & g t ; & l t ; i d & g t ; - 7 8 8 9 5 0 1 1 1 6 & l t ; / i d & g t ; & l t ; r i n g & g t ; 4 y k s 5 6 4 1 m b u 2 h 4 g B u 0 - y P 1 8 t 6 Y z 4 i - S & l t ; / r i n g & g t ; & l t ; / r p o l y g o n s & g t ; & l t ; r p o l y g o n s & g t ; & l t ; i d & g t ; - 7 8 8 9 5 0 1 1 1 5 & l t ; / i d & g t ; & l t ; r i n g & g t ; w 0 q z j n g 3 t d h v s o I t m 7 8 F 3 v t Q h q u j F & l t ; / r i n g & g t ; & l t ; / r p o l y g o n s & g t ; & l t ; r p o l y g o n s & g t ; & l t ; i d & g t ; - 7 8 8 9 5 0 1 1 1 4 & l t ; / i d & g t ; & l t ; r i n g & g t ; - 4 8 k 1 j k j i a g x r 8 E j k 5 4 J i k t i v B 9 l y r J w 1 h p I w 0 m u G - 5 g s R o j - i W k j 9 p I n l z 5 I k s 2 e 7 7 2 0 W - 6 w i I t 0 x 7 b y g i Z & l t ; / r i n g & g t ; & l t ; / r p o l y g o n s & g t ; & l t ; r p o l y g o n s & g t ; & l t ; i d & g t ; - 7 8 8 9 5 0 1 1 1 3 & l t ; / i d & g t ; & l t ; r i n g & g t ; 5 3 q p t t 3 g n a 4 j t q D 1 k m - C 8 m 3 Z & l t ; / r i n g & g t ; & l t ; / r p o l y g o n s & g t ; & l t ; r p o l y g o n s & g t ; & l t ; i d & g t ; - 7 8 8 9 5 0 1 1 1 2 & l t ; / i d & g t ; & l t ; r i n g & g t ; u 7 8 7 5 y q i m b _ 7 v m D 3 _ 5 t E q k w k N & l t ; / r i n g & g t ; & l t ; / r p o l y g o n s & g t ; & l t ; r p o l y g o n s & g t ; & l t ; i d & g t ; - 7 8 8 9 5 0 1 1 1 1 & l t ; / i d & g t ; & l t ; r i n g & g t ; 8 m k p - k 3 o 6 e t p m l E _ j m i q B m r l 5 O q t 9 2 t D z s p h E 0 o 1 O 6 m 2 1 f 6 5 1 7 h M 7 g o e & l t ; / r i n g & g t ; & l t ; / r p o l y g o n s & g t ; & l t ; r p o l y g o n s & g t ; & l t ; i d & g t ; - 7 8 8 9 5 0 1 1 1 0 & l t ; / i d & g t ; & l t ; r i n g & g t ; - g o 2 u o n h o e 1 2 6 m C u l n k P 9 l 3 w W v m r l T & l t ; / r i n g & g t ; & l t ; / r p o l y g o n s & g t ; & l t ; r p o l y g o n s & g t ; & l t ; i d & g t ; - 7 8 8 9 5 0 1 1 0 9 & l t ; / i d & g t ; & l t ; r i n g & g t ; _ 6 g t r l q w w d t 0 7 m I - 6 w t C t r z 7 f k r n 7 8 D 3 3 l r C 3 1 v l C k 1 4 o B w 4 8 j G v 8 g 2 h D 1 w 9 u e t r h 7 H & l t ; / r i n g & g t ; & l t ; / r p o l y g o n s & g t ; & l t ; r p o l y g o n s & g t ; & l t ; i d & g t ; - 7 8 8 9 5 0 1 1 0 8 & l t ; / i d & g t ; & l t ; r i n g & g t ; - 3 5 4 9 n 8 o - X 8 z l j L g v t u B 1 o 2 6 G t 9 1 r B 5 w n _ i F v m r w B u w 1 y o C s t 9 j J & l t ; / r i n g & g t ; & l t ; / r p o l y g o n s & g t ; & l t ; r p o l y g o n s & g t ; & l t ; i d & g t ; - 7 8 8 9 5 0 1 1 0 7 & l t ; / i d & g t ; & l t ; r i n g & g t ; 3 0 t 1 r z 2 p 5 e 3 w x u M 5 n s 9 F 5 q i 5 e y 5 t l H 3 w y 0 o C n p r r P 2 t g 0 G 5 n i f x s z u R m g v 0 C p 7 k p C z 7 v o E 0 3 s k m K k g v g o G x 4 0 m E x r k 1 S 3 r 9 N k s 6 T 8 9 u i j B 2 m 3 w i E i 3 x r P _ q k h h C n o 8 h n n D 3 u 3 1 i M 1 u 3 2 Q & l t ; / r i n g & g t ; & l t ; / r p o l y g o n s & g t ; & l t ; r p o l y g o n s & g t ; & l t ; i d & g t ; - 7 8 8 9 5 0 1 1 0 6 & l t ; / i d & g t ; & l t ; r i n g & g t ; k u l 7 2 h y 0 t Y g w n - M i g x 1 B 2 o m u B 4 x l t J 8 1 1 i D & l t ; / r i n g & g t ; & l t ; / r p o l y g o n s & g t ; & l t ; r p o l y g o n s & g t ; & l t ; i d & g t ; - 7 8 8 9 5 0 1 1 0 5 & l t ; / i d & g t ; & l t ; r i n g & g t ; 2 m t t q j s n k Y n z i 8 0 B 3 j 5 w y B x t s R k 5 7 - D 2 o y h r B m t u 3 O z 1 t j g B m 2 5 5 C t y j x J & l t ; / r i n g & g t ; & l t ; / r p o l y g o n s & g t ; & l t ; r p o l y g o n s & g t ; & l t ; i d & g t ; - 7 8 8 9 5 0 1 1 0 4 & l t ; / i d & g t ; & l t ; r i n g & g t ; 2 i 3 i r 7 m y i Y 7 - 9 i W g 9 v u S z 5 s u 1 I r 7 r _ m B q q 4 h K 6 o 7 s E _ 6 7 m y B t 6 s 4 F _ p i - D r g k n 2 B & l t ; / r i n g & g t ; & l t ; / r p o l y g o n s & g t ; & l t ; r p o l y g o n s & g t ; & l t ; i d & g t ; - 7 8 8 9 5 0 1 1 0 3 & l t ; / i d & g t ; & l t ; r i n g & g t ; - 4 8 q 4 i 5 4 s b 7 5 n g 9 E _ q g _ y F o w r 0 n E n 4 i o P t g 6 u j B l k x t C 5 _ h 3 F k l s - B v g 8 0 E & l t ; / r i n g & g t ; & l t ; / r p o l y g o n s & g t ; & l t ; r p o l y g o n s & g t ; & l t ; i d & g t ; - 7 8 8 9 5 0 1 1 0 2 & l t ; / i d & g t ; & l t ; r i n g & g t ; v 2 q n x o _ l 5 e z t g n 5 N t 1 q j B y 4 1 u _ B 5 8 1 j C t _ 3 4 8 F 2 l m k w B w y w 5 - B & l t ; / r i n g & g t ; & l t ; / r p o l y g o n s & g t ; & l t ; r p o l y g o n s & g t ; & l t ; i d & g t ; - 7 8 8 9 5 0 1 1 0 1 & l t ; / i d & g t ; & l t ; r i n g & g t ; n n 1 w 2 h q 9 t d j 4 1 x G 7 l q 9 D x j x n D s w y q F g 5 4 N 7 o m 6 P & l t ; / r i n g & g t ; & l t ; / r p o l y g o n s & g t ; & l t ; r p o l y g o n s & g t ; & l t ; i d & g t ; - 7 8 8 9 5 0 1 1 0 0 & l t ; / i d & g t ; & l t ; r i n g & g t ; 8 1 0 7 r _ q n _ U l l v x C j s h V y 8 8 2 G 6 7 w t D u x - d i i 8 o N i _ j j C 9 g 4 8 H x o 5 v K 0 n v q N y p m z B 2 x 4 7 E u p 1 y I y 8 8 4 B l y 2 0 f 5 4 s 8 2 B i w 5 5 B k k v w E 6 g u 6 D j p g R h 9 1 o F k r j t D & l t ; / r i n g & g t ; & l t ; / r p o l y g o n s & g t ; & l t ; r p o l y g o n s & g t ; & l t ; i d & g t ; - 7 8 8 9 5 0 1 0 9 9 & l t ; / i d & g t ; & l t ; r i n g & g t ; z o 4 3 6 2 g v 9 X 2 t 6 i C r 0 7 c 6 s m m O q g 5 x E q z g 9 Q - 5 _ _ 7 E z 7 t w C r y p z h L & l t ; / r i n g & g t ; & l t ; / r p o l y g o n s & g t ; & l t ; r p o l y g o n s & g t ; & l t ; i d & g t ; - 7 8 8 9 5 0 1 0 9 8 & l t ; / i d & g t ; & l t ; r i n g & g t ; j - y q t w 7 _ w Z q k u 8 m Q v h v z - F h 2 r m G k o s g C 3 5 3 s 8 U k w 1 l s E & l t ; / r i n g & g t ; & l t ; / r p o l y g o n s & g t ; & l t ; r p o l y g o n s & g t ; & l t ; i d & g t ; - 7 8 8 9 5 0 1 0 9 7 & l t ; / i d & g t ; & l t ; r i n g & g t ; w 6 3 h x q w p h a m 1 u m C 1 2 k c k u 6 m T h q p 4 B h z 9 u D l t 7 u O & l t ; / r i n g & g t ; & l t ; / r p o l y g o n s & g t ; & l t ; r p o l y g o n s & g t ; & l t ; i d & g t ; - 7 8 8 9 5 0 1 0 9 6 & l t ; / i d & g t ; & l t ; r i n g & g t ; v h l 7 2 _ j o 4 X s 0 u f 7 4 v z D 5 8 m k D r 7 u 4 L o q g w E 5 r h 9 l E 6 h t n D 2 4 - y z B p v n x D 3 0 u 1 G 9 j w 7 D u 3 u Y _ 4 7 7 C & l t ; / r i n g & g t ; & l t ; / r p o l y g o n s & g t ; & l t ; r p o l y g o n s & g t ; & l t ; i d & g t ; - 7 8 8 9 5 0 1 0 9 5 & l t ; / i d & g t ; & l t ; r i n g & g t ; j u 9 - 8 y z q o a m 2 o 8 J q m n l L v k 7 p C & l t ; / r i n g & g t ; & l t ; / r p o l y g o n s & g t ; & l t ; r p o l y g o n s & g t ; & l t ; i d & g t ; - 7 8 8 9 5 0 1 0 9 4 & l t ; / i d & g t ; & l t ; r i n g & g t ; t 1 q x r n y z v e r z z s G i h m t 8 2 B t 3 i y j t B _ 0 r g H o k - q _ E 6 l l Y z g 2 u F 2 x q q D v h y 2 c p n 5 m r D r k 6 y h - B o 5 7 k w d t h n 5 V & l t ; / r i n g & g t ; & l t ; / r p o l y g o n s & g t ; & l t ; r p o l y g o n s & g t ; & l t ; i d & g t ; - 7 8 8 9 5 0 1 0 9 3 & l t ; / i d & g t ; & l t ; r i n g & g t ; w 5 3 l l z n 1 3 X y _ g - D t 1 i 8 k B z h j r E o z m k M y n h q C 9 n l X 5 2 y T y i p 7 C - z n k B j 3 0 v R y p o l F _ r _ n D s 3 7 8 C h o 4 p C m x n 9 H & l t ; / r i n g & g t ; & l t ; / r p o l y g o n s & g t ; & l t ; r p o l y g o n s & g t ; & l t ; i d & g t ; - 7 8 8 9 5 0 1 0 9 2 & l t ; / i d & g t ; & l t ; r i n g & g t ; z - x o u y w r o a t i 3 0 f i z v _ H n x k - F q k 6 x R j x 3 y C k 4 g 3 U n 7 p z f x n u u Y h 7 t s K 5 p 6 q b 2 n w k N & l t ; / r i n g & g t ; & l t ; / r p o l y g o n s & g t ; & l t ; r p o l y g o n s & g t ; & l t ; i d & g t ; - 7 8 8 9 5 0 1 0 9 1 & l t ; / i d & g t ; & l t ; r i n g & g t ; u q 0 w - 1 5 5 3 e l y 3 6 P v r - d 9 - t 0 O 8 k h 2 B & l t ; / r i n g & g t ; & l t ; / r p o l y g o n s & g t ; & l t ; r p o l y g o n s & g t ; & l t ; i d & g t ; - 7 8 8 9 5 0 1 0 9 0 & l t ; / i d & g t ; & l t ; r i n g & g t ; 1 _ s h m 5 l w j d o v 0 q 1 B t h l 4 1 B 3 o y p v B j m _ 0 L o - z 7 S & l t ; / r i n g & g t ; & l t ; / r p o l y g o n s & g t ; & l t ; r p o l y g o n s & g t ; & l t ; i d & g t ; - 7 8 8 9 5 0 1 0 8 9 & l t ; / i d & g t ; & l t ; r i n g & g t ; u 2 v j q 7 i s 8 X m u 8 2 L u n y 3 U 9 l w k r D x 5 6 - N w 6 0 9 Z o q n t 9 D & l t ; / r i n g & g t ; & l t ; / r p o l y g o n s & g t ; & l t ; r p o l y g o n s & g t ; & l t ; i d & g t ; - 7 8 8 9 5 0 1 0 8 8 & l t ; / i d & g t ; & l t ; r i n g & g t ; 5 r i o x l x 4 _ U q u r l B o 7 q r B i g 8 g F & l t ; / r i n g & g t ; & l t ; / r p o l y g o n s & g t ; & l t ; r p o l y g o n s & g t ; & l t ; i d & g t ; - 7 8 8 9 5 0 1 0 8 7 & l t ; / i d & g t ; & l t ; r i n g & g t ; z 6 g z w _ 9 h r d i s y p Z 4 t g 0 R 7 7 w P 6 l z w 7 C & l t ; / r i n g & g t ; & l t ; / r p o l y g o n s & g t ; & l t ; r p o l y g o n s & g t ; & l t ; i d & g t ; - 7 8 8 9 5 0 1 0 8 6 & l t ; / i d & g t ; & l t ; r i n g & g t ; 8 2 p 7 6 2 2 l u d l 5 - i G 5 t y r B m 5 h x M 9 j y t D & l t ; / r i n g & g t ; & l t ; / r p o l y g o n s & g t ; & l t ; r p o l y g o n s & g t ; & l t ; i d & g t ; - 7 8 8 9 5 0 1 0 8 5 & l t ; / i d & g t ; & l t ; r i n g & g t ; 1 v t i z p w m 5 e 1 h u 9 S n m y y G 8 w r 7 H p v r 0 b i r 7 _ B & l t ; / r i n g & g t ; & l t ; / r p o l y g o n s & g t ; & l t ; r p o l y g o n s & g t ; & l t ; i d & g t ; - 7 8 8 9 5 0 1 0 8 4 & l t ; / i d & g t ; & l t ; r i n g & g t ; o k _ r 6 h w 9 8 Z k w o Q 6 3 2 n C 1 r m - H 2 8 p u B z 5 z 1 O & l t ; / r i n g & g t ; & l t ; / r p o l y g o n s & g t ; & l t ; r p o l y g o n s & g t ; & l t ; i d & g t ; - 7 8 8 9 5 0 1 0 8 3 & l t ; / i d & g t ; & l t ; r i n g & g t ; 2 i l i n g q v v e i z g 0 h D 7 r r p O u j y n z K n _ k _ k g B & l t ; / r i n g & g t ; & l t ; / r p o l y g o n s & g t ; & l t ; r p o l y g o n s & g t ; & l t ; i d & g t ; - 7 8 8 9 5 0 1 0 8 2 & l t ; / i d & g t ; & l t ; r i n g & g t ; k x m h p m i 8 y Z r 8 m _ P 4 9 v y F 3 9 n x B r 3 9 6 B v _ k r G & l t ; / r i n g & g t ; & l t ; / r p o l y g o n s & g t ; & l t ; r p o l y g o n s & g t ; & l t ; i d & g t ; - 7 8 8 9 5 0 1 0 8 1 & l t ; / i d & g t ; & l t ; r i n g & g t ; g g g w p 5 m i 2 e m o q w I 6 s x 8 D - 1 s w w J r - q j p E o z t _ w D & l t ; / r i n g & g t ; & l t ; / r p o l y g o n s & g t ; & l t ; r p o l y g o n s & g t ; & l t ; i d & g t ; - 7 8 8 9 5 0 1 0 8 0 & l t ; / i d & g t ; & l t ; r i n g & g t ; n k q i i _ n t u d 4 w z 8 K s u z s Q p _ 4 O y _ 4 x J v h m z P & l t ; / r i n g & g t ; & l t ; / r p o l y g o n s & g t ; & l t ; r p o l y g o n s & g t ; & l t ; i d & g t ; - 7 8 8 9 5 0 1 0 7 9 & l t ; / i d & g t ; & l t ; r i n g & g t ; o 9 9 i - q _ r m d v g 2 t 5 E j q p 3 5 D z t - k 0 D x 5 p 6 - E & l t ; / r i n g & g t ; & l t ; / r p o l y g o n s & g t ; & l t ; r p o l y g o n s & g t ; & l t ; i d & g t ; - 7 8 8 9 5 0 1 0 7 8 & l t ; / i d & g t ; & l t ; r i n g & g t ; 5 v n 8 y 5 4 t - U t x y 0 W t g 0 o r B _ u z 1 E j m 8 x D l 7 9 z C o s v q B 0 - - s C & l t ; / r i n g & g t ; & l t ; / r p o l y g o n s & g t ; & l t ; r p o l y g o n s & g t ; & l t ; i d & g t ; - 7 8 8 9 5 0 1 0 7 7 & l t ; / i d & g t ; & l t ; r i n g & g t ; 5 u - 2 h y x r 5 e 6 i 5 z F x n 5 m C z n 6 h E & l t ; / r i n g & g t ; & l t ; / r p o l y g o n s & g t ; & l t ; r p o l y g o n s & g t ; & l t ; i d & g t ; - 7 8 8 9 5 0 1 0 7 6 & l t ; / i d & g t ; & l t ; r i n g & g t ; r k w s g q x 9 o d i r u o w B 8 g o 1 u B z y k t n C h 9 o w - C _ p l _ L 3 h o - D 0 1 _ U g 0 1 7 B _ z - - B 2 i 0 h U t _ _ l r B & l t ; / r i n g & g t ; & l t ; / r p o l y g o n s & g t ; & l t ; r p o l y g o n s & g t ; & l t ; i d & g t ; - 7 8 8 9 5 0 1 0 7 5 & l t ; / i d & g t ; & l t ; r i n g & g t ; y u p q - 3 t s 9 Z y s 4 j L q j n m b p 9 j - K 6 o _ l G & l t ; / r i n g & g t ; & l t ; / r p o l y g o n s & g t ; & l t ; r p o l y g o n s & g t ; & l t ; i d & g t ; - 7 8 8 9 5 0 1 0 7 4 & l t ; / i d & g t ; & l t ; r i n g & g t ; 3 t j v n 0 8 k q a 1 _ _ p B v k x x B g w 4 h F x g 5 5 D 2 0 5 _ E 1 9 v r E & l t ; / r i n g & g t ; & l t ; / r p o l y g o n s & g t ; & l t ; r p o l y g o n s & g t ; & l t ; i d & g t ; - 7 8 8 9 5 0 1 0 7 3 & l t ; / i d & g t ; & l t ; r i n g & g t ; 4 5 l 9 _ 3 g q w b n g r v q B i 6 q 5 9 B k 1 w q 9 Y g _ n 7 v B p 2 p i N q v j 0 9 B - u u r _ E & l t ; / r i n g & g t ; & l t ; / r p o l y g o n s & g t ; & l t ; r p o l y g o n s & g t ; & l t ; i d & g t ; - 7 8 8 9 5 0 1 0 7 2 & l t ; / i d & g t ; & l t ; r i n g & g t ; 1 m 1 i n r 4 9 y a o g k - q F r u x z o B y g 1 4 r K & l t ; / r i n g & g t ; & l t ; / r p o l y g o n s & g t ; & l t ; r p o l y g o n s & g t ; & l t ; i d & g t ; - 7 8 8 9 5 0 1 0 7 1 & l t ; / i d & g t ; & l t ; r i n g & g t ; n q r 2 8 1 4 u r d 4 4 x y B r t l c 5 p 6 1 B 6 5 6 3 B w w - k F t 9 i z B r r 0 p D m 7 3 9 R x o v j B r u 7 y G l _ o w I p y n o i B & l t ; / r i n g & g t ; & l t ; / r p o l y g o n s & g t ; & l t ; r p o l y g o n s & g t ; & l t ; i d & g t ; - 7 8 8 9 5 0 1 0 7 0 & l t ; / i d & g t ; & l t ; r i n g & g t ; 9 y x 1 6 s k l 1 e v r o 7 B l j g 9 J 8 3 _ w S 6 4 g y V 0 p u R p - l v B p h g 0 z C h m o r l B w m o 9 l B p l 5 q s B 6 3 o 4 D q 5 l g t G o w o m 3 L q u 2 g g B u u s l K 1 3 4 y I & l t ; / r i n g & g t ; & l t ; / r p o l y g o n s & g t ; & l t ; r p o l y g o n s & g t ; & l t ; i d & g t ; - 7 8 8 9 5 0 1 0 6 9 & l t ; / i d & g t ; & l t ; r i n g & g t ; h 8 p t j l n g v d l 7 7 a s v y u D n n 5 l V 1 v 6 g O & l t ; / r i n g & g t ; & l t ; / r p o l y g o n s & g t ; & l t ; r p o l y g o n s & g t ; & l t ; i d & g t ; - 7 8 8 9 5 0 1 0 6 8 & l t ; / i d & g t ; & l t ; r i n g & g t ; p w 9 3 q z r 3 7 X j u _ - F n p x - T m t _ v V r q q w 2 B & l t ; / r i n g & g t ; & l t ; / r p o l y g o n s & g t ; & l t ; r p o l y g o n s & g t ; & l t ; i d & g t ; - 7 8 8 9 5 0 1 0 6 7 & l t ; / i d & g t ; & l t ; r i n g & g t ; p 2 7 m w j k p j Y r j 1 3 L x u _ 7 D n 4 k f s 7 r q B p u q n W & l t ; / r i n g & g t ; & l t ; / r p o l y g o n s & g t ; & l t ; r p o l y g o n s & g t ; & l t ; i d & g t ; - 7 8 8 9 5 0 1 0 6 6 & l t ; / i d & g t ; & l t ; r i n g & g t ; 0 3 m 7 s s 6 s p Z _ 0 v 7 G 9 l g 7 B z h m 3 B v r t v L 5 g s v F 7 r 8 h W 1 - 7 6 i E 5 i o 1 C n 8 i j B x t 7 m B 7 k n _ U 1 9 9 8 f & l t ; / r i n g & g t ; & l t ; / r p o l y g o n s & g t ; & l t ; r p o l y g o n s & g t ; & l t ; i d & g t ; - 7 8 8 9 5 0 1 0 6 5 & l t ; / i d & g t ; & l t ; r i n g & g t ; 6 5 u 7 1 s r 8 3 X t y - w N g q v s H n - 9 z 2 B 6 j x w 0 H p i z g g C 3 9 7 z n 7 B y _ q n W g s 8 7 g B 3 p m 9 i B 7 x 6 3 N n g 2 2 N o r v 4 H m 4 2 n r B z m 0 3 e s 1 j i V n u 2 0 G 9 q - s B p 5 p z G g 0 g 8 J 3 2 k 7 p R m r t h I 1 x t - z B 6 3 r o D k n _ s C & l t ; / r i n g & g t ; & l t ; / r p o l y g o n s & g t ; & l t ; r p o l y g o n s & g t ; & l t ; i d & g t ; - 7 8 8 9 5 0 1 0 6 4 & l t ; / i d & g t ; & l t ; r i n g & g t ; t 0 z s s 9 g 0 7 a q s u _ U _ o 3 q _ B z 0 0 K r u 9 l 0 D v h _ k M m 6 _ r U 4 s t i J & l t ; / r i n g & g t ; & l t ; / r p o l y g o n s & g t ; & l t ; r p o l y g o n s & g t ; & l t ; i d & g t ; - 7 8 8 9 5 0 1 0 6 3 & l t ; / i d & g t ; & l t ; r i n g & g t ; s p 5 m 7 5 u r 8 Y i s 3 W t p l 9 C w 2 o 1 B 6 3 q v J u z y q E y 2 3 R l w q l D & l t ; / r i n g & g t ; & l t ; / r p o l y g o n s & g t ; & l t ; r p o l y g o n s & g t ; & l t ; i d & g t ; - 7 8 8 9 5 0 1 0 6 2 & l t ; / i d & g t ; & l t ; r i n g & g t ; 9 h 8 k 0 1 s i i d x v _ r v F u 0 l t x B m t k - 6 M & l t ; / r i n g & g t ; & l t ; / r p o l y g o n s & g t ; & l t ; r p o l y g o n s & g t ; & l t ; i d & g t ; - 7 8 8 9 5 0 1 0 6 1 & l t ; / i d & g t ; & l t ; r i n g & g t ; m 9 u o u - h k v V 3 o 3 8 B s q z a u g 1 h F 2 y - x B & l t ; / r i n g & g t ; & l t ; / r p o l y g o n s & g t ; & l t ; r p o l y g o n s & g t ; & l t ; i d & g t ; - 7 8 8 9 5 0 1 0 6 0 & l t ; / i d & g t ; & l t ; r i n g & g t ; i x j 7 i n t i v b k j 3 z H o n i o P 1 l 7 p C & l t ; / r i n g & g t ; & l t ; / r p o l y g o n s & g t ; & l t ; r p o l y g o n s & g t ; & l t ; i d & g t ; - 7 8 8 9 5 0 1 0 5 9 & l t ; / i d & g t ; & l t ; r i n g & g t ; 4 y y y h 3 6 3 u d _ k r i G o m l 4 Q o i y 3 D v - k m G & l t ; / r i n g & g t ; & l t ; / r p o l y g o n s & g t ; & l t ; r p o l y g o n s & g t ; & l t ; i d & g t ; - 7 8 8 9 5 0 1 0 5 8 & l t ; / i d & g t ; & l t ; r i n g & g t ; x - 1 o q q z i w c 5 5 o w q F t - n - n C j 9 2 s x B r j u i H n w x - k C j 8 t s 2 C k h 1 h l C & l t ; / r i n g & g t ; & l t ; / r p o l y g o n s & g t ; & l t ; r p o l y g o n s & g t ; & l t ; i d & g t ; - 7 8 8 9 5 0 1 0 5 7 & l t ; / i d & g t ; & l t ; r i n g & g t ; 8 q 1 g 9 6 h 2 _ U 5 2 1 9 a y w w i F i g 7 _ C 2 - v l B n g 2 3 Q & l t ; / r i n g & g t ; & l t ; / r p o l y g o n s & g t ; & l t ; r p o l y g o n s & g t ; & l t ; i d & g t ; - 7 8 8 9 5 0 1 0 5 6 & l t ; / i d & g t ; & l t ; r i n g & g t ; r u 7 x 8 - q m o a k 7 m w D 5 5 - J g r 7 r C & l t ; / r i n g & g t ; & l t ; / r p o l y g o n s & g t ; & l t ; r p o l y g o n s & g t ; & l t ; i d & g t ; - 7 8 8 9 5 0 1 0 5 5 & l t ; / i d & g t ; & l t ; r i n g & g t ; r _ k o k h 6 x 5 e 8 v j t C t 2 v y z C 8 h o r I 9 h h 0 C l 3 t r C 2 8 8 p C r z 1 q K j h 7 o 8 C q q z q u C o p 1 z k Y 0 4 8 u j I i z v v - L z p l x w B - p _ k z M y 4 z 3 c 2 i x 4 F & l t ; / r i n g & g t ; & l t ; / r p o l y g o n s & g t ; & l t ; r p o l y g o n s & g t ; & l t ; i d & g t ; - 7 8 8 9 5 0 1 0 5 4 & l t ; / i d & g t ; & l t ; r i n g & g t ; x _ g 9 - m n o t d l n s 4 L - r g e o o s 3 P i r 0 r D p g p U x k 5 5 G h 9 _ l D k i h w C n z w h W & l t ; / r i n g & g t ; & l t ; / r p o l y g o n s & g t ; & l t ; r p o l y g o n s & g t ; & l t ; i d & g t ; - 7 8 8 9 5 0 1 0 5 3 & l t ; / i d & g t ; & l t ; r i n g & g t ; g 1 z 4 r 9 v 6 _ Z m x w X u l p 3 E t 2 q 5 X x z 3 s M o 1 7 u d w q x h F j 7 6 q s E q 5 j _ B g u g j E l 9 v 5 H 2 k n v F z k k h Z 9 0 u y f 2 y o d h x s x u E z v o p f i p 3 8 I o 9 k y 1 E q j n 4 S o s y i G t h 9 t E g w x j B j 0 j w j B x l t w T j v 7 w I o q q 5 H y o - m J g s u 8 w B 7 y w 1 N m _ r m Z 2 9 n 1 J & l t ; / r i n g & g t ; & l t ; / r p o l y g o n s & g t ; & l t ; r p o l y g o n s & g t ; & l t ; i d & g t ; - 7 8 8 9 5 0 1 0 5 2 & l t ; / i d & g t ; & l t ; r i n g & g t ; 9 i 8 l 0 5 0 9 3 e g l 4 h R l 8 o 8 C p 4 6 o Z u r j 5 Q - i 7 2 F v y r 2 C 3 t x h C 3 g 2 w N k m q d 0 - _ z C & l t ; / r i n g & g t ; & l t ; / r p o l y g o n s & g t ; & l t ; r p o l y g o n s & g t ; & l t ; i d & g t ; - 7 8 8 9 5 0 1 0 5 1 & l t ; / i d & g t ; & l t ; r i n g & g t ; s y v 7 1 n w 5 t d s 6 g - D m 0 x 3 E n h r v K & l t ; / r i n g & g t ; & l t ; / r p o l y g o n s & g t ; & l t ; r p o l y g o n s & g t ; & l t ; i d & g t ; - 7 8 8 9 5 0 1 0 5 0 & l t ; / i d & g t ; & l t ; r i n g & g t ; n 4 5 p u n n 8 h d l 1 s 5 c u 4 4 r D i s 6 1 B z _ 5 u Y q l 4 s I m 0 u z c y o 0 g M 0 o i 1 F 3 o u g B u 9 5 9 B n 5 q q M n 7 9 1 C 9 _ j y C j x 2 z N 1 m q n R p g l 1 F 9 v q 5 G v 0 o p C 8 6 g g D 7 v p n G q q l _ Q _ v p l R l 4 r l K l i v i B z 6 - 8 D v h 6 0 D x 0 s i o D r - q l o G x t t r g B y v k i G 8 h 7 - D l u 2 l B 2 u 0 1 B 7 o 8 p C w k j i D 5 2 n r P j s 2 8 b 5 8 x t B 1 r p _ D n p v s m B r v 8 x B l h u p i B - q 3 m e 7 y 0 y D 7 p w l B 7 y w r B h u 7 q B 0 2 s p g B u 2 v o g B h 7 1 v I m 5 i _ H 1 6 v h J & l t ; / r i n g & g t ; & l t ; / r p o l y g o n s & g t ; & l t ; r p o l y g o n s & g t ; & l t ; i d & g t ; - 7 8 8 9 5 0 1 0 4 9 & l t ; / i d & g t ; & l t ; r i n g & g t ; 8 w i w 4 h g - n Z t h 5 x L u x - t H 7 6 7 y X u t m k O 3 8 x t F q - - i W p 6 4 z L 2 6 y r C - h u 5 r B & l t ; / r i n g & g t ; & l t ; / r p o l y g o n s & g t ; & l t ; r p o l y g o n s & g t ; & l t ; i d & g t ; - 7 8 8 9 5 0 1 0 4 8 & l t ; / i d & g t ; & l t ; r i n g & g t ; i l x j t y k n m a 0 m t h L n g x T g 3 x w U y _ 9 k D p 1 r j I p q 7 4 D t 6 p 9 U - y 8 _ S 4 u i x B - - 1 2 P 9 m 7 7 I 0 q r h D - m z n L 6 v u z L 6 5 - 0 E 6 w 2 j I m i v c w _ p 1 F 5 0 q t B 6 g s l G 1 j g i E x 0 s 2 P m u _ y f g 8 l k F 3 i t n D k o p x b i 9 i m D u - q z I 2 9 g j L 0 g t 1 B p u n 2 F z h 0 9 b q m w h O - v h w K s 1 m j B m 8 1 _ K t i i u N i h g t F w u u 4 G 0 1 y 1 B 1 y w 8 V & l t ; / r i n g & g t ; & l t ; / r p o l y g o n s & g t ; & l t ; r p o l y g o n s & g t ; & l t ; i d & g t ; - 7 8 8 9 5 0 1 0 4 7 & l t ; / i d & g t ; & l t ; r i n g & g t ; y m s m 1 l i 1 t d 0 m w 7 C 5 x 8 1 F q _ 7 h C & l t ; / r i n g & g t ; & l t ; / r p o l y g o n s & g t ; & l t ; r p o l y g o n s & g t ; & l t ; i d & g t ; - 7 8 8 9 5 0 1 0 4 6 & l t ; / i d & g t ; & l t ; r i n g & g t ; p m s 6 4 t - 3 - c j r g u j E s 4 j u r B g o y 1 F m _ v 7 D 9 3 p _ C s z x m j C 1 1 2 p 8 D - 9 q w L n t t 6 g B j 4 n h D v t 2 6 E & l t ; / r i n g & g t ; & l t ; / r p o l y g o n s & g t ; & l t ; r p o l y g o n s & g t ; & l t ; i d & g t ; - 7 8 8 9 5 0 1 0 4 5 & l t ; / i d & g t ; & l t ; r i n g & g t ; w 0 - p m y m x t c _ j 3 u G 3 m l x G g q r i H p h g t D u s 9 4 B w n r u C w 8 9 j F & l t ; / r i n g & g t ; & l t ; / r p o l y g o n s & g t ; & l t ; r p o l y g o n s & g t ; & l t ; i d & g t ; - 7 8 8 9 5 0 1 0 4 4 & l t ; / i d & g t ; & l t ; r i n g & g t ; 4 n j j h m _ _ t d p 6 q y C v n z 0 L p s n 9 C r t 0 t C & l t ; / r i n g & g t ; & l t ; / r p o l y g o n s & g t ; & l t ; r p o l y g o n s & g t ; & l t ; i d & g t ; - 7 8 8 9 5 0 1 0 4 3 & l t ; / i d & g t ; & l t ; r i n g & g t ; w 1 2 0 3 p 8 k o b t 9 r e p h m 5 D g 9 2 q Y n k 3 y l E 0 r w W t u 1 5 K 6 l m e y s 4 T 6 3 3 y C g 9 f y n 3 E k 3 l i B 3 h o K 6 j t - B 6 m g C i 5 t 5 4 B j w v n S 2 y 5 0 F & l t ; / r i n g & g t ; & l t ; / r p o l y g o n s & g t ; & l t ; r p o l y g o n s & g t ; & l t ; i d & g t ; - 7 8 8 9 5 0 1 0 4 2 & l t ; / i d & g t ; & l t ; r i n g & g t ; 2 5 0 - i j m 9 6 Z 3 r 6 7 0 B l g z h l C - t x 4 y H & l t ; / r i n g & g t ; & l t ; / r p o l y g o n s & g t ; & l t ; r p o l y g o n s & g t ; & l t ; i d & g t ; - 7 8 8 9 5 0 1 0 4 1 & l t ; / i d & g t ; & l t ; r i n g & g t ; s 1 4 t o i 3 6 y c n s 1 h K m v 6 0 E u s h 3 E & l t ; / r i n g & g t ; & l t ; / r p o l y g o n s & g t ; & l t ; r p o l y g o n s & g t ; & l t ; i d & g t ; - 7 8 8 9 5 0 1 0 4 0 & l t ; / i d & g t ; & l t ; r i n g & g t ; h n q 5 z p r 2 4 e g 5 3 6 I v g s i E l n x p o F p 3 i y C i 1 j h E v 3 2 4 f o 8 7 9 E 9 s v 6 B 2 k m m j C o 9 - m x C v l 9 4 i E & l t ; / r i n g & g t ; & l t ; / r p o l y g o n s & g t ; & l t ; r p o l y g o n s & g t ; & l t ; i d & g t ; - 7 8 8 9 5 0 1 0 3 9 & l t ; / i d & g t ; & l t ; r i n g & g t ; _ w v 9 v _ h l 4 e s y _ v B y k 8 S y y j v p C 3 9 - m 7 F s o i m 0 E - t v s 9 C 3 o 8 j q B x 5 m t U r m - p U g t s z P 2 8 m v M 6 k 6 R r 4 6 9 d g m _ x - E t r v n H v x p 2 2 6 B 2 u p t q D k s 3 8 z J q k k t Y o q 8 h k C 7 - z - F & l t ; / r i n g & g t ; & l t ; / r p o l y g o n s & g t ; & l t ; r p o l y g o n s & g t ; & l t ; i d & g t ; - 7 8 8 9 5 0 1 0 3 8 & l t ; / i d & g t ; & l t ; r i n g & g t ; _ g k n o 1 3 _ i a 8 2 w q E 0 s 9 9 K i m 9 5 B h 2 l Y s g t h B w _ w 6 M 5 6 k n O 4 _ t t P 1 8 - 5 G z z v q F 6 h - k J & l t ; / r i n g & g t ; & l t ; / r p o l y g o n s & g t ; & l t ; r p o l y g o n s & g t ; & l t ; i d & g t ; - 7 8 8 9 5 0 1 0 3 7 & l t ; / i d & g t ; & l t ; r i n g & g t ; 8 9 u x n 4 v s w c 8 r k 1 G q i 6 k O j k z y Q 3 8 1 s G 3 x o s T & l t ; / r i n g & g t ; & l t ; / r p o l y g o n s & g t ; & l t ; r p o l y g o n s & g t ; & l t ; i d & g t ; - 7 8 8 9 5 0 1 0 3 6 & l t ; / i d & g t ; & l t ; r i n g & g t ; y w k 7 - j 8 y _ U w _ j j k B 9 z r t B j q h x - B z m s y M n 6 - 8 K r t p 2 C l y j 2 c n k r w 8 C r 6 i w E g t h 1 F v w u 2 U q p u m l B k 3 9 y E p 0 k - D v 8 r M g 4 4 4 N 7 x k h H & l t ; / r i n g & g t ; & l t ; / r p o l y g o n s & g t ; & l t ; r p o l y g o n s & g t ; & l t ; i d & g t ; - 7 8 8 9 5 0 1 0 3 5 & l t ; / i d & g t ; & l t ; r i n g & g t ; x 7 0 k t k m m t d y l 9 m B 8 s - o g B i o 8 m G y u w 9 I & l t ; / r i n g & g t ; & l t ; / r p o l y g o n s & g t ; & l t ; r p o l y g o n s & g t ; & l t ; i d & g t ; - 7 8 8 9 5 0 1 0 3 4 & l t ; / i d & g t ; & l t ; r i n g & g t ; m - j k 9 r l _ 8 Z p z u 7 i D n p k 7 a _ y g _ d z 9 r k t D & l t ; / r i n g & g t ; & l t ; / r p o l y g o n s & g t ; & l t ; r p o l y g o n s & g t ; & l t ; i d & g t ; - 7 8 8 9 5 0 1 0 3 3 & l t ; / i d & g t ; & l t ; r i n g & g t ; v j 1 r h 8 m i 2 e _ l i _ 1 C o - o w x E 4 - j v F z s p 5 y C 0 8 s k 5 D l j s 3 D v w l 4 Q & l t ; / r i n g & g t ; & l t ; / r p o l y g o n s & g t ; & l t ; r p o l y g o n s & g t ; & l t ; i d & g t ; - 7 8 8 9 5 0 1 0 3 2 & l t ; / i d & g t ; & l t ; r i n g & g t ; m 0 z p _ q r 7 8 c r m w e z v q x C 1 q p p E & l t ; / r i n g & g t ; & l t ; / r p o l y g o n s & g t ; & l t ; r p o l y g o n s & g t ; & l t ; i d & g t ; - 7 8 8 9 5 0 1 0 3 1 & l t ; / i d & g t ; & l t ; r i n g & g t ; x p v y q _ g 0 u b v l k h L 6 o 2 - o B g p - 9 S & l t ; / r i n g & g t ; & l t ; / r p o l y g o n s & g t ; & l t ; r p o l y g o n s & g t ; & l t ; i d & g t ; - 7 8 8 9 5 0 1 0 3 0 & l t ; / i d & g t ; & l t ; r i n g & g t ; l n x i z t w r 1 e q i p 9 C t u o k B 6 z k V y j s q B 6 7 h W & l t ; / r i n g & g t ; & l t ; / r p o l y g o n s & g t ; & l t ; r p o l y g o n s & g t ; & l t ; i d & g t ; - 7 8 8 9 5 0 1 0 2 9 & l t ; / i d & g t ; & l t ; r i n g & g t ; v 3 z v 2 x t 7 k U p 7 h g m B 4 i 5 u K 3 6 - 6 D 1 y 6 l a 2 t u _ D 7 h 0 y E 6 u m g D q 5 - h F p u 2 k D y k 7 - B 6 y k y O s s l q D 4 5 y m B s 7 s i B 6 v l q B 3 x t 5 B & l t ; / r i n g & g t ; & l t ; / r p o l y g o n s & g t ; & l t ; r p o l y g o n s & g t ; & l t ; i d & g t ; - 7 8 8 9 5 0 1 0 2 8 & l t ; / i d & g t ; & l t ; r i n g & g t ; p h 5 0 p g 3 l 4 e m u - 8 C i 1 y e 7 2 r 4 L l 3 z 2 Q y l r p E n t u 0 G p 8 w u F s s 5 l E q 7 8 o h C r r 8 r L o 2 4 3 0 B 9 g m _ S r u i g B z x t 3 h C o w 4 8 5 B o v l k m B j h w k i E q i n 2 O 8 6 m 1 F & l t ; / r i n g & g t ; & l t ; / r p o l y g o n s & g t ; & l t ; r p o l y g o n s & g t ; & l t ; i d & g t ; - 7 8 8 9 5 0 1 0 2 7 & l t ; / i d & g t ; & l t ; r i n g & g t ; g x x 4 v h n - t e 0 t 5 - t G 3 2 i _ 1 T o i 3 S h y 8 1 q v B & l t ; / r i n g & g t ; & l t ; / r p o l y g o n s & g t ; & l t ; r p o l y g o n s & g t ; & l t ; i d & g t ; - 7 8 8 9 5 0 1 0 2 6 & l t ; / i d & g t ; & l t ; r i n g & g t ; k r s h s s u 5 - U w v 1 g M u r l _ H l m m z n B z w u O 5 g i e & l t ; / r i n g & g t ; & l t ; / r p o l y g o n s & g t ; & l t ; r p o l y g o n s & g t ; & l t ; i d & g t ; - 7 8 8 9 5 0 1 0 2 5 & l t ; / i d & g t ; & l t ; r i n g & g t ; 2 0 2 j q u t u 1 Z r - 6 k E o 8 l k B k o l W 1 l 3 n H & l t ; / r i n g & g t ; & l t ; / r p o l y g o n s & g t ; & l t ; r p o l y g o n s & g t ; & l t ; i d & g t ; - 7 8 8 9 5 0 1 0 2 4 & l t ; / i d & g t ; & l t ; r i n g & g t ; 1 9 0 - p u p _ q b 4 2 i s B r 6 l h u Y 2 6 m w n E 7 h x l y J & l t ; / r i n g & g t ; & l t ; / r p o l y g o n s & g t ; & l t ; r p o l y g o n s & g t ; & l t ; i d & g t ; - 7 8 8 9 5 0 1 0 2 3 & l t ; / i d & g t ; & l t ; r i n g & g t ; 6 6 0 k o q 2 j 7 Q 4 q 6 _ B p 4 4 6 E u l 7 Z & l t ; / r i n g & g t ; & l t ; / r p o l y g o n s & g t ; & l t ; r p o l y g o n s & g t ; & l t ; i d & g t ; - 7 8 8 9 5 0 1 0 2 2 & l t ; / i d & g t ; & l t ; r i n g & g t ; t j - l _ 6 - 8 o Z q 8 h n g N _ 4 g z S o m 4 m W k x x 0 S u 9 4 4 D v 4 1 7 F z t q p O o _ 2 g B n - 8 6 0 B z 2 4 T y g y 7 B 8 _ g y M 2 h q 5 y B _ u 9 z F p h l f u 4 t j C h y 4 8 D 4 k r Z 7 8 i 3 D k h s s B 6 3 7 8 b i 3 4 0 C w _ 4 2 H y j n q g B g k 1 v G - m j g C 9 l x 7 B _ k v s I n j m t S j 1 i j n B y j y 7 G 2 2 _ k V p 0 q v y D 7 u v p J h - g v F i 2 m 0 H 3 9 i w O o s t 2 _ p B m j 9 z z B 5 z t n R 2 h 4 q F - 4 m t s B x m y h q L 5 l w _ Q 5 l 7 0 D s h h 5 Q 9 j i _ v B 4 m i - D p r w p E - s s 1 C t 2 j _ E k z r x D 6 q z n B - i k 5 K 5 7 x x p B p s g 6 D u r 8 q W n w l _ E p 3 2 j y C i u 9 r E w z 3 z L i s l 0 1 L u 7 w x _ H 1 9 g 3 H x _ n i G _ o _ l m B s w 0 7 m E z i 8 k r E n r q q c z i 9 4 B 3 7 t 3 D i 7 l l C l l l 3 u B o q _ 5 E w q 8 l F 0 9 1 0 0 N k l 6 y C p m l u H z s r g M x 7 v z x D x 3 i 8 a q 4 q y J o 0 z 3 F h 2 p 0 G u i - l D 3 p h w I 3 v z _ x D s 1 g o n B m m h p u C 1 s 7 j I g s r t B q y k U w j t - x D h r o - N 4 o m p R _ l _ w l B y i _ g E 4 9 g 5 j B 9 t 2 g f l 4 m y 2 B n n 4 8 - K g y 0 j t B 9 m 0 5 3 B j x 2 x I j s u y E k p 5 u p B k g x Y u h m p U y h 6 4 P 0 r k j B l h 1 2 K 2 v 9 v D k 7 p 9 3 B h 2 3 u U 0 n k g B l 7 2 h P _ j s k d u m 8 S 0 3 5 z S u z p v f p t y n 3 G 4 k o 6 E k 6 j i E z 0 h p Z k o k v Y 3 z 7 b m l t q o C z h 4 1 E h 9 - 6 C 5 - w _ T w j o l B k q 2 w B r u 8 7 C g 4 2 k D _ q 2 i C 6 l s p D y k q q D z 6 p i I - w y o Q w 6 v h I g 2 i l R r i 0 x i S 0 m o 3 s B x p v _ E x t 4 o a h _ n m J 6 - p y I - v 1 l H k 6 v s P i 8 k 8 t C - 2 v i B 6 h x 8 - C y n p o H z l 6 g D 1 v q 6 r B j v i n D l u x 5 S z - g 3 m F v 7 5 v C _ x 3 5 p a t - m v K 3 n v r I w o 0 Z l - 6 v l B 9 i w z G - - q 0 q Q s 1 w u B r 9 4 9 d w 8 3 n y C 3 u y p F 3 _ i 2 C s t _ h a - 5 p i W r p j - 1 B 0 v h n U j h j q k B y p z k K r 5 i u F i 1 v X 9 n _ P j _ 7 4 B l g p u L 2 0 v S l 1 p d h q l _ B 4 i 9 m D y q u 8 D x p 5 m B k _ g m E o v 1 6 B z 5 q Z _ 4 j y B 4 3 v x D x m _ q B 3 _ z j E 2 l j - t H 8 p 4 t C g 8 - k b o 6 r p C l 1 1 8 B p _ 4 y D k 4 9 r K m t p p C - u l l 2 G o v s o G 0 1 - h E _ r m k C 9 j r s B r i 7 o I g 3 m x D - - i s H 3 6 w 3 N 2 t 6 l L 0 s 0 x D t g s o F o k g W x n 3 R 9 2 r r D 5 p g s B - v j y T s 1 _ h d o n - h 0 P s i u p E g y 3 8 c y 0 q 2 L - m y T 7 k j p F p 2 g q o B x - 9 t 8 C 3 6 r 1 I z 2 n - C u n 5 q B w r g 8 H - 6 t 4 K g v p y g B y w 9 x G i m u w C g 5 i y J i 4 6 p Z 0 p 0 v D z o x x M 8 s 6 s Q i - v w m D 4 3 4 T 4 z o 2 T 7 o r 5 W w 1 o b k z i s B t o h j B 3 o 7 7 B 7 l 3 Q w 1 j f y 3 2 X s _ 7 e u w 4 2 D w y v q Y n y g 1 k B 2 t t t t B g m r q J h t 3 M s t x x D j l y 9 B l z k R z g 2 j M r 9 m _ H n 0 2 a 6 i 9 4 I 6 z 0 4 G y k z i C 1 7 l v C y 4 7 r H j 6 x 7 E v t i b - 4 1 J 5 v 4 W 7 i j _ O 8 s t v B 5 9 2 4 B 4 y - 4 G - 7 q 8 I j r 1 k B 0 u 9 n C p h t r H u 5 j 6 s B p y 2 l B q g - i K _ 2 0 2 C m j _ 7 B x h 4 m W 0 - 5 4 I - 6 8 w K y o o x G 2 q 1 9 B 1 q 8 x G s s u 5 L 6 - m R t u 4 l K 7 1 m k Q 2 t 7 - D 2 s n 2 G j g i O 8 k - - g D _ 5 h v D 2 q w V m j 1 j H o v v 7 B 3 v q i O 7 0 2 - D s s z o 6 E l k i v h C l h 7 4 i B v - 6 5 j C 2 u _ 0 s C w _ 6 p p G 3 0 2 g H 1 _ - 3 O l 8 o 4 C 8 0 u m L z q w Q 9 q 9 p F _ i w l K 4 y 7 2 O s x w 1 k H w j 4 x g B q 2 o 9 c k 9 - i E m y l k H 7 w 3 b y j 5 w v I 5 5 3 - G g t s - N 4 s 5 g H 0 3 3 o R 7 9 k 6 H k q 8 6 O s 0 i t m B q 2 k g 8 K w l g 4 H 0 g n 3 l B u 5 l i G 5 o v _ I v u 9 d _ - l 1 B z j h 4 z K y y g y z E g 1 0 2 F z 1 s j J r _ g 3 D g t z m N j l _ 6 B g j 7 6 H w - n 0 I y z y x K 6 h u 7 J j x n 9 F y t _ 5 C 7 m 0 j E 4 1 _ 7 D x r _ l J k s 6 l f 1 _ t p E o p x 3 o B _ p t g x C 5 r _ t L w i l t _ X m w 4 y U i q p 2 m H j _ 3 k F j r j 8 H g q 1 7 I g w 8 h j C r p k 3 s B t k i 1 s B q 5 i _ K 0 x h s B x t t - _ B q k w 9 z B 2 9 1 g 6 B 8 r i 4 j D 1 y t y q B 6 k l n G 8 v r - B 3 h v 7 M u h s 2 P 2 w - z Q r i 8 g S l w y 0 G - 2 p n C v 2 _ w M h y 8 y Z v x k 6 K z n r n i D v l o i p B m z y 2 Q 5 x n c i v g 3 B y v j - b _ p 2 X t h t h J v l 4 h F g 2 y 4 E s 2 s 4 C h j y u H r u p 5 j E 3 y - z m J x _ w u C 3 _ q x H 4 5 8 3 B y o 7 0 F g h v 0 m B j j - u Z m n 0 k y B n 5 o n M j l q 7 j H o 1 g 8 j D p u k p 2 C q s k g N 3 7 r q o B 5 g p t G i y p P v m 6 g B _ h l v E v n 2 x C 7 v z h V - v h g r B z q 1 6 O t g k - V g s p r u B l 9 3 1 e h 1 2 5 D m 0 r o p D 7 4 2 y z C i k x q n B 8 3 7 - c v r m y W t 6 z r M x k 3 u d 3 8 8 9 J r 5 l _ H _ 7 m u F q r x q i o B 5 v k r E & l t ; / r i n g & g t ; & l t ; / r p o l y g o n s & g t ; & l t ; r p o l y g o n s & g t ; & l t ; i d & g t ; - 7 8 8 9 5 0 1 0 2 1 & l t ; / i d & g t ; & l t ; r i n g & g t ; h t q _ l s v v q R 7 w 5 r f k u w r K t p 4 u B 8 u 7 6 M j h 9 _ H - 3 o 7 B p r j l C j t 8 q D 4 u g - D - 0 8 q G u j n z k B m x k 6 H i 4 z l M i i x 4 S 5 m 1 2 n C z x k r N y x i 4 D y 6 7 k H w 0 4 m C 1 g 4 y p B 7 1 l v q D y 2 j m E 3 3 3 _ I s u - 0 a p 0 u 2 H o 0 3 y L 8 n p 6 V _ y 8 9 j B 7 9 3 u f y i 1 5 m E v _ o w E 9 5 8 y Q r i k - L 2 t p n C 1 m z 9 0 F n k p y M - n 4 8 n G u q _ o 9 D _ 8 v n F - y z 0 o C v 5 p l C w t s 9 v E g 5 v 6 U 1 j z 3 y B 3 g o u N 6 l v - J 5 r z h L x p q k F 4 t h o k C 7 9 g i 3 B n 3 5 o I y v g - J m h 7 l D i h n u U i p - k e s _ m 4 H q x v o _ C r 3 y q E k _ n 5 D 3 j 1 3 L 1 8 p - F 6 2 - 2 I w r - p O _ _ _ o O g s s l H 6 6 x 0 E - v 3 8 B q i 2 2 F 0 _ z i V s x j 9 F 7 t 8 T s y l W r k v i G 3 9 s 8 B p 2 8 r 0 D o s y n 0 K y 5 s _ c o k 3 l B 6 x q t B _ u 5 i t B h z k w m D i 8 0 s R 6 r l m 0 C w k 9 t F x 9 i q z B 2 4 i h 3 D - 8 j r G s n t y 1 B 1 8 9 v v B v 1 u 3 C h 6 j 0 r C h 1 p 7 C s w z _ n F 5 2 - L v s p o I t m t i F 0 6 s w b g r 9 n K 2 n q X 2 m l s O 5 u p g G - y v s J n m k _ F - j q p T 3 k _ 3 R j j i 4 c h y 4 _ c j u t z p C 4 n s 7 J 5 w r t H h r 9 p B h o 9 v s B j 8 t p 1 B s y 1 7 E 3 4 j b v 7 q j H 6 q w 8 - B n h p v X y m l j Z m z n k C v g t v H s 0 k 3 n B v 7 8 2 B o g v U - 4 o m g B 8 1 6 0 g B 7 g q - D y q x x J s 0 l 1 2 D x 4 4 x d 1 w n c 4 p 2 y B 4 i s 8 D 1 n w 8 d - t q x F 1 j n 9 K _ o x x N l 3 z m G k 4 - 1 d y r s 8 F 4 _ w w f n - i g H 4 4 1 i M i t v w v B 5 8 w o D 0 4 6 y M j 2 7 1 M m 4 v 6 E t i z 0 D n u i 1 C g y p o I q j x j g B j r s 0 O r v p 6 U t v g t H - z o 9 G 4 7 9 _ - B o u t x D s 2 _ 3 H m 1 n p D 8 w 2 q K p 5 t k l B 3 y 8 r u B 1 1 z j C z w 1 t Q j m 8 t P 8 z h m D 3 k n o H q z 2 k H 4 o w v o B g 5 2 y w B 2 1 1 v K 3 9 l 2 j B 2 2 l h H 6 1 m g k B 4 y n 9 E q l r 5 7 B g q t w t B q 1 z s G w 4 1 m i B - p i 5 S & l t ; / r i n g & g t ; & l t ; / r p o l y g o n s & g t ; & l t ; r p o l y g o n s & g t ; & l t ; i d & g t ; - 7 8 8 9 5 0 1 0 2 0 & l t ; / i d & g t ; & l t ; r i n g & g t ; h z o i - n r - 1 S h 7 2 o O 9 q 5 3 C 2 s 6 e v r 1 2 G 1 - u k F p h l g C p s 8 y B - s x x F w l _ - 3 B x 3 x n B 2 p m w B h 6 u 7 P p q - g P o r k k C t 0 2 t W 7 7 n s D 4 t l 7 P 7 - g t I 2 t 2 i F p u 3 o O u w 1 n B 5 q 9 y E y r _ x h B 9 u 0 h Y 8 l 6 z L p r t _ h B u j z j N i o n 4 F h 8 x 1 S 8 u _ i D 4 m s n F _ i 5 x C i o x s F x o i p c 8 9 _ o D t 1 r m P n r h i H q 2 1 l B t 6 m s I h u 0 n x B s q j 3 E 5 w y p F z y v 5 V w n g 9 e r k 7 x 6 C w z _ t Y 2 m u 5 b m j m t G 8 1 3 v 8 B s 6 9 3 w B q u 2 4 J p 2 x 2 m B r z u o _ C j g w r 9 B v y 4 0 W 4 h h r l B u g y s O 4 7 p 0 P 6 q s j e o 4 i u C j 8 p 5 P - z 4 l 2 C m g r w H i 6 4 m y B 7 7 m k Z & l t ; / r i n g & g t ; & l t ; / r p o l y g o n s & g t ; & l t ; r p o l y g o n s & g t ; & l t ; i d & g t ; - 7 8 8 9 5 0 1 0 1 9 & l t ; / i d & g t ; & l t ; r i n g & g t ; _ s 3 q v y x v l W x w 2 3 B 5 m 5 - L j j 6 S k 1 p v C h u 2 3 D s 8 0 3 G p q v r B & l t ; / r i n g & g t ; & l t ; / r p o l y g o n s & g t ; & l t ; r p o l y g o n s & g t ; & l t ; i d & g t ; - 7 8 8 9 5 0 1 0 1 8 & l t ; / i d & g t ; & l t ; r i n g & g t ; _ i r u _ m u 4 y X s s w h C t m 2 R i 8 v 5 C & l t ; / r i n g & g t ; & l t ; / r p o l y g o n s & g t ; & l t ; r p o l y g o n s & g t ; & l t ; i d & g t ; - 7 8 8 9 5 0 1 0 1 7 & l t ; / i d & g t ; & l t ; r i n g & g t ; i i 8 4 _ y w t u T - k 9 q F 0 r v 8 H m g 0 _ C & l t ; / r i n g & g t ; & l t ; / r p o l y g o n s & g t ; & l t ; r p o l y g o n s & g t ; & l t ; i d & g t ; - 7 8 8 9 5 0 1 0 1 6 & l t ; / i d & g t ; & l t ; r i n g & g t ; 1 2 9 v n 4 n 4 7 S j i u 1 D r 3 k - C v v n o C & l t ; / r i n g & g t ; & l t ; / r p o l y g o n s & g t ; & l t ; r p o l y g o n s & g t ; & l t ; i d & g t ; - 7 8 8 9 5 0 1 0 1 5 & l t ; / i d & g t ; & l t ; r i n g & g t ; - 7 n l i o r y j e v n 8 1 z z q K u r h 7 o 2 B _ 0 u k 0 o w D - n y 3 h 7 9 C w l 7 r l 9 m E 0 t j x _ u r B h s r h w n t C x 9 n 8 0 q J w 4 8 0 3 h D 1 3 x l z 9 p F u w n y 3 9 s D v - x t x i m B v r _ p _ o y B l l x j h y X 5 k s 3 q 6 B z 3 _ y B 3 4 l 4 O 8 g 6 8 V 4 1 k k F o t 8 7 P i x o 8 N 4 o q 4 G g 6 - s H j q o i H m _ t w V o q t o O g 4 9 7 h F 3 k r - E 2 l v t J 8 k - n C t h 3 x C v i 2 2 L p q w 3 E 4 o 1 s t H r - m 0 N 7 r 3 6 C i v 6 x H z i 3 v Y p n 9 7 u B 8 - 6 p L 2 m r j E x k r V x l x 6 E - h p _ R u 9 4 0 B w k 3 6 B j s 9 1 C x s u 9 H 3 _ 9 3 v B w _ n 4 M g 5 x 0 D 7 0 q K x h 8 g D 3 n i 5 w C 7 3 k 9 W s s q w D v 3 9 4 L 2 j u c p q r p c g 9 k z U 6 n _ u b y x l V p y v h E 1 m u o B g - l t F 5 u 0 p F p s o v 4 B k 1 i m w B j z - t t C 0 6 s r p F 1 k r k I w 3 j t E - 2 m l E 4 h h 8 b t w y u q 0 B m u 0 - J 5 2 x y E p r y m E w 6 9 8 G _ t 6 h D o 7 2 q G n k v s U - 4 v y E 0 w o 4 C o 3 s i V n q o k I r u p 1 I 0 3 z s c r 5 x u V n l g 4 M l x p 2 B 8 6 h g G t j _ - B _ t 1 z G t v k 3 G 1 _ 8 _ g B _ w 5 g M 3 i 9 o Q j x 7 _ G h 8 3 h D z 7 n 0 J 6 s z h I 3 o w 2 V v 7 z x H w 3 y n E 0 w 3 h J v - o 5 H 7 l 6 _ D t x 0 n 0 B t n l h 1 L s 8 8 8 i B g g q 6 E g 9 r q C 6 p p _ M 9 g z 2 M _ j 4 i M y _ 5 w F 5 k y x W s 6 - w m D k u p h E i i 5 2 G s 7 - u E l o 3 w o C t o j s Y q 0 - o G 0 _ x y _ D n 2 2 6 4 E z 2 1 o g B 3 s 5 s p C s 6 r x q B 7 v _ 3 r C v 1 r - K l 1 4 g 5 B j j t S 0 y l 3 H 0 x 2 4 d 7 p 4 2 _ P o h j 3 o B t 0 u v D k k 4 m F 6 v 1 n K r l v r r B t 6 h x t B h l i u Q m l 1 Z 0 6 7 z F h q m w I 3 5 h g F _ v i r G n i w - D _ s z v E 4 i 5 h K 4 n k p C l 8 - 8 w e k x s m g B 0 0 m 1 N x 3 o _ O 0 4 4 k p B i u x x G u 1 x q s D 6 4 u t W 8 q 8 y S - q z 2 M t - q v m 3 C u m m - G - y h y B i l q j E 7 t n 6 O 4 3 6 T 9 0 8 o o H r 3 m 6 C z - 0 o - B v w y 6 G u i h s E z z q 9 E q x p M q 5 o y B 8 q n z j E 7 r 6 u Y x 1 w 9 k O w h i 5 i B 6 2 4 O z q 3 8 B q y 8 7 D w z k r F k v r y 5 G y o 9 _ o D p 7 g w C r u l v I l t - 0 F i p _ i H 1 k 4 v 6 D - _ u Q t 9 9 t I w u 3 8 F j 4 u z n B s 9 h y R 6 l y u w B k o o t g B q 6 u 8 L n t k k B l w 3 u D 4 u j - E g _ k j B 8 z r r C 7 k t 9 E p v - U o 6 4 T t - x - C u 5 m i D r z k q G t q t u D 6 s x 6 g E 8 h q p B 5 - k 2 p B 8 g w 7 S u 8 6 T 6 g i n T 5 w q h B 1 6 h r 1 C 4 o 0 _ z C j 6 t 8 E y 3 1 w H k r q y B r _ 9 y B 0 t 5 7 I h y p l e s o j 7 P 5 h 0 k P l 7 x k J _ k 2 q W m q o 0 R w s _ m E 4 n p w J q 3 v r B 3 5 9 p D 4 2 i u M 9 m r 6 J k u - x C t i 6 k F k k - g D 2 7 k q G u j 3 w S 5 1 j g D y h 6 q 9 G g z 4 9 w C 2 h w l f y l n _ W 9 _ h l k C x j 6 s 6 B w z 7 r B o _ q l Q g z m W p r r p C t l y b 3 u 3 p B 9 7 p q B - _ u n E w 8 - h N 4 _ _ j B q 8 8 1 1 E 5 0 v 4 w Z 4 - 3 9 4 M 3 0 n 0 q B - k 8 q G v v v v O t j t 4 G - p t 6 j E w u _ 2 x J j 8 w 6 M q k i 2 - m B 1 8 y 7 O w m j k I x t 7 u O w 6 m 6 M 5 g y Q m 8 k s B _ 8 v v B 2 5 p p v K o m 3 p 6 E q h z o F 6 2 x l F 8 i r 3 R 6 0 m 5 q B _ h i 2 G k t v h v B _ 2 y o L s k 9 x p B 2 r g w E m l x l O z q k Z z h 1 9 D 8 5 u a z l 0 j L s p z b 1 t t N l k 4 8 G m 7 q l H v - l g O 7 9 4 j E k 9 u m Q o k 1 5 F 5 7 h u I k l 6 L w h E s - i D 2 l z z B - i u g C q r 9 d 0 h n x M s n m j S 9 3 k o W n h l m F 9 6 h l K l t 8 e 7 7 t t F w w q h c q i 9 4 C t - 5 x H z 4 i x C h j t w U u k k w l B o x 6 4 K u 0 r s S 4 3 l s H r h 5 7 l B z w n q R q 3 r 9 J 6 - j 8 H 2 3 9 s l F r p p s i B t r y u K h s h 6 D s 0 j 7 H u n 3 7 R 1 i u i P o w _ 8 S r 2 t L o s h y D 5 p s r B 8 t 0 9 B 2 o 2 o B 8 l 0 c u 8 z M g _ 3 i F n _ w k C 1 1 q l B u 8 2 U t v 6 n B h u x a z k o g B 3 _ z Q _ x 1 r M m - 5 Q 4 _ s g O p u 8 0 h D 7 r n y E 6 h g 7 F v l y q I z i m 7 D j - 5 U i 0 2 j N o 0 k N 4 h 3 q C 1 z 2 - I 8 7 l _ i D i 8 s x l C r m r j u E x z 9 i L _ q u w P v q u y D o 8 p 3 N g g x 7 C y 6 q t H v _ k y E n y - x B w w k 0 3 B s t _ 0 W r 2 r J p t l l B u 6 0 e i 3 j 5 B 3 h 3 x S x k _ h B 8 j y 7 B l s 7 c 9 p t 2 D w k u k B u z k h f s 6 g 1 D 8 s p g C i n h l D z u i 5 _ B n _ 2 4 Y m 7 5 h G q 0 i r D o 7 s z - B o r m t C 0 t v z E r g 8 m a j y x 7 B m p u r N u l 1 s l L y m h n T _ r s Q 7 s z - M u p i 1 d l m 1 r H j y 9 j B t m o o G x 8 s 1 I n z 8 x B p w - i p B 5 u l z X _ o 1 o E 6 _ o 7 C h 7 7 w C 7 _ k w s H u t 2 - q J 2 i i w G - 8 1 - 2 B g p p j V 8 _ t s z B i 2 v - e _ - v z w B o 2 s n b 0 k 8 2 L w 3 k l B 9 l 8 m B i o B m 9 m B q _ x z E j l t o U m q v x G g 8 1 H s v 0 r B u t 0 1 9 B z k i h K 1 u g q 4 B z _ i o L g l n 6 G n w _ y E r x h 0 F j v _ B 1 1 G m 2 6 n B s 6 w o B 0 n 9 5 c i - k j O n - k h F - n z 8 E 3 4 0 0 E 0 3 7 z d m w q l B 5 0 u p H g u o 1 D k _ 0 t F j 9 v d l - 4 5 s I 6 8 r 3 4 o B n y 7 n 6 - V 7 1 g 3 9 i B 0 r 1 h 6 B z 5 p m Y v 9 u h U i 9 w y z D 1 v 7 g O k t u O 2 z h 8 B r m 3 - Y y 9 0 d - 5 0 p J r x 4 n D s t 1 4 B 4 u 0 v C x x s g B o 5 1 t o B 7 v _ 0 D y j l j B - 4 o P y k z R _ s _ f 9 6 i s B 1 6 g g X z p 5 5 S 8 9 - s Q 7 0 w j Y i 5 z n g H j i 4 n E s _ i 1 F 6 p t p f p y 1 v v B 3 y q 9 H 5 v t x F x m g 8 D h _ n _ U i 1 8 h D _ 2 k t B 9 8 x n u B n p 0 0 4 C 5 i y 7 b _ y 6 7 R s z i U o s i j C 1 p w g C 2 u p n 9 D l i 2 w n E 7 l - _ y B g p 4 W y t g h G k s j 7 B _ 6 - 5 C z w 8 i D w 9 k 0 B r q i 5 B 6 p p q B j x v 6 B l z 0 4 B t l w w H y p s p x C s o 0 1 e 8 4 n 1 J m 1 4 k G h 0 s p F 4 7 0 2 D j r n g o B k h 3 O _ o 9 _ K i - j i V i 0 0 y B p 2 h p E i 4 s p S s 3 v 6 I 0 1 y w F m 7 _ 0 B 0 s 2 _ k C 2 9 5 o D 6 g 8 o 4 B k 8 j v B i z 6 8 B 4 n i 8 B u 7 1 2 H o m o p L 8 2 6 k H _ 4 w 2 _ C s k 5 m H x 4 0 d x s u N 4 r - w C k - w w C g 5 3 k B y j _ d _ 6 o u F _ v p q B t 7 t y E _ 5 6 x Q 4 2 s o D p 7 n 5 U j l m p s e 7 u r 6 n t B t 0 6 g 1 E 8 k x y 5 B o i h r 8 J m 4 r 4 8 B r w 1 i X l y k 5 B 3 q o 6 J s j _ x J q 5 k g E m m i i C n t z Z r g k _ F o 5 g W h 5 o 1 G s y t s S n r 1 0 C r y 9 j B _ s k r M z - v W z g n 7 D 8 l 0 N u 4 9 z r B 8 6 7 u k B _ i 1 e 8 n w p 6 B p p r 6 B i j 9 _ C x 7 u m M - 8 7 m F h - w 5 K r g _ x 0 E n 5 o z u t B 1 8 v w B i 2 0 j h B g i r m D 3 6 r 5 B t k 9 w B w q j 0 C 6 4 7 z E 0 j y g Q x h 8 p H l l 2 r E z - j i B 6 1 7 8 D o 4 q j G 0 n w n K j _ 4 R u 6 h _ B _ y l 2 F 0 l w s I x 9 o 4 k B 6 i 2 f 7 r z V y u 1 t u C s x o t C x 2 p o C 9 q k t I y t 5 x D 1 4 5 _ G q p v i M w 6 x 0 B x 7 i g F v l 7 3 H m z p n B h 9 0 3 B j 4 _ 6 k E h y 0 i r H y u - 9 D _ k h 8 C q q u - L n q - u Q _ s s p F _ l i o G 4 9 8 3 1 B k _ n 1 4 B 6 n _ y x C 2 6 p q m B 7 4 2 r v B w 7 0 n 0 I l v h - C _ z y X 3 7 s p F z 0 v o D 1 o _ N 3 8 x z L 0 - v x E j 8 h s B s - m o N 5 o n g E 1 o l m B 0 m q J 8 2 x o Q 0 1 j y C z u y 2 I m 8 5 2 K w i r 9 M 3 _ r 7 C k p w _ C q _ o Y w 6 3 7 L j r x j D s 9 z r D o _ 2 4 I w s 4 6 E _ s r 1 C g r p _ I p r p w B 0 o j w M u 0 t _ K 9 2 x 2 B h r 5 x G w 1 u 1 _ E l u m i E _ g t 4 B 7 w w s B w x 5 n E x o 9 3 K 2 u 2 e q 6 s 1 C 0 r m z N l l x g V j 0 h 3 F 2 t 8 6 F 8 3 1 h U n y 4 X w h g 1 H p v l j J 1 u 5 p s P s 2 y r Q t p s w x C i x 5 z 8 R 5 y x l o B 8 t 5 y r D p y s m B q u v y B 8 m 5 s S z y x 2 B 9 g p r N p 4 o w E 3 7 9 0 b o 7 2 s Q x 9 q y C o _ k q D 8 h x - C r m 9 p D 5 t k p C v t x l O s o - n U 1 s s V o r 0 v B i r 8 s s B v _ h 4 R 2 n n 2 B - 2 0 _ D 5 j 3 k J 5 k p 8 G 1 6 s z E 0 0 z m o Z t t 7 7 K g j i r C 9 m t q 0 F g 4 7 l 4 F g - 2 k 8 p B 5 _ i t T 9 h h l i B 5 3 k u v B v g w g U _ z 5 6 k F 3 4 j 7 a 1 7 g 1 N n k h v c n s z 6 D t n 9 h E y i r x F l 9 6 1 m B g 0 p j z C p q w v G p - g w E m 9 j 2 5 J 0 r w h I j z 1 l G h q 9 o H _ 2 3 l s C p 2 i 0 M h o y _ G 0 9 9 - 3 B _ p 2 x - B h m 8 u O i 1 u s G q - y z E u y l m S 0 m 2 0 C s 2 5 8 L j _ s - G 3 r q R q x n Y _ _ 6 y G 8 k h v B 4 g p 5 B 3 5 5 m d q h t 3 6 O o h r 3 1 H v g p m n G 1 y h v i C 6 y 8 c 8 o h z B z - 6 k E 6 i g o p D n m t 8 l 3 C p v x 3 F g - 5 s B u 2 l j C 5 m 0 g T 3 n r j C - w r _ F 4 g m y m B t l z y 2 B r v _ _ e j 4 i 1 w D 4 v m y i L t 6 x l 3 G r y 5 9 t B z 2 g j F i p 2 1 I 7 j x s C x l k t X t 1 - j O 8 1 k - C k 9 0 8 E n q 9 1 j B v l q g 8 D q z m 1 H w 9 r y E h 3 k x y h B l 4 h 1 Q s y 8 r q C _ q q o v C h 1 x x T s 4 n r D w - o 6 _ C - 9 0 t C _ l s l E m h 1 Q s q N m k 0 - J q i 1 2 K g v - i C k p _ w r C 0 g 7 - X 0 s l w J 2 n 7 k C r 4 0 1 B y l 5 x B u 0 t p C m 6 B o 7 2 u D 7 p s u D o - 5 6 N 9 3 z z j C p 2 2 s F o k t 4 G t g 6 i C x o u i D r 2 h 8 a 9 n z 0 P p 3 5 v D 5 z n 9 Q s r t 9 Q o 8 0 i B r u 4 k i B k k m _ I o z 0 i G 0 l 2 y a o i 5 s J 2 x v s C 0 m o q C 8 5 o - W 1 h m 8 F 9 y 0 Q q i q v Z 9 o q l F z 4 h 2 R p v 6 l C q y z q k B z 7 n h B g v l l G m v s g P p 4 o a m v n 6 H u - r j K l i n q J h t x 5 _ O - o y w j E 6 p n - 0 Z u j j 2 G i 6 4 4 B h 5 w 9 P l i 7 s E n m h n D - t t 8 F x 5 y f 3 8 u 7 E r 3 m 6 B q 7 7 9 B 2 g k v G j r 0 9 B 6 r 5 d 7 l x v G 2 w 6 k E 5 o 9 m C x - n u B - q 2 v I 9 6 o 7 G n t 2 P w x t 3 P p 6 8 0 D x r n 8 G o u x p B s k 5 1 C o t w 6 D s 6 v 8 D 5 u t g C - 1 5 y C z 2 n h N p 3 m x H z _ m 1 B t k u 5 G 6 k l - P 7 6 u j I 7 3 z i H z w 1 y C 4 v w 0 M _ 0 y w C h t p z D 3 k l i B t 6 2 r C s g 5 p E 4 g m Q 3 8 q 1 G g s 0 5 D z y 8 w F l m 4 2 c p 1 2 2 N m 4 _ l C j 3 o l D h - z U 7 9 9 m B w o u s D g w o 1 F q q 0 g B n u g o b _ 0 y W n m - h C o y y 8 H y 3 g s E t 4 _ 6 D w 6 6 7 G 4 p r o F 5 j h v F 0 5 w S q 5 j 0 V 4 s 1 2 C v u 4 8 B y v v q T u 7 6 y E i z g o U s 9 k p C g n u a 0 u r w D _ k z C w p m 2 E q 8 s y C _ _ 2 i B l r 4 r F o i 0 - D 5 v k n X 9 3 u z R k k o q C p u t m O k m m 6 D g w g d l j x m D s o w b - 6 F r h 9 B 1 0 x h C i _ x p F l x k N 6 1 4 r E 3 n 3 M 3 7 _ i I j _ v 2 E o s - k P - 7 m i P 3 r y j H l i 3 9 T 2 x 9 s S i 3 - o v B 7 6 5 6 G w 2 t 1 B x 3 l i D 6 z q 5 X o 8 0 u L w i 1 3 E - 3 g X n p 3 q a l - t U p v 4 v J 6 s k u G y _ 7 q B 9 h n k W j s 4 m C t k i 6 B n l s 6 B m t - z H y 4 j h G p u j e 1 x 2 z r B _ 0 x r w G t u x - 9 J s x x x M g 1 0 q 4 Q 1 n o r H z o 0 k H r 5 j p r B j _ s n q B t _ 9 j h B w v 3 q C p x 4 h B u k m e z r l 7 I i - t 6 V l x r z F 8 l j x M j m r l C p j h _ 5 H z 7 k y E y 0 1 m E 9 i H t u l T h m z 5 U h 6 m h I - 7 5 7 I 4 m h t B 2 i z 2 E w k 2 o C m w t x C 2 k g 2 q B 5 9 k f 2 x x - E 5 k k f 3 0 3 _ B t _ 7 0 E - - o 1 B t t n w H g - i l I t r t 4 L 9 3 _ 4 J 9 k s w P k s m 5 n B 1 t 3 l F 5 p m 2 B 6 g y u O 0 6 g r O q 8 7 r D v n 2 t G t u 1 u N 1 4 _ v M 5 9 7 w K v x 9 9 I 9 1 _ _ f k 0 o 5 K 4 n 1 s J 5 y h o H q 2 q 9 H - 9 - 2 U 9 5 h 7 N 9 p _ N x 7 0 v W 9 6 z x C x 0 5 - C 5 p q v B 7 x 1 n o a u r h n h B o 1 y 3 m b 3 z p g _ B y 4 n o D 2 n g q C _ 7 6 p D 1 0 r - 1 F m y k k 6 4 B 3 h p 0 Y z q - 8 g J p g j r u s C 2 l p v 4 m B z g z m o G t 1 x o 1 S 8 x 8 m R v h n v y C m k w j X 5 g r y 7 F x k z 7 g Q t _ 4 p Q v r x z C s w w O w 2 m 5 E z 5 9 - y G 6 u r q l d 0 n r k w L u i 9 x 8 F m 8 h o t B - 4 8 - 4 R y 4 g _ 7 C _ 1 u u 7 k C 4 o q - k 0 B g l 1 s 2 M 4 p z n 5 F x v l 5 3 H 9 y 6 m Z _ s g M 0 0 2 3 o l B p 3 p r m G m h _ h p K x o j 2 B l k n v o n E p j i u n V w 1 _ m m B p r x r E - 2 t q i M 1 n z 1 1 4 D 4 k r 8 5 I - h 4 6 i t B n 2 y u t 0 B v 4 0 x 4 N 7 h v x _ U i 2 k i j o C m 6 x g B s h 1 l K 4 g s 2 U t v 3 j T 1 x g s O g h 2 q P p m m m E v 9 - Y h m t x P r w h s y I r o 9 w l D s - o o B _ n k p B - m - k B w t - 9 C w 6 l 9 T q 5 y 9 o M u 8 t 2 y I 5 6 p k B h 0 7 N j w w l n F i u p j D w g 7 v V s z n u H s r w p e 3 m z u D z y n s O q 8 5 l h B 7 k m h P i u 1 _ J 5 o 0 r w F u 6 j 5 1 Q q x o g Q m j 1 9 P l 7 v x E n 4 w r 4 B v r i n M x u l p 3 B k l w v 1 N y q i p x F 6 7 i h m E r 3 o u u E r 1 9 z n B j i 1 k 8 F j 5 s j v E t y i 8 B - n k 0 F t 7 s 1 6 Q - 7 h s g E 7 - k k M h n r w 2 B 5 g 8 6 F l z 7 p C k 1 s 4 z C z 0 0 i D 5 9 _ t h F y 0 5 T m _ r m B 2 2 3 O 2 n p 9 X 0 w o X p v q q D w 4 m j B 7 p s o I 9 t u d w r t 8 S 4 4 h 9 u j B t r 5 d q z o 1 E o w _ j B g z s v D 7 t 4 z H s 7 5 o E 6 z _ _ B 0 - 4 2 B g s u t B 8 q 2 - B y y 8 u C 7 o 3 1 H k 4 y s 8 B 0 2 w w B _ j _ o B r j v l R 9 1 t x M - 8 0 8 G 3 7 - Y 4 2 y 2 B 3 x v 0 H 6 q j z B h y q q B 9 p r t D 1 6 1 r O p 9 o L g n w t B y 4 y O z m t 7 B y i x n B n s q T x 9 6 w 5 B 7 u g 3 g B g 2 p c t 7 - h B 6 z l v B 0 u 8 8 D 1 - 1 1 B q 3 _ q B y h v l B 7 q q e r 1 g 0 I 8 z p v G q _ n z M j l t g O n h 2 t C z o v x v C g i - 9 6 E r k 4 r m C _ g r 5 G z 5 x z T y k 8 t K l t j _ s B s 9 u - V s k 8 1 D j u w y T o o s i E x x s o I s 2 p g B _ q s S h 3 u W 3 y 1 l E i u 6 g F x x q 2 G q h n m F t 5 t e - z h a t 3 r Z j 3 z y E m p h e r z 2 l M t l 4 W g 4 0 t B l x x Q 4 9 5 v E h r 1 v g q B g x y _ C 0 8 7 k K m w 9 m E v g s 8 o B s w 2 a i 9 l p F h p 0 e u x v c n g w 8 Q z k 1 v 2 C r v x g C w t n 7 K w 2 - u B h h l k C x z l m _ J 8 1 u 9 O k m r 8 K 5 n q v D - h g Q 2 n m m D y m _ 8 H 2 z 3 n M y 0 6 2 T h w i x B v y 8 x 7 C 0 x p x 9 D 8 x p q R h l l w C 7 u j 6 s F y k 1 8 I 4 2 q 9 D 3 9 g l L 9 3 0 u G g 5 - i J o v o 3 I p v l t F g 9 z i G _ _ x y O z 1 w 7 l o D q y - 6 F 0 w u x F 2 m 0 p y C i m v 0 k B h j o n h B m x g 2 F u 4 1 3 H x s h s M i j u p M 6 3 j m I m p z p G h z 1 2 P 0 v y 2 B j j 1 5 D 8 5 v 3 D 3 - v m P 5 4 t p e q 6 l m h D r 5 p k B z 2 z 7 N 4 t h l H 1 z h 8 B x 3 s w E z x y _ B s 6 p U t 2 p o E m m 6 K y j _ 8 Y l t j V z w t 6 P 5 7 k m f z p h 4 D v _ x 0 B s s y r U 6 9 0 1 B 2 3 8 n O r 6 y i e - g 0 q B z k n 4 F h h m n L n t s o a o y 9 9 J s t 0 W 6 n p 6 D m - t m G 5 k 9 m E n 5 4 w C 6 5 p 4 C p h 0 q G k j r 1 E y w l q 8 E t 3 x T m n i 0 E r z i s B - p o 4 C 5 i y u E s 6 j s E _ y p m c g 2 v c p u z s D _ - 7 k D 4 u g 9 J t - y 6 B 7 v l R v 8 s 0 C 3 u x 9 B 0 2 _ q B r 5 _ 8 F q v h 3 Q w x 7 z C j 3 g 6 G j t v g D 0 m y Z - 0 9 x B t g 6 3 J r 0 k j F - 5 8 r B w 5 y m C w 2 6 a k h q i B s 2 5 s K g x v z F 5 l m k B 8 0 n k D v m 9 1 7 B _ l x S q h l - L - s _ 1 C 7 h 6 w w B i g u W 5 n 4 h E s v h t O w 1 t f n v m h D n g 6 u F j h g l F t s l q E 2 k j k B n u u i B 2 i k 1 B 2 j x W 7 5 3 x C j h 5 - h B v l m d 1 l w i B o 4 z m D j x h 6 H l 2 w - I i k 0 j D u g l t F j 2 v m B q v x l B q u h 8 Q i h t t L n z g s U m u k t m B k y 2 g G g q t 3 F 6 q 1 s T _ 4 7 0 G 9 2 g k B s y 4 n C s y t x C t u 2 3 J l u q m N o y 7 k B 4 v _ g D x s o V h 3 6 t T t x i j B - - l i h B z r w 5 2 B - j w X v j 5 3 C q 5 i j E 8 o 6 s q B s 5 x 8 z 7 F 1 z 5 q B o w 3 P 1 u p p C n y l 7 B r 6 y u F 1 h 7 9 B 7 9 k m F h r z y E x o y t L s o q g K x n _ l C o g l v T 4 6 q h Z g x 2 h C - p k R k u i 0 B 8 y 4 2 C - s 1 4 D n k 1 u I j 3 n p C w 6 g w B p l 7 t C _ 9 i 6 C 1 o u c 0 0 s j s d k 1 1 k _ o H 6 w z j w B 0 3 m l 4 B h w r n C - - w r T s o 9 h W m 0 _ m X 3 h v 7 J _ s y 7 Z n 4 w g C o j s o U p m r l D 8 4 y 3 J 8 q 8 y _ K p _ 8 5 B 0 5 m 9 D r 3 k 2 O s z t s e 3 4 k w C - 2 r 1 D u 2 1 g N 3 y q n B j p x s X 9 8 n s F g 0 h 4 - Y 1 i q s e 1 l x r k D 1 0 p q H i _ u 4 F m s 4 v d x h v i B 0 l w 1 5 B 8 p u u t B - x x 7 W j 9 z 3 C j s 9 t 1 D w m 2 m v B t 1 9 m B k 0 h r C r q t w F 4 1 1 k i C _ s r k a m - 5 h S t l - r E q - 6 x B n j h 3 H y 0 j 9 G n u g x G _ r j 0 r C s 1 l 5 D r z u 4 8 C g n s W 0 7 z 0 I g t r v G r u l o C 3 v r W p 4 v o B p 8 k t Q l s 7 u B r 0 0 9 b 3 z x 4 L - s t U o 9 z W u j 5 U x y g f 0 8 8 3 B 7 9 h 3 B s 8 l h V u n 2 g o C 1 9 2 l H 9 n g d h _ m u C 7 r u u p B w j 1 x D v _ n 7 B t 6 z 2 I z j n 9 D t _ o l G 2 8 v k Q p m r n F p w 2 j l B l w i v W 6 n i l Z 6 9 q 2 C n 1 7 0 B 6 m u p Q 0 j s 6 G x _ y l C 2 s - 6 B 0 4 w 4 G k v v k H v r 1 - C s 9 9 y B 5 2 8 t R i u g 9 C o 2 t h E v 7 g m B h w v t C 0 9 1 5 J r v _ m V l n 6 g D t u x v F s 8 n 0 j D n 4 v 4 y h 8 C 4 9 6 9 O n m y x F 3 - r g 6 B l 9 s h b 9 v k s 5 D q l q 3 g M t l i y t c 8 k l w 6 M j z - 5 k N t l y p V 7 _ m 6 s B l u _ l i B o 6 v v 7 B j g s r l B 8 9 1 l w Y l 9 r 3 H t 7 z l y D w m t _ 4 K k 7 - g 8 D t 0 - 7 n K 9 n 0 g g I v 7 q n Z w 6 1 4 U g - g 0 W 8 3 u l J q 8 _ r _ B t s 1 r o E u i 8 m t I 0 g g y E w h t o g D h h 8 i M x 8 j w H t m v t - C o 8 s r z N - 4 x p 4 P v q n 2 6 J 0 6 r w t F 3 z n h 4 L j 6 g 9 h E 3 3 s u j G x 2 m 3 i o B 3 i i p 9 l C p 5 m w l J 3 6 - p o 8 C s 7 u n r U k q 0 5 _ p B 1 g h r _ J z g w n 2 E 1 m y 5 - D 4 l - v x _ B t q 9 h 1 l B k l u 7 j v C q 2 9 0 m i B t 4 5 _ 8 k B n _ u i x n C 8 8 2 3 t b 3 3 m 5 n U 5 _ 9 t r l B 9 r 8 l _ u C v n r g s l B 0 v 9 u u x B m 3 y 5 l g B 5 3 6 h l J - j k 1 8 s B v 9 l v k e m u y 8 1 o B g 1 q w 9 t F p l k 5 1 L k j 5 5 p C q _ 7 2 t H t 9 j u I i v z r i C 3 o 4 1 o H p - - - m E n w k 7 r E - y _ g 7 S n 6 p t y D 2 y n 6 7 y B - x i z t K p y g p 1 D 5 o l t v M t u 8 j 0 B 4 s g 4 z C 5 9 5 i 7 E 9 m j q 7 M z 2 1 9 e 1 s 4 l I j 8 9 l 5 D 1 2 t - u B u v w h O q 5 l 2 0 9 B 6 7 x i 1 5 G z q o 7 9 q B 6 y l g h Y s q u y j O q s r w Z z w 3 u 7 J i w 0 0 - C 4 o 4 z k K 8 l 4 m _ U 3 n 6 p c 6 v g l H 1 o 3 y 4 V 0 6 6 2 3 l B h o v q _ B h x 6 7 7 r F - k i j n t B 0 r p r - D 4 8 i r 9 G 7 4 p u k u C t 9 - 9 n t s B 8 2 g q - D s i l l x L 8 j 5 p x H x 1 1 w - 8 B u r 8 k O 6 v q _ z c z w t 4 w p C _ r z 8 b 0 n s 0 4 r H p l 3 5 v 1 D 5 t v w k 9 G w 3 q u o N r z w - s z F s v 4 9 h g 5 y B j p o m u M h _ 6 l 3 D q 5 3 s 6 H j 0 n 0 F 7 l u g v B j z 1 - n B 4 3 3 8 y B v z g r w O m i t k h a 9 s 2 5 h Q 1 - 7 9 E v l m r r i B q 0 i 2 0 K 9 z 4 l 7 O g v j 9 L s 6 1 k c k r x 5 v B y n k 3 1 E k 8 g - y D w _ g 1 3 B j 5 i j 0 N k 2 g k 1 I u 9 z t B l 9 2 g Y i i l z K m r 7 g 6 F k v w u 8 B j l 3 r V 4 o l g c r - r u 7 J w s r s 9 D 0 9 _ x E l v z 2 R q h u x D w w k 5 B 8 z 6 k W t q 2 u Q z r y l f 1 x 2 0 Q k 1 x s C 7 t 4 6 p B v 5 x x O i q _ i F 1 3 6 1 k C 7 g v s r C p x 0 r k L v 9 o s h C _ l i - p T 6 s 0 1 v X 5 z w q s D 6 t - v F p g y w Q v 8 k O 8 o 0 r o F - 8 9 q r B j k g U 0 o j 1 H t l 5 p 7 C y 0 o s Y g r l 0 F k g x x C s u 7 N 4 - z k D h v q z 9 F q x t i n p B 9 0 u 8 e l 7 3 v B - 2 y m C x 8 s u B p 3 y L 8 - u k B l v g r O _ 8 2 z 6 J 1 2 6 h F y g z k I v 6 j b 6 _ h y D q u y t _ B p o z j C 0 2 y o E h x s 5 D m j 9 N y o y r B 7 2 r i T s m _ p p B y 9 m l h B 8 j 8 j i C l 0 x y y y B 4 _ i 2 5 7 - B 2 h 0 x C i w u q B - 2 _ m s B m 6 1 h 9 F w y g v p B 5 t 0 o H n 3 4 t U q 0 z i T 0 j 7 p w D x 3 _ s B p 9 _ h N _ p 5 v C 0 k g - Z z 0 w Q 7 5 s u B 5 s l t C y p z 7 s B 6 7 v t D j 5 h u H x 9 r 4 C q q 5 R 7 j r 8 X 7 t h N t t y o E u p o h E 6 q 2 p G t 8 1 o s G 1 0 q Y h q k 3 O 4 r u _ M 9 n u s B v 5 p N s n 5 o 3 B z p l 1 v B g - q k R 0 h x _ D v 1 m j l B 9 w 3 j Z m j q b n r y o G z t l i g B 9 4 w p B k 3 5 u z B _ 9 v _ q E t o h 8 0 C 3 v p q q C 4 _ h s h x C q 2 3 6 D 2 u y 2 H n 7 4 w 6 E 0 j x v g 8 F _ 2 u 7 R s m r 7 l T 4 t y p C 8 v q h o I x g q j G m 4 8 u B s 8 x 8 M z u x w P j v _ r J 4 v _ 9 B 8 0 l k r B m y z u G 3 3 4 y F r v 5 v 9 t B 9 m 4 l b 8 z s k l D 9 z t w s B 8 1 h t i B h 6 2 o i B 5 x p r p B z 6 j y Y 0 9 z r Q n 0 p J y 9 j l Z u p y 9 k C 6 u 5 m x J g l s j h E g 0 i 1 K _ y 4 2 K 2 m 6 k Q r n n s S m x 9 5 F n 3 u 4 E r w z X l k l V z 5 w M 1 l n x G v 2 0 m Z 0 s n 2 C z 6 y l i B m 8 3 _ y E 1 y l x m B p h i z n B s 6 g s v B 4 m h 5 w B 4 w 0 l K n 8 1 2 N o s s v L 8 p 1 j p B v n t P o 7 q j B t x z m U l l 6 i a t 1 m - F o 2 x 2 B 9 q p r D m 7 9 y B q y 7 L z h 9 p B j h t 0 D x w i 6 B n z 5 - C x 4 w c v r s 1 D 0 l x i H j w t j P 3 5 r z U h z k 8 i B 0 1 y r D y 3 r x B h k m 2 D 5 8 6 u M g s n - Z r s 3 t f 6 j _ 4 3 C 7 p x 2 q F 1 7 9 k o B u o 0 u l F w q 7 k I g n 3 8 D u g i 5 F 8 h q u F _ r k - D p - 7 8 U 3 5 w T i v v k E m v h q G - 6 8 0 I k - j q n C y 4 8 1 J n v 7 r k B 1 z n 3 i B u 1 l r Q p p 7 i J 5 4 5 j D 6 6 w k T 8 p 1 i z g B m h r g n E w - s S i 5 z t G n k 7 _ D 2 l j p M 9 q y 6 n C z l g 4 b - v 6 w N 0 _ h _ 5 Q m 7 5 _ w D 3 h 0 o r H g 4 m k N g g 9 l 2 F x n - 6 h E o l i m j B 0 s m 7 C q 8 7 c 1 _ s _ g B h t y i J 8 r v g B r v u u 7 C 2 p - j j B 3 _ o - W j 9 z 2 3 B x g w _ I x 8 y i D u - - t O i u o h F 4 w 3 7 t B q 3 z 5 k N n z 6 o B 5 r t Q h 1 x 8 W g 9 m o J m k 6 g H 7 0 k n 2 B 0 p x 3 D 3 p o 5 i B q 6 9 3 P m x 3 1 D v 7 0 y I 2 _ h k F t v o v G p v i i b 9 w _ 2 F 8 p 4 8 I u j g 7 z I 6 1 0 8 7 B p n u _ m D - 0 - g k C 2 9 w m s F u t - r w L 4 j - 7 t F x 6 p m q F j l i m i C u o u j N p q 8 g W z v k l E _ 8 m v S 6 m j m B 5 8 y n B i 6 - P 6 w k 8 B _ y v n E 4 w 4 n a o l l o g B j n x v t B 5 p - k y O s i o g o C z h t x C 6 v _ l B 6 0 g 0 q B p - 7 q h B j i 4 - D l o k y B - 0 t D - p 8 n j B r n q v d v x - _ E h j 2 4 B k - r _ V z 0 z 3 k D t y t 0 D h 5 y s H 9 w 3 x N 5 0 q 9 C 7 4 k Z x n u 4 U h s z i B _ w w x G - 4 q 2 P k q 1 g 7 v J 6 j t w 9 C n 2 4 i n B _ s 8 6 p I 9 m 0 n x B 0 8 o l 7 a v r 3 x 7 F 9 t _ t V j 0 r o G v p 9 o K o w j h b s 5 k y T 2 n k q V k g q 4 0 B x 8 8 h 7 B l 2 6 3 3 F x w z 8 R w 1 h 2 H o j l q G n 8 z s B n z 1 w C g - 6 o O x p u r K 8 y 0 o Z 9 x x l j K t 9 3 y i B o s w q G r m j h E w p x p J t n 2 g B 0 1 5 Z 4 j u t E 0 0 6 9 B n y u 6 f u i i 6 B x x 1 o h B 3 q n t C 1 s 2 b 4 t r h G 7 z h u r B - l n i C j m 5 k D w q k l N x r 2 l T w 5 u 8 H r 8 o y 8 E o i l j w M z h y 3 9 O 4 w q q J r q q L 0 r x k D x s w n D 9 j o 7 N o k 1 7 B o u _ - 3 f o 9 7 0 7 N k 9 7 0 6 B m 5 t r t p K o i 0 h b t 3 8 x O s w 8 6 Y l r s p d 9 m g g z D p x _ m J v x q h B g t o Y x y _ q D x j m w 0 M - k z _ k I v x 4 6 j E 3 6 z 0 d 7 6 7 m W 1 g 2 n D 4 0 s n K o 5 8 9 a t x _ 9 O - u z 0 I p 6 p n G 4 g y g N l x 7 p 0 B v - 4 h B u v z 7 6 B x 6 _ 3 C t s q q X - p w t G 3 3 n 0 H q g m 5 V 3 y _ r g B 8 t o p V q 7 v u I k n m k b o - z s B g 3 7 2 G 5 n 7 j H 7 2 2 m B 3 1 m q C 3 u k 0 E m 5 x S q p t w C u m j x l B y 8 z - r C q l w y Z l g 5 9 H r 7 5 v x k E 7 3 1 l P o w p h B k 6 i 0 O 0 - i q 9 B t l r 9 w B _ 5 v n t B - i 1 6 H 1 6 w t N 1 8 2 z G q 1 u Y 7 k g 7 K y 1 5 M 6 n 0 v D 3 y p o G h 1 j 3 G 2 p 4 n I p r 7 g B l j t 9 4 B u x z l t E r 5 v 3 2 B z h 2 c i h g _ B h w s w V 9 3 x 7 4 D 3 4 o w w C g q v i E 1 o u h C z o x j B x n l 9 o C p m z s z B m 2 k t 1 B 8 8 x y C r 5 r _ D 5 2 l u H 5 u 6 X m j m n h C 4 k m k r B h x 4 6 9 E m q h s O 7 p j x T w i 8 5 8 B w k r h 3 B x x v w R 8 p w k y D p 0 1 O 8 0 t 0 B 9 m 3 u b 2 v i x M i 4 4 8 D - 0 8 m i B i y 8 g V 6 5 r n W v 3 z i v B 4 0 2 r o B 6 s _ 0 T 5 s m - K 2 0 4 u C v 3 v y B o j o w 0 C u 4 k Y n q 2 1 f 6 - k 6 z D p y x 4 8 H x 2 4 z q H - 2 9 8 V 3 - o U h r - 0 C 6 3 v 3 B k 4 z 7 v B t r 0 k 2 N 2 w k l y f u _ h z _ e m 2 3 4 s P 1 5 k 4 H r i t i 7 p B 4 3 s 6 x k B x i v h l H 3 h t r t p B 3 5 1 h 4 P q o t _ - r B 7 _ n m w T t 4 u y s K y i r - p P g s 0 h m m C 3 0 2 8 k B o o q s n P j h 9 o 9 K q 7 j 2 l I t o u y i x C n y s v 3 M - t w q j b p o x 4 t K g t 7 h 0 v B 9 y z h _ R 3 i 5 q 5 7 B - v 1 _ B l q q L 6 k j x I z 8 l 6 0 Y 0 x r 3 r V k y v r 0 B u s h r 9 9 B u z u e o t 1 F - k r 8 D l r p h v C _ 9 y q D p o x m 4 B 5 m v 5 C t l s 7 B s 2 i p 9 C u 5 y o V 0 1 w 8 l C x l l q L u i 3 8 I 9 x 9 3 7 E y r 3 x k B 3 2 m 9 C - v 4 k B 5 9 4 u s H k q k 6 0 N l 9 j t o B 7 1 r i w B o q q g X 6 v 5 u f p 9 l 4 r D 6 7 w t h H 8 g m 8 k B t p 3 x e x z t x 4 B s r s 8 M l 3 - p 7 B _ j v Z y - k 1 O p 1 t p g B - k o p X 3 x 0 o j C 5 - 2 j h B z 3 u o _ D v t 6 u G q 0 t - C - g j 4 u B 8 y h 2 z B z 6 2 p i B 9 0 8 n B 8 p l u J 7 4 u 4 F n n 8 1 p B - u p t F _ j n U m 6 v o C 5 g w 9 K s 3 l n L 1 k h s B w h _ j r B 9 u m 2 M w 5 v 7 R 5 z i _ E t 9 0 6 Y 3 9 z 0 I m m n S 9 y n X j 2 t i L 5 m t n B 2 8 6 r R 1 w w - 4 D 6 m 9 m g Q o 5 z l J 0 8 i s 2 H o m 0 - V o h 4 o B 5 8 r 9 B y p m x L g - g w B 7 0 g 7 h B s 1 n 4 J j s y l l L s 8 w u G m l 9 9 U 4 1 j 3 E h o 2 l b n 0 v m E v 0 1 x K 8 m r g a 9 l 9 _ D 3 k k w Y - 2 g s F 0 j s _ K 8 2 k k B _ j o 7 G r k u i - C h q 2 v T _ 0 x k H l 0 l l C 2 x 4 1 X 5 p 4 i G o s 5 p J 1 t t x G j 2 3 n C 1 u k w L q r 1 L v j n g b s 1 s V l g s i D _ t y 3 t L 2 z m 9 Q _ n 6 q s B 8 v p k B t m q 0 B t 3 1 v I i _ 3 _ G r r 3 - N y u n q D p q 0 o B o z m p E 3 g - U z 7 4 7 P - m t 3 H n g w 7 L 6 6 g o I g n u x B g 8 9 i f 1 q 0 k a p m 3 e n - y d q x 0 8 S - q 0 4 H k 9 r i s D j k 8 j S x k _ x G l 3 - r E 2 w t 0 0 B s x _ j I 9 5 r p C u w w a k 3 4 t F _ v m _ B 8 h y n C m x p _ G 7 n 6 m J n q h R 9 h v t G 1 k 3 W 8 4 2 s H z i v - T v j 3 j M _ w 8 8 B _ n 3 2 E j w z u B w v i W o 2 x z B n n v u G k 3 j 6 K q 1 y i S _ o l w V k o 1 l K - u y p U k m v v F s 4 k c 2 8 j x D o q h x E q 1 6 u M 1 r x y l C 8 4 j x 7 B q w 3 l D o p 8 p 4 B r z s u X 1 1 0 o L w 5 y h h C 1 3 - x E q p i z K u g 6 3 K k x w u D 8 4 _ n T 7 o n q i B 3 9 s m - B 5 i x s L r 7 m u K h k 0 j J n o v v 1 D 5 - g k R i m 9 0 K q t n 1 B t 1 1 g B x 2 i p B o l w U _ 3 v v r C o z s l - B 1 h u d l w s - I - y q k C 8 m v 4 Z q t 6 t U 7 1 0 l C w _ y 8 J _ _ 0 c v 9 6 8 J q _ s y Z i 8 q z E 4 p x o O 2 9 5 0 L 1 n l y V m l n 7 F x l _ p F 0 9 k h C _ 7 k j F 4 3 i y C u h o 1 E j 8 o z c 9 9 p O _ 9 v m G 2 4 m j I q 4 5 N 5 s m i D 5 x _ t G q i y w x C z l u z I 1 n p 8 g C - j 1 h O h 9 p q f 1 9 m n t B j t - i C y 0 h 3 i C x v n n 0 E n 1 9 j B n 0 t p J 7 9 o p C 9 x _ o I x - 9 _ S q j 4 n D m 0 w k B v 1 i T n t 2 m B 0 j l l a 9 p y 8 P z u u 4 o C x v k 3 2 I g m _ n j F l - i 3 x Y w 5 3 o t H 1 g - 9 x R k 1 x h i F t 5 g j - J 8 x q v s F m k - j 5 G 8 4 4 s r H 8 l _ - j I 7 p k m 1 G w _ 9 x t 1 C g - 7 k I p h u p B y s 8 r E t q 2 9 B w 7 u l x Y 8 - j y l D u w l h C 5 q o _ B r r t U p k l h F m t p 9 7 8 D q r 9 x t l B - 7 p g t q I g n j _ E t z p - D s l o 6 G w 1 1 2 E t v j 2 - D u s w z S 3 v 6 z M h 7 v m Q y w p k I v 8 s l H i 7 2 - O 1 g 5 _ X 4 m h r K - t _ e s p t 5 0 C x i p o X v 7 p y f r k 6 q l B h y 4 2 p B 4 s 6 4 H z w v m U 1 4 p h P 5 7 w l P u 1 8 g H w 9 5 9 Q k y 1 n d r 9 w 1 2 1 C i 4 m p z K 1 z 6 z 4 B 7 1 n q 0 D 2 j h m l F w 6 g y w m B 0 7 s j g K 8 n _ 3 m P w 7 7 1 s K 6 5 i x 0 F o w i z w I 6 z 0 h 4 B m - j y l K 6 x _ 8 l E k t t m 9 K - 8 m 5 r U 3 5 h 8 x g B 5 v n 3 4 D u 3 j x Z r m 2 O l j y i D s r p x 8 L 1 0 _ t i C i 5 1 j r 1 B r k _ - 8 3 D x 5 o 5 0 1 D h 1 m o 7 M r h x u 4 I i s t q l h B x h k s x I 8 - t h 4 F v 6 y p L 2 - 5 1 3 B 3 _ x g 3 E l u u l P 0 j - 3 g B x 9 r n K 0 0 i 8 O w x o q j F 6 1 i n w l I j 5 j 9 z B o k 3 i w D r r m 8 0 W t - k t 1 Z 4 r y 3 U 0 n 4 n B w 4 5 i E 8 j j 6 n t B j g 3 2 j i D i s 1 _ x 3 D m g w q x Y 6 v 8 u t 9 F k w w 2 D p 3 g 6 P i s m 9 N 0 4 z a p - 5 i B m 6 y b h s r p l B i 6 z q o F s 0 y p F k k m x B m p i 1 H 6 6 p w m B k w x v 8 J 3 7 m s r E k g _ 9 3 B _ i v 6 p C t l g 6 h s E x z z 5 h J - h s v H k r n - C 9 g l V - 5 t 1 C 9 v o 2 L q h n _ 5 O w r w z n C i l r 1 B 6 t x 1 p D p w y l n Q y 3 7 6 L q j u o k B n x m 0 D g v m o L k 0 x n M s o 9 s J k q 9 2 B 7 7 k q B t 5 y P 6 s s h C w p 8 9 H 9 _ y n G h o 5 h X 1 6 3 1 H w 8 n l 7 D w - z x N 4 g w 0 r B u 0 z m z B 5 t y i L 4 p i g G u 4 y i k C n 3 h 8 N j g o 8 C t 0 0 c k 3 _ 6 C v 2 y y G 7 h z j e 6 w t 3 C t 3 j y J v q v v W u r n - D o x n 8 h w D 3 m p y i M u t t 7 v T 9 1 k p v P w k r 7 3 d 7 0 v 0 L p t u k w f i q h u g J w x 6 9 2 G w o _ x S o 8 m 2 e 0 1 g 8 I z - l z q B g u 5 2 D - 5 i x C 2 4 s j e x 5 x m s F 5 p u 9 v F n y y r g D j 1 4 x T _ h 5 _ m K r 6 2 7 t L _ 0 i n C u h r i F g 3 i m i S 7 r 1 6 z E h r 3 9 t V z 9 2 r 9 X t 2 t o k N r p 3 m 0 J s s 1 3 x J i h 7 1 6 B l p i 5 e 8 z k h N s j h 2 8 B 1 5 k n o I o 4 _ h y E h v 4 z L i n 8 q m B k 4 g k 8 F 9 m 9 9 X q h h t X 9 m l j E g y l b w 5 k 0 Y 8 l 0 3 j C _ z v v 2 F r o t 6 d q 0 i v j E 0 5 4 i i C r r m x K _ g 9 - G 9 0 g w B 7 k k b z z t r H w r n W w v 0 z E _ 3 r h G r 7 o k q I l 2 2 - 7 B r h g 5 U m v l J 4 8 x z i B h 7 w n b s i u h C x i n 1 F 7 w l u g D 7 7 n o O 3 - t 6 B q q 0 0 v C 5 r r n G l q y 1 D x s 3 l M w k 5 i C q n - s B s 0 k m i B j 9 7 o 8 C l 2 l x S i p 5 l q C k 2 s k B m _ w i H w l n q F i 1 2 o B v z z o K x 2 v t q C x 6 s x t B l 2 2 z 7 E 1 o o n V _ j - 5 5 K n y w k n Q k h 4 x 3 B 1 j x t M x w g j H _ x 0 w E g j 4 7 H h v y t B _ 2 3 x 9 Z r 2 x m g H x l w 8 o C 0 9 l p P v 5 0 t O h t g s E 4 l l 8 W w 8 5 0 i C 5 g _ m D 7 o i 0 c k o k i X j 4 s 2 B g n p u 1 D w 1 7 w l E x h m 5 m e 0 m k l m s D s _ u i 6 G t t t w q 0 C m q s 1 4 m E 3 u 4 - R 1 8 h 9 y D q n 2 8 x G g j v - v D w 9 8 z C p r x _ 2 4 B _ t 2 t p E 3 y 4 y m K t 8 2 u 8 P g y o i z U o g h 5 p B x 4 9 q g B 0 j n 5 f 4 j 4 g s B 5 0 o k 2 H j 0 w 5 z H 9 u 2 m 9 V x _ w 7 - J 7 6 3 h K 1 9 r l B o g 0 s o C 0 n v 6 u B m 4 5 0 F 8 m - 4 X 1 y _ m C 8 x n 4 1 B m t h j B x x 4 8 G 2 - m R j k u w N x u i q 6 B n 3 q z - - C 3 l 8 n w B x 8 v 4 h B - r 9 h n B h i q 7 K w x u 1 E z 9 h h o B j s l S 5 0 s 6 M v t q 7 c u u g 6 L 8 9 p 8 F n n p y B 2 k 9 v K r 6 o O o v x r Z w u t 8 d - z j k h C z h l 9 o B l q r g y E 6 _ r y U h n g n H 9 4 9 1 1 B w p s w T y y w 0 - I 4 p p l 5 B p k 8 m i B k w n d 2 3 h v O m u 1 s i E l g h 9 w Z j r j m j B 2 x 3 - N x o r 4 u B v i y 6 8 B 7 l 5 3 k C 2 5 h 6 n E g y 5 t 3 B y 8 l q y G 9 t i o G g 3 q p K k j 0 q j u C i 8 w 2 F 0 i p l h D q i 6 0 X g _ n w G _ m 3 s H n 6 h X 1 h x p H 2 1 w W v r l r I 2 - x v 6 B _ 0 t 5 N g n - 8 B u 8 s w X i j p j K l n 1 h B l l - p B 3 0 8 s m C 4 x w 0 V t z l 8 G 9 h l j 4 B z j v y d 6 2 v u 8 E s m 6 _ c j 7 h m E v 3 g 5 O _ u p 5 3 _ C t 0 w 8 i C 6 9 3 m J q 1 5 1 5 B g t p 4 U 6 4 j 0 Z 3 9 - 0 C 1 k w g B 6 s v y B p _ l j x E v i v z r C g 2 z v K w r q p i E t 7 y 2 i O l u h 7 H 5 g v i 4 B 2 h w v q B h 5 w x 9 E 9 _ y p 0 B 0 w 8 1 k D g r 7 1 z B 9 y 3 o j D 3 t j 6 c p 2 n 2 C t g q 6 C u g t _ C x i 8 o B v 9 4 - B r k k 1 J - x 4 j m B w 7 7 s K u g g e h l l o M 4 v p 5 C 0 8 9 u E k w 2 h D r 0 z 0 d 6 - 3 v C r q _ 5 B 5 p o a l o _ a t s t 2 B 9 0 u r L g m i 1 l B 6 t r h q L n 0 l 6 W 3 l 2 0 _ C u 5 z 2 u C z 4 6 p V o 3 - s E w r g u E 5 m o 4 B 2 x _ W 0 1 i N 6 7 n 8 B t _ p v 3 C x 5 y 7 D y t h j w E h p 0 h C g i o q D 1 i u 8 I - n 3 t S 9 z p m S 4 - u v - C v w y - L 9 8 j j r C 2 n 9 z _ M o q 0 r D 7 j _ s H r 6 5 w u B k h n s F q t u R 0 h p 0 D - 9 j o C w 3 x 1 x B 6 q - v f u 3 _ l C j h n - K s g 7 m k B 2 r 6 x C 3 1 u N 2 i 8 v D 3 m 6 c 6 w z 5 F o - i 9 J _ i y 2 q B l u - J r h s i W o v 2 n E k 3 4 6 C - y y q G m r 0 o G 4 k 5 k C y g v o z H p 9 o x 0 B y j z 3 o B _ z r 6 F j u q o E 0 2 t j C u r m 8 P 8 5 0 u R r 3 s k C o 3 5 9 y B w u u t w F i t _ x k C 6 s r q B g 6 3 n E 4 g _ 9 - G 9 6 4 g X 9 7 n w 0 C m u h 5 I g m h p 4 C u z 5 8 R w z 9 p U 9 j 4 0 H m j 2 _ z F _ 7 - 2 t C 0 o z 2 z J y j n r v E s x x m r R o 9 x y v C u 4 x s U n t x r R z t 7 6 L s 7 7 7 l B g j o 9 I _ 7 u 5 U j 8 9 1 O 6 i v y M s _ 1 k k B n j o y C k x 0 h e g p q m k B y y r 9 e 0 v p - y B 4 7 _ k F k w 0 w E 6 o l 9 Z z 2 7 p - C j z 0 0 C 5 o t m H 8 r m r l C v u y x H z k y t E y u u 1 l C i v j m D s w p 8 Q s y p k C u w 4 5 D 4 v _ m F j i l 3 R n g 9 p w C i 3 j t D y 1 w 0 B x 0 7 o M p w i b l x v j B n 6 n y C k z 1 s D k w n 0 w C s j y 6 b 1 n o N k h g - B p - r j k B r 4 m w g B 8 4 z 9 8 B h l v q 4 B g 7 2 u C s 2 r v B 8 w 1 W k _ _ q H m 4 9 _ B t u 6 a 9 7 v o B - 2 r q G o z z p B l 7 i X o 6 t g K 9 - 5 k B v 9 g t J - 8 h y k B u i 9 2 Y j v x n I o p v - J m o _ 3 P l 0 g m L _ w - 4 S 9 1 i h x B m t n 9 E 6 m y 9 N o j t x E 9 8 y s D r y x v T 1 p o t T v 6 h d o r 3 g C - p j g U q g t 8 B 8 x p q E v 2 y j x E n y x l L h j u d q 1 9 h E 8 r h 8 B l x 5 y H k y 4 u _ C 8 z k y G q 9 x 6 q C j 3 l x a i 7 g q K 7 n w w E m k y p Y t q h 4 D j s m q 2 B v r 5 q i E 2 1 q 6 Y q w t n m F y r 5 n B k n 5 2 D _ y j h Z 8 w u n L y p k v K 6 p _ 9 f 5 h 1 o C l 1 t h P 1 2 - 0 C v t r m Q p m k 7 i B z i p b 1 y g k I m 2 s _ G 3 s g v D _ w g x F 7 1 _ x G 0 _ _ j v C _ y 7 _ 9 B n y s w F h - k m d 5 p 0 w J q x o l I s o 5 t D n k 5 r d 2 z 4 o z B 7 5 x 2 3 E 6 p 0 q F z - y t J x p u u F 3 6 x o I h n 7 w i E n 6 7 1 p Y r h i - g C w g q 4 y O 2 o s 5 o K x 2 m i i D q u 8 0 J g k 5 2 g B 9 l 4 m w Z x k h y q C 7 x h q x K o g 6 k t B s 0 t 5 T u u 8 y B 7 7 m t C z 4 x l a z w 9 m D n 9 z v C v m 9 r F 4 t y v P h m g v D t 5 o s E _ o t i D s j m t D p p - t B n 7 6 k H h m t 6 1 h D r g 9 _ o D q t k i v N 0 7 k c x l j - q B k i 3 k M t p k u M u 8 8 _ B i p i l q B q o v - G 4 - 8 _ _ B l g w _ F 3 i r w B 4 i p h G w j _ _ Z - 0 g t S 7 g 9 _ g D 7 g y s 7 F _ o r m h K u p 5 6 x L v - 9 9 Q p u - G 8 6 y l C k g 6 3 S 6 x i g L 8 t r m F k - p q E v p 1 u C _ 9 7 n C h s i 4 C l w u p B 9 v p C j w y m C q v m i C x 4 8 T x - L n g o B 2 v t h B r 0 6 h F 6 p n 1 D s 5 x 0 C g 3 i 9 D y 2 k 4 F 4 y j b w k 1 b 6 5 z r D l m 8 Y x 8 p s B t 9 8 j B u _ w H 0 l p o U 0 7 m i D 3 m 6 s C g - s h B 5 1 t z F t 6 0 5 Z s 0 k _ 4 8 B n 9 y u N - x 3 g C h l q n B 0 6 y k B h 3 8 3 C 6 n 3 g F q l 1 d 1 5 r _ D t t y o J _ r w o F j _ 0 5 B w 7 8 N t 9 j o H l 9 k X g u q K - n t r F g 3 k - B i 5 w K k - - v C w 6 0 i H x g 6 4 D r j h g B g v 8 i G 9 - j m B - n 6 2 K y u x 8 C v 6 h t K 1 w 3 1 4 3 C 7 u 3 1 w l B q x 7 0 5 W _ j 2 i 1 I z 5 0 w M o h w 1 C 0 g w x f - 4 k _ C n 5 3 i B i r p n C 8 q 2 q E l p w 0 B 1 i - d y z _ a l u k i C q o m m l B u g g n H 8 n h n C m z o L v l y p F 5 9 - 1 j I r 2 5 9 q B t t 9 u I 3 k h 6 C s 6 h T v g 4 l B g k y - O k k z g B w w 1 k B - w h i J r 6 1 _ 2 B h l 7 1 C 9 6 g 2 G - t h 4 U v s - o t B g p t 8 b x _ g s H q t t 5 G i 9 6 0 O q - q n 6 B o 7 6 3 7 C q h t t j B m 7 8 - J z w 7 w H j m u q E q i s u V z s o z L q 7 k 3 k E t w 0 m F 9 t v 2 R j l l x K w x 6 g D t x _ g F p t u q E _ m u y G 4 i m 1 R j q i q I u 2 s 5 4 B 6 u 0 g o C w k q l H q 4 k 6 g R 4 y l i j H 3 q 2 z - E 1 x - o 6 C 4 7 n t n H 6 q o q m H z x 5 5 u B j r t g 5 D n t t - I t w s r Y 5 z t s B s v h h D l q 4 2 K 5 p n s M r x s r D u 9 v p P j x 1 1 C 2 p q 4 C v 2 3 v F w q g 7 T 7 u x v O x 5 y q K v p 6 0 D m y k Y 4 2 3 7 X - y n 4 Y h w 7 w B z 3 3 1 a m x p i h C k 3 l 2 2 B 6 6 0 x x C n 0 - - H j _ q k D r u w n C 8 _ h 5 s Z 5 p x l H s g g y G 6 6 1 l B - t y 4 5 J - 3 w l z L 3 7 l 7 J y _ _ j B k m _ h X z 6 7 0 p H 2 o z 0 6 B 9 x q - m G q h u j i F 2 _ 5 w r n C o 7 3 u 7 l 2 D 1 g w u z I v v 7 r w B r i y u j E k x o 5 3 B 1 l o r S v k u 0 E y p k y F p l m _ V 9 o o - w B t 4 8 q s E y q w n B l j 7 j E 8 o 9 m j B h g 6 g k B 2 n 9 l O z 3 4 m G _ s n 8 B _ m 7 i B 2 l 6 g u B 8 n l - E k 9 w i D w 9 - - L s q 7 u B l x n 4 D y t t 7 r C j 4 g 8 v C z _ k u K m n 3 5 F q 6 7 3 G j s g y W 0 n q r l U z m 1 m u D - j - S p k o v l F 3 i s o E r t r u B - r 9 8 C 6 p u x B n j h l f r 5 i k j B i m g s H y o 5 x w 4 B x h z h u r C t p 1 q 5 6 U h l 6 z y - a 5 l g k g 6 7 h B s 5 1 h 8 9 r C 9 i 0 l y 2 v D z 2 l n 6 g 8 C l t i _ - 9 q I w s s t n u E 5 7 y g 5 9 p O u x r - s v U u k x z 7 h S & l t ; / r i n g & g t ; & l t ; / r p o l y g o n s & g t ; & l t ; r p o l y g o n s & g t ; & l t ; i d & g t ; - 7 8 8 9 5 0 1 0 1 4 & l t ; / i d & g t ; & l t ; r i n g & g t ; - _ y n _ z m n n S z 0 j 6 9 C l 3 6 g O v v q 7 F 1 1 g 3 J o h x s G k 5 n w h C 7 g 7 v D 9 v 8 p C 0 0 3 7 C u u y 2 E x g 0 u U x g w o u B s y o 3 D v w 6 o n C r 1 j l D 2 t u l J 3 4 o w F m 1 p h D 1 7 i x B 0 7 8 o H 6 _ p _ I - 9 o 9 v J v 3 g u G q w p y W t r h n 0 C p l u g a v v x j F j v o s U 6 y m p J 7 k g h B 2 0 y w d 6 4 h p B t o y X 6 - k z 6 C m t z s I p 1 h s D h i 7 2 C t n 3 q B v g m y B _ - o 0 s B t y 1 6 y B _ m m r B _ 9 4 4 Q s 7 l - - B v t - x Y u 9 z 8 t B r 3 n 7 N 8 7 p g u C k 8 6 5 V k j 5 9 v B m i h - X g 6 l 7 5 B t z _ k E w x w 2 L 8 j m j D g t w 9 1 B r j 9 x R r l 7 x M s h 1 o r B l w u h j D h 5 w 7 R g w - n l U 9 n x t y O & l t ; / r i n g & g t ; & l t ; / r p o l y g o n s & g t ; & l t ; r p o l y g o n s & g t ; & l t ; i d & g t ; - 7 8 8 9 5 0 1 0 1 3 & l t ; / i d & g t ; & l t ; r i n g & g t ; r v 2 g s 2 g 6 - R 9 - 7 5 V m l h w C u k k e 5 j - g C q 2 z y N x u 7 5 H i 2 m w l B 5 7 3 0 - C l t o z 0 B 1 _ 2 - E m j 4 - o B 9 m n 1 T x q q y G 3 u k j D s 0 8 r H w l 3 y a l m 1 x E 7 s y w P s h m g h B 0 x 7 g H r m u t B g 6 9 X y g 6 g J w x 9 s D m m 9 7 h B k r 5 s J 7 g 4 4 G 7 s 6 9 N w 8 z k H t 8 0 7 u B u - i 9 J p 0 p v j B r 6 0 9 9 F n 6 w y J 8 1 3 w I r v t 0 O 6 x l 5 L s y p j D s q 3 l P - t u m O 2 k k 7 6 C 1 l 1 8 9 B 1 q 6 _ B u s h m D x 3 - 6 k C q v 1 a h q 4 s C s y u 3 y F 0 1 6 l u C q n g i b 7 7 u y X 1 x o - D p x q - B k 7 8 9 E 5 n 7 6 K h j o H k 8 i 7 F i l - s C q r 1 - 5 F n o 5 3 B z 9 w 3 H & l t ; / r i n g & g t ; & l t ; / r p o l y g o n s & g t ; & l t ; r p o l y g o n s & g t ; & l t ; i d & g t ; - 7 8 8 9 5 0 1 0 1 2 & l t ; / i d & g t ; & l t ; r i n g & g t ; w 8 l 4 0 p 3 3 u G z y h 7 n k C 9 p m K y 4 o k 0 E m s t _ t y F g r - x 7 W 5 h 7 a 9 j g l S - r v m B 8 2 8 4 B 5 k q z F r u 0 2 K _ 3 _ 8 D k i w 2 _ J g 1 p x N 1 9 l c x 3 q W g w _ w D 9 7 _ X 6 4 v - e h v 0 o B 6 l i h B u _ s m T 6 o h x X _ 9 7 l u C 4 2 y 7 Y q 2 g - Q s h o m 2 B t t i n h B 1 j t T 9 9 1 z E 8 4 1 z Y j p 9 w R y i n n d t s x y B u x o v B 2 s 7 1 N 0 l k Q g 3 1 2 r E v 3 5 2 g B 3 v m v n D x u i X p o p 7 K 0 h n v G 4 p 5 O q j m k B o i j k B r 7 i T g 8 h W m 0 1 m F v 4 n Q - _ l 6 C z z 5 8 C p 2 4 j p C n z v u G 0 8 x 7 E t g 4 h D v - - N h j 1 W 4 y _ h B 8 v r l B r l i X 6 _ 3 c t l k Y l j 4 j B 9 K i o - j B 1 n u l B z u S 7 w i k j B n m z e 7 9 1 o I 4 v 9 Z 1 5 p _ M s y 4 y i C 2 q 6 p E 3 y - h E 8 o t 0 B y p 0 o D 7 p i s M 9 r _ z F i w v 2 G 6 _ s 8 C t t 7 w Q 2 0 g - - H g 0 n 8 l B x 3 v p K o z _ m P r l n 7 F y q 7 o B m g x g c 8 h 9 5 B q v g 7 w B q g z 1 G _ j 0 g q E q z v 7 T t 6 w j B s o y j 0 Q _ 9 w _ C 2 t 9 k Q r y y g W z 3 3 R 0 2 3 s C 0 h t 0 C 9 4 r r O m k n 0 C p v 4 h P j u 1 8 y B o x q x j B u 3 n 9 _ C i k n w x U m 5 o r C 4 1 2 - 5 N s l 1 z X z g m - k W 4 0 s x h Q 2 0 m l - K 6 r 6 _ 0 C 3 t 5 u E u - k 2 J t o y 4 x D x 8 h o 7 c n 9 5 p w J 4 j s v _ C n r _ r C u z o q O 8 3 1 v p G k u q s h d - 1 m 9 t Q i r m 9 6 E p s 9 h y B u r 4 n r L 0 k r k 2 u D p - k q j N - r m o 8 E g 4 8 s j E 2 y w j x B 8 - g s l B u y 7 i 7 C m o 5 X x 1 v v q B r p h i v B q j j i C 1 i l 5 q G 0 6 g y 6 D o x 1 - _ 2 B n n y m y h D k l - q j G 1 p p 3 n G 7 x m k 8 h B 2 z l j 0 l D s k w 6 6 v B t g v 5 p B - 7 i w s C o 8 1 r _ B j 5 s l D 7 p s 3 O 3 g 5 1 6 C 1 n 7 u p 9 C r v 6 6 r D - i h h c h 6 s - D k x w i D l w h i K y 7 j i D y v y u J o q 6 p v B r n m h O z 0 z w O v p g - S v v 0 v g B o w _ i o B g - l w g I o q t m C q _ 7 z K i h v j D 4 w h i Q 3 k 5 6 L - 6 4 w j B n r u 2 u C y k - j n F j z z x j B 5 2 w - E v q o j E g 5 k m E n s w l C h 5 8 j G q - l g B m 2 o 2 m C h 1 x n F x n n n K q - v p x C 8 5 q u U t u j 0 L v j - 2 y C p z q z E 4 i y 8 s H r n u x K 9 5 r t a h p m 6 E x p r _ q E z - y p B g 4 - 6 W h r l v B z j p 5 B y 3 y 1 C o n o z W q k p 0 m B n l x i 1 G m 6 n n r B _ k 5 p K p y p u i B 9 9 g g 7 H q 6 w m D w v 6 t K s j k 9 P 7 s 9 j I 3 0 w q C v i 4 - V z u j 9 2 B z r u - j B r j _ x i E w 8 q _ G 2 p x v s C 2 o r 3 B x 8 g r y G n l j p i B 4 0 y g G 1 j i 7 p D u 4 u 9 I j 3 8 j D o 9 w j P z z w h K 2 6 y k E y 3 0 v X u s 1 5 F o 4 6 8 C 7 3 u v C 0 w 7 u h C x 9 j w D 4 k h j 2 C h p x l Q w p x l B 9 0 q 5 m K s n 3 t k E 0 i p m d j n 0 i K 3 0 1 v - B 2 8 p 5 E i v v y v B - k i z Z v y j o g J v 9 j 4 N 2 t 6 t B v r l 7 F 4 7 y q 3 C g l u p G _ 9 x g C i 0 5 u H u s p 3 6 o B 6 8 7 y o E z y y i G - 9 m R 0 k 4 - 4 B z 6 m u a i t y j 9 B 1 8 1 6 t E y g n 5 K g 3 t j C 9 r t h D _ 2 4 j D u t r l G t l 3 S 8 k w z K n 6 t 3 g E v g - s z B v n s b v t 0 4 C 3 l i 3 7 B u k z 6 e 4 v i _ m B 0 1 k w j B 4 5 _ i j E 4 k v t H 8 o _ 8 C 0 2 z b o w l 2 V k y y 8 D 3 u y g 9 C i t 4 s D 3 9 t i B z p l x B _ 2 i 9 N 7 o 3 w l C z 4 g j J t 5 y 6 D y k u p t N l 2 n r v E - 9 2 q L y q l v C - l C 4 o y n C g - z a y m n Q 4 j k F m 0 P o t s m C 3 r 9 9 C o m y u X z i 9 g n D q _ l q Y 5 0 6 7 r E 5 y o q c j 3 7 z j B 7 o g n _ B 3 k 0 v 6 B 7 n z q P p y 3 j P l w y p t O 5 0 i p w L v w j q o B _ 5 m n z D y - 4 r 9 C g k z t o L r l y 3 3 Q h 1 j r v I i k r j l J 7 6 4 8 n J n v i - c r 1 6 z J - i 9 6 - B v 5 p i q D t n m 2 j E g p t u w D u - u n n E u l v s x E v 9 i s i D z j 6 l k F g 7 w p b 9 2 _ g x C r 8 k n x C 9 8 6 5 u I u y i i v M 4 p 2 7 r J m m 6 h Z p x v R z l m j k F x s y n t C n m - - g B 5 s r s o B s 0 s y o C 4 g p q B k x x u m N j y 3 o h L y p u o u b s 4 g r i T 0 _ j l _ G q u r u 6 S - j 6 g h S s i t 9 m G u s 8 k r F m q y k i B x 8 l 1 k E 4 0 t _ 0 B q m g z d k x i q C p p 1 g D q 9 - k I z n u x r B x i v 0 Q z r l t 6 E n 0 2 0 9 b h m q u - J 5 p 2 k 8 5 D g z k y 7 B - i 6 v C 5 7 q t O 9 h 2 w j B i 7 9 r 5 F z 4 g 5 g M t 5 u 0 r C 1 t u h D y l 1 j K _ g t 2 w K j 5 w _ 4 D 8 p 6 t i B o s y i K q t 0 - B k t z l T 1 l q 1 F z p 3 5 j D j o i w 7 G m o 2 - j E - o 1 g h H h n r n h G 7 9 7 w 5 C 7 i - j _ B 0 w v 5 9 B s s r 9 h W 2 u q z s t C s n 0 z _ N p j u m 0 H j v 2 2 x c x 2 x i 6 L t 6 4 6 9 K n _ 0 _ 4 E z x g g u U p 0 9 2 J z s u 1 p F u 4 k s y F u 2 - u K 0 k 8 8 z B o n q 1 V x p w x g E t k j 5 e o y v e r i 2 u Z 8 - k l X 8 3 s q C 3 x v 2 D g 4 u r H o h j 5 T k u 5 h K 4 o q g R 7 j g s o D 3 v p 8 0 B r 4 r v e m y 6 p 6 E 3 p y z H q q t 1 G o 4 s j F 9 y m t J v 4 q 5 s L u 1 y t B i p 5 o G r g k 5 B 2 z 2 l V g s _ u k B x w j t u C 5 n _ p D i 7 0 p 3 B 0 z - 4 c w j v i T j _ q b z 2 4 u 2 B i x n 4 p E 2 5 w q r C l y s x B i u y t J 8 v 6 7 o B o 9 z c s 7 r 3 G l 2 0 v j B m 9 _ 2 j H s 6 l v l V 6 - p 5 z E - x 1 - 8 I 6 w _ 5 - N v 3 q 7 K 3 l u 9 B p k 3 l j H 3 s 4 6 i B 4 8 p 8 h G 5 q p m t L 7 h 0 8 q I h g _ k b o 2 7 9 D 0 8 n l y F 1 w u _ 7 W m 0 t 3 2 B j q p 7 3 B i 6 7 h D i m r j B n z 1 v - B x 6 w y 1 D z 5 0 o G - l s 7 C _ 0 r p C p o k g s E 4 m o i 9 B y 3 w s G _ 1 _ 1 I r 2 t 3 o F 7 8 m 3 u B g s j 3 C j - 1 3 l D s 7 6 u x B x k s 1 W s l 1 6 J k 2 8 r 4 B p z q l s H z h 4 i S 9 - z t G o 5 q v D 2 7 5 o 1 C w _ 1 z n D l 1 6 1 B m j i h F 6 g 7 u b - h 4 o B o l z q G y x 9 l B v 6 v x k B i l j y q F h s 2 l k f k 9 z i - D w s k 2 c 1 p 2 x C 3 p 4 f p 0 7 5 B q m 8 z 2 K r 1 y w l H s 2 k x p N g - m p L j 0 y 2 p N 7 x 2 v y D 0 0 q h e y t m 4 r C q 8 1 J 5 n _ y C - m 6 w a 6 l 3 2 C z - 7 6 j H 6 _ 6 u m C 9 v h r l M 1 v - 3 8 C x 5 7 4 H - 9 g - B k 7 u h G p k o - m G 2 y 2 7 u C g u 3 g K l o p z N _ t s 8 g s B 9 z q 6 n B s n 6 z G 5 0 7 7 B 5 v j t C 7 m t r 0 B u _ 0 7 7 d _ 3 j w m 1 C i w t 3 1 9 C i v u i p w E v t j u 7 d 1 9 z 2 - B r 4 7 j d n q 2 2 b o q _ 2 n Y l n h - m p K 3 1 x k n 7 B r z 2 t x D j y m 9 B _ y n o H s y i q W v _ r v k B h z 9 q g J s g 1 5 r L 1 4 q i l d - o h y f q w 6 w y B x k y R 5 u v 5 r C n m 7 9 3 C 3 s r - I 1 g 5 1 I i q 7 8 t D 8 p 2 x - B g t y l T k z h 8 i 0 B 8 6 x h z M 3 5 y i E m j o z a m o n g H _ k r 2 F 6 l t l t C j m 7 8 1 E 9 g l 9 B 6 r z i C m v o n p C l 2 t 8 r F 1 j 6 0 n G x w i q 1 B k i z m j C z - 2 o z F m o o q o B y s r 1 h B 6 6 v m F p n g 9 j m D 9 r _ i j F _ p 3 m M u 8 y q H l _ 9 Y n 0 w - 1 D w u n 4 h E 6 u s 4 F 2 o u u F 3 z 9 u C n 9 7 t m B 9 j 0 1 g B 7 5 o r K 2 j x 2 j B 9 u y 1 4 B u 7 8 _ m B k m 9 9 h F n n q z 7 L q q 8 x n B x i i u G u k _ 3 2 C g y h l D t o 7 r D _ u 3 n H k w o 2 B z s v w F 3 6 3 Y m h w w C v 1 s u B u l v 6 D 7 r - _ O - w n 9 C o k 7 4 F q 7 w w G 2 v i r D 6 u h z V y 3 2 5 C q q m y C 6 4 w i B x z 3 h L 1 l r 1 I t i l t G u 8 q u D x u 0 9 I s 3 6 9 B 3 l l 5 M 5 4 4 _ O 2 _ i y R 6 5 8 _ D 7 z q o f 3 q s 8 I t j x X n r 8 g L w x 8 y C _ h t r o B 8 q o o B o 6 y v O r t n g 4 B g - g 7 F 8 l w h B 3 g y 2 B v o z t g F 3 4 j s r D y 9 9 m m B s g t q n B q m 9 h D u k 6 o C g s 8 z B 9 8 0 p G o 9 o 5 1 B v r 2 h B w 2 3 q D y 1 x 0 I - - l i C i 9 9 9 C v h n 0 B 0 n q r C o l o p B - 8 _ x x B 7 j k 5 F 8 m y 6 G _ 7 1 _ M 0 6 6 4 U 4 g 1 z Z r g 2 z Q v y l e 4 0 v n B z 8 w e 9 r o h G q 2 x j E t p m r N v 9 7 5 C r 1 8 n J w - r - C z s 3 1 D _ 2 i 4 b 2 p p l D i u n 5 O _ q 9 0 T 5 n n v B r 8 p n C x l g 0 p B 1 l h 0 F j o 2 l c x 8 z 8 h B s g g k R k p 1 x E 7 7 x h B 3 v s P 0 g t 5 R 9 y - g H j v m _ B 7 x 6 V u s 3 M 0 l i p B z p t g G n g - V 5 h 9 Z o w 6 6 E o 1 g w C l 7 8 g H j y n j D 9 x i _ C r 2 x g L i p - 1 C v z t r B 9 2 y 1 B 4 _ x q H n y 7 w C l n r 7 C p l 0 z L 3 - l z K 9 i u q B 3 t 1 _ F z j q 4 C v t n k F 0 y y 1 H s w 8 t T t x u 5 P o 7 - q y C 3 3 t p V j m n z D y 8 q m C 3 6 2 r C x g r P m l 7 x C n w o 5 D _ 4 8 l 7 B m o q v G l 8 z t I o n u s P j l n y J 8 u q v I x v 1 T 7 u j j H 1 8 p h E 1 5 q i F 3 p u Z k - y L s _ 3 3 D 0 _ v z I z y q 2 h G 8 2 q 7 o 2 B k _ 3 g s B r r 2 y C n y 5 T h 7 i u B o 1 r 3 B h 6 4 1 D i 2 3 s E w o r q E u 0 p _ d 0 r 3 - B u i 3 l I 2 p h g Q x n q 3 F l n v 8 C 9 9 x y E j 2 7 w B w m 8 9 C i 3 t r H s x j 9 B s 3 p 6 F q 6 2 r D g 4 u g E 0 3 8 _ O i 8 t - B j i q u C o y p T k _ n w C u q s k F r u t _ B 8 k g 2 D l u p s H 4 - 1 o B s m m 1 B 2 o y 9 B t m v - G 9 r z 3 X v h r 6 n B 7 _ k i S t - 7 5 C y w 3 b n k q n B x 7 x f n 4 m v B r v n - C g p o X 3 u s e n 8 g h D _ y k l B 6 _ u p B 6 o l L r z 6 1 D 3 v 6 _ B 4 1 t o E p - 6 k D - 2 p g E z p g p F z j v j I 7 8 r w B 8 v r _ E z 5 _ x F i q s h F r 5 n f 0 r m d q p - l F 1 8 r 7 K u h n p H 3 2 u z B s 2 q - h B t u s n G u 4 y 4 2 B h z 6 w C k t 1 3 E 4 z m g G n 6 - f t _ 4 r 6 D o v m - L z h 1 p K 0 i x 2 n E q y 4 g 1 D _ 4 g n 5 E _ k i m x C x 6 5 h k C 8 9 t q h C 2 v 5 r 0 P q 6 6 l r J x 0 s 9 w C v w o r 1 C n s r x r I j k m o u I u s k y n Q 6 v r m o B r 7 i o 5 U p s i g k K k x 3 z i l B l 7 y 7 _ H l u j 0 Y r 6 - y x B w m 5 - J s 4 o q B o r - m F x 5 u 1 B - 7 o q D s n p 6 K t - u o K 5 p 2 _ B t 4 v x R x 5 k m F o r j 5 D k u i X h 1 l t w B x 0 h h K p s - c k 5 p 9 D 1 n m a r p s 5 T n x k 0 h C - 4 0 8 I q o g o C 1 m z k c v l l x D u k x r E l 6 w 0 l G x w z k D 9 j v 6 C v m g i J 7 p s i R _ 4 m q w H t 8 k - S 3 m 2 u 9 G 8 t 5 2 0 d 1 3 l 3 t J 1 2 - _ s B y g 8 i E h k o X 1 k q 2 B l h w 2 B g _ 1 w F n 0 g r I 2 y m l C 9 q s R 2 y - t C 3 s _ r D n g 4 h B l p - v L 1 n i i E u i s h j B z i 8 t 1 B v m 7 k c - v n x G u z n 7 E _ z i v J 4 k x R s 1 q t f _ n x R u 6 h s C 5 x i o F 7 z 2 _ C - x 3 k B l t r 2 C h y i 7 I 4 g w 6 S 6 r z l u B j 5 i W z j j z B 4 0 k y B y - o r D m l u r D n B 4 q 8 j B i 8 6 h C 2 8 4 Z l j t n B s h j 7 B - w t p I n m 5 w E 9 9 - x W 4 u 6 M 7 6 8 f j 8 l 6 E w h g w D u o 2 5 C r 0 q x d u 9 w y I j z w o e 3 0 v o O 2 m u u J s q n 1 V p j 3 z 6 B y j r z o B l r 3 5 y B v g 4 j 6 W s l u g 0 B 1 6 i _ u F 3 z u j 7 B i u 4 m Q h u 3 h I t j o r F 4 8 3 p M p q 9 l K t m m 6 B g v 7 6 F 7 9 - 4 B y 2 9 0 C 1 4 _ k F y t z Q s z t s R 1 r 4 5 C j - g o M p q l - E 2 h k i x B y w t h T 8 p m m I z r s 5 S x 2 t s D _ r 8 m e 0 h t t R 3 - 3 7 H 4 l i o g B 8 g _ n G g 5 - y D 6 x r o C t j t 9 D k _ q S i q m g B 7 z _ - J o 4 y y D p h r 9 j B 6 1 8 z E 7 p u 8 E q - g t D h i 4 x C 7 x p 9 N _ y 8 q v B w w 8 l C 8 i 8 u D i k 0 4 L 5 u m h B 4 g 5 7 F z 6 m 1 B 2 x 8 k W m 2 5 o C 8 o z t p B - h 2 s C 8 n 7 t E g - 7 w J n 5 9 i D x 0 3 O 3 y w q Q t _ 8 0 C 4 h 9 o C o _ 9 n M q o t 5 B v v _ j C z i m k E 0 u k j B 7 x w 1 D p x 2 4 N g z u u B x q 5 6 H n w i j o B r 4 _ m e h w - n C r t 0 7 H 6 o - l I k t 4 m e 4 3 o p F q u w w e u x v m H y g h v u B h n - e z x q v C v k r s B 3 u 4 z q B 0 q z h Z m y j _ s B y s 1 - B 9 o i t G 0 6 t n B o 8 _ u F q - u v I 4 g h j B t n k h B 6 6 x t O h z 6 w E j l i r L h m y u X s x 4 6 R 0 2 y 3 F x 5 _ 4 e i m s w Q 4 l 5 6 R v m 0 k G s 1 p s E n i u g H q l 3 6 E 7 - 2 n D - 5 y - Y 8 j m s S 9 1 6 3 1 D j l p X _ 2 9 8 C z w _ 4 D 8 5 9 6 R 6 x i - H 2 m w h E 3 n z 0 C 8 p l l C 8 r u r F n t x g O n 1 9 i D 9 9 q x 0 8 X o 2 9 h q B 7 - m r i E k y j u W r 3 n k Y y 7 h j L o q 0 8 F k u 7 h _ B r _ l - k B h t z n l C h 4 - o m D g 8 2 x H h 5 1 5 1 D g i 1 s R 8 q r l G - u 6 n o D 2 l k o Y - 7 x m V v 8 i 8 O 7 w 7 u M r m - k P m u 3 _ d y z y g E x 1 5 i G 4 q 6 r H 5 o r u H k 6 2 y B - _ v t F 2 j 8 v B x p x 9 v D 6 _ _ - f p l 6 _ o B 8 7 g 5 k B v g 6 5 U q v j x b i 7 _ t E i 5 l 0 d n t z i v B y i r m Y j _ t h L p p 9 t E z - 2 n x C 9 - s t 3 B l l 3 2 l D 8 r 5 9 4 B p l j 9 C 1 g 0 r F 6 _ u n C 4 l q 2 O z s r s D 6 5 8 b t 2 h 1 B p s y j X - v k w m D _ s w 9 U _ 4 2 5 G 9 v g _ T l _ z j D u q 9 r E 2 5 h - n C 6 q z u E w z w p B q 2 4 4 C v z 6 x D p k j h D r 3 s a 7 5 l s B z 3 3 0 B t l _ m B n o y 6 B 1 y x 5 B q j 2 y B i h y z D z j r i G t m g w K _ j k u E 0 1 j h D 0 3 g x B 9 h m 2 I - 8 y i H w y 2 8 J n p i i C _ u 7 x M j m y v T 6 k m q O 8 - k - - - r B n 5 9 i 5 k C i n 9 - n B t 5 8 O 6 3 1 d p - y a 2 h g 6 I - q t O 8 0 x 2 B j r 1 S s - _ 1 H i y u 3 B 4 v 9 r C z z 7 k J 2 8 w 4 L n t s z P j k - 1 a l v 6 x I x 9 4 x F 2 7 3 j X w n i 2 1 B m s r 4 C j 8 j g p B h v i s C z m 6 j B 9 x m i e r p 7 o B 1 3 s j p F 8 9 m o v B o l v v E 9 r 9 k V 2 2 n 8 G h x m x E - q 6 w C q z _ l E 1 x 4 u Q l o q p C 4 o y m e s i n s B k z u s R 9 n s s H - 7 - k E 0 g n h J g w h 8 Y s i 4 m O 3 p 2 i i B q v j z B x t s r C j x o 1 C 5 9 r s B m t - q C l j z 4 L y u w R 0 x z q b q 0 1 M j 6 h j B 1 _ s p C o i r n B 1 1 x q M z - 5 7 B 7 k 9 o 9 D u v v r d j x o p W 8 g 0 t C m 8 z z B z s y l L i r 8 9 H 4 s 4 6 B s k m _ K 1 - 1 t C y n j 8 G 9 s g y E x y i x R j r g u D 3 n 5 x G 3 6 g 4 F z - 0 y D g z 6 l 5 B t m u z Q _ _ n l 6 F u k u _ C h r 0 v D 5 0 8 w E t _ _ u h D p i n 0 F s q j 2 R - g q - O 3 p t 9 Y 1 l q 0 T 1 2 r k D 6 n t p B n 7 v _ H o v v o E u 1 h 4 Q g u s t b 4 z t n B h z k k F r 3 q m H z s 8 u Z j z 7 w B w g m 6 D 8 8 m k C r q 7 2 b _ m h 5 n B t k o 0 F 2 q 8 p L j r k y F x 5 2 j G x t u 4 N r 4 l v B l u o j M r 6 h j Y s 3 2 u F z 3 9 s Y k 9 o l D 0 7 _ 3 D - - 7 y R q w x r J u t 6 l C o r z p D k l j m Q j _ 4 _ B 2 o s 0 D i p q l X y 5 g t I m p l 3 C 2 _ s 0 G 2 t n - C h x p k D 9 g _ 4 F h 9 6 0 B v 8 w l B z 4 l p S _ t p u B z 3 q y D r 7 i y V m x g m F 5 1 6 y I 8 5 v 6 M s j - l v B n 7 6 m I 9 9 0 8 B k 4 5 h B i 5 - v M 5 6 - t M - i t _ E k h 4 r B x v h q R m 6 8 u R y r u 7 J t 7 6 _ F x 9 y p f 3 6 w z E 4 0 1 u E 5 9 w 9 E 9 7 2 m W s 9 4 u Q 5 9 h l v B - s u - R 4 p k 1 B h z 4 l E v - z p k B x u - _ I 7 o i q M k 0 s r P r h 6 o T 0 o o j a u v y h V h 9 9 t G h y 6 n N y 0 r 1 F 7 o o t C 3 _ t l F 8 j z k J 9 6 - 8 S i 1 9 n C m j k u P 3 h q T 9 6 m _ G 8 q x 6 R m z 0 t G t x 6 l N i 8 5 h Q h j i _ K - z x i B x n _ h q B _ h l w E p - s - E r y _ r a z 5 w h j B k n w p K r n i x K u 8 g r B 2 8 h u I g r m r B 8 n - 9 B 2 7 k 1 P q 1 o k C 3 s 1 k D j q 3 - G g i s 4 C y g m j C - n 4 c n 5 _ h B - u 1 g F 8 g o 6 H 0 6 6 0 f 3 r m u s y M - - o i v j B j t x v 3 L o g 0 k 1 1 C p g _ z i l M 5 z w r q 1 B h t 6 s n n G 7 0 - z I 3 6 9 x D 6 2 x p I s n 9 y D p o z _ R x 4 8 _ G q 1 9 m G r j u 3 D s 6 k u 6 B l m i h J u 3 r h Z 5 h l w w C 5 1 l 6 M h i 8 z S x 8 k 2 X z p l 3 2 B j w 3 g X 2 x p z E 7 i x h E q z y h K y 0 - 0 K t - 3 0 P m s n m 3 B _ _ k 1 E v p 3 n H p j _ y D z 3 u 5 m C 8 8 - t Y - u 0 v E 6 s n 2 y B 0 n y t D x v 9 j o B v w p Q m l p - 5 B n u h _ M o g q w s K i l i 5 0 W 7 n 7 4 8 m B g q w - p E 7 j x _ y B x g u 3 6 O 5 m j g C h n o v F r n h 3 _ B 8 h s z E 4 p v m I z 2 v 0 h C r 4 u p s E u i s o Z p p 5 u p B v 8 g _ k B 1 k s x o B 2 g w 8 _ C l q j j k D k t 0 v t G j n h t v J k 3 1 n 3 F 6 l 1 m o 3 J t w 6 v j _ M y s r 2 n 0 Y - r 1 5 s 4 G 5 6 w 1 1 8 B p 1 9 n J 1 4 0 r W o 9 2 - E h q 8 k G u j 1 3 R v s i o g B o u j w O 9 8 l t K k _ 4 9 L m u 9 - i B 9 o 4 P z 4 s 3 2 D i 8 t 5 F p n k r d 6 3 g t L t 4 z y L x v i n G g p x 5 1 B 9 4 s o L m 9 p m S v z 2 m n B y 1 i u a w u - i j G 0 y o 8 m 7 Y z z x y s g B l 3 v o 3 V u 7 7 t m - U w p q 6 5 n R l _ 8 t m i T _ g g q 0 v B t u k q j m G w 8 h - s n B 5 2 q 0 h F 1 o _ l L l w 2 5 1 B o v q v 9 C h g 2 t h E _ _ - 4 Y p y y h M 0 i x 9 u J g 6 u z I 5 6 q n u E v l t m - K 1 2 x 8 o S x g 5 w 7 D 0 t q q m B o m k y Y g u v 9 E q 0 - q C r t 6 x D i p 9 o r H g 7 n 2 V y w k 5 O x 1 j j 7 D - y r u E k s o 9 n B y l g j m C l r 5 n n C l - _ 4 V r 5 q r 4 B x p t 2 1 D l g j 9 D l k l j F 3 0 v s E w t 6 1 K l y 9 5 - j O 1 1 m u v 1 1 C _ u o 4 7 p t B n _ q x i l C k y j y 6 j B t 7 k r 7 F r 9 _ k k J u 4 l q i E m 1 2 _ 9 K l m l n 7 B 0 v m r 0 C 9 v l k o B z u v t S w 5 _ 5 9 G v 8 j l U i 0 s w 2 B t 0 r t M m _ _ m Q 4 j s 4 w B r y m z I v n g _ j E 6 n k 6 z B w u m n 5 I j x k u k B 7 7 0 3 z B 9 w q s Q m 5 1 1 b j 4 h v q C x _ k 9 F z 7 q z P n v s g s C - - 6 z V 9 7 m 0 R 4 u w - N q m h 6 a 7 8 h l 0 C x z j - 2 E 6 - x 7 9 1 C y s h t q p C z 5 r q 0 o r L 9 v 7 j 6 7 E k n g 8 h x C n 8 j 5 h m Q 1 r 6 0 y U 4 j g s k F m 4 u t K _ g k q C 9 4 1 g N w g 1 3 D y z t 5 E n u r x I r - j U l i 5 o D 3 1 3 0 D w j r 7 C x g l j C w q v - W l _ 9 l F 8 1 i n B j t - m C t 2 5 2 B 3 j q x T q 7 z v N 6 0 h 3 W 5 v 3 5 H r h 4 h O 6 h s p F m z h l B 6 w 5 6 B u z g q K p w 6 t B i 4 v j O u y t 2 W m 9 5 p S l 8 2 i F s 2 h m B t - x m h C t v 8 i W y k 0 r I o 8 g m B 2 0 8 9 M i m w i 2 C 4 6 1 x n B 3 3 - w U l w - 0 0 E s 7 r p m D l w w k O 2 8 5 j K s y s - K 2 6 r u J _ h u o C t t x _ i B h 5 s - g B w 0 n h d w 7 o 3 Q g o - l j D x 6 h u C n r n j D s v 4 m L _ k 1 q B x _ z j G q n k l B s l l p G y x 1 n g B u k h 3 J l w u m g J - w u 2 F 9 i - w M 5 5 7 2 W m p k p D u 0 o l G v j 5 - R 9 z g 7 E - t x n B 5 9 k 4 H q i h w M y r - s E l x 3 u B h z 3 W 2 x m m B 4 o 7 t C n j - g B 2 4 _ _ g C s h p v H o t w 0 W n 8 o r G k 1 q r l B - s t 4 l D u k i 1 x D 7 3 m H _ 5 y q C 6 p l K z 9 3 z O r k i n F 2 j 5 3 F z m k 1 g C 7 g u 0 O 9 m q 3 B s _ 2 u l D t t 8 3 B t p p 5 o B g 6 q g x D 6 8 o h r D l 8 q u C 9 y - 8 S 3 9 r m B y - 8 _ U 3 - 8 n q B s z p y B m 2 i s S x u t h d 1 s i _ r G _ o m h D v 1 y u G g p o x T 8 _ w p N q t 4 u C o o - l i F w h z 8 M j 4 n P q _ - _ G 1 m 8 9 N - r r q E w 1 9 j Q 4 o n 4 B 4 r p 9 f 7 l 2 1 I 8 y s v I u - h l H h u i i D j s n 2 G w 9 _ 2 D m 8 9 w T p 0 z S - g q f o 3 1 g E v y w l h B 7 5 1 w B m s 7 7 U v _ i 3 2 B 6 0 s 4 E o y 6 k L 1 4 5 o H k i 8 z K 7 n - w X 6 k 3 k H u 2 k p C z r 9 2 C w w n v D 9 2 r 3 E l z n _ C n o 6 q R p q j n J n 8 h 9 b k q 6 6 Z 6 p h p X v 5 2 j E 3 3 7 h C 3 p w x D x 1 t t I l s p y K k v w 7 B o o 2 6 p C x i 8 n C _ 1 1 h g B 6 l p Z z 4 g 7 G 5 1 1 6 C m _ q 2 B _ 6 3 k C 4 q w y 6 B _ x n r c _ 9 k 2 M q r 9 _ B 3 _ k m B 4 y s 6 I n o r t L - p v l L 3 k 9 i Y k 3 2 9 C i u u z _ D _ 8 k 4 n B 2 j 1 4 0 I o v w s X y - x w u D - n k 0 N 0 m y _ t B i 5 z u D m 9 p r K o 4 h o n C o s t v o P 3 v h w d - q w 0 k B v j m h o B 5 x 1 m d r 7 t h D o 6 t l H l k w 2 D u t w i B w 8 w 1 F u z 1 1 W 8 0 i - M t g - k y D l g 6 r o d o 3 8 3 F o u p 1 Q v 1 m h J k s h v J 4 j 6 V o u 5 n b 3 j p v i H z y 6 p h F x g m i t B 9 4 6 4 r B r 4 u x l H 7 n m 9 F v 7 z 9 B 8 i t 3 F u 9 4 v M 7 u w l G k v r v p B p m 8 7 O 8 _ w b j l _ p W q 1 8 v F y r 1 r C 4 2 j w g F p p z - n B n 4 j 4 L t l 5 q R u v i g O 5 n v 1 F 2 8 q 2 _ K x v k s e 5 k o _ F 0 9 t s f i v j 2 r B - 0 5 j Q 4 o 3 7 C i - y v s D q s _ 3 d v 6 r 2 3 C t g 2 t S r 0 4 5 X x 7 9 9 O 4 t 6 v u L i r m h P v r 3 v D h _ 0 u M t h y m O q 8 2 h _ B h _ n y g B p _ 8 u w B q v g i U y 1 6 1 Z p 9 y 3 F t 0 r _ _ E t 6 0 j P o y k o k B 5 8 m 7 t B y l 7 2 M - o 2 2 O x 7 4 3 l C g r 1 w W 4 - 7 k L _ 9 j k G 6 5 6 j F i _ w 8 H - x j i F 4 z 8 z C i 6 t r D l y 3 8 9 u B 3 m v i l B 0 - 5 _ p G k i j 4 F r w 8 1 _ G - h _ o F p y l v H u w 9 q g B w s 5 8 n N 6 t 4 3 T _ u j _ b 9 y n o r B 1 z p 3 y E 5 0 2 y b x q q o 3 4 C 1 5 k m u t w 2 D h n 6 q n u 0 C r x k 1 j 7 0 E 8 n l _ 6 9 n c t 1 1 x r t D r r v 1 r m C q 9 y p j - b x k 5 z q s E n p w - t C t _ t l o i C 9 8 7 1 0 W - 1 - p - N m 4 w n w D w n q r q s B s l 6 4 4 p C s t s l h O m v n g 2 0 C i 3 4 p m 9 P y 4 8 6 j J - z n 5 R j o u d v p q p C l y 9 g G q h u 2 D t k 1 X k 5 s p m E s 3 h 0 H 7 n n j E 8 z 1 S 9 q o r C o 8 l u J 2 o 5 s H z l l j e j r t t c t 6 q _ Y 0 s s u s B y p 5 7 B t - 9 e 5 s w p B w 6 l r H - l 7 - Y - y t l C i 9 l w K x g 4 p R 7 9 1 5 G 2 l y m G _ i n g X _ x o 6 q C t 0 1 2 F t p 9 h D x 2 2 g B 0 k w c y w r _ D 3 q - V g k 2 d i j 7 q F h q k 9 O _ 2 x n L x r 2 k D - v 7 n B y 9 o u B 1 r p 3 D g y s z B g h r 8 T g p i i B 5 t _ X j o l n C - m w o E i q 4 3 E l m 5 _ F - q z 8 E k h v g D w u 0 2 R - j w 5 B j t p z J 7 r y m F - 0 o 7 M p y - h 1 C y v j m D j l y z O s n 0 9 E x l v y Z m t l 9 w C 6 x z 1 p C 5 2 t o q F u v o v r H 4 k 6 k s B 5 1 5 X j k 0 6 B x 5 4 P o x 5 c 2 i v 6 R 4 5 k r D s 4 8 o 1 B j j - 5 R o s p 9 N u - 7 z X n g 8 z K m 5 t z M 9 y 0 7 6 C _ l k 5 h V 3 g i 3 6 F w l k 4 3 D z s n t m C 8 m 2 h c z g 6 6 y E v 5 p 4 _ D h 4 5 i 7 B x 4 j y l E x 0 9 s G z 4 4 u G 7 - x r _ F i i 1 z 8 P _ h p n o C 7 0 t j u B o l 7 n G 1 m z l D x t 6 y - H - j s t h O 3 2 r k h B 7 9 z 7 n C i 6 t u j B l 0 z 3 j B r j l 8 i B 1 y 8 m E y l q p P 1 i 2 m C k m o m C m 9 4 v F p _ j h B 7 2 - v E 7 7 n 1 n B 4 _ p v k B 5 j 9 0 U 6 h g q K 2 z 1 x P z 7 u J l 4 h X m - 6 n D r h r g B 5 4 7 i C q 7 q 4 C - x m o O 4 s u j r C 4 k o m x D - l p x q B 8 m n q B u q g i G n 1 s t 4 B 2 j j o O z g t 9 J _ h u s D j u 6 t K 0 0 1 2 U 9 z 5 j 3 D s 5 m z Z 6 u _ 6 E 6 z r P i q 0 z E 9 p w u V q n t q T 4 5 z 5 f o 3 8 7 m C t p k 9 E l i k t B u y l l E 3 h i h p B m 6 u i B v k h 0 - C t 1 x 7 o B n g _ Z 6 y n R n 1 n b u q v 1 C z 8 z o E l m i 4 B h v x 1 C 3 s 6 j C l 0 5 p E r 6 _ 0 I j y 6 z n D j i 7 t K o t h 2 3 H z x k y B t i n u B y v i s B m z g j D o n - J w _ 9 y B g q _ X 1 g 5 4 D r s k q E y p 4 2 B 3 7 h b r 7 x _ B x g 5 9 B 2 3 w k C k n 7 5 F x m g s G y n 3 y D r 2 s 7 q C i g n x C n 6 y 3 B n 1 2 t G r g z 0 F p t v 0 y B i m _ g C 0 8 s v D 1 2 t 8 I 4 5 z x o D m i n w R 1 0 7 x t C o x n h H 9 r 8 4 F z z g r w D i g l m h B p 7 2 o B o - 1 1 C 5 s r s D h n o p K 6 5 p 5 B s u _ p D 5 k 9 0 D r k 4 s L k 1 x 9 O - m 0 9 C 9 i u _ y C 6 2 v k F j q z j C k x w l E t 0 q 0 D y m _ u B y - x v C n 1 1 p 0 F g 8 q v T 8 r y z k K z 2 g n 9 Z j 3 q 8 w B s _ q 5 B 2 m r r B 9 y z h B y 2 7 j V j _ j g r F r h - q 3 B 5 - z z _ J q - - y i H l 0 0 1 y B s 7 p v C q w m i C k k z 2 B y 6 w u B y v v 8 B n w r r B 2 g w z C p 1 _ m S o o 3 g G q h m p Z o h p s p I p 9 r j w C k - l 8 P 7 q r i K s w r 6 o E i w z n 7 E s u 9 r i E i p y n u B 0 n p p F i w 3 4 C 1 y v 0 X l t g t D 9 r 8 3 B o h n V k u 8 9 b 4 8 z 8 a z s 7 p i C o g h 7 E t x - t B 4 8 s 4 D l 4 0 5 B 1 - 2 K 7 g _ j B u v o 0 P p s q z 5 C j g k w E i _ h _ x B l 8 y m F 3 l 7 9 B 7 k 6 9 K h 0 z 4 R h 0 u m C r y m x F k v n w N 3 o j 3 6 B 0 p n u n B 6 g 9 9 B w 8 8 g H 8 z 8 l E j 1 o b n 5 7 m B x 7 q 0 T s u h 9 b t p 2 x Z q 0 y 5 l B 7 j 2 j G u s 1 8 B 9 3 v w B t s 5 q K 4 m - m h B 5 y j o J v 3 q i 6 C w 8 h - L t k y 8 Q l k g y E r y 1 5 C t l h k B j u m x c v t j g J 4 2 v 8 C n 2 2 l C u l 8 3 B 8 7 1 a i - q 3 O 6 p 1 i N p y j u E j 7 0 8 F u l 3 0 D y _ 1 W i 5 x g J 8 m x 1 X 8 p 6 1 H r g 8 3 o B 7 - 0 t K 2 0 t 6 Z v n s j D _ s q 0 I 7 v y _ y B n l 4 z 7 E m 6 y 7 V z t h p E o n 3 Z g 1 l v C y g p w B q 2 g g E r 9 y l n B l j g 7 L - r t K - 0 7 r D 4 j 9 h E 7 r p P m 3 t p D _ - 8 h m B 6 r p q r D 7 o i n U k 1 y z Q s u v 9 O q g 5 6 C p o 5 n F 9 4 y o C r 2 9 5 B n 0 5 - M t w 1 i G g 5 6 8 N q 2 5 k i C 7 p r s P n u i k n F w n 0 v 8 Q u 7 z 4 B u 2 6 t h I y j 9 q D 2 k m x D r 5 0 h B s p t s B z w 8 p B 8 4 x 6 D p x w j H t 7 4 d 5 0 - _ K t h 1 Z p x p g D o g m 6 C 5 1 n y G - - 7 n D m w l V n g t 4 C l u s 0 C l u l g F y _ _ k R k 7 i p o B 7 7 0 8 x B 3 n - 4 3 D q _ 0 7 _ D g 2 s o w I u 7 r z B h m t _ s B _ g p 6 v E v 3 3 r r H v o _ s - G s 1 4 u 2 B r w u _ J o q 4 _ v D z m p j C 8 k k z I j o x w o C v 5 p j p B w 0 s 8 h B l k i m r C v s g 4 E _ 1 o v 8 B s 2 t u G 9 o 6 8 1 B p y 1 6 4 H o 0 u 1 m C 5 1 9 6 y G p 6 x n 2 C l 8 u 2 Y k 7 - i E 1 _ l 2 G i 2 _ v R k v g x - D z 3 8 - L v v p 8 y C 9 l t 9 b 1 t 4 8 s D _ i q 0 s D 4 t z i D 8 7 t p t B 2 j u r T g q 0 _ I x p p h B v z 3 r C x 8 4 q D x 7 i p X y s 6 8 W v g 0 - K 1 x w w K k y g z N s v h 2 B 0 k o l P g z 6 v o C p _ r m s C j 6 6 _ X m p j n C - o 5 3 B - 5 6 - 1 B s o 5 g B 2 0 n k C - l 2 l K 5 8 t j D 9 l r q D 3 7 _ v C 8 i h s B 3 9 m y H 7 1 k Q s w w h B n k 9 h D m w 5 l B _ n y s F 0 7 5 v E n 8 _ s B 1 h 7 z C 0 0 q 0 C 5 q h n I j 8 _ X s 8 n 7 D 7 v y o B y w 2 Q 1 l l T m o 7 5 D r k _ g B q _ 6 k D 8 v q Q q j 0 h C 0 4 z l D s k _ 0 C h x p r B i - z q D - s i j D k 4 t 2 B n x n q K 5 m 7 0 B x 2 g M 4 x l l E 9 j 7 q B - - 0 u D 3 r - _ E 3 8 8 p C 9 o 3 3 G 4 5 g y B 6 9 n h H y 4 z x B t k x w D k x _ x K y 3 m 5 Z i w 6 z B 6 2 g w C y y 5 Y y u 1 k B h n s o B l 6 9 3 F 6 x 8 v T s j - z C m s 5 u B p y r m J u n l S t v n n k B x n _ p F n n v v B n g m q E u j o i y B 4 0 7 w o B 0 u y p G 0 3 v u Z s m g k C 6 h 3 9 C 1 o 1 x H z i s S 8 8 6 m h B z - t 9 E 2 r g 0 S u m 5 g f 9 2 6 6 B o 6 u p M 3 0 8 g R k - 4 v G u 9 u i B j r 6 p Y z - q r K 4 t 4 Z i h 8 t O i _ 6 g m B u j 9 6 I g h x y I p i z i J u l v g e j r m j p B t i u 0 C q k 9 z F t - 5 s J q x i 5 B z g y O 0 r i u D l - h X o y - m M x g 0 N 3 z y w d _ 2 2 Q z x j e j 0 l 7 I p m i l C 2 j t m P n p i p E t s m m D t y i o f t z 1 n B 6 o x o Y m t i Q 3 j p k D 4 2 r U p - 3 t L 1 0 5 J 3 s - 7 B h l z - D z v o h C x n z 5 Z q _ m g g C m r 4 n B h m q u S n 2 h g G 1 _ _ r R r i r v a 6 p z k L k 0 v p E n w 7 6 l B 0 y 9 9 Q t 8 j q D i z q Q l u m _ E z _ g k G 2 h k l E h y 5 k C k 0 y h D 6 s p t K 9 i v v b r 6 v k a 8 n 7 2 C r n 9 k N u i _ l L 2 h u _ B 2 x 9 9 F z - s 8 B g l y r R z x x i C 4 _ 1 v M _ 7 l w H n q - h I 6 j 3 9 Q n l j t r B z 1 o 0 r G r 3 5 i g C 7 8 v s H t w h r v C 2 h _ r N z g o l B o t 9 o N 7 g q r W y 0 u g j F k p - 4 6 C 8 z y y I 7 s h q E _ m 9 s I u i 4 8 P - 1 z l 7 C z 3 5 q T n 2 r 5 X i h y _ S 5 t o u S o w s m R y 7 6 - G 6 o h 3 S j 9 5 m c q - x g B m u 8 q J l w o - R t q 0 m H y g 2 c z s s - E i q _ m y B 1 r z r v L h - z 5 t C g 0 - _ C 9 u _ s C 0 6 1 - B 9 j u z B 7 9 4 m G 2 j t 0 D h t - 2 D i 2 i 3 J 9 8 8 n E u 3 7 r i B v l q W g i 7 t G _ 6 s u I 7 g r z I o 8 _ 7 L m 2 u p t B 9 5 m h c 4 h 1 z J x o i 0 R l 6 o 9 C k 8 r - B i t p k l D n 7 h p q C p l m m N k z i _ S 5 7 h j D x 5 l 9 D r z 6 u E 0 v p 4 H m _ 4 w R - 2 - 5 G s _ 1 y F 4 m g 4 G p o 9 t D 1 s w l K 6 9 0 n J i g t - 2 B y 3 2 k f v k p j j B 9 j 4 8 J p x k X j g 3 7 n E q 6 y i B 7 4 h n I 5 9 q j D w 2 n m E r 2 j n D k y g 4 V _ 7 1 p 8 B w k q u D z n 6 r F o j j x C g 9 1 s C 4 t g i C z 2 4 o B y _ 4 o z B t n t 1 W _ o t w Q _ h _ 1 i C _ p n 4 y C 4 4 i 2 4 I u 6 7 3 - C 7 q 1 k y C 8 - 2 1 g E p - h i h C u g 3 t 7 C x 9 _ 4 P 6 y g 5 W p r q u C r 8 9 j J 4 j x w D t 0 z i R z s - z D z p 9 z B 9 g 0 i R t r 5 y G k 1 3 r G 9 6 t n N p j o 8 B o j l p C p 0 _ 1 I p 9 r t D 1 n j 1 N k o u w D 1 l q R s o v 3 I 3 y g p Y r 5 k a 4 - q a y 4 z z F w g 4 T v 6 o 8 I 5 s u l L n l y i E 1 x k y c u 4 9 0 C n q z m F z y i 5 I i 6 j u D t g s s D l 4 4 t E k _ v x C 8 2 s m S t t o 3 O v 3 g u F j r 2 w H g s l l m B x _ l _ D l t v 7 Z 7 l k j B 8 1 g 9 G o _ n - K 3 2 l g D i 5 n i P j 9 0 l l F h j 2 r e - r 3 - W v h j h z C i g 4 v G 2 g 7 l t B 2 2 1 4 N 7 j - 2 I 1 h 3 s F y j k 4 l B - 7 u 9 u B u 0 t z n B h p 5 - j B 9 o t 4 v B n 5 6 9 C 2 s s n D r n l x P z 2 l T 1 x - t B _ 3 s n C w z t p q B _ - x _ Z 4 5 h i 3 B l z o m l G l _ 3 9 G 9 7 p h D 4 9 o m I u y w t B k 8 p 9 F k 7 j X j i z 1 D 3 - r 8 B t q o w u B _ r 3 h Q 9 _ l x G 3 k z z i B 5 m - l I 3 i l r m B u s x g B 0 0 u h B z l 8 _ N h z z n - B w g 8 p O m i o v 8 C 0 k h 9 0 D m q y t H - 0 - _ K _ q 8 q J l t y w e k 8 1 l b t s 0 0 i B x 1 h j Z z 0 6 5 W 2 3 3 y w B z p s z R q 0 x u G w 8 p z B k m 8 n C x u - s 2 C k q j 5 R l 0 0 Z i l o Z 6 4 4 g D q 3 k z D _ o x t C p 4 2 n q B 7 q x 4 I w 9 h 4 C u 5 g k B l 5 r - 0 E 3 z w 3 I 6 j 2 g f i q u k G 0 2 o r E 7 z o _ b t s 2 9 G s v h p j B m 7 j 1 I j j m m G t h r k 1 B 4 4 l z z B p 8 o 1 q C p 1 0 k v F s 0 z i B 4 j o i R 5 y w - N 9 - h 3 O t z - o Y 4 n 2 9 D i j r 8 o C 4 r z n 4 C 8 9 p z B 3 z 2 t I x g o 2 D s 7 s 8 h B 3 m p s 3 C q 5 r r 1 C t v 2 q B h 5 p s C 5 p n i J - 1 w m B x v _ m F m s 4 z D q l y j H 9 p h t q B i - y m n F t 6 t 4 r B z 2 w z V - q 8 m c i 1 u 5 B g l j 6 E 2 y r y G 9 i s u J m o z i I l 6 9 m 8 C 6 v i 1 g C o n 6 q I y 1 g q o H 5 i q s a 7 u 8 8 l C - 3 o t - D g h 3 n v D r r 7 z P 9 1 y e n 6 k U t 1 6 i B 3 p u k n B g 1 8 7 J 6 w k i J 5 w n 3 G k u 4 r I 6 y l i i B z g - g z E 4 j 2 - H y 2 v u S 0 s 5 s B j z 9 p J l x p _ S s z k 3 O s y n m r B 5 4 g 0 E x s 5 g k B g s u j R q 2 p 3 O - 8 n s M _ - p y G s j y v Y g o i 1 E 6 1 o h p D s 4 _ t J j n 6 0 g C 5 0 v w i B 4 k t p Q v 5 t v V i 8 q 4 U z 5 l k 6 G x 7 s 5 J q 5 t 7 U l h l 5 6 F 6 k _ m M 3 0 _ v L t 4 t 0 e r t 2 t L x 4 g v u B t v o r V q r 7 g h C - 6 6 g F q 5 - q _ D 6 8 1 z 8 D 7 w 9 3 H 3 k u p J i s 6 6 W n i m l G g i 2 7 r C 4 y j g I z q 6 g r C 0 x u i n B r 9 - l P i s r _ L h v y k _ B 9 h - 4 x C - 9 8 l C 8 i 6 y E s 0 l z z D i 6 6 x n C 6 j g v I r 7 9 T i 1 5 N 3 7 y o F s o k N h o t m C 5 2 k 4 U o - 8 6 J m 3 6 d 8 j j 3 E q h z r J j n - t B g q h b 8 o z r C s 5 _ - N o i m w G 9 u 0 s J g y s 6 C 1 n l z C j k w 6 J g v 5 r h D g r 5 r B 0 t x 7 E u 4 q q J 1 o p 2 1 D 0 _ 7 s J 4 v 4 k U u q h p D x i l u B t 5 q 5 D s o h R 7 m y 1 B 4 8 m w C 6 k n o D x 4 9 u o C u k v m N u z - O - y - O 6 i g i K w 6 o y 7 P 8 j n M y r s M 3 r 3 y w F 8 9 q 1 M 3 5 2 i k D k s x q s B q 7 t r x B n 4 1 4 c 2 t o 1 x E 5 h 0 q I m 6 7 w B o 5 6 8 W r x t _ P l q y i K 2 g - w F r 9 k U z - 1 q E r z 0 u d n p n w m C y q l S 7 9 u Q 9 5 7 n E n 5 i z j B x 0 2 m P _ u 7 s i B _ l 0 h 4 G j n r v t S o p - x H 3 r z n C - s u _ B 7 - x b o 3 2 o C s - z W z q q T j h w w N k 6 9 V m k g W t p s m t B x i _ - 1 E 2 g t y i H g _ w 9 f u z 0 4 y K z p 5 p R 8 5 3 2 E 7 i o h B w x v w J u t t w C w 2 x 6 B v m p 0 F x t 9 3 C z 6 x y T 7 q o 9 M 7 7 3 u T - 1 x g B v n w 9 B g r w 8 B i 7 9 k B 1 5 3 k B r - n q N k n y x P z j q i j B p 6 n y B _ 3 k 8 D j q p l C 5 h 8 y D y q 0 5 H j m l y K s 1 l r e j 0 q h n D 6 g w p d 1 l k n B u 9 7 I x _ 9 N s _ h u 1 B v 7 3 0 p n W h 3 x l l 3 p B q h u m 1 C 4 h 0 6 E _ 6 p 9 L t k i s D j w 9 p M 1 5 0 Z l 3 w 7 D u p 2 3 G z 4 5 g C 2 w w _ D 1 7 u 9 V 5 n s 9 G 5 2 r u I m 3 9 j C o 4 l 5 G m _ k 0 V s _ _ n D 0 i l l D g y r 3 H 6 t i u G p - 4 3 B v h 7 k 9 4 6 E o n z _ p j f 2 j x n - 4 J k 9 g 6 9 o 5 E n i 8 6 _ 4 D p i i 3 j y 0 B 5 q w n R 7 h t q C m w n 3 X k p 0 0 F h g q p F r n r 8 H 2 6 g j 9 F k p n 5 P 0 y 2 i d 6 - w 9 s B s w 9 x l D 0 t i m D l l _ m Z v r p u U h 5 q _ 5 B 3 j w u a 9 n - _ K 5 0 v 3 P w u i 0 M v 5 z 0 i B y 8 6 n X q o v 9 a 1 _ o 2 O r 8 8 q v B y t 6 4 g E u n n 8 n C 9 x r 1 F 0 6 9 y H i n v 0 E l 0 l y S r z r - C j o 4 2 K h i u n X h p 3 4 M 7 n w w 6 P r p k 0 E v l l 0 g B s 2 p x T 2 z k 6 c 3 q p x I t x j _ h E j h h p L i l g o E x x 5 0 a 5 - i 5 O z 4 p l G 2 2 h n W 7 r w - J z q 2 u B 8 - p h R j 8 u n S n x 1 5 Z 8 l v p F j 7 s s H u j n s C 0 m v 0 m B o t i z D 1 4 p 2 E j 4 q - B 4 8 2 5 B s t m w F 6 z 5 7 Y n t x h D 1 0 9 2 C r 1 s b u t 7 1 D z t q 2 G l 5 4 1 R j y n o B q h o 4 C 8 _ g v K y i j 8 C 9 q 6 9 K 3 u r 9 F v m o o B - v 6 9 C u _ k k B z m g 8 D 1 0 i m I o 1 g t D 6 _ k i C k g u x I 0 4 y 3 B 3 t g 8 X w 1 5 h C 8 q _ p K 1 5 5 h Q z 5 4 n B j r 6 f 1 k 0 k H w 3 s x D 3 0 2 - G y j g 0 B q z 9 n B m o 9 q K 1 g 5 2 i B i m j w G u 2 - 4 F 9 _ 5 g K n x g u I j j m q K 2 - h s C 3 q j o B o m j - B i j g v C 7 5 3 _ C o q v l B 0 7 i - D _ y n 0 C - h 5 S h g g 4 B k 4 3 t B 0 1 0 m F p u s q C 8 j m r D q y j e u 8 m f 8 1 s 1 C m - 7 2 B 8 w t d v l 1 1 K 0 n v 2 O 0 s n 1 G t y y j M r x 7 m R _ y k 3 a _ r o 3 E p 3 l _ G v k 7 q C u w 8 r C t l n s C w 7 t Q k k 4 q H 1 3 6 9 D g q o w S - h 1 s C - s i g G x 3 h z B - - u y Q - x 9 i B _ 1 n g B _ i h w B j 6 j X y x 6 1 G - p i m B 7 m _ 8 G - x u r H s 0 9 0 C q g y 6 D q 6 p - C u r k r D 1 _ g - D l j t r H j 8 g W t 4 q 2 D s o x t C 6 y t x E 8 7 u 0 c x u 5 0 J h t l 7 B 2 2 z h C 7 w o N v g 2 3 C 9 8 q s C t 5 t o Q r p p 7 M 9 9 k m C j r x 4 H n v s 3 B 4 p 6 t E w j q i P k g z s F l 8 0 q B j n 8 - C q z r 7 D p p n w H o h 5 X 5 4 r J z u 9 s 4 B m 1 v m F n 9 2 6 3 C 5 l z _ O v z 7 T z h 8 x B m 9 h k J 7 z v w G 4 j w p G y l y S 7 k l e 0 0 q 6 B y 1 x p B j 7 i 2 B t m g 1 D _ u x z B h u r 2 D 5 o 8 O n x 7 s Q s g 8 r G w t 5 i L 0 m g h B v s w t E q 3 t u I t i r z M 6 m o o D l 8 t k H 1 j j _ D 8 n - u C v k h 5 D s 8 2 _ D n o 9 9 E 5 6 h c z r 3 r D 4 x l U s n 5 m D 2 g w 4 D s k m - C v 9 i j B 5 t r 8 D u 1 k - F t 2 l o B s t r 5 G n x v g I 9 j k 5 I 1 n 4 4 C j u j 9 B h _ _ o D o j u g D m 1 1 u H _ p 2 y D q 4 2 g C q 0 1 z C 8 t _ z F r z g n B 0 6 5 3 D m q r u B _ 5 0 h D n v p - D p l 4 w L h z 9 m B 2 j 6 1 B 0 k 5 n E y 7 u j R x k i K w 6 1 n D - k l g F 4 0 p h F p w 2 s B q g l - F k k o 1 L y u 1 2 K t i j i E 8 t 4 o B r n s x B m n 6 s B z h i 3 O w w j z C 9 w z 0 B z 2 0 s E 4 g r 2 F w t k 1 B y t k j B r w - V k q r o C 1 r 7 m D 3 4 g s B 3 l 7 h C p h x s C 6 m 1 w r F 6 7 j r L n u z 6 y E u 5 _ w G n _ 7 l B 5 2 - u B v 8 t j B 9 v k e 6 7 k i E - 6 1 2 o B w 1 - g B s 7 0 1 Y 8 g y y J _ n q y K k i 1 k B i h _ 6 U x 8 2 4 c 2 z 7 4 k B t 4 n z C t 5 m X j i o v B m q 8 1 B x 8 s 0 C y g u 6 B w 0 8 6 E _ 7 x s B 2 5 0 n D w h u 5 C g h i n C 4 6 h 4 B 7 t n u C t t l 6 E 1 r w _ H 8 4 n 6 B y t 9 Z g o p t F y 3 _ 1 B 5 u t l M 7 4 9 v B y j n t O z v x s t E 9 u s 4 C 8 l 3 _ r B q 1 j 6 E h m 7 6 H s 3 l w F 6 4 y x E o m 6 4 K 6 t 6 3 B 7 6 m h h B t i o n F t _ 8 q O i i 4 8 K 3 m x w N o g h 7 B x i h l G q j 7 u G 3 7 w t B n l g i E 1 z _ 5 C - 6 h z B m k - 5 E j q x o D o j h h 0 B p o x 2 F i h r 0 E 4 _ l o q B r 2 g i I r m r 6 r B 7 0 o m Q s z 5 8 E y x 3 j a r y 9 1 G z _ o j D 9 1 y 4 L 3 i t l F 5 k t 8 O k r h w B z o h c h g j _ L 3 j w k I x 6 4 1 H 6 t r z D n t 1 k B _ n 8 6 C 1 3 6 j B 4 5 4 o K v 5 n 0 D l z g 5 B u h w m C h i 3 2 C 6 y 3 j D g k q _ C _ m 0 v D g 5 l 4 F q 7 o y D m 9 1 q H y x g 6 C z u v w U t j k k F - u z 1 D _ r - _ G 3 z k y C o 1 q k F z 3 i v I _ w u k B o s _ v J x 5 y 1 D 7 h k x D l s - g J 7 5 t 1 F 4 9 l t D z 2 t e p 3 m d 4 r t 7 T y 1 j h U v u m p E h 7 k 9 G z 9 m 3 E 1 t m i C x l i o D l 2 g _ W o r 2 q B g v y t E 0 g _ k C 6 x v 7 S m q g 7 G q h 3 s F 9 1 z u o B p t 4 h I h - u r P i h 5 2 C q m q 7 C k n n O 8 p 0 o E k 9 r 3 G m q 0 k E 9 4 m v B 3 w w z C w 5 w i H 0 8 4 k E q k 8 4 F v q 1 i B 8 n 7 x C 6 6 h i C 8 i h 7 F 9 u p 6 B j - 2 x C p x o 7 B 9 6 i y C 1 4 v 8 K v h 8 h H 2 i 6 3 N p w z 6 b 0 6 r q L 0 p w u B 9 s 1 7 C h l w v G r j k x B 5 x v U u h 4 r B s u k 0 C t 0 - o B o l 3 g N - o 8 s K n - y k J - 6 6 h J l j 3 i I s 5 4 p S q _ 8 _ F o t - r D t 0 5 s P - w p 8 H 5 i w w B 9 j s y X 5 g x - C 6 g i g E 5 k _ 0 G v q 2 r R 3 6 3 3 C s - j 9 B h x 4 x E 3 7 2 g C l v 1 h F _ o 6 t E s 8 v 5 E n 3 z U x u t 3 B t x k x D x 0 5 k I 0 p 3 s D n k k i G z 8 t t D l i n i M 9 3 x t C n 8 v 8 F j 7 8 6 D 6 v q - B y m i r M 6 y 3 8 M y 7 g r C p p 1 0 C t 8 4 x E k p h 6 G j _ 4 r F 8 3 2 u B j i 8 t C p z t j J n s h y C r m l m H 6 j o n C 7 y m h Q v - p w C p t 5 u E z 7 8 w C 7 z 7 r B 1 6 - r I u 0 q u I 2 w q v E 4 x 2 p E l y 0 j D j u k 2 F 0 n s 8 G m p 9 2 E q m q 5 K x 8 h f 9 r 9 r E s 7 s _ W i v p g C 8 u u y I 4 3 7 2 L l v 0 x I i 5 q 3 C 8 2 i s C 2 p w n r B 8 8 z 1 6 B x q w s C u 6 t 7 C 7 5 6 W 2 o w 9 I 2 1 s z F t t t 1 F n o 2 t B x p o 5 D m 9 6 8 E w 2 z y D m _ v 5 C t w t v B k _ p - a n t - _ G p j - k E 6 z u 5 C y 2 5 - E z u i v I o w 2 v C 2 o 8 8 k B 2 1 g 4 E j 9 - _ G r j j _ C - z t 5 E q i 4 z B j s y b 7 z 3 7 B 0 2 5 i C g i x 2 E i _ k 5 Z g w 5 k E v v s n I 6 n 9 s F h n u l B y x z 9 F x m r z F z o 6 9 D 0 0 u s E v 7 o p F 5 x i q J z s _ 3 H q z r i F g y i u E i l i t D w 5 n x n B 7 u 9 q H q o h g D 2 h 7 s E m 5 v i V j i 3 9 G 8 g z u L g k x r F 8 p i p C j y 9 y B l u r q M t p 6 2 O l - j j G - 2 q u J _ t i p B 7 - v m D t s l 5 E k 9 4 5 B _ 6 m j G n z o j C 6 - 3 0 J t r i 5 V v 9 j i f q m o 9 a k 4 6 - Q z 8 4 8 G j i 3 3 B 4 - q i K 7 _ u z C t m x 4 H 8 j i h K g p 4 9 H 9 t u t F t w r y C j h u 9 B 5 m 2 q W 1 2 u l D 4 9 x l F 9 6 0 _ F 7 1 4 w L h 6 q 5 P l o w - J _ 2 k m E 6 8 h i C u g 7 m V g v j h E z p s - H j k t 7 P t r 4 o P k u i q Q x s p l n B i 7 u 7 I i 0 7 z c 2 0 8 w B m - n t f 4 5 q s f 8 9 3 x K v 0 1 5 D h 6 r k E i g n 1 R 3 p h 2 C 8 z o i i B i 2 8 9 C 0 _ z _ C r 9 o - M z 9 h X z 8 w 6 S q 0 m n J g x w p X z g s i K 7 3 - k c _ g n i B l 3 x t I 1 9 p _ S j 3 v y M z q 5 x F 2 k 5 - Z j l m 0 F o h 6 o K _ m 3 3 C n h 6 m Q k 1 h r T 3 o u o H 6 k l w B 4 i r - G m 3 o 0 L p l 5 n q B 7 _ g y M m 9 4 2 M l - h r F 0 q 5 r D 3 x r k I v y g 0 x C 5 x x k I x t v 0 e j - 3 l F z 5 9 x F g - v 5 L t l w v P q 1 y k d q 0 p 9 H 0 i 6 _ M 9 j y _ O x k 5 r b u g 2 r N 6 4 5 h y B 1 l o y E g _ _ w F y 8 g 7 M p m 6 v N p t y t B 0 9 0 - I t 3 k m H m 5 z v Y o t 7 g P v 7 r t X w 5 w 0 J p 2 x _ C 5 y 3 p M k o t 1 H 9 u w 9 C 8 n j 6 O z w n i D k s y 7 C z 8 s j D n 4 n q J y 1 y m B 9 j 3 7 C s - 2 x C n k - 5 R 5 2 x 1 B n p 4 w L z x n s g C i 5 m 2 I n 1 s x b h q 0 6 Y 4 1 6 h 5 C y h v 0 v B t k z y i B r w s i B l w q x C r p o w H z r u S j g 1 2 C x v 0 u G r 6 s m D 4 s 5 r F l l 5 0 D u o - 6 E n m 8 V 2 q m 7 B g - 2 g C 2 6 y p T _ x - 5 F m w 0 u C m z h 3 Q 7 k j - C _ n y s M p u l i D _ _ r 7 C 9 y r t H 1 1 l 7 D h n 8 0 E j 5 m u C t w i x B k 8 1 7 B 1 6 3 j L h r q _ E 5 q z w 7 B x j t w P v 1 2 0 C u p 7 0 H 0 - v 2 E u 7 l 6 U z 6 _ _ E 8 5 3 w D t u 2 2 i B g i s u C 0 w _ j d n p 6 o _ B - _ 5 w g D p q l p J j 7 m o N 1 r q v B q 8 l n t C k - r 5 E k 4 - g c w _ z w F u w t h m L n z 2 m V 8 4 n j D o z 3 j m D 4 u - 9 C 6 r _ m J u k g m C 5 k z n y B 6 7 z 0 L v k - v o B y t 2 4 G j z 6 k X 8 0 s j k B w _ 4 s v B k 2 u k J j u k 2 J o u 0 9 3 B q o v l 9 B 4 2 o 2 i B o t 1 i d m i y q U 7 8 h 1 W 0 1 7 q D q l q 5 E 9 g 1 m L o x 9 1 M v r y 4 H l 7 o p Y 7 k 2 q D s t 3 - n B 1 v w q o B h 8 z k P 3 4 j _ Y 4 2 3 l C 4 q q 2 D 5 p 3 p F o 2 8 j B q 1 0 p 5 B 7 t w 5 E 9 _ 8 8 F 5 8 w q q H h 1 7 z I k r 3 t D 1 1 k l J 8 l x q C z h 4 9 K q 0 s o F 7 j 6 j J y y w 7 X 4 i j - H s 7 s - C o 0 7 1 E w r k y F y j 3 6 B - i 5 j F j 1 5 m K q 0 p k B w r r 2 E p s h w O q y 4 j D i 6 t z M 5 j n 9 Y h _ 0 1 K q 7 t i B r r v l S p r 3 7 z B 5 0 0 x Y _ g o j I r v 7 z C 9 u v s v B q i - 5 k B _ _ t h V h j 1 n h B l i v 1 G p k 7 g 9 B v z 0 q J x j g 9 M w s s 0 D r w 4 t G v o p o N u w t m G v 9 9 4 B g v h h O s y l 6 b g 0 s 7 R w j 9 h O - n s 4 d 6 u j y H y k _ - G q q r w J n r z v D x n 7 7 P k l 2 1 P t x y 1 I r z 2 n S _ x p 0 U q z 4 t H p 7 h w J 0 k 0 0 M g 5 r 2 H z w h - d k _ o q R 5 r m 4 W h t u _ o D u m 6 9 L 6 q i m N m z q 7 L h i 1 g C m 7 9 7 N i n z l d 2 t 7 1 J p 9 u g t B 3 r w 1 l B m n 3 x z B t o k 9 S 0 - _ y t B 9 r u q - B y v t 1 g D 6 h - h J o 4 s l K - - w x Z o 5 k s r B 2 h g _ c 2 8 r y M _ 3 y m H m k r q H x q h 4 r C k h x 6 K m p l - h B 1 q 7 _ I y k w u K x 8 i w L x y - 4 K t p r p N m u x z G l q j 1 H q u m 2 B j 6 8 2 D 4 _ 0 v G m k 5 _ H 6 x 0 1 Q v r 4 r J h 5 p 0 t B l u x s L q z 3 y T v n r 4 E u l - m C q i u h q B _ m t o B t p o - L p u y z L p 8 i 2 E 5 q z q I z p l l C h 0 1 h H o h o 9 E 2 5 7 h C h w - _ G p i y v L t p m p E g 7 s - B t 2 m 2 E m x p w B o 2 _ z v B t q 7 2 G 0 o 7 5 F s 5 x m E y i 4 i P q n l 5 C 4 k p o F n h x 8 H k w 0 x C h z o - E 8 - k 1 G p q i r B j y w 7 C s h t z D g u 5 S _ 5 3 u G r p w g J r g s l Q 8 8 1 U g v v 9 D 9 m 3 P s h k 4 F 0 1 t 1 N s r 8 h K 7 n g 1 D o m s v B o i k r F 9 v 4 4 F 9 o 7 l H _ z j r M h 0 2 g E h y 4 f _ 8 y 4 H y y 4 0 P g q 8 l E j t 1 _ F j 1 - g F 7 4 0 n G o w g l n B i _ g v E o q j u C t z 6 9 C u z n 9 E h m - s I h 8 0 4 C u t q z C h s x x E 3 v 4 7 D p 0 z x H m n 7 7 B 3 w s 6 B m _ q m E j 0 m x F y p v 0 D l h 9 j U s 5 l p F v _ t m E 7 8 m p B 2 z w m D 9 l 2 4 F 2 t _ q N 5 j v v D u m 4 m D t q 5 t B v v s u H z o t x U g l p 1 a k n i g V 7 p 4 - M o l 1 z K x 9 8 j G q 3 s 1 D n 6 3 2 B 8 7 1 g D k z v v I 3 2 l i C s j 8 s D _ o h l E m p t v D 8 5 q - d k s 5 S s i i t C 4 i w 6 Q k j 4 8 H o 9 m j G h 0 3 2 B h 3 l Y 5 p 3 g T 8 i l u B g l x l C 3 v 8 z B _ j j y L v t w g P 7 s 8 9 Y z z g z E 6 1 u l F _ 4 o 8 B 2 r q q F 0 i q e l w h v C n z 9 0 C 1 0 x u B i 0 w 6 B z _ 9 q H x 2 w 6 M o h 8 h O z s - W - 6 3 l C p q v g B 8 r x u F 7 q l u h B p q g 8 B 1 - 5 z C r 5 r h F o z 0 g I l 7 x r G j p z l J m x h m D 0 _ p u G i v r i B - j i j B n k l 3 B r m g R m s 2 g D o t j h E n 0 l 2 B 7 h 8 v D v g 6 t B w l x 7 B m u x 4 Q g - y x E x 3 5 _ E p l h q C 0 s w 5 C m u z l F r 7 7 k E r z s 2 B v o 0 t E w r 2 K l 2 l q F - s g l B p v 8 q D o i 2 u D 8 6 y w F r u 1 h B g v - p C 6 q 9 x E x - j w L n w y h B 0 t w t C z 5 p 6 D y r s v B w j 1 v H t _ w 3 H 2 q r 1 D 5 o 9 s B o _ 4 1 D n i - r E m q w k M s y i 5 D s _ g 8 B z _ s n E u o u u C 3 x h k E x 3 z 8 B k w x o D i n u k E q p 6 0 C o g w y D 0 r p t F v j _ g M w u q 4 K o 7 n u B g 6 s 6 B p 0 t o B l s n z B 7 t r y J 9 3 g W m o 6 l F 5 4 j d n v z u B g x s 3 D o z k f x l x y B o o z 2 C 9 _ 6 1 D 1 s v h F h t 8 1 D _ 4 2 m E m w 0 7 G p g 5 w E 6 0 r v C w p w u L h 9 h _ H w h r - D 3 9 o i C 5 2 2 s M u 3 z U w i u _ B 4 - q p B i j k p L 0 1 m s F n t 9 w C h 5 6 u B o 6 i q K 2 g 6 u C 7 j x s B 2 q m 2 B u u l i H m s p 1 D r x 9 s F 5 i q t C w y j i F l 8 l t D m v _ O 3 0 _ j H r 3 o 3 C 5 z v 0 D m 8 y o G w o t v C q o r l B - 8 _ 7 F 8 v r - P g 1 t g B _ k q 3 D 0 j s 9 E 9 n q w N m 0 5 h D w - 3 8 C r i l 5 D q l - 1 B q v y W n y 7 j G j x n 8 G 5 6 _ q D _ v v i C h - x J v w k g B v 0 4 g C _ 9 5 Q 8 0 _ s J u v 3 i F 1 y i y C 4 m 5 m C l j n - I k _ 0 r D t s r V s l 8 w G v p 9 n C - k - - D v i s 3 P i v n x i C 6 8 - x B u t 3 7 H 0 9 8 h M 7 k 8 x D 6 n 6 i C 8 8 8 p D x k y 7 I y i 5 g h F 1 j 1 3 J z g n 9 B _ k 5 q B r 5 i 4 O y n _ r 9 R h o 1 l 9 D 8 - q h z O 8 - - 8 2 R 2 g v m B w 1 1 _ 1 D s 4 _ w l O 7 x m _ v L 4 x n y 0 L n i 6 3 i L v 6 m 2 3 F r m v 0 j E j m p 3 r I 0 x i l 2 M w y x 9 8 Y r o 6 - 5 L 6 n 8 o o N 6 2 0 t j I i 5 r w B - j w z O q q i 5 j I u 0 0 y j a 5 - w y h W p r q n - U 5 h i 6 x P q n 7 _ l d 1 2 3 - U _ 7 p y U _ 4 2 r F y u 9 9 D m 7 v x G 5 0 h 1 l B 2 7 j 1 j D 6 m m s B q 4 y 8 W m - m 3 m I - i - 0 B 7 i q u k B 5 h j k 5 r B _ y 3 7 L u 9 j n B 2 o u r 9 Z w 4 s 8 5 s B r y l x i 2 B 7 t u s N 2 4 9 N - - z x D o l 7 j u D q 1 0 _ C x 7 s 0 E p x z q C n 5 i _ 5 J i q 0 v D m 9 h w D y 2 r t B 6 g l v B h z 1 m D s 4 n 8 i B 7 j q v r M p g n 9 s K m s y g Y z q 3 x j B s 2 9 7 q y D o r t v - G s r 9 4 M 6 3 q t H s m z 1 P 6 u 4 n m C t 7 t k t C 0 2 - k g V 8 i i 5 - - G t 3 y k y E g i j 3 2 B v 7 i 6 g O _ 1 6 _ F s 8 p p - B 6 1 s s n D - s q 2 q D v m 1 1 k e 8 y n 1 g B h y s y _ F x 3 g 8 z C 7 u r 5 5 C u l 4 5 y J 1 l o _ k N 6 6 8 s - D r r t p j 0 B w g t v v R - j 3 9 2 h B 2 s k 5 q H 0 n v y j C 8 w 6 4 h C 1 3 r v x D s 2 w o 7 B 7 8 6 5 j D x j n s n B - n g 3 h C s w j 6 E 6 4 6 m E u 3 z x c r s - 1 P 8 g h r c o 2 1 p L q 8 g z e r g 4 m N r h 3 s O 1 3 - k I 5 _ q 3 M o 8 3 i 6 X p j j 9 v z C 9 4 i 9 t B o 9 4 j 4 C 8 t 9 j w B w - h h w F n v r 7 r D y p 6 s s C n n x i J j u u 8 D 4 h p u R t h 0 6 B 6 2 j 3 B o l _ W 2 t 7 j C p q p x B r n 6 g D 4 3 8 f s 0 h Y r p 7 x E u g 2 5 I m v 0 7 Z k o y g O 7 4 u 2 B w g 4 t w B v 8 5 h D l g m 1 B r _ t 8 C m 6 m i a 5 y n 0 I _ 5 o o H t l t 2 G s 5 q 2 I y z p n D p 6 g x B t k o 9 B _ h 9 7 J y 7 i L 1 k y u C u 0 w 1 4 B i 5 1 l G h m 6 V g v p h z C 8 2 l i E r l n J t z 0 7 D 3 n w l l G _ 8 x j K 6 _ g _ 4 H 3 q n z 5 E x 6 n y i E n - 9 v q E 0 h 3 w m J 4 q 0 1 I m 1 r 6 j D l 2 _ y s D g q 5 y v E 9 0 m _ p B u 8 6 u p B i q u r 1 G t 8 p h T 9 q h 3 w C j v x g l C z j 0 8 l B u x 5 o m F 9 n 8 o s F x 0 j 2 3 E 2 - l 8 s B w s r 1 p K p 6 j 6 V x u p p r D l 5 2 6 D v 3 g g O m g w 1 C p g 1 j B g x m 6 K 0 i 1 h B 8 8 v _ C y k z 1 B 6 t u r E _ 2 _ 2 B 4 x t l f v o 0 k Q 9 x j g O v 5 o t c w 0 y m D s 5 g p B m v 6 r J g 1 j s B h w p u D k j w 6 P o q k _ K q _ y 9 B s 6 4 k E u 9 m v G 4 j w 1 E i g j v B g s k 3 3 B j m 4 e k q g q B m h y m B g h o Z l h w o G o y 7 p J 2 u 9 y C h x r 6 B r - g R 8 g 8 k B n 3 9 2 B _ w i m B v p m p C 6 w q Y h x 1 8 C 7 - l 3 B 6 - k O j 0 2 _ L 2 3 o l B t 3 h j C 7 w p u K k v g M n h 3 d z o s l B 5 n s 6 B 8 w 3 - Z v g m h E 3 x y x D r 3 4 m B k 2 _ q I x 2 y 1 D w 2 l - L t q w m B r y 9 u K - 5 k 2 C v l n 9 D 7 8 k 7 H u 1 x w B t 6 u z B l _ 7 8 J z m j p D - t 5 7 j B z u 4 6 F w w w u x D m _ l 4 C o m _ 3 C o 3 m w v F y t 3 z G - x 3 W g q g s b j n 9 i B t 4 p - C p _ o h W n 6 g 3 B 5 0 6 l D 0 1 8 w G 1 r 5 6 B v v p v B v w 4 _ W 1 t - y C r y 7 V h x q 3 B p 2 n W 6 3 r n B 7 2 p t C o g 9 5 C 6 4 - x E i l g o F x z z j C - 0 r 0 I u v l n N n m 2 o B s 5 u 8 X m _ r l K 9 i l t B - 6 r l P w m n w C 2 3 6 q R 8 l r q L 7 1 r p C 2 k o h B _ s 9 T 6 o q 4 J 6 6 p i C z l 1 k B 0 r x 2 B z y 2 d n - 8 m B g n o e 2 6 4 P x 3 3 V _ _ z W 4 l C w u 4 o F u k m w C 1 n 9 t F _ 8 6 y K q _ 1 p C 0 p p x I 0 h 0 _ J p p 2 7 B - 3 g u G 0 k 1 u D 4 x 6 7 y B m 8 6 7 C 2 8 4 s I m u m g F n l 1 4 C h w l b o 6 k m I n o 7 _ l D 4 s q s B 3 5 r _ B p x y S m - q 2 B 9 m r g C 6 9 _ a _ p g 3 C y i 7 t G 8 r w n E m x 6 2 R g y q Q w o 9 u D n 2 0 3 D h x 8 o B m 4 w 0 a t o h V p i m i E h k 0 s B y _ 8 N x - m q B 0 q 8 4 B 2 x h v C 7 r 6 q J 4 v 9 o I i 8 - t D z 5 5 m F o w l w B 9 8 k Y i k 5 p D p 9 k r B y q - z D x k 6 4 G g 6 7 p B y 1 s z F 2 u 9 k F o h k 4 J p 9 3 l D 9 g 5 y D 2 2 r p B 3 w 5 V 8 g - 6 K 2 3 t T 4 u p X h m r q H l k 6 1 B 2 2 w 6 I 8 - x d y p 5 j E z i 0 J r 8 7 i D y k 0 l I 9 m y _ E w j w 0 C 5 v m R z 0 9 z B s m i p B x q 4 1 B 9 r 0 t D r x y 7 I q j t s F 0 q y g F 0 9 _ 2 F 5 r w l D v 9 h z K k q 0 w B s n j i E 6 n y i B 2 5 5 9 E 5 2 p 7 B j x 4 1 J 7 l 5 7 B n v y p y o C z - x 0 g k C m 9 y 7 3 N g h 5 8 q B n 4 7 - 2 C r m k i 8 C 2 k - 5 n B 6 w g r 2 C 2 4 9 2 u E i 5 2 3 X m 8 u 2 W l w i q p j E g 4 h y n B - 6 _ 3 9 B v o s - Q g r u _ D x m 0 f l m 6 l O - _ 8 d l n 7 f y s r t N 7 4 v h F 5 u w 4 c x _ 1 z U - 3 h v 5 I g p _ k H r i 4 p y D l i - 1 u B 4 4 _ u p J l x 0 k P 8 5 o 0 j B 5 4 3 k t C p z k m m E p u t i F 6 0 z g G h r 8 m w B - 0 s - I t 8 l y x B 8 v r _ N o 6 m n d y k v j R t t r p u F p 9 9 1 n H s n u l s B q k y 9 3 B _ h q 8 d x q 9 9 F t 4 n j w B q _ 7 8 C x 6 - P u 3 9 i 3 E 8 w _ - u K u y 7 k h V m z y j 3 H 6 r 9 9 C x r 4 k B r j 5 x 9 v B p w z h K n u n g O i w m v J 1 q o v 0 B x w k 4 x u C 3 t 1 i _ P 3 0 5 j k N 7 0 l 5 2 G j 3 y q I 5 m k s u D 1 3 k 6 r E _ 0 1 - 5 F o 5 j i l Q 7 x s z z R i 9 h - p J j k 6 6 9 c m 5 g 3 1 N x w p l n O l i j j j D w y l t S x z k p z C t 1 1 5 b j _ x 0 P 0 s w o 3 B 9 x l n k B - q - k v B k r x 5 O 6 y x y E w 3 m u S 5 v 3 h R w g r g q B n p r q n D k 7 k 7 s B z i 2 l K k p o y C s w 2 y P g h - 4 T 2 0 m 3 c t m h t T _ i i w G z n 8 z _ B r s w n r E 0 s 6 5 c h i u y C y z n g w B i z h 0 S _ 2 g k y I z _ l s h J o j 8 g 5 H s - 6 t e k 4 s m 4 D x x 8 h 5 B 4 n 7 h C w v 6 n T j m h v C z q k k H q 3 k o z F s l v l F q 2 - 5 B 4 3 l j 3 D 7 1 8 u r F r x x w X i 7 - 1 C 8 v 6 o D 9 g 8 y F 8 g k g V - _ w w X 4 t h r C z x k 1 K i 0 0 o C 6 k 1 1 3 B m 0 k k c 0 y l 5 H 7 y t k I w 3 z h W s g 3 8 O x m 3 j E y 9 q o D j o w p E u 0 2 3 V o 2 t c x 1 7 x D _ g 7 u F 7 8 m f r u n z C q q 5 0 B 1 g z p B x k q t g C w 5 i p C y m u 5 D o i i T 0 2 t r B 8 8 g U w - x 0 h C t 0 v h C y v j 8 C l o 9 l B v t 7 6 H 9 z 7 - l C 7 q 0 m Z 4 5 _ x N 4 3 _ l F g o s j C 0 y l 8 B 5 2 n 5 D 5 9 r 1 F z u s s l B 0 - 5 q D t w v _ L y z k g E _ t 7 j C 4 i x 7 C 9 4 j 4 E 0 8 s P w x m W p v t l C - 3 q u B o 7 x e p 3 n l F 4 8 0 b i 9 w v C w 3 y R w 5 4 L l s g 3 B _ r l h G 6 3 s 5 F x i g 1 C w 8 q m F h _ x 0 B r - 4 b 3 3 y t D q 3 9 1 z G m p i 3 L 2 9 0 7 G 8 y 1 k D 8 h l h G 3 - 1 z M k m y 8 v B s v n n D 4 v _ p K g s 2 9 F r 3 9 i F i v 0 6 g B i r r 3 C y m m v D u 5 v v H m i y 9 I 0 3 p m L w 5 z n C 5 3 7 4 i B j 9 7 6 C 5 6 i r I 2 k 7 O s y r g C 0 k p 6 B j h 0 r B g g v k B k r q i H 7 q s 3 L 1 l 4 4 D p i n i B w v w a g u w v B _ 9 w 1 M 7 8 q v J j j 3 q N k - 3 T w 4 o g I g s 6 i 5 B 1 j t j G 9 _ 5 M o - 5 W _ y i 3 L 0 l r 6 B 8 3 - 4 B m v u 0 B t 7 w k F 2 t j k B j v q h I 8 y 8 s I 5 x q w E 7 g r u D p q q i B r o l 5 E x _ l m E 1 v 1 V u k p 4 E v 4 0 r I 3 y 0 9 C v l q e 9 o x _ P 7 5 l t B i 7 t 3 C 5 r m t C 4 6 3 v C 2 y h x E 3 2 5 x I 6 3 3 w B r w v X 4 9 r o I n 5 0 8 U - 7 v v B q - 5 4 R h 4 1 j L k 4 j - C 1 u j t C j g r d p h 5 2 P v k u q B 4 4 - i B 9 0 m d q y n k D s n 8 i C z w o o B s q n m F g 1 i k D _ g 5 k E q - p 1 D x 0 m l H v 6 z v C l m 9 n C q x - x J o k h j E p i s - E 8 x 2 0 I 2 h n k D p k q s B o q o m G 3 9 z 8 M l x 0 j J k 2 j m K q l p 4 B t v 6 s G k x 8 j G z j 4 s B h j v w C h y t K z x - 3 D 8 5 n f s o 8 W q x s m B m 1 k l I n g x R g 8 o Z h m h y F p z 2 7 V 5 1 4 _ C w w - m C 2 m o q C q 6 w 7 E i _ n 8 B - 0 v P 9 9 h n I l 2 w 7 G t p t 2 B w m x s D z j w 8 D g i u t I k _ 7 - D 4 4 z 0 I x 8 o s E u u i h D v x o - G s q u t L 4 x o 3 B 9 9 x 0 B 9 6 y o C j j s c s q k - H p g v r C _ w 1 n O s k o w D 9 4 5 w Q 9 w r n E - h l 6 C u y l v Q o z h g C l r o - L k - p 7 T 8 s r m F 3 v q m C l n 9 1 S p v 1 - U g n 7 y L g o j 1 L z w n _ B 6 1 9 3 E 3 i 9 r E z 8 i 9 B 5 k i Y 0 w g k C l u r q D u l 8 p K o 4 k K y o m W 4 m i 3 E t l g h J 2 9 p w R 2 n 2 L p _ o y D r 2 0 q F p g n j H y 0 _ p C 3 j j 6 D 3 8 s m O y 5 8 m N j u t K l 1 o 1 C o r _ g D 0 q 0 W g h s i I r 3 m 7 F q 8 y 5 C w 2 y h D 4 u 5 2 B x q r t F w m 2 4 C u 4 w i E 2 5 k 0 D 9 h u x B 7 w 0 h B _ n i g B j 9 1 1 D j t 4 i C _ r y 2 F o r 4 0 E z t 3 q F 1 x h 9 B 9 g s x B 3 6 h h B p u 3 P j o - t B w u m 6 B 9 z u v B 6 l m p B _ i p w D 4 t 7 3 L j 0 g k B z z y p B z 8 7 T x l 9 1 B q 7 l u D _ - 1 y D u 0 6 m C v r y 3 B 2 2 2 v D p n 5 U 0 u j u C x 6 2 e s 6 x 3 D i w - k B w z _ p B n u 6 s D w g s 1 B w 5 0 y F s u 1 9 O z n 1 j C 0 4 z s B q 9 m u j B 3 x o n B r v p o B 6 4 2 w D y q n U h t 0 X 9 r _ T 5 r _ a 3 v n l B 3 v 9 s C s t v 7 C s t _ 9 B 9 r s m C p k r 3 B y l u k C _ _ 4 V 6 n v T v u 4 v B z q n 0 D 4 w y _ B s g q c l 1 v o B g l 4 p B w z 2 n C x o w L y h - y B 8 k 3 J m v r _ C v 2 _ u B 7 r 3 O w 6 t W j x - 8 C w 8 - V j h v - D v 5 l Y i _ s - I h z 3 T g - r 6 H v v 2 2 C _ t 6 l B v 9 _ K j 2 C 2 s o 2 B s 4 i y B _ 8 v W 6 _ 2 W k o 9 j D - s j Q y m t 5 B o v 3 P - s q P j g 0 h I w r m n G k _ z M r j k h C 3 k 0 5 E t 5 y w C w u u 2 D q l h q B j h x L v h p f - n m f Z y 8 i o D q p - n F - u 0 9 B 7 j j L l 7 q g B z l _ I l u r t C 9 u 8 8 D 7 - j y C v p 2 j B s 7 r r B m g 6 W 5 q z S h o o - L p w 0 a 8 h k e w t r 4 B 6 t y n E q r g - G l 1 x 8 B 5 g o I h - o W 5 4 6 g B z 9 s r D 9 3 r 6 B 6 v n D 6 6 y C i s p N j _ q S 0 m 1 8 B j p g f j w 2 T x 7 9 o B u x k c 8 p q M 2 w 3 M n j 7 U 7 0 9 Z s 4 5 K 6 m l 9 B r q k p R o x m a r s _ - H k 3 q 2 B _ 8 2 b 8 s 5 l B 3 n p Y q 4 j x B v h - 4 C y 6 q r B i w v W 3 s i u C v 1 6 6 B 8 k 6 2 B t 5 x e q l z g B h n 4 y C g r x 5 B 5 h g z I n l 1 a p t n _ W p g z S o y j n B 1 x u I r m y J p g k M 8 q q 9 F y s r r B 3 j 6 9 B o p o 2 C k 7 k l C u l 6 f 3 i 9 4 B 9 x _ i C 5 l 7 o C 9 k g j C r 5 q m B m s 1 z C w m 5 9 C r w 0 Y j q t d m m 3 l C g u u m B l 4 m x K p g h p D o t j h D 8 0 i p C o u y N x 6 3 2 D h p j q D - 9 n 6 C h x 1 - B l _ r 8 B h v j i D _ 8 9 v F j h j e k 4 o K i 3 g S 7 o 9 R p t _ R 2 7 8 i C z p r - B 5 _ y - G v z _ z D i u m 9 C 1 3 o t B t r s 7 B m 0 l a h 6 - m R 4 0 j x B w i h Y g 4 2 8 E i j 9 R n y 2 c g g 6 1 D g u k _ B g 4 v n B v l 6 t B s n x S y l w T u 1 g X 7 g 0 6 C v 6 1 R i g _ z B - 0 j 0 B 4 h 1 T s y 8 3 B k j 4 z C y w 8 1 B 7 q x 6 C y u g i E m h 4 p B 2 u v 0 D 5 r - n C q n 9 - C i i j j B 4 6 2 0 B 9 l w 5 B p y m p I 3 s r 8 C 7 j y L o p G y v p T y p o X 4 n l d z n 7 e 7 x 8 p B 0 9 _ - B s m v q G z u j f o z g r B r w x r D 6 8 3 R q g t - D 1 s j j B 2 h q U m k n Q t - y Y k w m v C o 3 h r B p l 5 u C 5 7 v e 6 _ k c - 3 j m B u s g p B i 3 w 6 C 4 g w V v z 2 g B g 8 5 m B h s n 4 B j 9 o 8 C 0 z 5 i B n 3 t h C l - 5 w F v p p g G k i h y B 8 z p d k m n j C 0 h g u E 2 m y f 2 2 x W 1 l x v B m m 4 m B z o q h C 9 8 5 i C t z u _ C s m x w B p k - t B 4 g 8 _ H r o i Z l 4 k i B y 0 3 h B 9 2 0 5 B l m 1 3 E j p w i C g 9 0 g a - s 9 5 K v k n Y 0 g p x G 8 4 l Q 0 8 u n H u u i x J v 4 6 h F 5 z n z C n 1 v 4 F i p v b v x 9 4 E 9 5 s 3 D 5 w q l F 8 m 0 - q B 4 x 1 i q D u 5 h r h B 5 i 2 9 N k n 8 z y F 9 0 h - n H s g y 7 L 0 x j t i F i v _ o W 5 3 y 7 l C h 5 i m h E k t n 3 r H r t l 3 q D k 8 0 u B 7 r j 3 R m m _ H v 7 _ l B y 8 j 8 W 0 x 1 6 D 0 j u 0 - C l 8 o m 2 D p z m 7 7 D 7 z x w g C n p p g _ D g z _ 3 1 C _ j 4 z D l s 2 o Z l 7 w 7 D m k p 3 I 6 5 z q U m t 6 3 m B 2 2 t 6 n L i 4 n w 4 I j 9 i i m i B 5 m k p o Q x t k t E z g y o H i _ v z U 3 - q 2 z B s _ 6 o M 7 9 5 - B x n i t S i q 4 v B g w l s H o 8 w I z 3 n q B h 7 z 5 o C h 0 8 k Q 9 g 1 r G z 4 4 x m C 6 5 m V w - v m y E 2 m 2 2 O w n 0 3 i D q u 6 l k C u h w 1 G y z _ 0 o E - m 9 7 _ B u i h y G z u q v y C 4 s j p v B p 7 9 0 G k s 8 - D k 2 0 q U - v r s q B x - 9 1 7 G - o 5 4 1 X z 5 4 x r J p g z t S q i _ p L j j 5 w C v u k t C 5 p 9 m Z m v 0 4 Q j 0 1 _ L o y y 2 3 C 5 w m 8 F 7 - y 2 J z r 6 j 9 F 4 m n - E m 7 2 7 J - 0 2 3 O i y v - C z i j m B 5 2 r 2 D m 8 1 0 M 5 u u _ B x 1 n g C o m 4 y C t 0 1 y D s - z i I y 2 g 7 M m g 4 h D z 5 7 6 O 4 q m o C - o p 6 C s i r h E z 7 t g p q B 2 o 3 k m L n v q 5 2 K z h i t h R z s h p l J l p v u n K i 4 0 r u H l 3 q y 3 M j 7 p j E i 5 k - _ s B 7 4 - 3 g J 1 - i w v D k 2 1 k 3 r F o t q s q I 8 s _ o g C q z x m 7 B r t z z 8 5 K j y p 5 3 h I v x 0 h u I 8 1 _ o m J 0 y x 1 0 Q q j 0 j p H 3 j o o 6 l B - m i j n u I & l t ; / r i n g & g t ; & l t ; / r p o l y g o n s & g t ; & l t ; r p o l y g o n s & g t ; & l t ; i d & g t ; - 7 8 8 9 5 0 1 0 1 1 & l t ; / i d & g t ; & l t ; r i n g & g t ; t p h m s 3 3 r _ R u 7 6 7 r D 7 w k 6 B v z 2 j k B x h h o S u x - s H 8 2 6 0 t C i j z r F g 2 z v e w p j 6 s L - 9 y s P z t j z _ B 0 n x 1 L z 2 1 8 c r n 9 9 P 3 x k m I s 1 s t M 6 y 5 _ S 0 t z _ i C z i o 3 r B j j _ _ D - n k 1 a g _ i i Z 2 w r m c & l t ; / r i n g & g t ; & l t ; / r p o l y g o n s & g t ; & l t ; r p o l y g o n s & g t ; & l t ; i d & g t ; - 7 8 8 9 5 0 1 0 1 0 & l t ; / i d & g t ; & l t ; r i n g & g t ; l h k y - n m x 5 R s i n x V y 6 t s D w t q v E _ 4 7 9 T u 2 4 o w J 5 0 j 4 J 0 k q k F r j _ 8 C u 9 3 9 S v y m m D g v 7 7 4 B w w m 7 D q - m _ L 5 s 2 9 G r q 8 s K 1 t 2 e s g m P q 4 o 0 E j i l 6 K w 0 z - J q 1 n 1 H 0 l 4 r B j m v 0 D q x t v C r r h L z 2 _ h E 8 y 3 3 e 3 q x 9 i B g y l W - q g p j B 4 q 4 9 O y o - j t B k i 0 z Q 4 k q l R x 4 q p J i g 9 5 D p z 0 g C 8 s 3 e 8 j 3 j F z 9 w 1 q C y r m k O s 5 1 5 C h 1 h 5 B q n 4 p G 3 - y g B z x 2 s C h g 2 8 2 B t 6 2 k R w 3 0 4 D z 1 p a k y q l B _ h j w 1 C w - 1 W s 3 i x H u i - 8 Z w z t i E s y v q W - 1 2 k u C - w h y G 0 g o s F l y 3 1 C j q p p V w 7 2 s I w 0 3 4 C v r 6 v J 9 k m i L 2 t q t B s w k 5 g B i o n 2 D 6 o 9 t Q 5 h 0 r H r v r u D 8 r m p U 3 h 9 l F 4 s 6 o 2 C h g q j J u x l w D x 3 j 7 O 4 r - h J 0 6 g t v E r z 3 h M m o 4 g N k l 3 _ G 7 8 0 4 U 7 w h 1 X z u w s X 9 1 z v H 3 3 h u l C - 4 0 _ p B g 5 7 - Q x 8 m w 8 C x u 5 0 Q _ 0 z 3 2 B n g 7 i 7 B k l i q H _ s 4 m F & l t ; / r i n g & g t ; & l t ; / r p o l y g o n s & g t ; & l t ; / r e n t r y v a l u e & g t ; & l t ; / r e n t r y & g t ; & l t ; r e n t r y & g t ; & l t ; r e n t r y k e y & g t ; & l t ; l a t & g t ; - 1 9 . 0 0 0 1 8 4 0 1 4 9 7 7 0 4 4 & l t ; / l a t & g t ; & l t ; l o n & g t ; 2 9 . 8 6 8 7 4 8 2 5 9 9 4 3 8 5 & l t ; / l o n & g t ; & l t ; l o d & g t ; 1 & l t ; / l o d & g t ; & l t ; t y p e & g t ; C o u n t r y R e g i o n & l t ; / t y p e & g t ; & l t ; l a n g & g t ; e n - U S & l t ; / l a n g & g t ; & l t ; u r & g t ; U S & l t ; / u r & g t ; & l t ; / r e n t r y k e y & g t ; & l t ; r e n t r y v a l u e & g t ; & l t ; r p o l y g o n s & g t ; & l t ; i d & g t ; - 7 8 8 9 5 0 0 5 6 7 & l t ; / i d & g t ; & l t ; r i n g & g t ; h k n h j s n w 0 B k y 6 1 q G 0 w u m 4 I 6 q s y q 7 c q 1 s h l p K 7 2 0 - C 9 l 7 0 G n y r p J _ l 1 0 O q u m g Q p p i t v L 9 8 - 4 F x - 1 w E 8 2 3 j F - n 7 i n B 3 o 4 0 E t g - l E o 9 v i H q j - 4 W 9 o 1 P w p k i B q 2 s V r k j Z m t 7 L w w w 3 I k _ u - H 2 2 7 t b - n u 1 D g q 3 m G - q y f 5 _ v t x U n 6 7 m j K k j 3 m 8 V y x j n g C - g u g p B 6 u j r B t r 9 3 Q _ x 8 _ p B 3 o 0 _ a - h y 7 _ D _ 4 8 h h G g 8 x u v d _ 3 6 l s G j s _ 1 L u r 4 h i L 0 w i m M x 8 v s U o r _ m Q u 4 g 3 C g s t u K 3 w m 2 W 2 - j w g B z r z 6 E 2 g 2 s F x v 5 o m B i w n z U r t p s O 5 r t i F n z 9 4 H 0 t 7 i G l w w t z D _ 8 7 4 F 8 o k n F 7 i 3 2 E o g n 1 L n - v k P l z m j j B w k 8 1 p E 2 u m u x J l 9 7 r z B 5 u m z X y 6 h g G q p h 0 y B 8 6 w 7 y B - 5 _ h o B y k 2 3 C i y o 5 q B l x w p p B p - 3 y H 1 n 4 t a j l i q d 5 j 2 w J 4 3 j 0 F 7 4 l 0 R j 9 q 5 I i q i q B o k 5 g K x 3 x r I s y m p I l 1 w n L q 7 g r s C y g 2 z D r 9 5 v E g l p w V n s 9 s f 7 1 p n D j 0 h 7 V 4 2 9 0 L - z k l M w u p u u B w y g l M x _ g k n B q s s 0 7 F j 0 3 8 5 B r 7 z z f - z 9 _ H v - p 6 B v 9 x x F 5 5 w 4 1 D z 8 5 0 1 B 5 z p s U x t w e 6 4 o h E w z 9 u O _ t s y j C o z h h o B p 5 3 y M g 8 y 1 E 1 t 2 - _ B s 9 k 2 y G k z _ - 5 B 8 u g 9 R m j 8 t H 9 0 i w B k s i n o B x w z T g k t 3 L x 9 5 5 J r 8 r 6 w B 2 o 0 y F v 0 y 5 K 6 9 8 9 K q 2 3 6 Y 5 j j i W q g 1 7 j C h z w 5 O 4 l 9 w g C 1 u _ s p E v l k g F 9 n 0 u o I p 7 _ k S t y u v S q g q j g B q 2 8 0 4 B 9 9 2 _ N k o i r P 5 i r q D z i - v L k p 4 g B x 0 - n D k h t 6 g B q p w 1 B 8 h n i C o v 1 r F 8 u w w q C o v 0 i V v m o h O w u l W j h m n o C x x 1 _ C k x t z C 8 - r p C - 0 s 2 E j 2 k 8 N x 1 q n Q s h j 4 D x _ x z I v - z 9 d 2 q l n H 0 r 5 w C j 9 m h G r h h o D 2 7 3 o D l t k q F 4 g 2 g K x 7 3 3 s C 1 x 3 9 B o g z 8 F j x s o C m g 1 h B k k 1 m H 8 g x q E _ 9 4 i D z 8 v 0 B n t i r L 9 q 7 g D s x n i G 3 t m v B 1 6 j z F 5 m - J h 6 3 w B n 7 z o G h 4 y f n s t R 6 0 1 l C p x q 1 M t q q h E 2 y s v G q h z y F 7 6 1 0 B t 0 _ _ S 1 _ t s C k x o i B k u k n E l h n 4 D q - w - B m y - v D - 4 6 j G q t m t P y 3 2 l B 5 x 8 n G 1 l n v C 9 g u v E s r _ 3 M w 9 q _ V x r h 3 B u 4 k 0 B x u 7 x L 3 0 m T w x m m C u l 0 3 a 5 g i 4 S y 9 s s B 2 7 8 s C g 7 u u K 3 v l x B h o s n F p 5 9 t B s 2 l g L - y y p E m l s _ I t j l z B 0 y w 4 B q i 1 9 C j 7 9 S 7 _ k U v 2 2 t C y 0 x r B t z q m D u g r z C n _ x q B 4 1 q 3 E 8 p q 5 E 8 h i i C 9 1 j z F i z o m B i 4 8 y I 8 q x u C q m z 3 C 7 m u _ B 6 - 6 h D 9 4 9 - G q 8 1 t C 4 l u l S 9 n - 2 B 4 x u l J p - o - C g 4 x 0 F r w i h D 4 _ 1 l K 9 8 j h V n z j p D m q 2 x J n o v g D 7 0 _ s c k y k i i B 4 n 4 s F m 0 j m e 1 u l k B q o l 7 C s 8 2 - G m p t 9 G 2 j z n O 5 4 i 5 F x 3 - b v n 8 r f l l z 0 R s t y - B 9 n 6 _ v F x 9 0 g 2 I q y h i 1 R t x l t h E 2 o 0 6 c u v 9 k u K u 0 r q _ G k i 0 g l X 1 - 8 r w D t o - v B x 9 5 9 B j 4 t r z C t t u 0 8 B - z r 1 k D l y u m a q t z v E 1 x 4 g E g t s v i B 3 g l g x C 1 1 l o G q z 6 8 2 E 4 i h i 0 a t u h q k j B t t _ w j N 5 7 z i 9 k B z 7 5 x 9 P 6 g j _ L 1 9 l _ T 9 5 3 x o B s 2 k 5 K 6 9 u j C v w l j F k - 0 q N j 7 o h B 8 y _ t C u 7 l i C x g u J n w 1 l C h r - j F 5 m i s E t t j _ E 8 u v t F k i l a 1 n n 9 H u h x _ B j y r _ L x k 4 2 B 5 0 o 2 C k 2 7 1 C o s 0 2 C w - g _ Y 2 n 5 q D z 5 6 i C p h q w M 9 k 3 z H i i 6 h k B o 0 1 x M p j j q V n k 4 2 J t - y r K m n j s B z y 1 j B 7 i y 7 D p 9 m j G s p t o G x 2 p y K n i u f w j 7 - D m u y u D o 9 8 h J j 9 5 - J 2 h v g V 2 x 4 5 L s r 9 q G h 9 6 O v z 5 _ D 7 2 q 3 F l w k k D 0 t w 4 G 9 s o 0 C 4 y h h H n h o 7 D q s 1 _ j B k 9 - 1 b 9 1 n k I - 7 i 5 B j i l y E 4 x u x B 0 x p 7 M w 2 y k F 1 2 l i B 5 h 4 u B s w x h B z l n V 2 h 8 w D j 4 5 a v v u e t i 1 j P _ - 7 3 W t z _ l K w w i 2 K t 7 q g S z k 1 m F m p _ Z x z t u C t 6 t 2 D s 2 x w M r 0 _ y D r l - 2 B h 4 p y w B t o t k L 6 3 9 e y _ _ 2 C n o 4 g F k h w m G 4 7 - x E g m 3 c w g u k K m n i j E p 0 - h G r k 6 z H w 3 s 8 H _ 2 v v W k v 1 u I 8 p 7 g a 2 r n m H n t g w H q s p l E 7 w h v K 2 i 0 x p z E l 3 m m o 2 C g 4 6 z g B 3 2 h p h C 1 1 3 _ - B h _ - g O r q l 7 G 4 8 h r F k 9 v 7 B z 9 - k l D s - j v D 4 v w - B k _ 8 u O q 3 k r f q 2 2 u F 9 u 5 k U s n y 0 R r 3 n 8 h B s j z p G h 2 o s v E 2 q 2 z M n 3 o 4 K q 9 t 7 K 8 s l j Q q 5 j - M 1 k 5 l g C _ j r 1 - D g 4 k n W _ h t s N y s 8 u L _ - z p p F 0 7 3 6 l B m 8 s 2 1 L k s h q f q i t m 8 K - w 3 i i F 2 n h _ l F - y 6 t h R x k m 9 R t x 8 8 J 3 y 0 h o B m _ s h b u y 9 v p C 7 i w 7 C y h 9 n K g 9 s v 0 C 4 9 l z t B 0 i 6 2 R - 9 l 2 s B 1 n w y o B w v 5 9 D m k v 2 D 7 9 5 5 x B t 4 t - P g w 0 4 h D 6 3 1 n u B p 1 6 8 G p 2 _ i M v p 2 m B u 5 n 4 z E u z 5 9 H n 6 z 7 L h n i j K z l u 6 T t 6 j z E - o o q X w 3 s _ o B k 6 z q D r 3 5 m P u 7 9 l I z 3 q v Y i q 4 3 i C 7 7 3 q I g q g 8 e p i k 6 i G 4 h v z S r 4 w g z 8 E 6 r t y z c x n w 6 6 0 D i - s 9 0 s E h w g v v B 8 w p 1 e l u 5 _ G _ x k o s H 5 v z s m B l 8 g u l 5 C m z o t n - C h - h p b _ l 0 i r b 2 h j 9 K g 6 6 m J p 1 u z R 2 v 7 0 G 9 t s u M t n y 2 q F n 2 w 9 I 4 2 1 v N 2 q g 7 U 2 2 o q D 5 7 o u D m 5 l 7 k B 0 7 g 7 U 6 i 4 w Q 0 s y 6 7 D j j o g K 8 2 v V l j k w y C - 9 o k J h g g x h B w q n v G h g t p p B t _ 0 h P k _ t 2 E w l 0 0 3 B x 0 5 2 d s t z 0 Q m 2 3 s C u o v q H g 7 8 q H - y 8 5 P w r o 3 D 8 n i n M 8 n k j d 9 i 6 s o B 1 j u i e 3 g l 5 h B 7 p 7 r i B _ 2 q v B 9 r s x D 4 q k _ x G j _ q h D u z 4 s C 1 p 4 s D z l 2 n O 6 m w i B p 5 _ 2 K i 0 0 9 E p s j n E - p 0 i I y o 5 s O h s 7 9 c w 9 q x G 6 y 6 3 F x u j g X o q 3 6 K w 9 g 5 C _ n _ k K j 2 h y D p 0 j q E 3 4 2 y D x p 3 s N 0 h 1 5 B h 1 i n C 1 h - z S 5 h u y B 6 l 9 u J t k - 8 B r y x q B w 9 l l I 8 n x p J l p 8 Z v 0 2 o G 1 t 2 z D h k u i F j 7 u 4 q B 5 _ 8 z q C g p 3 y G 4 u j m k B t g s n M q n u u h B s k n q F k j 6 h F j 4 r _ D x x k 4 H 4 s i 0 q B g u _ 0 S s x 0 t n D u l 3 4 g C h 0 m m y E q 3 5 9 Q g q 9 _ J r k r 7 d - 4 q 4 Y v n t 8 N m y n 8 3 C i n 4 v _ B k z 2 4 M k x t 4 0 B w l 4 - V v l n 2 L _ n t 3 I k t g y r B w m 6 8 E - t l o j C 5 0 j h F p q j v P - 7 5 o _ B j 8 2 j L q _ r o u B 6 7 h s F 3 q x t M j 0 6 k N 1 p n t 3 B q p p 8 g D g g o v Q 1 1 8 z D w 7 2 4 g B x 6 x x v C _ 3 t 9 i I 2 r 6 k q F 0 t h 7 - D g h r v q C 5 g 6 q T q p z s 6 E z x h _ i B l s 0 l z B w x 9 z o B z 6 y k n B 8 y h 4 a 2 - g 2 L s o x 7 J y m 9 7 e u y x z n B t v n w T q 8 j i M w s j - Q 0 u k 9 z B x x 6 _ x E v q v 0 G r t 9 v K y x k 2 - C i 9 r 2 J n 2 o q _ C 2 n 6 w z C l z w y O 9 7 0 q I h y 9 x V r 1 2 y 5 M 9 r q u O 2 p 3 6 u C n 3 9 m J x 7 y 5 2 D 4 6 z - L 7 4 p _ l E 9 y w 3 M 7 i 4 6 q D 9 3 i 9 n C s s v v r C 1 3 q 2 1 B 9 t u - q D 9 n l 9 O 1 x 9 z _ B v y q y g B 8 h 5 - L 9 5 r u D s m t z a w p 7 r j B s 2 o 7 D n v l t L - y x j b z _ 0 h b _ s i n K i 5 6 p 0 B m 4 x g O m w 5 - K v g l m C w - m 9 E 7 p y 9 G 7 l m n k B s k w 9 r C y n t - u B p 0 0 j U 1 v q x q D 1 j i k B s 0 u o 8 C p v o 4 R 4 3 w n z B 0 m l i t B 8 p p q K 1 r k h s T i 8 3 u V i g v 7 X k 2 _ x z C 3 9 5 5 S _ 0 r q T p p _ 8 l B h p r 5 c 8 0 5 3 S n m j i n G t p h t P w - l t e l n q l J o w z _ Z s o w _ h B u 4 - l E l j 9 k O q u j 9 c p z 7 p Z k x 9 6 6 C i w l t k D s m 0 w F 7 s w k x G m 6 y - L 7 q s p j C _ i k s 0 B z p 6 i p E 0 1 4 k q B j 5 7 m f t - t n H _ 2 4 m l B 7 0 t y V 3 x 5 j E l 2 4 q E h t t i u C o 1 y _ G k 0 9 o C y 7 u r E m q v k B 2 n i 5 L g g u 0 D h j h k B x 8 9 m D 1 5 n 9 D 1 p q l J g 7 p Q n 5 3 p I p s y s C q 2 6 z B n 8 s 4 E 4 y k 1 w C 9 9 g 2 D v y u S 8 _ z y C 3 r 3 3 N 2 5 i 6 B h y t z E j h r p M o p 3 1 I r 7 2 8 F 9 x w - B r _ w h Q h t _ k D g 9 j p 1 B 2 2 m s F u 4 i x U 7 0 p 9 f s j u v l B q s r q V m h l 6 L i 3 3 7 E - t 3 0 h B h y 7 7 D m g 4 1 G _ i h x S g x 9 3 E 9 y z 2 B t t k 8 D 9 - g y F 0 k 3 x C l o 4 t B l g k i E 3 4 g p S 2 - 1 7 E o p p q a 0 n j 0 M u m 5 l H h 8 n i O _ o n x C z k t 1 I v o z 1 L j j j k l B r 8 _ u Z r l s q M v h 9 v C h 3 i 7 Q t 2 l r p B - 0 x 9 E 6 y 7 3 H j 0 3 p R x z h 9 F r n z w h B x n 0 l L j l g p J n l 1 8 C 4 s 5 o F - 1 4 c 0 l o 6 D 9 9 t p E y r 1 m b 6 g q 0 J 8 1 j u K 8 o 3 z D 6 4 x 8 D l 2 n t G 3 m p 6 I r 6 6 k M q 1 g 9 D n 1 3 i Q 2 - l y 2 B _ 8 y p F r 8 y 2 L w 9 0 g o C _ _ r z M u h 1 w a v - - 3 i H i 8 w q O 9 k 2 t G 3 1 0 1 O h 1 g 7 I 5 i n - 2 D n 8 z 6 W 3 m x r T w h s _ _ B 5 6 x u M 8 g 8 t b 7 2 p 7 F 4 o s o O h s 5 l C s 1 6 x W 6 p y _ q C u i m w W y w 8 u C 8 w u y 7 F w y 0 0 X q j 8 s i B v 0 5 j U - w 0 k 9 B s t p 3 _ I i 5 o w L g z g v E t 6 _ 4 Q l 6 x l 7 C j p 1 5 Q m g j m h B g 2 4 i l B m - r l 7 C h 5 9 k - B q 7 l p Z 1 r _ y k B n 1 o h 4 C 7 q s k 9 C p 0 - 9 - B v t 3 y 0 C i i w 4 f r x 4 - h C n g 6 2 n D r t g k p D 1 i x _ D v h q h v C 4 i h x j C 3 9 7 x h D q m x r C _ w n t F j g 5 u B k 5 u 0 L 0 y w l P 3 0 5 q X 1 8 l u C y p l 0 W u 0 _ o e v u x 9 T 0 s j 1 M 1 y s 5 M i m 8 - h C 1 g r u _ B u u l l V 9 4 8 m Q 2 i y j i B k 6 0 4 n B _ w w h 9 D u 9 g q z B 7 v _ - V u 2 8 m X - l 3 l W g 7 v z f - h 4 t o B 3 l u - o B 5 4 7 1 m D o y 8 y x B n - i 1 k B 2 w 2 j K o g y - c 9 6 g g 3 C i n o n 8 D 7 7 x s _ B _ n y z 8 D j l 9 6 O k s 9 o P t t z g z B y 2 s t h C q y z 5 y B j y x o N 6 u 7 0 z J o y n 3 j C 8 5 q y K 5 8 _ u U r 5 g p S _ 1 g o K 6 3 r v F - _ _ 0 C - 0 0 9 O 7 5 k 4 j I s - r w - D 6 _ 9 h N n 7 0 1 K 4 6 u 8 X k k s q G m t 9 s d 0 r w k L o t g j 8 B m n 4 6 a & l t ; / r i n g & g t ; & l t ; / r p o l y g o n s & g t ; & l t ; / r e n t r y v a l u e & g t ; & l t ; / r e n t r y & g t ; & l t ; r e n t r y & g t ; & l t ; r e n t r y k e y & g t ; & l t ; l a t & g t ; 5 4 . 5 6 0 5 8 2 6 0 4 6 6 1 7 5 4 & l t ; / l a t & g t ; & l t ; l o n & g t ; - 2 . 2 1 2 9 6 5 8 1 4 9 6 7 6 3 0 8 & l t ; / l o n & g t ; & l t ; l o d & g t ; 1 & l t ; / l o d & g t ; & l t ; t y p e & g t ; C o u n t r y R e g i o n & l t ; / t y p e & g t ; & l t ; l a n g & g t ; e n - U S & l t ; / l a n g & g t ; & l t ; u r & g t ; U S & l t ; / u r & g t ; & l t ; / r e n t r y k e y & g t ; & l t ; r e n t r y v a l u e & g t ; & l t ; r p o l y g o n s & g t ; & l t ; i d & g t ; 6 9 4 3 9 5 6 6 & l t ; / i d & g t ; & l t ; r i n g & g t ; 9 y q o m k 2 y 5 B g v r 2 q h F w v m y w h J 6 u y r x 7 D 1 8 i y w 9 N 4 q r h _ 4 C j 1 5 g 4 h B 3 k 6 i 7 1 G z _ 6 r y n D m 7 s E o 0 t n n f p v o 1 i l F 1 g 5 y _ e y h p 8 h 5 D v m r 2 i a - _ 2 - 5 1 C z 9 0 6 5 X 5 2 0 p 1 C 5 p 3 u 5 M u 1 m j 9 y F 1 w j i i 5 E 0 8 x 7 q Q m z h z p k F n x z j i N 1 z 5 r 8 P 7 u o 5 k _ C q p u h u g J u 9 _ 9 5 C v o o n - o L t l 9 g 8 0 C o s m q y O _ 7 2 5 2 2 B r w 5 o m o B 5 6 g r - q C 1 - u q 2 6 G _ 9 4 u p o D 2 9 6 _ 6 8 H h 5 2 e 6 y j v G q v g 2 7 n D u 0 k 5 - w c o y y 3 h n B u 7 2 t o h B m q h p r 2 C o 1 i i 0 u G 0 3 7 o o v K u g 2 y 5 X _ u 8 9 m v C x l k 4 t q G o 8 0 s I l j _ g 6 d j 2 n y j t B 8 l m l p J 8 l p y k C y 0 x 1 t w B j g n q i F 8 x 5 o 4 I - 9 7 Z _ 8 l 0 h I v i n 6 w o K v l _ i 5 n G k 7 h j 6 x D 8 6 n v B h 8 r h o t C j - m _ 2 p B q t 5 x k p D z t o 3 s p C w i 8 7 - z D 4 8 8 9 o _ B t t q p i b s _ x _ 5 M o o n 6 i B t 1 p 6 z p F o r 1 - s - C y 7 y 9 k _ H h p 2 h 3 _ B q k w 2 7 4 L 8 t 5 D - p n h v 4 C s 1 h w _ 7 D x p v 6 5 Y 9 l u 6 3 p U k g n i 2 j G 9 i g 8 _ R v m q v i K 0 8 y 2 5 3 B o 6 u 1 y m V 7 w w p z 2 G o 8 r u 6 Q 8 o 4 x 0 1 F u y 1 s j u G 4 x 3 i m m F w 0 1 n w O 7 n 7 2 - e x _ 4 p 7 l B q 4 j 8 4 l G - r y g t t B - 4 r 9 5 b 4 u k w y _ B 4 k v u o l B s s y w q Y o k 6 5 q i B m 9 _ 4 _ v E i n p m k E 4 i q j 9 1 D n w j 6 q i B h o u w 7 l B z 2 r z i i C w 6 8 9 y o B w q 2 6 5 Y y w 9 z m E u 5 1 5 q f o 9 _ j 5 i C - k j i u x B k z 3 g 6 b 1 k u t 7 l B s h w t n j D j s 6 o 2 p E l j k m v 4 B i 7 q 8 o t B i 2 h t 6 Q y 8 r 6 w x B h i v _ 7 r B r k l o t o E q _ y _ z l K o s o v 9 y D q i r 3 h r C 9 s 4 i o 7 B 3 p g r 3 y B k n l s i u B i r 9 8 v y C 0 t i q i K p n h s k y B g w q u 6 t F z j w 7 5 Y j y _ k u x B t k s s 1 j I 8 t t v 7 l B w q q m n 3 B j 6 h y 0 h E q 5 i 5 j Q 3 l 7 n 8 F 7 z z m _ z E y j i q n 2 B 1 - w n m 7 H 9 k i _ x E 6 p w L 8 p 0 x D 5 9 p t y S z 9 7 l 8 B r 3 2 m r D t 7 j w h 7 B 4 w 4 4 3 C m - l 9 Q w h K g 4 0 6 n G 5 s 3 0 g G 5 _ q w 5 S z k v - x C 5 z 0 7 i T - z o 5 o f x z y 1 q B o o z h m O w 5 y s O u s r i I g r u 1 C x y g 1 M u j t t j j C - r i 9 T 6 q p v 4 H p v u z E 0 j n w t E h 1 _ 2 i F 1 j n k t R n k g x h B j t - 3 u B 9 1 _ 9 q F - i n 4 - S 9 s 7 9 3 E 2 h v v s M z 1 n l 0 X k 9 2 j g r C 2 - 5 v i H v 4 4 p q G 8 t x o j J y 3 q l p Z 0 i 2 p q G n q g 5 h m B 1 j 5 q E y s w 0 n L t 9 k 0 i z D r 1 9 3 j f 1 4 v 0 l j C v o y i _ Z - 7 i m p Z y h p k g b y 8 u y w X 5 l x 9 _ E i r n w 3 g C u w j y w _ C 3 _ h 5 l Q j z z s K v 4 u o 0 h B 7 8 0 k 0 X 2 t j 8 x R 5 4 v v _ s B 8 2 r y z h H 8 n i - 0 w O z n w 5 i 7 B p k - - g W v l q p y o B 6 4 9 8 e 0 j _ 7 n W k 8 8 s 7 5 E 4 u o 9 3 D 6 p s v _ R 5 8 o 6 m T m 5 1 i z g E 8 - k s r B h w g 5 j J v z j z 6 4 E y z 7 z w g B x v x 6 x 5 C r 1 9 h m V z h o x g 4 B g 9 q m 5 j C p x h z p 4 G 2 7 7 n i n J g i w u 9 l L 3 j j _ 8 9 E l w 5 v o h B & l t ; / r i n g & g t ; & l t ; / r p o l y g o n s & g t ; & l t ; r p o l y g o n s & g t ; & l t ; i d & g t ; 6 9 4 3 9 5 6 7 & l t ; / i d & g t ; & l t ; r i n g & g t ; - 7 5 8 2 m v z h C i k v p r q B 4 r 7 l 9 G v 9 x s I m z r v 1 K w n s s s F g t l v p n B p 5 _ 5 k l B z t s - 1 u B l p h - n B _ m k h v B 2 k 6 l r t B 7 4 z _ q D u 4 p i D 9 5 8 r q C 8 u x 4 B 4 i 0 0 y C o h l y B s v _ m n f l t w o o D z 2 2 7 - E _ z 6 1 h J o j n k 3 Z m s r 6 - E 5 w p t 5 F x z z r p B h 2 9 2 q C q - h t x I v 8 4 _ q W 5 9 t 2 g D 5 6 7 6 0 G o 1 z 4 z E 2 y g t 5 F g x t k T 9 4 k 7 0 G h 3 u _ n B m p h - n B h s - y s C p v 5 u h I v y g x t M k t 1 q k C - v k y 3 L 3 k o x M 9 h y m k G j y y h 1 F v l v g 0 H j x t x G j 7 u n F 9 4 s v f 8 _ w p r W j 5 - 5 w B h t 1 - 5 F p 8 1 4 u C v 5 v j D g - 5 - I q z 7 a l 6 2 k I n t w r B o 2 v 1 D 5 1 5 p J m r 7 a q 3 1 - P z y n h g B y m x r D - 4 4 - N s q g m C 8 6 - Q l 8 q v I r n j o I 1 o x 4 B v w h p B v g k r B u 7 1 u E k 9 w W 8 g s V 4 n s 7 D g 2 x l H - l p 3 E v l 0 S l u i g C j t 8 s H w 6 8 q M s 8 t i B o i 9 _ C q r 7 z D p v h h G m y n a 3 z i w F - j g l B 9 i _ g B w 8 v z G g 5 x a u y m - X 9 m 8 m P p 5 o g L 8 l u 0 E - q p x B 6 p j y I 9 i g n C u 1 q p I u s h O 4 o x a 0 l i l B y 3 5 h D l w 1 f l p i 5 B 6 v o s C 3 g 7 l G v s 9 8 V v v i z F 2 - h w Q 9 v y 5 e m m 0 p b 2 3 z l G z 1 i v O 7 8 r 9 I 0 j t 2 C i i 3 l H z _ - o N x _ 1 4 N v 9 0 0 B u r p r W z h _ 9 D 9 h 7 h R i v w 3 C m m t a h h 0 v D 0 p h m G - 1 4 Q j h t e n j h p B w 3 6 Q 3 g v m C w 4 l 4 B 0 - r 1 B - p j o D k g j 1 E k 4 2 n N p - n t D o 7 1 w V o n l l B y y 7 V s k z u C r - l s D 6 k 1 3 C h g x v L h 6 2 7 C z 2 q v K p r n q D p z u _ H 6 y 6 r J _ 0 q 8 I s w 3 o B _ n o f _ 5 8 i G t h r f n p w r F _ k j _ D w 6 5 h c 8 h 3 3 B v t 3 V w t m g D x 9 i 9 H z 1 t 0 B t 8 v f 9 q 7 w B 1 2 x u C 2 2 j u S i x t u C 4 t 3 z D 3 w h g D 7 v i v L 4 x 6 1 C w q o h L r l m w 8 B t q u x P u w 9 m C t 6 g l B 8 7 6 m C o l 0 R o g m x F t u 8 q B y l m g D 6 n 9 V v 3 3 - C t 2 4 k n B - z 1 5 B 9 y z q H r 2 1 2 p B s t i f x j p T s k s a 4 4 9 3 B 9 m 8 t L - l 9 k n B 6 0 o X 7 - k r E 5 k 6 6 C 1 v k i F t 6 3 N 5 y y n E 3 k t w B x j y b k 8 x z E 6 s - k J u 4 i 3 K 2 0 3 l M o s x 3 2 B p v 3 6 D 8 6 g 8 c j 7 q o L 7 4 s u C n h v 4 B 3 v t O v _ k f w 9 p w B l p 8 5 E z 6 2 7 I 7 u q 0 B 6 6 z s B 6 2 j 3 P 6 x 8 h E 6 y 3 M 8 7 h l D 4 g p w C t 8 2 w C 4 m 5 v B 3 t s 6 H 4 p - X 4 j i k H 2 g 4 z B g j v 5 H m y o y F p h _ k O x y 2 3 I 7 l 4 h F r 2 v 3 F k s v - U p 0 s q B j 1 n 3 B _ o 0 n S 9 4 3 x E q i 8 q J 1 u q l C h g h 8 Z 3 w 0 o D q o n a _ k t j S m t q h B o - x _ B 9 z l _ B l l o s J p q w 3 M 5 4 n q F g w - r J 0 r r g F u n 2 o J 7 8 u h H h q g h N 3 9 s 6 H l k 1 r B s p s 6 C q 8 q q X 6 8 7 3 B l r 7 t C z r _ _ B 7 j h n V k g i 1 F s h u 7 S n y 8 d x q w v M w u l b y j 1 S g _ m k B 3 3 n f t n g 3 B i v q 2 K r _ n 4 B o u s n I k h q - E _ z t t C s 0 h r H 0 i k 0 J - _ 7 l C h 4 r q C w 8 5 w E m s m m C p l 4 _ D s 5 0 q C 6 v 9 v B w 0 i n m B 9 k 6 4 O j h o Q k 0 s q B g m 6 q B 1 7 i e g h k i G p 7 z q J t o j O j s s w B z 0 8 u F l 9 2 V n u 8 z B t _ n 4 B 6 j v 7 D k w _ x D 7 u z 0 R s r o V 6 k g x G j o g b 4 o q 4 B 1 9 1 _ B h 7 n 3 I k 6 5 4 B u t 3 m C q 0 5 w E u w g W _ n 9 a u z u 1 C 1 g j E g 0 r 3 B p s 0 q C n 8 9 4 I 1 3 9 9 B r z p 9 E 5 n 8 6 H u m k 4 B 5 q k u I r i t p J z z k 4 B _ u _ x B n s 3 l C u g 2 f x l k u C 4 m l W 6 o 3 S 2 1 - 0 L j v - r B u 2 o 4 D 1 v g w C 8 t x r B 3 h q Q - r 8 j N 6 t o o B m y h x B y x z o K x 7 i W m - g - K j 9 5 s B 7 s j M s y 3 g B 6 9 g m D 2 1 k o D 7 1 h m C n r w q F g q v 2 C t v g r B z t - _ G 4 q q 9 C w x v v B i s z 5 E 3 - o O r t k i N 0 p r 5 5 B l 1 l x L l t 1 b 0 j x 9 I h y v k I 5 v y q G g 5 y b m s j _ J 0 6 1 0 B q z 8 4 C s z 8 r O p g 2 k J 7 r 0 7 J t q t 0 B 9 6 o 4 D q 6 2 V r s l Y 7 x 9 s B 0 j r n E _ y h o E v 5 p t D 5 n 8 3 C x h 6 - M 5 7 6 3 B p j g F n 1 3 s F p x 9 x C z 0 - q g B 4 9 _ w I 8 m 1 a i 6 6 _ D x 7 u _ C 9 v 3 t G t u m i F o o g f s 7 q T y z 2 z C 4 8 t k c 2 g r j J u _ 4 j Q z m j 2 F 0 3 i p F 2 6 u j F u n 5 - B n t z x K k q _ - E r 3 m 5 F 5 o 4 7 V p i 9 w D m 2 q h E _ q _ r C 1 9 g 5 B 7 3 0 u D o v 1 7 F m x l s C k q u 0 B q s i x D z v q 1 C 6 8 r J 9 u 8 l C _ 2 l 9 I u p u g B l x r 4 O 9 p m m G 3 o h y F 6 4 2 6 B l 8 _ 6 D 1 o t - B 7 6 7 v B t _ o t B r k 0 t C v 6 j z G w _ 5 4 U 9 z l s D 6 3 u 1 E u 4 j j I z l x j Y v 8 1 o C j _ 8 m C y j 8 g E h q 2 g B 1 o v 3 E 4 7 q j d 5 w _ p E _ k 6 o C x 8 i 5 F n r _ r i B m q v 5 J v 1 6 6 C o l q 5 B v u i x B g s h u C 7 p 5 q H z s 5 6 C i l u t H u - 1 n B 6 z - G p q n 1 B _ r o i P p n _ 8 C o 1 n 7 E i 0 8 q o L p g q n r D o q 7 k h D & l t ; / r i n g & g t ; & l t ; / r p o l y g o n s & g t ; & l t ; r p o l y g o n s & g t ; & l t ; i d & g t ; 6 9 4 3 9 5 6 8 & l t ; / i d & g t ; & l t ; r i n g & g t ; h r r 7 j 0 j l r C 3 s x o 1 r N v 5 m g i 5 D l 9 - 1 z l D 1 j _ s g N j t o 7 g 6 B 3 g 3 s u x B l 4 q w x p B 8 v u m m o C l 1 l h 6 b 4 u k w y _ B 6 7 x s y i E q 6 5 u _ 7 D 8 v k l q T - n r h y i E 7 j 1 j 6 q J x - v t i 9 b _ n q - 4 l G o 1 l 9 x c t y k h 9 5 G 5 i 6 q i p B m q w 8 y m B 0 u k q w 1 D x l - r s K h w t m y p e i 5 k 9 i s C n u p 3 u i C v 6 i j 9 h N y 5 g r 7 l B 1 h x 1 - e 5 k 1 7 0 1 B k l 7 7 g 6 B 8 2 k 8 7 s B m 8 y 6 4 m C g _ 2 l L & l t ; / r i n g & g t ; & l t ; / r p o l y g o n s & g t ; & l t ; r p o l y g o n s & g t ; & l t ; i d & g t ; 6 9 4 3 9 5 6 9 & l t ; / i d & g t ; & l t ; r i n g & g t ; s y 3 9 m 1 o _ j C 8 l p _ 5 Y 6 r n p 3 p U z o - r 7 l B - h t x m k D 7 w y j 8 r B p 7 s x l T 9 m x s 1 u C 8 p x p v u B z 8 l 3 u T 2 o - o 3 l E t j 9 8 m h F x 1 8 y - e v v u g q T w w 2 p s K t h 1 - g 6 B u y g y t J 6 7 m r m h C r g y u y v B p 2 0 i v S g g 8 3 s k C 9 r 4 s r x B y h 1 4 0 1 B 5 n v _ z M o 9 8 8 z N 7 o z 3 j K r m g v G z i p i q T v 1 m r 2 0 K x u r m w O i 3 o - 5 b & l t ; / r i n g & g t ; & l t ; / r p o l y g o n s & g t ; & l t ; r p o l y g o n s & g t ; & l t ; i d & g t ; 6 9 4 3 9 5 7 0 & l t ; / i d & g t ; & l t ; r i n g & g t ; k h 2 y 2 - h g l C x x _ q - P q t z y x p B 1 s w t s K w 4 u r s K u r 1 j 6 b j r 6 v x p B u g 5 j y H 9 5 2 v 9 N r w x s w b 0 5 0 i q T x 6 o w _ G j s 0 m - V - m 5 r p j C i 8 u 6 v F 7 s z u p w E k r 1 k o t C l n s 6 m j B w 5 g y 8 o B 6 z w h g Q j z u m q I & l t ; / r i n g & g t ; & l t ; / r p o l y g o n s & g t ; & l t ; r p o l y g o n s & g t ; & l t ; i d & g t ; 6 9 4 3 9 5 7 1 & l t ; / i d & g t ; & l t ; r i n g & g t ; 4 w 2 x w u m 2 4 B 2 8 s n r N z 0 5 v 1 W l - x t 8 P & l t ; / r i n g & g t ; & l t ; / r p o l y g o n s & g t ; & l t ; / r e n t r y v a l u e & g t ; & l t ; / r e n t r y & g t ; & l t ; r e n t r y & g t ; & l t ; r e n t r y k e y & g t ; & l t ; l a t & g t ; 2 3 . 9 9 4 6 0 7 1 7 8 6 3 4 9 0 8 & l t ; / l a t & g t ; & l t ; l o n & g t ; 4 4 . 4 0 1 7 5 3 0 5 0 6 3 5 6 0 5 & l t ; / l o n & g t ; & l t ; l o d & g t ; 1 & l t ; / l o d & g t ; & l t ; t y p e & g t ; C o u n t r y R e g i o n & l t ; / t y p e & g t ; & l t ; l a n g & g t ; e n - U S & l t ; / l a n g & g t ; & l t ; u r & g t ; U S & l t ; / u r & g t ; & l t ; / r e n t r y k e y & g t ; & l t ; r e n t r y v a l u e & g t ; & l t ; r p o l y g o n s & g t ; & l t ; i d & g t ; - 7 8 8 9 6 8 0 3 7 4 & l t ; / i d & g t ; & l t ; r i n g & g t ; h m z 1 _ q r k _ B x 3 2 h H 4 0 7 o w K t 7 x n i B w m 8 1 d x m r _ E 4 k r h l B y g 3 l I & l t ; / r i n g & g t ; & l t ; / r p o l y g o n s & g t ; & l t ; r p o l y g o n s & g t ; & l t ; i d & g t ; - 7 8 8 9 6 8 0 3 7 3 & l t ; / i d & g t ; & l t ; r i n g & g t ; v 3 m - h 6 z 5 _ B 0 1 n k F o x g y N w 3 h h N 9 7 p 6 T 0 r t m E g w m l B 4 g g 1 W h _ p j O 5 o k o m B 3 1 3 4 Q 6 - o v F 1 5 8 T g m h h P 5 q 4 3 k B u 6 m i G 3 q 9 3 x B r 4 l y E 4 p 6 j B u 9 _ 0 B s t m l B m y 5 N j 9 n 3 C q o 8 0 F j x m - D - u l H j _ m k C 1 h g W h q _ p B 0 y x P t _ 9 i B y y q y F u i i y C 8 t 0 4 C 5 u q a 9 w s _ B h u j n B 6 v o 5 D 1 0 4 3 M s w m 6 Q m w 2 Q w x i _ B q 7 k 6 E 4 v q 4 C 4 k n 5 K 2 8 - Z q 4 q h L _ p p u E 9 s 8 m J q _ w 0 D 5 z z n G v r n j D r m 8 3 B j 8 1 k a 2 6 8 0 D q 5 o 5 B x m t j J u 0 0 t I z 1 r b v 5 o V p 9 p Y p 3 m k k B - 5 k r H z 1 m l O z - j m S z t n 6 G x _ j r - B h 2 8 8 W z j u 8 J 5 x v 0 E - k v u R h 2 m 1 G x j j s e 1 g v R t 8 7 X 4 5 7 1 G 4 9 n v D q 4 4 n L m 7 p g B q v r 5 Q 4 1 l h E 4 n _ i Z x m 9 5 v B t 3 t s Q o 9 l _ D z u 0 V k r o 7 N 1 1 8 p d p _ w s c l u w i r C o j 1 5 J 8 - g _ I x 1 h i 2 B l 2 - 9 k C i o 1 2 B 8 9 0 h I y z _ z U r 2 7 g j B u u t 9 O 1 _ t v b w r o p O l w u 9 I g 8 9 - G p q 3 w M t t w q B n n t z o C q x p w M 6 t - 1 p B q l l 1 G & l t ; / r i n g & g t ; & l t ; / r p o l y g o n s & g t ; & l t ; r p o l y g o n s & g t ; & l t ; i d & g t ; - 7 8 8 9 6 8 0 3 7 2 & l t ; / i d & g t ; & l t ; r i n g & g t ; u j n l n g 3 p _ B t t y r R 9 r v 0 f t 5 l M m 7 u p Q n g x s B 6 j 6 g E 6 z 1 9 D & l t ; / r i n g & g t ; & l t ; / r p o l y g o n s & g t ; & l t ; r p o l y g o n s & g t ; & l t ; i d & g t ; - 7 8 8 9 6 8 0 3 7 1 & l t ; / i d & g t ; & l t ; r i n g & g t ; g 5 i 1 q t n w l C s q p x B 1 _ 4 0 K y 0 x j I 0 1 4 p B u n 5 _ T 9 _ l k M & l t ; / r i n g & g t ; & l t ; / r p o l y g o n s & g t ; & l t ; r p o l y g o n s & g t ; & l t ; i d & g t ; - 7 8 8 9 6 8 0 3 7 0 & l t ; / i d & g t ; & l t ; r i n g & g t ; 3 o s r 4 x g m i C l u 3 x z B p r u q K z m r k E h i - m H h h m 8 9 B & l t ; / r i n g & g t ; & l t ; / r p o l y g o n s & g t ; & l t ; r p o l y g o n s & g t ; & l t ; i d & g t ; - 7 8 8 9 6 8 0 3 6 9 & l t ; / i d & g t ; & l t ; r i n g & g t ; r 1 i w - i 6 s _ B 1 l u i J y s 6 h F 8 i s 8 B s z j s Q 6 y 5 5 D - l 6 q G j i w _ z D 3 u m 5 G t p p m m C m p 9 n p C & l t ; / r i n g & g t ; & l t ; / r p o l y g o n s & g t ; & l t ; r p o l y g o n s & g t ; & l t ; i d & g t ; - 7 8 8 9 6 8 0 3 6 8 & l t ; / i d & g t ; & l t ; r i n g & g t ; p i g z p 8 u _ o D p t - u C j 4 l X v 0 j s B & l t ; / r i n g & g t ; & l t ; / r p o l y g o n s & g t ; & l t ; r p o l y g o n s & g t ; & l t ; i d & g t ; - 7 8 8 9 6 8 0 3 6 7 & l t ; / i d & g t ; & l t ; r i n g & g t ; r m w 7 5 o r z j C 9 x o 1 e j t t r B q l - 9 H 9 l 0 x C 6 7 o 6 J j 3 8 o B u m 5 2 D & l t ; / r i n g & g t ; & l t ; / r p o l y g o n s & g t ; & l t ; r p o l y g o n s & g t ; & l t ; i d & g t ; - 7 8 8 9 6 8 0 3 6 6 & l t ; / i d & g t ; & l t ; r i n g & g t ; r 3 x r 5 4 6 v l C 6 1 2 0 q B 7 i r 6 s B 3 2 5 - k D z u j - B z 5 - Z 9 v p - D & l t ; / r i n g & g t ; & l t ; / r p o l y g o n s & g t ; & l t ; r p o l y g o n s & g t ; & l t ; i d & g t ; - 7 8 8 9 6 8 0 3 6 5 & l t ; / i d & g t ; & l t ; r i n g & g t ; 3 j x 3 m l h t _ B k t 1 h J n y _ i H 8 t z - C m x x w C & l t ; / r i n g & g t ; & l t ; / r p o l y g o n s & g t ; & l t ; r p o l y g o n s & g t ; & l t ; i d & g t ; - 7 8 8 9 6 8 0 3 6 4 & l t ; / i d & g t ; & l t ; r i n g & g t ; w g k x 4 s y o i C u w j 5 G h i 5 v T 8 9 v n p L r - w m v B l 1 x 4 F _ 7 u - Q _ t 5 n B 0 4 t p q B j l j t 8 B h y 5 3 q B 0 2 3 0 N x 7 _ y B 2 - 9 o g E 3 6 6 k G & l t ; / r i n g & g t ; & l t ; / r p o l y g o n s & g t ; & l t ; r p o l y g o n s & g t ; & l t ; i d & g t ; - 7 8 8 9 6 8 0 3 6 3 & l t ; / i d & g t ; & l t ; r i n g & g t ; 5 w u i 3 5 1 p n C w n m p b t n u j E 5 x 3 9 F j n h 8 E - 4 l j B 4 3 j g B 1 9 1 W 8 4 7 k G 2 4 _ j I 3 i h 7 l B m u h e 6 - k 4 E s u _ n P 5 1 t q H v n u g C 2 s r u F l m r n D u y 0 7 M x 8 9 X 8 h w t B i n y n F _ 8 h _ D & l t ; / r i n g & g t ; & l t ; / r p o l y g o n s & g t ; & l t ; r p o l y g o n s & g t ; & l t ; i d & g t ; - 7 8 8 9 6 8 0 3 6 2 & l t ; / i d & g t ; & l t ; r i n g & g t ; 4 r j r v o 5 5 _ B 0 1 r - P x h 5 3 D z 7 s _ D s h 4 y J j j u p B i 4 t t F p n 1 4 G t v n 2 D & l t ; / r i n g & g t ; & l t ; / r p o l y g o n s & g t ; & l t ; r p o l y g o n s & g t ; & l t ; i d & g t ; - 7 8 8 9 6 8 0 3 6 1 & l t ; / i d & g t ; & l t ; r i n g & g t ; 8 y _ q i 7 1 p m C - _ v g B t q p g C 9 8 x l D & l t ; / r i n g & g t ; & l t ; / r p o l y g o n s & g t ; & l t ; r p o l y g o n s & g t ; & l t ; i d & g t ; - 7 8 8 9 6 8 0 3 6 0 & l t ; / i d & g t ; & l t ; r i n g & g t ; 4 s - j w k 4 p _ B r r 0 n F z k u m I q s s 7 D 3 h i 8 G 8 l j m H k w x l F & l t ; / r i n g & g t ; & l t ; / r p o l y g o n s & g t ; & l t ; r p o l y g o n s & g t ; & l t ; i d & g t ; - 7 8 8 9 6 8 0 3 5 9 & l t ; / i d & g t ; & l t ; r i n g & g t ; _ l w u 1 r 7 o _ B u 9 m 3 J n v 8 x l C k - z 0 L 6 1 n g O o 6 o m t C 5 6 4 S i _ 2 h L p p 4 v W w w s 3 Z z s l l s B 2 t w z F _ q 6 y L & l t ; / r i n g & g t ; & l t ; / r p o l y g o n s & g t ; & l t ; r p o l y g o n s & g t ; & l t ; i d & g t ; - 7 8 8 9 6 8 0 3 5 8 & l t ; / i d & g t ; & l t ; r i n g & g t ; q r 5 m n q h 5 _ B 4 j j y L o 6 p i r B w h i x g B 9 m 2 v D h t w - O h x 5 9 L g t 8 l B j n 6 w D - q 7 g H h 4 1 h M 1 9 h - C n _ 5 u B u 3 m x N 4 0 z k C v z 7 l E t 1 m g D 1 i 3 q F n x g v M 5 7 j w d l - k 4 D 4 u q 2 Z - 8 u v U h 2 y 8 R x u u o D s w o u v B 6 _ l z K 6 7 y x V i 9 k w I 3 5 7 1 C p _ 3 j k C 5 6 7 o G o 4 m 9 E p 5 y g H x r 3 Z 6 i s g i C g 1 1 4 9 B m i k 2 E z 5 8 r E 6 h y m C 7 h s x L & l t ; / r i n g & g t ; & l t ; / r p o l y g o n s & g t ; & l t ; r p o l y g o n s & g t ; & l t ; i d & g t ; - 7 8 8 9 6 8 0 3 5 7 & l t ; / i d & g t ; & l t ; r i n g & g t ; _ 7 m u k x t t _ B 4 s j v C j j s u b 4 p o 9 C p q s N l 0 i 3 X k t z u J 1 j 2 0 B y _ l z D m x o n K w j 4 u S 0 0 i 6 C & l t ; / r i n g & g t ; & l t ; / r p o l y g o n s & g t ; & l t ; r p o l y g o n s & g t ; & l t ; i d & g t ; - 7 8 8 9 6 8 0 3 5 6 & l t ; / i d & g t ; & l t ; r i n g & g t ; k u g n u q 1 w l C z s g w I v 1 k _ O l 8 t - t B & l t ; / r i n g & g t ; & l t ; / r p o l y g o n s & g t ; & l t ; r p o l y g o n s & g t ; & l t ; i d & g t ; - 7 8 8 9 6 8 0 3 5 5 & l t ; / i d & g t ; & l t ; r i n g & g t ; p t l 2 8 t 4 q _ B w t - i F 9 x _ q B _ t v 5 B m k t 5 B i i n T 1 k 8 W w n 4 Z s u s m R & l t ; / r i n g & g t ; & l t ; / r p o l y g o n s & g t ; & l t ; r p o l y g o n s & g t ; & l t ; i d & g t ; - 7 8 8 9 6 8 0 3 5 4 & l t ; / i d & g t ; & l t ; r i n g & g t ; n h 6 u y 2 7 p m C h l _ w B p 6 0 _ B y t l o E & l t ; / r i n g & g t ; & l t ; / r p o l y g o n s & g t ; & l t ; r p o l y g o n s & g t ; & l t ; i d & g t ; - 7 8 8 9 6 8 0 3 5 3 & l t ; / i d & g t ; & l t ; r i n g & g t ; h _ z x _ q _ w _ B i 9 o 6 R x x s - J t y 4 g I m y - j B o w 8 n N r 8 - 4 J z p n t F l l 0 n C 0 m 6 8 C i 4 u x H 3 0 5 g I _ m 2 h B t i j g F q o z 9 C 0 v h t I h g - u O & l t ; / r i n g & g t ; & l t ; / r p o l y g o n s & g t ; & l t ; r p o l y g o n s & g t ; & l t ; i d & g t ; - 7 8 8 9 6 8 0 3 5 2 & l t ; / i d & g t ; & l t ; r i n g & g t ; l x z q j 7 0 u q D m n 2 q B u 8 q 4 F p k o l D & l t ; / r i n g & g t ; & l t ; / r p o l y g o n s & g t ; & l t ; r p o l y g o n s & g t ; & l t ; i d & g t ; - 7 8 8 9 6 8 0 3 5 1 & l t ; / i d & g t ; & l t ; r i n g & g t ; 9 k w g 2 4 0 5 - B _ 0 6 i r J o 0 - N _ _ 5 u B 8 h 2 r B t t t 8 Q 7 g _ j M 4 w p z n B w k k 3 I s t m i 3 C y 2 3 s j J n t g u 4 B h r 7 J 2 6 2 m H n 6 8 s E h - s 1 M _ v 4 5 I u _ 2 s u B p g 1 v N w g g o F 6 n 0 h 5 C 3 _ i 2 F z 9 - y B h 2 v t B m x 0 g N 9 z 1 6 C 4 j g u D y i l t T m t r n G 4 m v 2 B m k r s f 2 j 5 n D 7 z k n C l 8 z - F k t 6 i C s t 7 5 D w n k n Q q y 2 8 J i r r 8 G q m p h D s z g q D n r q k S - x 0 x L p p m _ H 8 5 w 6 j B v 8 n r a 3 s 8 y K m 0 n k J k n 5 0 a i v 7 m N 3 8 k r B q 2 r p E 0 o v h F _ w p l Z 2 6 0 2 W t m 0 m C p j h x L 2 3 4 n Q n r i w T 8 k v v B 2 v k t E 0 x _ q E 2 g 0 - C 9 n v 9 F l w n z I 8 8 w p f x p g z Z r n i r K j n h 8 F q 3 y 8 K y v g p g B _ o x - a o y 7 m R 2 v w w F g 0 l o H o 3 y z t B p l 0 q k E 7 o x 2 v B m k h z F h _ p o o D y o 2 o M w 7 z z Y 5 i u 0 E i n _ p Q s 7 5 - W 3 w 6 p 3 D r m p i J v 1 g 7 3 B p q z q X 8 s w r o B 1 t t u r C _ 3 6 m c w t v 1 P z x 1 5 0 B k w y n W s 7 m 7 B y r - r b 4 k _ 9 X q m 4 i V q 4 r v E x 0 w u I x o 1 z Q m r h v D - _ - j P k 9 k 7 J s j l q Q 2 h k w P w _ 4 r D m n 0 m Q _ l q 6 C 7 p 2 u 9 C g v g o 6 G 5 3 5 g x J 8 4 6 r 3 H v t j v X z 1 z 9 k B z u 3 _ u D s z s u j D z i 3 - s I t y 0 8 K 7 i s s e 5 g z l G g x 4 g o D r w v k C 5 0 p t a x 9 3 j U q w p h 8 l B v k 2 l 5 F 2 z 5 J 0 0 z - h K 1 s 3 t g H 7 j 9 z 9 h G h 0 5 g 7 v B 7 z m 1 9 w L t z g 0 q v B 1 i x l j v D t 9 7 0 w q G q 0 g 8 7 T u 6 u 9 l 5 D 2 7 n m 7 h E j r _ - k v f o 4 n j 0 - j B o h - s j s _ B n m j g 7 i m B l u k 8 5 g q J 9 k - 0 y u k E g h 6 5 u 5 Y l g y _ y I z n o g g y 2 E w 4 4 y s k 6 C 5 3 m s n K s q q l p B r i x u i G o n 1 L v k k d r s i W 8 _ 8 h H s k j m B v n 2 9 H s h z - G 5 1 w 8 D 2 9 - r S 3 r 2 K n j 4 i P 5 n k x O 1 o 6 m M 1 6 o 5 p B p j s v H i 9 w l I 4 x 1 - 7 B x n w O j h 1 f 0 s q o C q 9 0 2 B k j g p C g l i - B 0 9 3 p y F 9 7 1 2 s D 5 u 7 z D u 5 k 9 7 B 1 t 8 y C w h r o V v i v i F u - _ 0 D _ u 8 y B j y 9 h B q 9 m l B n r i h D 3 h 3 8 L y p k p Y 4 1 p m B n n 0 9 O m 4 h q E _ _ 1 b 9 s 4 x B h t 4 v C m y h m E m _ m h B 8 g 1 h G u j s 4 B x j s r D j u n z E t - g e u q s 6 B - r n r B g q 5 u K 8 g _ 3 D k k 6 b i k r o D 5 6 x f i 9 o r D k 8 q 7 B 6 q j c n v s s B i m y X 3 q y p P 8 3 5 y f j z _ s d y z r i L h v o 2 D 8 7 k 0 D r y 3 d 2 y 3 P o i 8 R 4 k y k J - 7 7 s Q s m v o F u i n 9 z f v y v o p H p v 3 9 k F _ t q t m B o q p z 0 C 4 0 s l x G j t y 8 5 C 3 g _ 6 j D w 5 r 0 U _ 5 - n i B p s 0 b 0 j 4 7 5 C s v 6 _ k B k v s g d w s 0 u N 0 q v n j B g 4 u v J _ v l u R l q 1 q T 3 y n g q C 6 4 k z Q t w l 7 R y l j 8 g F x y 8 p C _ x y u G t 2 z p L 9 x 2 z T - m m r D 7 w m 6 E z 8 p j N t y i 4 N p x 6 i j B o 1 i 0 K 6 k 8 j L n n g h Q 7 r _ t v B w 6 _ r R s 2 o 0 D 2 k 1 n X h l 9 0 H 7 5 k h D m g z m g D u i 3 n T 2 5 7 k G t y p 6 J n 7 g i s C 4 o i 3 1 C 3 8 4 8 6 B j n 2 w B 5 6 j m C k z 5 Q u 5 n o W s q 1 2 C u 2 v j E v 0 p o B m 3 m u d x 3 m j M 3 g o y G m h y O _ k l v F 0 h i u D 9 s w 9 F 6 l 4 6 g B k 6 m w D 5 k - s N 5 7 - q B u 4 k T 2 m 9 v K v 9 8 w E 6 n 1 x K i g q h L 2 n n r m B l o 9 s c - i k 6 C 1 y o y C - k 5 y F k q 2 0 x B v 3 t 9 P t 2 j 0 M 6 5 g x f o l - u L g k n h K p 7 z v I k 2 6 m N j u 2 h E u 6 n 6 C o _ z m B 2 m h h M z g - e 1 4 u z N 0 v q u c z 2 r 9 m B 4 9 p 3 B t o 6 k D q - v x N - 1 r h J 0 z z 9 E g - p 7 H l g 3 h M s 1 1 y B _ u s q F 3 5 l z L k h q _ E m x 8 q B x l _ _ N q 1 t 2 J t h 7 5 B - m 8 l B z y 3 o H 8 _ z o G k 9 8 y B 5 u i v F t y i p G x q t z V k v y w d y x t _ S y k m 0 H 9 3 u v U p x w 2 Y i 4 z 9 4 H k h v t i B t 5 z z j B u x n 1 S r 3 g 3 F j 2 - w N 6 n z x D m h 8 m O m s u 7 D 1 n p h F q _ n _ t B 3 s 7 9 h D z o 0 x V p w 2 r C 9 m o 2 C o z u 0 C s 8 8 x P y z 2 _ O y i t _ I x v t u e 6 s 0 c t p u g B 6 v z 8 O 7 n k r S h 1 q i L y 9 u 1 B 3 q n e - o n i B r j h m B k l s b - 5 v t B o q k T k n q O 8 3 5 p O v z 8 i C 6 g 8 u B u z - w B 0 t i i C l o 8 V - u 3 Z - v 7 e x m 1 s B k x i i Q 9 l 1 m c u n _ a g w 7 n B r k 2 a r 9 k j B n u 5 n Y x s l z C t u 6 - G j r k 2 E m 7 n 8 F 2 2 - 5 W h g 6 5 C _ t 1 j H n 0 r 1 B x g h m B _ t j y B n 4 8 x C j 7 3 g G 1 8 h 9 D 4 q j 7 B 8 k u 2 G j o l s C w s _ v c x m j i B 4 t j 0 b 4 u r Z 5 g w 3 D z n s 2 C r v v l D m r n 9 K 0 k p j B p 3 z p E 1 - g 9 B t j l x D 6 7 0 t B k g 6 y X 8 q w b n w x 6 N 0 o 2 0 C 7 s p _ B r 6 g c j z 6 p C 6 9 - 9 K 0 v u X t 9 6 y H 7 u 2 O 8 y 9 s Q o 2 h p D 0 6 7 w T 6 l 1 U z g t t a q g j b h x u c 0 v 3 h - B q 1 q v F _ s p u j E g z k 7 d - 9 1 v 5 C w 6 w 5 G q 1 1 - Y s y _ W u 2 x 5 B g y 2 h C r o _ h F z w u h C h q k 1 E i h _ J - n 8 _ C k k w 9 C 3 s u w E j 3 4 x B x g 7 Z 5 1 1 h B j k t 6 H 1 - n c 9 m y t g B z r 0 z K o m u m C _ 0 8 x R 2 o 1 c w r 2 t P x w q l E 3 _ h l B x 5 t 3 C 1 g j n E 6 n m o G 3 x y v C 8 n i 2 B 5 2 0 i D - r s I 8 8 7 y X 5 g 1 x B p q n N 9 p t 3 B q j v n B n t 8 p N v q 3 9 C m k u o Q i 8 i p M _ p 2 u C z 8 s - L 5 4 5 w B 5 2 p x B 5 n 8 p C w v 1 - F 2 5 k f 9 i o l B 6 6 - s 4 B - j x l K u h - 8 G 7 v w 2 B i r n y O r z n t 2 B h 7 1 7 C x 4 i 8 R q r j 2 L _ q w 6 2 D 6 t p u E 2 - q 0 b g 1 u m N _ r l X l w 5 n B x n y u D t 7 3 8 E k s h z D i w 9 9 X r 2 q p E m i 7 g B l z 2 r J 5 g 8 9 z B r 5 j g B v p u r B q 8 h T h 5 s 6 I j s x k B 1 z p 2 B u h k Z q j _ 0 B 5 4 h v E 2 7 _ 7 g C 9 v 4 n P o n 5 h C y q m h f k k l r p B w _ 9 1 I z - 8 8 6 F z t 8 7 z E k k t 6 w E n q s h C 4 5 t g 4 K - 7 _ t p C v 6 q 8 T m 3 _ _ F 5 2 y - G o q w Q i 8 y 3 5 B 5 h i w D j j y 8 C 8 9 o 5 C 6 z q t J n n x b j 1 n 1 B n i 2 i D 3 r - x B - 7 9 2 E t h m 7 K 7 6 _ 9 B y h u p F v k 4 - f 5 l w q M j k l 0 K 3 i o k R y o g 5 S s q u v s C n o g o B j z k n D 7 q _ y B y 1 r y B v z r 8 C - 5 0 R h 5 k _ D g q 1 2 B s r - v C 4 k 7 y F n j n 6 B g z w 9 y F 2 r 6 z C l 6 w k k B 9 l q 4 y C n y l l J 6 4 7 1 W m j 9 1 D h h 2 u i B u w m 3 J h k - v I j m x j B _ y 0 1 J 5 y 8 - D 1 j - 3 e i 9 w 1 C _ l o k E i h 2 o C i j x p C z u x 3 k C x 6 _ m I 1 5 1 k E x 3 0 n D _ - x p o B j m 8 w R 0 p u 6 f 2 x p 6 H t k 6 O n 4 k 3 H o 6 4 r H p _ k y K 0 i y x B _ r i o O 0 g h t O 0 z 9 g u B 5 y y - q B v r j o E y 9 t t D _ r t r B j n z 2 D 6 j 9 g 2 B s 4 v 9 u B i r 7 r 8 F 2 p x l N g j 6 z U 4 v v 5 H 2 4 r l r B 2 k 8 5 q B 4 y 5 n 0 B m u z k N n z v h D u _ 9 3 F 5 m q Y s t 5 k B 1 w o s D y q n - C u - i 5 B m n z k V - q w x B y r k 6 F _ m 3 4 O y p k 5 C u 6 1 q U p k j t T 0 i 6 _ _ B w 4 s z B m 6 m _ O r 2 6 5 W 0 s y 5 C 1 k v w 1 B o 7 9 5 F r 2 g h C l 4 z 6 C - w 5 1 B x u v 8 E h 4 s t F i 4 4 l G p _ 6 2 C z i o r E 4 3 l z D o 6 w y B m 8 7 i N _ k n 9 W v q i 9 H l w - _ B n r w h C j u v y J p 8 8 6 D 3 p t 6 G 7 8 r r P k 5 s 6 I w i 8 k M y 0 o M 1 x u o B z t 8 M 6 o q h i B h 5 l z E n w 9 0 E m 7 z 9 G 4 k u 7 G p i h z D r k t t B s j 9 8 F 5 i o k J 6 p k s T 9 9 n w G s 7 - m P q g q 3 B j k n g K - u g 7 B y _ v I k 8 u o C o t h g G p n 0 m J 4 7 h o G 7 _ 7 x F v v m o F v z 8 v B 9 6 0 K 6 6 5 f i l i v C _ q p 9 E y 6 s h K 9 _ j k N 5 9 - z C - 8 u i G g p 4 4 V y - h 9 E v 4 j 5 B 9 _ 8 3 B 8 m x 5 H - r i 7 R u t _ v c z 4 v h Q _ 0 p o J u - 2 W p 3 9 n C p p 6 t D 1 j 9 i F 4 p _ v C l o y z B m 5 8 X 3 l v v E v 5 9 x F v t 8 u E w 5 8 9 j B 4 r 6 2 c y 1 u j B q u 0 7 D z z p 3 R - - h g T q 5 7 m B j q l q F 0 o y 4 D n v s 8 C g g 4 5 x B x q q q N z i l 6 F 6 i j 4 i B 3 1 _ 3 E w o l l F s p y 4 C s _ - 9 O h j p 6 E x u p - D 2 9 4 r K k i l m L n x g x N 6 v x u C n r h d x g v h T j z 1 o V g h 5 5 B v 0 5 k B 3 _ k y H 6 g n n D z 2 9 g N q p 9 6 C 0 v x f 9 3 h h I t r 3 p I 9 5 9 5 F r g h 2 G q 7 _ N 9 r 9 t W y w 2 3 N 8 o 0 m D 5 z p p R u 6 0 y y C 4 o g q u E n 1 p k r C j v 7 9 p B z 6 _ l Y z h _ i P r h m O x k 1 v C j 2 3 m F o v s i B 9 w l t E 6 w i h s D t p 6 5 e o 4 p 9 q B y g q r F x 0 o 3 f 3 n - y B 9 m 1 9 O o p v y H 3 0 w 9 E 1 l 8 8 G q 8 x J g x 0 8 E y 2 _ 6 c i 6 0 3 F 5 q n x G 5 6 q m M - i n _ h B s 8 9 g E r s r 1 c 8 5 5 7 F w _ r y G g q s u G h q r _ B 4 t 7 s F w 0 1 8 C t 9 2 w a r _ z u F i m z w F t o 8 9 H x 4 7 x F r n 8 5 R 2 n 0 2 c q 2 w _ G 4 - n i C - w 6 o g B 5 n o w U x 2 7 m D g u p 3 S g 0 n o B t v l j K - j 9 _ V _ h p 6 C l n x - O 1 1 p q G 7 p g g C 4 p u 5 H _ z 0 j F i l v u C n - o O i u i g P o y 1 j Q h - x _ L 3 t k 4 k B p v 9 z T j r l c o p k 8 R v w y l D h 3 4 g R y 8 _ 6 B h r 5 9 P q v q s G j y 4 y R 1 g _ e i 2 v o D q w w 8 C q 4 l u D q u 0 h C 0 7 x l C q y v t D t l g 2 B m 7 k q l C v 8 1 v S y k y t O - 9 t i I x 8 y 7 V u w 0 q I p _ z y q B k _ u s k B x q 6 t R h k 3 q E 3 9 g w P z 5 y n k H 2 3 z g D m m 7 3 G 3 5 3 i q B g z 9 9 Z i 7 8 o c z 2 z f - q _ n F 5 v v q K l s n v u E u v q l G 1 h 2 g N q 0 w w K 6 g i j L m y 8 k N u m o 2 m C 8 l 9 u E v q h 1 k C j t 7 g G v 4 g v F _ s v y F 3 2 z _ B w u y 4 i D 5 1 _ 6 - D v 9 s i 0 D j 2 3 2 G m m y i j B o - r i c y v 6 i E 5 l v y S l g y q O 8 x s k Q 2 z 6 9 K h w h s I r r h 7 m B - h r z x C l y 8 m m i K 2 2 n 7 J 6 8 j 2 q J p s g w b h v 6 o k C x 4 j j Q o 4 g w t B _ - w w - B 8 t 1 8 z B i v x 7 R r y y u f o 3 1 z 5 B p 6 9 t - B z w j j - D 5 5 y k i B _ _ 1 1 v 8 S i q s i l P g 4 m w 3 3 D z 2 o h _ z k B g 1 7 g - 9 I - w 2 - g B l 7 m q k H o 7 p s x 6 B 9 j 9 z 1 G h j j n n q H 8 w 2 w E l w s - 2 y g C t w t r s h C q t w 3 u B q 3 6 g _ w C y 8 6 i 4 N s 5 7 w p v L h 1 3 i w t u B u 3 - 6 0 4 C 1 j h m l 8 U _ 3 x m t g C 6 6 g k g k q B s 7 t r 0 v S 7 j y h s w q C i y q o g 1 E j i 1 7 g 1 E i 0 1 z i x O q v 4 t 1 i H w k u 6 p v K 0 q 5 y r 7 e j g z 2 n B k 1 n y P g v x o F n q 4 5 F v z q t N h g 3 w C l j z x C n n _ l B p n 2 p D l - - 8 L 6 3 t i C v v q 0 D l 2 3 u I z m s p G g 1 8 w B 0 3 5 n K - j t 7 S p 7 q 2 L 2 0 s 0 8 D 7 7 - k _ B k k 8 3 j B n 2 p n i C k y p 6 G h 4 s o Y l m 2 5 a s 2 z f 7 i y l Q 5 z u 2 K v m _ q K q g 9 4 K y _ p r 4 B 3 x 7 1 C n m t U t k u - i B l j v i D 1 k v 4 F s s h 4 t D 2 v v v I u r v 2 w B t _ q o V 6 0 _ 9 b o u j i B _ n y u W x 7 z 8 Z o t u k Y o h 8 _ _ B 4 k u 8 B z 7 p p m B x j 7 s y D 8 r z x g E q i 1 k e k w g w B p 4 s l J i 5 4 o d x _ 3 8 F i g 2 j C g i m s D 6 6 m 6 E j p z _ D n j 3 8 J w l 2 8 D 8 - 8 1 G - q 4 l E w j s w C _ 6 6 s B q 6 o - C 6 q p 6 L _ r o j C 2 0 v 7 N h 6 i o K y s l m K k i q i G r m 7 1 D m 0 h 1 D 2 - t 1 K - 6 t v H h z s h E 9 t g l B j n p p C q x s t F 4 o o i B 7 l y l D q 4 w z B 6 p 5 i P q _ j 0 Q r x x s E 6 j r 4 B v k 3 6 C 7 q v x N t 9 y x T q p j 8 B _ 9 v l S h n m j B 1 h g r D m 1 p i C 2 4 z 9 F 1 z l j X s k o 4 F 1 7 7 S t 8 k t D _ t 5 1 J h 0 q k B y 4 j - B i m 7 5 E 4 i k 0 E q q n z C 1 _ n 1 I p 1 4 s N s 5 - 7 C 0 k v u P z 6 4 L 0 3 m x D 4 w k 3 B 8 0 w g J n i s 6 B x i i r I y n 0 t B t v 3 o a u p 3 6 J n u 3 3 B t n 0 8 C - 9 3 h D j t v k I q l k m D x g y 6 O 1 z o l D m u m 2 D 6 m y - E r _ r h I l h y q 7 C g x y y 5 B 7 7 z k M _ 6 w - I y 2 y h P y x t 3 E v o 4 s C j k 5 8 B 1 1 u m H 1 h k s D 4 0 K 7 h 9 D q g w g C 8 3 m j C n x n r D _ o r 0 E 6 6 w G - 0 r z E 2 w u y C 8 8 s t G 4 r 8 s i B s o p 3 c i 5 _ 3 G 5 s - l U y v x v f 7 - z - Z n w q z K j i y h J p 2 n j J p 4 t s E x 6 h x p B w z k g N 6 4 x y O z x w h _ C q s h v e y 3 m v C 2 _ 6 g m B 6 k 0 h v J - v t r l C j n w z V m k y _ i C k z 5 4 H 2 j 5 1 m E u r g z h D 5 _ h r r D 1 x j Q 6 i 8 j C h o y d j p h N 5 k 0 w D h m l z G 4 n v j E 3 _ p i B _ 9 o h G 4 v 1 2 E v 0 t i E j 2 5 V _ z m y B 1 j l m E s y 3 s B 5 j v l E 6 v 8 x b g w s 3 O t o l 8 d 2 1 k j B q _ s X m v 2 k Z h l h - D 2 9 i y I l i l 9 D 8 1 k W z w q Q _ 1 s r B - x t r F i - o t O v v _ 6 o D q i z W 6 _ x a 0 q 9 1 p B y u - z D w 7 s n C m z 4 z B h l j - _ B u y 2 9 t B 0 k z u j G - w k j G q _ l p E 3 m z p I p i o w C n r u 4 E w n 8 5 B j 9 7 7 P 3 6 u n J 7 1 s x S 7 o _ m D g 5 _ y 5 B k o r g S 9 l x 4 x B 1 z 5 n n B h n 5 _ u B r - l i f l u 4 8 B n t 5 7 O g - 5 y B 3 r 3 k E m 2 5 m C y i m g 5 B r 7 y z D w 2 j w H w x j k - B x z 8 x g B n 6 m 9 K j i q x I o m p n F 9 z l 7 O _ i o t d l g 9 r U r 2 g x T j 4 i 1 K 0 n 8 5 J n z - - D 6 - y q f o 2 4 u I 9 u w k I _ - 2 m k B 0 o 5 n P x t j s V u s x 1 X q 2 m 7 C 3 q y j E i s p w C h k 7 3 B 0 v o y D t g g k D g l 3 K 5 y 6 5 D - s p J 7 2 m _ G h 2 0 m C o 8 l o C l g y 0 w B w v q u B q s _ 1 K q 3 l p g D 1 h t o x B 0 1 n 3 y B l w o 9 C x 3 z x E 3 x w 9 F 8 9 1 2 k B x 1 q y O _ 5 6 p r B g 4 p r X i 2 u 6 2 C 2 2 k 7 s B s 4 3 1 B 1 r 6 _ B w y r x 9 C k 2 k x e w 6 w u W w 8 3 g F k m y z y F z 9 i w H 0 v 0 z F _ v 1 _ T u 1 1 2 D 8 7 3 2 B r w w - D t t 2 3 R g - t x q B 5 n v u a u 7 v m C l 0 - I 8 k n t 7 B i s 9 o J k 8 n o l B o - s 2 k C u h w 8 U o 0 p l U 5 - q n W 7 9 7 4 J 8 v l y R i r - 6 g B n 6 l - P 3 w t r C o 3 z w D g k 3 z C p _ w 0 L s 6 t y E u 4 6 0 D 6 4 q n C l v 7 k F n 2 8 w C j k 9 h L u j t 2 G - 3 g 6 l C 3 s 2 - B i m z t B 2 p 3 g z B s v o m D _ 0 w - S t u q 8 B w _ y n M 6 1 q 8 s B 8 v h p G k i r 4 L 0 0 5 g C w 1 9 r P k 0 p t V 2 o o 8 H 9 0 4 g b 9 l k 2 Y q i u k I 9 - 2 h N 6 3 9 s F 9 0 4 4 C u 6 2 6 H 5 g r i K 1 0 7 d u - 8 s I 9 7 2 1 M s r 9 o F w l u q F h 8 3 1 s B h m 0 z G _ 1 4 n q C u t 5 2 I n z n u E z 9 t s D t 1 y j F t 6 g V t j p M j m 8 j R y - y _ Z p 5 t _ K 3 - 2 - J 5 r g k X w 0 - q B u 5 p o e 2 k 3 4 _ C z _ i _ n B 3 - 3 5 S 7 5 i w g B - 3 g 0 G 9 x k r B x r x z C 6 i 3 7 B r 2 5 j T i w o v C h v j 8 D w 8 v j t B 7 n s h K v l w 2 O r q p j E q 2 0 l d n 1 - t 2 D m x x o c u k u _ k B x 6 8 u T 0 h 1 4 C w u 7 j j B u s x 5 j D 7 s 3 z O k j _ x L j 7 m r E o 2 r j I 8 u 5 u B 1 x g 7 j C t 9 - g i B 2 k p Y r r 1 1 B w u 1 n R s y l 8 C y m 1 7 C 7 w 3 d j 7 m i D j 2 5 8 D v o t q C 0 h t 0 J o x - o B 0 y x w z B 4 l q s H 2 o _ s h H m p v o m B n v o 5 L 1 o r j D _ s x n D z n l v B r t r d r g p g D 3 6 p 0 H s w h o E 2 h j 3 l E k v t 0 m F i q x u r B r v z k _ B h l x x U v 4 k q D 4 u _ 6 N j q 7 x I h l 3 4 D u t 1 6 P s g 7 o M y z o 4 I p r 9 r K y 3 u 7 r E p q w 9 U 9 4 4 2 O p j x p J - l 1 3 V 7 p 7 k 3 B 4 m - l J 9 n z z I g y l n E 3 1 9 y v C k 8 x 5 H p j 3 q K y 5 m - C 6 w 3 x C 9 6 m h P q z 8 U 6 5 7 r D r y z L 2 4 v 9 M k k m m R o 9 7 k F v q x j O 1 m i w G u 5 y - L - v 0 z D x 8 h x 3 P r k h w J z g 4 i S x 2 z 5 Q 2 s t l F 9 i - 6 i F j t x o M x 9 r 8 9 C m v m l C l z h 5 L z _ x d 4 p i h C y s z Y j 0 k 6 D v g 9 4 C 4 s v o F j x - v M i s w 6 U - _ h s D k l 0 i N k 7 1 w B 7 0 3 0 B z - 0 m C k n t q X - w 0 5 c 5 y 8 b z m t N n w s d 6 1 4 M g o 0 b r r o _ C 2 u - r J i i 7 N 5 l l h B - - n h B w y t y O g u t y F 9 r i s C 0 m 2 h q C 7 v n o G 0 o 3 j C 2 v u v C 9 0 5 u E w h 6 n r C y 5 v u K _ k 4 o X r z 5 2 1 D o 8 5 n W j 1 _ w O 8 3 7 q F q l p 8 M h 2 p 3 M l o g p b 5 6 g h J r 3 m 0 C u 6 r 0 E n 5 n 3 D t 6 n T z 2 o r B 6 o r w P t h _ u B g 9 1 7 G g x v M v 9 4 l B 0 0 m y M 7 i 8 z h D n 3 5 L w 6 9 h m B 4 g n 5 E q h 3 h H 1 q g 9 G m t x K q 7 n o Z s k v 8 X m y p j O 5 8 v t H s m u h p B l m 0 6 D p w s 1 G m 7 o Q o _ - 0 1 B o o 1 8 F z m s 8 D x r x 8 Q j 9 n 8 C _ v n 5 G q n h h D 1 m p p S 8 5 8 - N - q p l D y 1 r 8 T j p i s j D i n s n Z 3 v n x C g o h X r 1 t k j B o j q - C n j v 1 B 0 8 p 7 Z - h 8 v C z u t v M - 9 g x F i - n y B 2 - 5 s o C t l t i B p 4 k 7 F o q y 2 B 8 9 r i 1 B l 2 4 u F u _ x v g B 9 2 r 0 l B 0 y l o 6 E o i j _ D 5 8 9 0 I x 1 9 n G q u y 1 C 9 z l 6 C l 7 3 o D g g u 1 B 4 i p 6 H - 7 x s h B i r u p H i 3 m t D l t k k K r 6 9 h M 7 8 i k r C m u i i R w g x 9 I j 8 1 b q t 7 u C g 8 y m C v 1 _ 7 I 1 p r d h 8 7 y D y v 5 9 B _ p y o C 8 3 4 0 G q v n 5 H k w h u E 5 q i h B s 2 v 7 D 7 g 1 q D r 0 w x J y 4 8 r P h 8 r o g D o 5 - l Y j q x 4 I u n r 5 E v 9 g r F k r 2 _ W r v x k d n h 2 h D - k l o C r j t q b n 7 l p E o 0 k z p B 6 x - g e h w _ z o B t k z w C w v l i N g v n u N _ 6 n s K o l - 0 e u l g 0 o B h q g z t E p 3 8 m r B 6 1 m 9 g H k o 3 y X 2 u 8 3 B i z 1 x G 0 5 u 3 D r h r x C s 1 w o C r o l 0 B v o 2 Q - m 2 6 B 2 h 8 4 G y n i V r w j Z y n n a w y y i D 6 i k z V w w s r b l v 3 7 P 5 3 k 4 P i w 8 j B w 3 8 k B 6 i s m u C 1 l u t X 5 v m g 4 C k 6 p 5 b v r l h 7 C j s 6 x G 5 u j p Q y 6 3 2 K 4 w i o B r i k 8 L 1 s o p F g 9 h u B 2 x s n F s - 8 0 E z 3 z 8 S 0 g j q M w 4 v s C 8 j 3 o P 3 j 0 g F y j 4 s H w 5 h e 5 i x 4 C u v u p B s t w w B - 7 w q B 1 - x l E _ o o 8 B s t i N l 2 j 9 B 6 p s L j s 9 v B 5 g 8 o B 7 0 3 u B w m w j C - h g g E r s 1 V i k k P 9 r z x B t 8 s m C u u 7 r S l z 7 g B 9 - m h D i g 6 h D r o w - L 4 n 7 0 b - r 2 x B 3 l v 4 p D k 7 y _ 2 B u w l _ l C 8 t 3 6 G _ 5 1 K q 4 t i r F w j 2 o S u 2 y l w B w p h x E j g g p d q t z j D x 3 y 0 G 4 p m 6 Q y k z 2 F k m q n D 5 u p l H t m 5 z O - 1 t h L - g p x E k 5 r t m C q q r i L l j j _ f l 6 4 7 F t o 9 n B _ u y 1 E r 2 q p i B 8 n 6 x W w 0 i h F k w s 2 G i j x n J 7 0 r _ J x s 1 1 C y _ t 0 R z 6 q v E i 9 4 w B o _ p w B s 1 3 i F 0 h 2 s B 6 w q 5 G x i s l B 1 2 7 r U 4 i j t B o o 7 p Q i l z 6 c r i g q E w o w u E 1 t p m D r 8 l 6 B 3 i s k P _ 6 y x O l 3 k - G u s m q B v m _ o n B r 1 p n V u z o i P y 4 _ l H z m 2 S u 0 2 j C 5 - p j P 6 x 7 u G s y x g C 4 - 7 s m B k 9 8 Z 4 v t x D h k x 3 7 E 4 u j 5 p H 5 p j v Q h r y 4 n B _ - n u F 0 j r 5 u B u 4 w s B z y 2 c w p 5 1 D 6 9 3 q C 8 - 6 o B u 8 7 4 E n 4 y d - y z l C v q 2 h E u w t j B 4 g n J w u v u F 8 m 8 v F w s m o G g j t Y u 9 - r B q m - 7 C s l y r B t 7 w y E y 2 q y C k 8 3 l D r i 0 p B v 6 j m D t 4 3 1 H 2 _ 4 S 5 h 6 4 B w 2 m u B 6 9 3 x C - j g 1 D 5 m h 4 B h 3 z N t p j n z B m q 0 u E y - 4 J 9 o g g D t t t n D x y 0 g B 7 n 2 j D 1 t t v C 0 5 3 V m o w 7 B 0 g - j N p 6 n 2 D 2 2 m 9 B 7 o 3 c y 0 3 k L v r 1 3 e 5 s m z U 3 m 4 z B w u l p D j m l 9 C 4 t 8 c 0 p 9 6 H o 6 n x C 9 o 2 W l k v K q u n l U h o g z I - s l 2 C g x p _ C k l o 5 Y l i z I u n w m o B 7 9 h _ s B 4 2 5 3 W x 8 w z b 9 3 i g i D k 7 w - C q s x _ B 8 z 8 i G i m r 5 G n p 5 q B 8 0 l s C _ 5 z 3 B 0 4 r f 7 w j j c y v g l H _ j i R 5 p x x E q z x j F 4 t 7 g e 3 v 1 p w E l w - z Z x y 5 r b m s 2 n B j j l X l 1 k p C y 0 5 d 6 8 1 m D 0 6 9 0 C 3 0 k l F s m w 1 C 7 x 1 2 J y 0 1 6 d 0 7 l n F n l - w C 1 v g p a i x - q C u y k - G o 4 1 q G o w x g D o l q i C 4 2 8 i C o 5 j z B 0 r m x C 1 7 l k J m t 9 s E g k 3 t G 8 v o h P 0 t m q B 7 g 0 r W - i q v C 6 3 i z z B l 1 2 g B _ p 0 _ K p o 5 m E l o 0 Y u _ 3 j r D s u 4 8 J g g p 0 D u 5 p 9 F s 5 z n I q 3 4 k I 1 t - 3 C t q n x F _ 3 z 5 D 0 z w y C w k s 2 C s 2 k t H p _ 3 k F x l 2 h D h x 6 o C 1 i 5 4 E 5 y 6 m 3 C m m i k x B 9 6 8 w q B 2 5 u p S l r s s H 1 8 m l E j x o 9 B 5 5 z u e l 9 1 p K n 3 l s Q v 6 p y B o 0 n p O 3 5 w u I 9 j _ 3 J j - q 7 q B 4 0 2 m E l i p 6 N 4 z _ y B o z - a 5 x y t C 1 k g w E u 3 9 j B k m l T 9 h i 2 z C _ w 5 - 2 F j q h g G 7 k i h h H q q _ m 1 E p 9 q _ K r o o y B w m 8 u R w _ 3 i C o _ 3 o D t 1 _ 6 B j h z t E _ r u m d 5 s 4 j g C 6 0 p m I j 0 s 4 L 8 2 0 2 D i w h 1 B 5 v 2 i B r m z 9 O v q g 8 J z o o u v C 7 0 i y f q 8 u t I 5 q r 0 I m l 7 l n C 0 s 2 t O q 6 1 9 C x h 4 j W q 9 q x E q 0 4 v g B x 6 w 6 H i r r 6 P _ n s k 4 E 7 u q j H y 0 o x E q k n 2 i B h y l i S s q 2 s T 2 m 1 v C _ n - 9 G 9 m 6 r F x w - n C u 8 4 j B r w v g C 1 3 0 - D 4 9 i 4 w H 8 1 8 7 W k g v 2 L 2 - k y N 4 _ h 3 E 7 m t 7 X t 6 x u C n s 2 9 X o 0 z 0 B n q 2 x H r o x m s B g t 0 3 G 1 t t g N j j 9 5 D k 1 n _ H k m 8 p J _ u q o B 0 t s r F 8 y 3 m a _ 9 q 4 B y 6 x 1 S y 1 8 i E m 8 w l C z 0 z - i B i 8 k a t 4 j o C t y t z G j p n - D j _ h 1 N m v 1 p B y 0 2 h W n n 1 u Z 8 0 0 q m B k p 2 z b y w 9 t m B 2 o 2 7 G - 3 8 q d v n g 0 a o s 2 u H 9 3 h v C 9 4 t p X u o i V z i u Q 9 y q 5 B w m 7 m B 4 p w 6 F 8 2 u 9 C g p r R s 5 q 9 k C x z z u T r 4 v p z B x p o x I i 6 j 8 y B 4 - x h k C w i z d 6 h m 1 F r x k 4 c 0 s 7 w l B j 7 g 3 C 2 q 8 o Y g _ y s V h 4 t p E q v i o L 6 v 5 k D 5 0 0 5 C _ k s u D v x z x O m k 0 y a 7 - r i H 5 j j v u B z m p 8 I _ l r q H v 4 w m D w 3 q l M 3 o m g F p n 1 1 C 0 3 3 i f n n - N v 2 o x I w v h l H u - l g x C 1 q 2 h C _ 5 m w B w q x 1 k B o m g z R p v g - Q 4 9 r y M 0 1 o 0 B g - r 9 D j 0 2 o I g z r 4 B k r 8 d h 0 r o E v 9 _ v D j 1 _ l C 9 t 4 m S h p k n 3 D i 5 o w C r k h 3 N 2 l q w X - 5 x 5 G p p k 2 F t r 5 u K z 0 z b z 6 4 5 B x 6 r 6 N k s 7 n r B k g _ _ B o 9 n i B y y n 3 C r 3 8 4 E j 2 h o q B 4 8 4 3 W l t 7 o q B 1 q k x R w 8 9 s E l - 0 j L 6 p u _ B t h 6 _ F 0 h q 9 C j l h - E y t o z 6 B p o j s h B w 6 8 y T k 6 l y N x 5 8 k O o 6 3 8 2 B r u i m Z - n l p J o 6 r 0 E y 6 o K n u 4 o N p 5 m 9 L 5 2 q o B _ z q 1 D t 2 8 u D 8 _ 4 z I h w k p X 2 _ s 7 E h x w T k 9 q p B 4 j h 5 F 7 4 7 8 B o p t g C p 7 h 1 E 6 7 5 3 8 C - i p 0 Z 2 2 r 0 E p m _ v B w w j _ C 8 2 5 o F w 5 7 7 F g r o 6 G g l 8 o B 5 0 1 m B z 6 q v E m 7 v d 0 w _ y I 5 j g g B o u _ V 6 0 1 T p n _ 9 X 4 k 3 r H u 8 p n E o y 9 x I 9 o m 8 E 6 u l k D z 0 m q F k u o f 9 i - - D i i 3 n D x x t b v t 2 2 B i l n Z 9 _ o 7 B n s x v n C l t j m E y 2 s O r 9 _ l S r y o Y 8 m h 4 N 9 4 2 u z B s v t v U 1 - x 1 F 9 _ k t D p z 6 o p B j s x i C u _ 5 w D 4 8 k n J 6 y z 4 E k _ j i M 8 v h z I s u l i H 0 q 6 h B o 7 3 0 D w z m e m z o p H v n s 1 D z i m k C j u l n D r m m 7 a 6 r 6 6 J 0 u 2 y u N 9 s k 8 D r y 3 4 D 7 - z X 3 l p j C 9 n 4 z K t o w 9 u D 6 g y v K o m 4 3 I 4 o - w D 6 g 4 q B r 2 y U _ j s V 7 u _ l B s 2 h i M 7 6 o w I x y m i S 1 k p l J l 8 6 9 M l 3 w r c l z u r B g 8 i r l B z k 7 z a u s 1 _ K 4 y - z o B x n o k C 2 6 v h B 8 l w m d 5 r m 1 - C v g m 9 D 2 o t _ H t p h t E r - u M 7 n _ 7 H n j 1 q D x r j n B x o 0 o E 7 i s 1 J x - z s I - 0 _ p b 2 u 3 x n C 7 6 s r B r 3 o 0 D l 2 3 q T y 9 r z B 9 v g h q C 7 9 v Q 1 9 o x G 9 r 7 q I z s w T 4 r 7 - B 9 5 k u Q h t n k L q j k z C 4 h 8 u c 4 2 y u 5 E 2 o t q F t m m 6 L u n o 8 q E x l n 8 n B 2 k m l Y g v k v q G o j p o 9 F h 1 r j P g r 1 8 O s x y a w j m _ i B l 0 q 4 U j k _ i L l p 8 1 D l 0 p z S q m j c 8 _ 5 4 F m 4 q 0 O n - m l B 1 h 7 g G p y k h n B - v 8 x B w 3 o 7 B t k s Y q 5 n s I 4 r 0 W u 9 h _ t B t z 0 0 H q k x 6 D t 7 p 4 t B k p l k T 5 g v m G i m n 0 z B 6 g l 3 C i o g m K x x g m P 3 7 - y J x t t q m B m _ o v R o o _ z H k q i n E k m w d u l j g B i o u i C m x p 7 B 0 0 2 k E v 2 y z D 4 y 7 g D l z 2 h E 6 o o 1 L y z q K v l 4 3 B q - - i E r z k 2 Z s 5 x w C p _ 9 g E x _ y _ E t h 2 - C u 5 w u C i g 6 q u B 8 u x q P 9 p n 4 i C 4 m 2 l T _ g z b g r z 8 J _ h r h C o - y 5 I - u p q B 9 r k 0 b 7 o t s H n 5 5 p D r 8 x x D 7 z o w G w 6 5 J h 5 6 v W g 8 5 g C 7 s m u C i m 7 0 O t - _ r D 4 8 5 6 V 1 6 l n I z k - y V v r h l g B v 2 - 3 F 0 k p p H - l j s C q 8 y x G 9 1 - o b m k y 9 M 1 z n j B g k q r P _ - u _ j B k 8 h v H 8 q k s j B k q h j g C & l t ; / r i n g & g t ; & l t ; / r p o l y g o n s & g t ; & l t ; / r e n t r y v a l u e & g t ; & l t ; / r e n t r y & g t ; & l t ; r e n t r y & g t ; & l t ; r e n t r y k e y & g t ; & l t ; l a t & g t ; 4 2 . 7 6 6 8 9 1 9 9 8 7 5 1 3 5 5 & l t ; / l a t & g t ; & l t ; l o n & g t ; 1 2 . 4 9 4 0 9 9 9 7 2 9 5 3 4 1 8 & l t ; / l o n & g t ; & l t ; l o d & g t ; 1 & l t ; / l o d & g t ; & l t ; t y p e & g t ; C o u n t r y R e g i o n & l t ; / t y p e & g t ; & l t ; l a n g & g t ; e n - U S & l t ; / l a n g & g t ; & l t ; u r & g t ; U S & l t ; / u r & g t ; & l t ; / r e n t r y k e y & g t ; & l t ; r e n t r y v a l u e & g t ; & l t ; r p o l y g o n s & g t ; & l t ; i d & g t ; - 7 8 8 9 7 0 8 1 5 7 & l t ; / i d & g t ; & l t ; r i n g & g t ; 0 i 8 7 2 o r z 0 B q 3 2 y E z x 9 0 H 8 4 g K t x m K 9 k u 5 B u 8 v R n 7 n M 2 q k 5 F & l t ; / r i n g & g t ; & l t ; / r p o l y g o n s & g t ; & l t ; r p o l y g o n s & g t ; & l t ; i d & g t ; - 7 8 8 9 7 0 8 1 5 6 & l t ; / i d & g t ; & l t ; r i n g & g t ; z t m 6 w j 8 1 u B t u r h I h z 3 5 E i n 1 v S x 9 l r C & l t ; / r i n g & g t ; & l t ; / r p o l y g o n s & g t ; & l t ; r p o l y g o n s & g t ; & l t ; i d & g t ; - 7 8 8 9 7 0 8 1 5 5 & l t ; / i d & g t ; & l t ; r i n g & g t ; g 6 5 l g s w t 1 B r o u 8 K 1 3 6 _ D k 4 h q B i g 4 4 f & l t ; / r i n g & g t ; & l t ; / r p o l y g o n s & g t ; & l t ; r p o l y g o n s & g t ; & l t ; i d & g t ; - 7 8 8 9 7 0 8 1 5 4 & l t ; / i d & g t ; & l t ; r i n g & g t ; r i 5 t u r 6 5 0 B p r - - F w 5 u X o 0 - s B k 6 o t E 6 0 5 z C g 4 x m O & l t ; / r i n g & g t ; & l t ; / r p o l y g o n s & g t ; & l t ; r p o l y g o n s & g t ; & l t ; i d & g t ; - 7 8 8 9 7 0 8 1 5 3 & l t ; / i d & g t ; & l t ; r i n g & g t ; r s m x 2 q w 1 u B v r 9 r T 7 3 - u D 5 k v n E - n m 2 C i u 3 v J & l t ; / r i n g & g t ; & l t ; / r p o l y g o n s & g t ; & l t ; r p o l y g o n s & g t ; & l t ; i d & g t ; - 7 8 8 9 7 0 8 1 5 2 & l t ; / i d & g t ; & l t ; r i n g & g t ; k 8 5 _ g r 6 - q B - z s W 2 1 h h B y h t q B i s n t C & l t ; / r i n g & g t ; & l t ; / r p o l y g o n s & g t ; & l t ; r p o l y g o n s & g t ; & l t ; i d & g t ; - 7 8 8 9 7 0 8 1 5 1 & l t ; / i d & g t ; & l t ; r i n g & g t ; 3 8 q 3 1 6 r 7 w B k w 3 m G r p n 5 B 9 x w q B & l t ; / r i n g & g t ; & l t ; / r p o l y g o n s & g t ; & l t ; r p o l y g o n s & g t ; & l t ; i d & g t ; - 7 8 8 9 7 0 8 1 5 0 & l t ; / i d & g t ; & l t ; r i n g & g t ; 2 l r 0 5 _ g w 2 B p 1 t l B 2 l z W u p p j D s y 7 - B & l t ; / r i n g & g t ; & l t ; / r p o l y g o n s & g t ; & l t ; r p o l y g o n s & g t ; & l t ; i d & g t ; - 7 8 8 9 7 0 8 1 4 9 & l t ; / i d & g t ; & l t ; r i n g & g t ; u 0 s 9 z u z 2 0 B w h 3 v b t l j b y r u f 5 m 1 4 B 8 4 9 s B w n m m C v j 1 p D p 6 o k S _ z z 3 B 0 v r w S p k - h B x r 2 k D 8 v k - D y 8 g f 3 t 9 2 G 9 7 6 _ B x k 5 i E g r v g F 9 i i m E & l t ; / r i n g & g t ; & l t ; / r p o l y g o n s & g t ; & l t ; r p o l y g o n s & g t ; & l t ; i d & g t ; - 7 8 8 9 7 0 8 1 4 8 & l t ; / i d & g t ; & l t ; r i n g & g t ; 1 2 3 0 - _ j y u B r j 1 7 D x s i f j w l p E x u k h B v m 1 g M s 5 k 5 B z u 2 8 D 1 4 w _ B & l t ; / r i n g & g t ; & l t ; / r p o l y g o n s & g t ; & l t ; r p o l y g o n s & g t ; & l t ; i d & g t ; - 7 8 8 9 7 0 8 1 4 7 & l t ; / i d & g t ; & l t ; r i n g & g t ; k y p t g _ k j 1 B v 2 6 W q 6 r p D r u 0 v D q 9 7 t B 0 z o w C & l t ; / r i n g & g t ; & l t ; / r p o l y g o n s & g t ; & l t ; r p o l y g o n s & g t ; & l t ; i d & g t ; - 7 8 8 9 7 0 8 1 4 6 & l t ; / i d & g t ; & l t ; r i n g & g t ; t g - p n 8 1 9 w B y p 3 u G n h 4 4 Q 6 r 0 s R u o 3 z P w z v Q t z s 6 E g 8 7 e 0 n n 4 K & l t ; / r i n g & g t ; & l t ; / r p o l y g o n s & g t ; & l t ; r p o l y g o n s & g t ; & l t ; i d & g t ; - 7 8 8 9 7 0 8 1 4 5 & l t ; / i d & g t ; & l t ; r i n g & g t ; u g t 3 z _ w 4 z B q u j q B _ 4 w 9 C j 5 u J - i 8 5 C r x j 0 C 3 q s 4 B 4 9 i s B w i 7 g J h o w Z x v p s B i _ h l B y 6 4 o F & l t ; / r i n g & g t ; & l t ; / r p o l y g o n s & g t ; & l t ; r p o l y g o n s & g t ; & l t ; i d & g t ; - 7 8 8 9 7 0 8 1 4 4 & l t ; / i d & g t ; & l t ; r i n g & g t ; 3 _ 8 k q t r 3 u B 3 l x p B x l m X r r i 7 B & l t ; / r i n g & g t ; & l t ; / r p o l y g o n s & g t ; & l t ; r p o l y g o n s & g t ; & l t ; i d & g t ; - 7 8 8 9 7 0 8 1 4 3 & l t ; / i d & g t ; & l t ; r i n g & g t ; 4 1 6 4 k 6 j i p B i z x j C 1 x p p B 8 1 x m B & l t ; / r i n g & g t ; & l t ; / r p o l y g o n s & g t ; & l t ; r p o l y g o n s & g t ; & l t ; i d & g t ; - 7 8 8 9 7 0 8 1 4 2 & l t ; / i d & g t ; & l t ; r i n g & g t ; x r 8 z z 4 7 3 u B 6 2 n d t r r Z 2 7 1 X & l t ; / r i n g & g t ; & l t ; / r p o l y g o n s & g t ; & l t ; r p o l y g o n s & g t ; & l t ; i d & g t ; - 7 8 8 9 7 0 8 1 4 1 & l t ; / i d & g t ; & l t ; r i n g & g t ; 3 h j x p h 2 x z B m z 7 l G 0 z j 4 E 2 k o - D 8 u p o B 8 k v v B k t o r C l s u v C i l 7 t B 0 t 6 p B 9 u p k K t s 3 j Q _ v i 4 J - k 6 o C q _ 1 T m l 7 r B w m j u C 6 9 w 4 F j 0 i p D 1 x 0 5 C x u _ - I i 4 q q N & l t ; / r i n g & g t ; & l t ; / r p o l y g o n s & g t ; & l t ; r p o l y g o n s & g t ; & l t ; i d & g t ; - 7 8 8 9 7 0 8 1 4 0 & l t ; / i d & g t ; & l t ; r i n g & g t ; o v o s o - z 0 u B l 4 j w C 9 v 0 w E 1 - _ g B r v s g E h 9 6 a i m n 1 K 9 v n t G 1 q l k B 8 8 7 T v 8 t g D p s u l D 8 2 n y G n 2 9 g B 8 i 2 1 B 6 w r u J r l 1 z C k m i n C z 0 2 m B 1 o 3 w C 4 u r d 9 6 3 _ C z g v g E 4 v m 6 C y 1 p 6 B q 0 y 1 B p u z b z 0 h i O _ p 4 h B p - l v I 7 p n m D & l t ; / r i n g & g t ; & l t ; / r p o l y g o n s & g t ; & l t ; r p o l y g o n s & g t ; & l t ; i d & g t ; - 7 8 8 9 7 0 8 1 3 9 & l t ; / i d & g t ; & l t ; r i n g & g t ; q _ 1 s 8 t l _ t B 6 p u j D w _ 9 p B 4 v 8 h F s n p 9 B m 4 n f n 7 k j C 7 i g l J k 0 7 _ E 0 y 5 m B t q h Q m v v r h B i q h 2 U _ g y 1 D 3 z 3 q F 3 y 4 Z p u s 5 C - k z X r y 8 W _ 3 5 r D w v 7 w Z t x 4 - B x y i m C n u o l C z _ 7 1 G k 1 p t F & l t ; / r i n g & g t ; & l t ; / r p o l y g o n s & g t ; & l t ; r p o l y g o n s & g t ; & l t ; i d & g t ; - 7 8 8 9 7 0 8 1 3 8 & l t ; / i d & g t ; & l t ; r i n g & g t ; 1 r i z t y 0 r z B w t 8 k C z y 9 t E j 3 m h F n y y 2 C o 3 q 0 M _ 3 w s E - 5 n 2 C 0 3 q s Q o h m 6 W & l t ; / r i n g & g t ; & l t ; / r p o l y g o n s & g t ; & l t ; r p o l y g o n s & g t ; & l t ; i d & g t ; - 7 8 8 9 7 0 8 1 3 7 & l t ; / i d & g t ; & l t ; r i n g & g t ; r q x h 3 v w l 9 B i q 5 e m q 3 V m l j a q s k n C & l t ; / r i n g & g t ; & l t ; / r p o l y g o n s & g t ; & l t ; r p o l y g o n s & g t ; & l t ; i d & g t ; - 7 8 8 9 7 0 8 1 3 6 & l t ; / i d & g t ; & l t ; r i n g & g t ; i j 1 - 3 4 t 5 0 B - 7 g S s u 6 u B 8 5 k o B & l t ; / r i n g & g t ; & l t ; / r p o l y g o n s & g t ; & l t ; r p o l y g o n s & g t ; & l t ; i d & g t ; - 7 8 8 9 7 0 8 1 3 5 & l t ; / i d & g t ; & l t ; r i n g & g t ; - m n w 3 q l k 9 B j 3 7 a 7 k r v B v 8 r k B & l t ; / r i n g & g t ; & l t ; / r p o l y g o n s & g t ; & l t ; r p o l y g o n s & g t ; & l t ; i d & g t ; - 7 8 8 9 7 0 8 1 3 4 & l t ; / i d & g t ; & l t ; r i n g & g t ; u 1 8 m 0 _ n 7 z B 0 y u h G s o p i G 7 9 8 j G 5 7 q p L p 9 4 q N 3 h 6 2 W k r l h C x s x v B _ j - 1 J u 7 n q E 8 r 2 0 V 0 x 9 0 e & l t ; / r i n g & g t ; & l t ; / r p o l y g o n s & g t ; & l t ; r p o l y g o n s & g t ; & l t ; i d & g t ; - 7 8 8 9 7 0 8 1 3 3 & l t ; / i d & g t ; & l t ; r i n g & g t ; n r k l 7 9 h y u B r k 9 g m C m v 0 k E 1 s r 8 D o 8 x k C - 8 u 7 F 0 t j g J l s t 9 B 0 w r W p n 7 b j w 5 m C 9 t n f u q r i M 0 q l s J 8 i 9 r K 1 6 - f 7 j 1 5 E p s h g C 2 n l v D 9 p i u B _ _ x 2 B j 2 z 1 D n v i 7 E & l t ; / r i n g & g t ; & l t ; / r p o l y g o n s & g t ; & l t ; r p o l y g o n s & g t ; & l t ; i d & g t ; - 7 8 8 9 7 0 8 1 3 2 & l t ; / i d & g t ; & l t ; r i n g & g t ; 5 - 9 v y i n x 2 B k g 9 y D p u j x D q p _ t C g l 0 z D i m q Q _ s o n C 3 h k d u v l M z n _ 5 B y _ x i B t h _ r B i j q v C n v 6 0 B r 7 3 Y 1 3 9 M j z v 4 B z o i r H y 6 l m B v q n a _ z 8 z H & l t ; / r i n g & g t ; & l t ; / r p o l y g o n s & g t ; & l t ; r p o l y g o n s & g t ; & l t ; i d & g t ; - 7 8 8 9 7 0 8 1 3 1 & l t ; / i d & g t ; & l t ; r i n g & g t ; 5 p q j h h 3 v 2 B z - k t Q 9 z o n N v 7 6 7 E _ i t s O x 1 j o C o _ v j J g g p z T _ j r l I n j 4 7 C m 9 y n B v 9 p p B r 4 v P 4 s 0 r B & l t ; / r i n g & g t ; & l t ; / r p o l y g o n s & g t ; & l t ; r p o l y g o n s & g t ; & l t ; i d & g t ; - 7 8 8 9 7 0 8 1 3 0 & l t ; / i d & g t ; & l t ; r i n g & g t ; i l h 3 j x u w 1 B m y s t B j 1 5 1 B g r _ S & l t ; / r i n g & g t ; & l t ; / r p o l y g o n s & g t ; & l t ; r p o l y g o n s & g t ; & l t ; i d & g t ; - 7 8 8 9 7 0 8 1 2 9 & l t ; / i d & g t ; & l t ; r i n g & g t ; z u t t h 9 _ z u B _ 5 l t B q y x r B x 5 q h D q v t 0 E w _ y z I & l t ; / r i n g & g t ; & l t ; / r p o l y g o n s & g t ; & l t ; r p o l y g o n s & g t ; & l t ; i d & g t ; - 7 8 8 9 7 0 8 1 2 8 & l t ; / i d & g t ; & l t ; r i n g & g t ; 9 3 1 w r w t w u B y t r i B z x i u O 0 p 5 - E s 3 0 g E p k r t D - 0 p r C 0 n j l D & l t ; / r i n g & g t ; & l t ; / r p o l y g o n s & g t ; & l t ; r p o l y g o n s & g t ; & l t ; i d & g t ; - 7 8 8 9 7 0 8 1 2 7 & l t ; / i d & g t ; & l t ; r i n g & g t ; m o u 5 j i i 1 x B x 5 v U k t s d g v q V & l t ; / r i n g & g t ; & l t ; / r p o l y g o n s & g t ; & l t ; r p o l y g o n s & g t ; & l t ; i d & g t ; - 7 8 8 9 7 0 8 1 2 6 & l t ; / i d & g t ; & l t ; r i n g & g t ; 2 6 0 5 r u 3 8 2 B 1 0 6 z D 5 4 o 7 D 6 z r q C 3 _ 3 y E p s 3 8 C p q v k I & l t ; / r i n g & g t ; & l t ; / r p o l y g o n s & g t ; & l t ; r p o l y g o n s & g t ; & l t ; i d & g t ; - 7 8 8 9 7 0 8 1 2 5 & l t ; / i d & g t ; & l t ; r i n g & g t ; n j q r _ i 6 x u B u t m 2 C t 3 u h C _ i u i D s p g y H 1 n u - C 6 2 v W y 2 x t N & l t ; / r i n g & g t ; & l t ; / r p o l y g o n s & g t ; & l t ; r p o l y g o n s & g t ; & l t ; i d & g t ; - 7 8 8 9 7 0 8 1 2 4 & l t ; / i d & g t ; & l t ; r i n g & g t ; - o k r 8 r 7 w t B 6 k q i C t s u k D 7 z m 7 K 3 3 x H x w 8 7 J y 2 y _ D y _ 9 i B 0 3 t 7 W t y g U o p 7 T w r z s M 0 2 6 H - _ 1 5 C l 6 z N 1 t 1 2 o B 7 9 9 s B & l t ; / r i n g & g t ; & l t ; / r p o l y g o n s & g t ; & l t ; r p o l y g o n s & g t ; & l t ; i d & g t ; - 7 8 8 9 7 0 8 1 2 3 & l t ; / i d & g t ; & l t ; r i n g & g t ; 7 l 7 6 q 2 t i u B j 6 x u B k 1 y J j 7 5 t B p t x U & l t ; / r i n g & g t ; & l t ; / r p o l y g o n s & g t ; & l t ; r p o l y g o n s & g t ; & l t ; i d & g t ; - 7 8 8 9 7 0 8 1 2 2 & l t ; / i d & g t ; & l t ; r i n g & g t ; 0 0 _ 8 k t t 7 y B 9 n v 4 G l w m 4 J l _ w 4 F r l j q D j j k v G & l t ; / r i n g & g t ; & l t ; / r p o l y g o n s & g t ; & l t ; r p o l y g o n s & g t ; & l t ; i d & g t ; - 7 8 8 9 7 0 8 1 2 1 & l t ; / i d & g t ; & l t ; r i n g & g t ; l 1 x g 6 q j 7 o B s l q 4 B - 2 z v B 6 4 s g B v u 7 n N 4 9 k k K g o q 6 B s i l 2 B 2 0 u W 0 i m f 0 m 3 d q 9 g p F 9 v 4 u R 6 2 u w J u w h 0 T r 7 j V q r _ 3 B u 6 x l H n 9 j Y w - 0 6 E 3 p 3 n R t y x j C o q k 7 E 5 o 2 y G o _ y m B k u 2 9 B p k - v G w q j 3 E 4 g 6 b s l h q R i 3 o g B q i n 9 D v x x s C & l t ; / r i n g & g t ; & l t ; / r p o l y g o n s & g t ; & l t ; r p o l y g o n s & g t ; & l t ; i d & g t ; - 7 8 8 9 7 0 8 1 2 0 & l t ; / i d & g t ; & l t ; r i n g & g t ; 2 u p j n 0 z i q B 2 3 u z K 9 h g s C 7 - p b 7 j 2 g C w l _ k E v 7 m a v y 8 h C k 6 l 8 D o u g 4 B r l l k R 5 i 1 g F s 1 _ w f - r h - Q z 9 u z J j _ 5 j l C q l 6 b z y z j B 1 0 r J m y y n F g 8 v n B 4 3 2 S w r 1 Z _ 0 w - C z x 6 g D v t w s B p n h k B x w 8 Q & l t ; / r i n g & g t ; & l t ; / r p o l y g o n s & g t ; & l t ; r p o l y g o n s & g t ; & l t ; i d & g t ; - 7 8 8 9 7 0 8 1 1 9 & l t ; / i d & g t ; & l t ; r i n g & g t ; x j o y 4 9 j g u B 1 j 6 j E 6 6 m z H u 4 1 O m l 2 5 N n t 8 _ E v t 2 c t x w l b g n k 2 G s v 6 4 s B & l t ; / r i n g & g t ; & l t ; / r p o l y g o n s & g t ; & l t ; r p o l y g o n s & g t ; & l t ; i d & g t ; - 7 8 8 9 7 0 8 1 1 8 & l t ; / i d & g t ; & l t ; r i n g & g t ; h 0 n 8 y 3 n x u B r 7 9 i f s _ 4 l V m 9 s q C 2 s 2 3 B 3 4 n p E v 5 _ u E - r z j y E m o r s E t y x i F & l t ; / r i n g & g t ; & l t ; / r p o l y g o n s & g t ; & l t ; r p o l y g o n s & g t ; & l t ; i d & g t ; - 7 8 8 9 7 0 8 1 1 7 & l t ; / i d & g t ; & l t ; r i n g & g t ; v v l m 9 q 1 t 0 B _ h x r B q 1 1 n B 3 _ r 7 C o s y k F w z - i G y k h 1 H 6 o m y B & l t ; / r i n g & g t ; & l t ; / r p o l y g o n s & g t ; & l t ; r p o l y g o n s & g t ; & l t ; i d & g t ; - 7 8 8 9 7 0 8 1 1 6 & l t ; / i d & g t ; & l t ; r i n g & g t ; 2 m _ w r i 3 t 8 B o y j 4 K g z q 5 C 6 j l z D & l t ; / r i n g & g t ; & l t ; / r p o l y g o n s & g t ; & l t ; r p o l y g o n s & g t ; & l t ; i d & g t ; - 7 8 8 9 7 0 8 1 1 5 & l t ; / i d & g t ; & l t ; r i n g & g t ; l 7 t 1 4 z q s y B p v s 5 B m _ 0 8 B _ 9 8 s C x 2 9 W 7 6 2 P 0 q 6 8 D 9 r k g B 7 o g x I l p k m L - 6 p 1 C g 8 1 S 7 _ 6 k C 3 h p h B 2 m 4 0 G 2 u 2 o J & l t ; / r i n g & g t ; & l t ; / r p o l y g o n s & g t ; & l t ; r p o l y g o n s & g t ; & l t ; i d & g t ; - 7 8 8 9 7 0 8 1 1 4 & l t ; / i d & g t ; & l t ; r i n g & g t ; k 4 1 o z h z g 1 B w 1 1 3 E _ 9 w 2 j B 7 5 i t H s u 3 m E 0 o 1 i e w i l g D n _ 5 2 c & l t ; / r i n g & g t ; & l t ; / r p o l y g o n s & g t ; & l t ; r p o l y g o n s & g t ; & l t ; i d & g t ; - 7 8 8 9 7 0 8 1 1 3 & l t ; / i d & g t ; & l t ; r i n g & g t ; v l 6 x t g 5 n r B p i p 0 s B h s _ l P 3 q p h O 1 1 1 6 F n z _ m t B k p p z E 5 2 w u H - 3 s s I o l 2 3 G 3 s z 6 H k 6 r b v o z O h 8 l i B v i g 8 B 0 v q 7 K 4 p u o M g 1 9 o l B p 1 x 7 H y u 4 _ E i w m y T q 2 h p G y i n l W & l t ; / r i n g & g t ; & l t ; / r p o l y g o n s & g t ; & l t ; r p o l y g o n s & g t ; & l t ; i d & g t ; - 7 8 8 9 7 0 8 1 1 2 & l t ; / i d & g t ; & l t ; r i n g & g t ; - l n y p n t 7 z B h n u p J 5 3 5 r D 0 _ p s E 2 i 6 o D 4 7 i r F u 7 7 V 5 9 g i M g 7 q u X t - i k K q j w v G t n u 4 F 3 i w 7 D t 0 y _ U 4 q 6 6 T w 5 o t P w 9 4 k I u 0 k g B 3 9 3 z E & l t ; / r i n g & g t ; & l t ; / r p o l y g o n s & g t ; & l t ; r p o l y g o n s & g t ; & l t ; i d & g t ; - 7 8 8 9 7 0 8 1 1 1 & l t ; / i d & g t ; & l t ; r i n g & g t ; l n 7 l 7 p o q 8 B w j j q D y l 8 l G g s q 8 C 6 - _ i C u - _ M o 8 p m E o q - m B l t n p B & l t ; / r i n g & g t ; & l t ; / r p o l y g o n s & g t ; & l t ; r p o l y g o n s & g t ; & l t ; i d & g t ; - 7 8 8 9 7 0 8 1 1 0 & l t ; / i d & g t ; & l t ; r i n g & g t ; v 9 z n w s 8 t y B j q h u K u x n v D z 7 4 x C 3 p 3 n B 2 q 8 z I i 9 g - B v g v i B s 6 v 9 D h 2 0 n H _ l t r C w o y u I 7 6 s k E k n p p D v 7 3 2 C h j 4 2 G x t s P u 4 q _ L & l t ; / r i n g & g t ; & l t ; / r p o l y g o n s & g t ; & l t ; r p o l y g o n s & g t ; & l t ; i d & g t ; - 7 8 8 9 7 0 8 1 0 9 & l t ; / i d & g t ; & l t ; r i n g & g t ; 4 _ g m v x p j s B t v t p O v w v m T v - k h D s r x s F t q - W 0 r z j w B j z 0 7 E 1 g x l C n - 9 W l i t i D 1 g 8 k F 0 0 n j I v y 2 t V 6 k w q D k t i k C l 8 _ _ C m q y n D r k m s B 4 m h T v - 8 j B - q s v L l w z m E - 7 3 - J s n 5 w B i z z 6 C y w r n F u p w L u g 4 7 B 2 t l u B w 4 7 r B m m _ T _ n - n O g r w s C 3 r 8 1 G u u 5 T 3 o 4 e 2 9 5 i B z n q 8 I 0 - 1 1 c 9 3 l 0 c 5 p 1 x B t 6 1 0 F v o - s E r 9 q z g B i h g 8 F 1 j q x B _ i u m B 4 i o 5 z B & l t ; / r i n g & g t ; & l t ; / r p o l y g o n s & g t ; & l t ; r p o l y g o n s & g t ; & l t ; i d & g t ; - 7 8 8 9 7 0 8 1 0 8 & l t ; / i d & g t ; & l t ; r i n g & g t ; p 6 n x 0 z 3 4 z B y r q r R 1 r l l F t q 4 0 E i 4 y - N q _ y 5 B m v 9 t D v y g 2 B m 5 1 R h _ 4 x E y h m k B 0 8 4 j C _ i i 0 B i s n l B k 9 u P l s h u C 3 - q w B m 8 8 n C n w 4 - B x x 2 V 7 4 9 0 T s i 9 o x B & l t ; / r i n g & g t ; & l t ; / r p o l y g o n s & g t ; & l t ; r p o l y g o n s & g t ; & l t ; i d & g t ; - 7 8 8 9 7 0 8 1 0 7 & l t ; / i d & g t ; & l t ; r i n g & g t ; h 0 i l z - _ 2 z B z g o v C 7 9 - i C o 0 s m C j 0 5 K n s i z B 1 _ j - E s 6 g 8 E & l t ; / r i n g & g t ; & l t ; / r p o l y g o n s & g t ; & l t ; r p o l y g o n s & g t ; & l t ; i d & g t ; - 7 8 8 9 7 0 8 1 0 6 & l t ; / i d & g t ; & l t ; r i n g & g t ; g 8 j 7 4 p 2 g s B 1 v t j C r h _ f 2 v i 3 F v v g z D g u o w C & l t ; / r i n g & g t ; & l t ; / r p o l y g o n s & g t ; & l t ; r p o l y g o n s & g t ; & l t ; i d & g t ; - 7 8 8 9 7 0 8 1 0 5 & l t ; / i d & g t ; & l t ; r i n g & g t ; _ y h k y 3 v 3 y B t 7 q u b q w v o G l 3 u 1 L 7 t x m C 2 7 j u C z s o u F s r o T 2 r u i D w 4 z 7 l B 6 j 0 2 G 6 t 6 w D t h j v B 7 z o k N i k 9 i B 9 z p f & l t ; / r i n g & g t ; & l t ; / r p o l y g o n s & g t ; & l t ; r p o l y g o n s & g t ; & l t ; i d & g t ; - 7 8 8 9 7 0 8 1 0 4 & l t ; / i d & g t ; & l t ; r i n g & g t ; u 2 - m n _ o j u B u t w n G j - 3 d 5 _ l r C & l t ; / r i n g & g t ; & l t ; / r p o l y g o n s & g t ; & l t ; r p o l y g o n s & g t ; & l t ; i d & g t ; - 7 8 8 9 7 0 8 1 0 3 & l t ; / i d & g t ; & l t ; r i n g & g t ; m n o 3 0 m 5 s q B q v p 8 J t l 5 f 9 6 3 s F _ 2 q p D & l t ; / r i n g & g t ; & l t ; / r p o l y g o n s & g t ; & l t ; r p o l y g o n s & g t ; & l t ; i d & g t ; - 7 8 8 9 7 0 8 1 0 2 & l t ; / i d & g t ; & l t ; r i n g & g t ; w t r u 1 6 1 h u B v p o z E p 9 v k B p u 6 c 4 l 9 0 E k h r 0 O k l q t E y r n e x _ m y C n x v 7 K & l t ; / r i n g & g t ; & l t ; / r p o l y g o n s & g t ; & l t ; r p o l y g o n s & g t ; & l t ; i d & g t ; - 7 8 8 9 7 0 8 1 0 1 & l t ; / i d & g t ; & l t ; r i n g & g t ; m 2 5 2 n g x m r B h 7 n m B z t 1 7 G 6 5 u 8 H l k k k I w 1 l W p h 9 W x r n z D s m z n K & l t ; / r i n g & g t ; & l t ; / r p o l y g o n s & g t ; & l t ; r p o l y g o n s & g t ; & l t ; i d & g t ; - 7 8 8 9 7 0 8 1 0 0 & l t ; / i d & g t ; & l t ; r i n g & g t ; 6 o w t o w q m 2 B 3 y 9 4 D p o 9 s P 2 u 1 o M u 8 7 o D x n p m B k u 9 p B i 1 1 k E - o _ 2 J z v y t C o o 2 n C y g l 2 C 1 6 z 2 E q t 2 k B 1 v g r B v 9 y 1 Y x r h m B n z p g C z t l p F m u 7 1 C t _ i v C 0 g 3 4 B 4 5 u z D p 2 n 9 C u y 2 9 I j 9 8 T 3 l y s B l r w 8 O x w k q E m 3 8 i Z 4 u 3 m H 0 6 q z B & l t ; / r i n g & g t ; & l t ; / r p o l y g o n s & g t ; & l t ; r p o l y g o n s & g t ; & l t ; i d & g t ; - 7 8 8 9 7 0 8 0 9 9 & l t ; / i d & g t ; & l t ; r i n g & g t ; 8 k 4 h m l j 6 o B n s h t C s 3 o _ C u l x 3 K 7 2 t u D k x m w J 6 g t 1 Q 6 _ 9 2 y B 2 y v v B _ v h i B o 0 p P w w 4 u B s s k u E _ 2 s j H t o t p a 3 1 - t G 5 5 6 k J j n 0 9 U 9 x 4 _ H - j n L 1 z 7 f z m v W - y 9 3 C u n p t C o i k 2 G 7 g 6 r C 0 y s b 4 5 y L 3 v k _ d 7 s 1 r E y g 3 0 M v 2 g O i i h e x 5 1 - C 0 z v q D u i j t B 2 2 j z F z 7 q t B t 0 8 7 E - o 6 u B 2 5 7 q D l _ 8 0 E & l t ; / r i n g & g t ; & l t ; / r p o l y g o n s & g t ; & l t ; r p o l y g o n s & g t ; & l t ; i d & g t ; - 7 8 8 9 7 0 8 0 9 8 & l t ; / i d & g t ; & l t ; r i n g & g t ; 2 x u g l 4 6 h p B 1 7 l V _ x y 5 E m k 4 7 C r r _ w B y y m z D y s 4 P u _ 4 5 D 1 1 i i E 8 y z 0 B v t l - I 2 r 5 2 H i 6 9 s J 9 i g 4 B l i v q I 3 2 x k B m z n k B n r l U x x l o C r g 2 9 D q l 5 J 7 g q s z C k i 4 o K 0 o 8 8 C p q 5 m N s m 5 m F s n 1 H _ n z g F m h 9 h D z n 5 t E 4 s y h D 2 t h v E n 5 z b i o 3 x D 1 o 6 z B 4 i 8 y B z 7 v - F t p 5 2 Y 6 9 i n Z g k r z g B v g o - u J 7 9 8 0 B q h k k C 0 s r 3 C 9 q n y D y t z 0 B z 0 4 s D 2 q 9 q K x 3 z 9 J w t 5 l E r k p O w y n 1 c s n q s q B 0 o g _ F 4 q 1 2 G _ n 2 0 C g _ _ k D k t o _ D x x 7 8 D 1 p m 9 C u 4 y p J 7 v h n h C - s h m B h n j t C j 0 n t C n z m 3 D k t r m o C r s y M s x 1 o M k 0 k j H 7 z i k F 9 1 t 7 C 5 l 2 j B j v 4 n K m n 4 g Y t k w t B 3 0 g q D m i 8 7 F q u o s E q 6 3 q F k 6 s g O j z - z X y g o z L y p v k Q w j i m 1 B 8 9 w - C o 9 2 M 6 w j N w o C t r l C u i 3 l I y 4 i 5 B 2 i 0 1 G s p m w N - _ o i N v 4 s M 7 q h o I h q l W 5 o 3 i D r 2 - l D m 9 5 - C p 7 v 0 B u 7 x u H i k z i E q 4 8 2 F n q 8 s B q z o k B o 1 3 - C q g n q E u 0 r 9 M n y m 2 K g 7 r k F l q z c 1 - 9 S 5 0 i 4 D n 4 0 x X z j v s E z k _ _ B 1 3 k b _ 9 z k B 7 u 0 z U l z i q F 7 r u q B 0 r 3 v L 4 _ i _ M p _ h r E z k x 5 D 5 o j s D g n x o C 4 o g z F 0 q i g X x z 1 4 T n q 6 7 2 B w o 4 6 I 1 n n 1 D m _ 8 W p 1 9 8 u B m u l o b w 8 y p 6 B j x j - p C i j 1 k F _ 0 i R x n 6 - D 3 4 m u H o v j m M p 6 h t C p p r m F n t 9 j B 7 u 6 4 o B p k 4 n M k v o 6 C s 9 x v M g p g t J n j _ 4 o C r t l 2 F r 7 1 4 C l 2 8 0 G 5 6 w 3 G p _ 1 n D z 3 8 X m l 9 p C y 2 _ k D y - 1 y N q 1 8 z U r 1 j r E k j s 1 6 C 6 p w 4 N y 0 s j D u x p Z 6 v u i D 5 l - k S p s 9 4 O j 9 g 7 B v 0 m x B s o m l B x u s m C u m z o C 6 s h v C n w p S 0 8 8 5 E 3 4 z 6 B h r i 3 C o 1 h k B p g 3 r B q n t m E w 2 w 1 d 4 z 3 q Q 9 3 h 5 F 3 1 u j G o 6 w s B _ k m x T s _ j u N 6 g m i E - s 6 4 H 0 g x m p B n v o r X 1 s t p q B l 4 s w C 8 8 3 x q C 8 t h _ H 8 r 1 h I u 1 g h H o o 6 p D g _ y 2 n B - 1 2 N n 3 1 g x C r p _ 1 E 1 y 6 Q x i 7 3 K p z o u 8 D n z 1 q O _ s k k K j 4 x j B j - 4 n E i - g 1 G q m 8 s Q y q x _ B p x h l B z 4 4 p q D g o s u g B n r m 7 t B z 7 4 s T t 5 m o J u h n 8 E q x k - M h t r r C 8 q g i B 1 2 6 X 3 o h v B x - h x L l t 7 s E r 5 4 k y B q 7 y u b p u r l B t 9 1 z R q _ y k F j k - u C 4 1 0 2 J v 6 2 b 3 z l v B 9 s v 8 B l i u v I s u s - E z s z P r 9 n c j o p t F o o k q C h r 7 J w - x l D o _ t y J m _ n n C 3 q w 9 B w 0 - s B w k m 3 J v g n j B j k k u B v z l r B v y _ o D u m t 5 F 3 o g x E 6 p 4 - F m 6 8 y C u 7 9 s D w u _ 7 C z t 2 6 C 6 i s o B k 1 l k F t u o i E 7 5 1 4 I 7 3 n 9 H 4 v v q C r r 0 1 B - 1 r - B q 3 8 K s x u v B 6 5 l a z g 1 0 D 6 v z p I 5 9 i 8 C h q n r B v n 4 k E q r p T 0 7 g o C i _ j v j B 7 w 9 7 E r 4 2 g G m x s W s n z u B g h 8 q C t 8 u h G o 4 w p C t y j l M u v 8 q E p q p w D s 8 r h F 0 j n J y v v 1 F r 3 8 X x k - x B l 6 3 R y 9 x y F u g i q B l j _ f m 0 2 W o x m w C l g i y C z p m t M 4 9 t 6 B y 3 3 S q l z g t B q 9 4 _ M l n t - K 2 1 0 z B 5 8 t l B z u m 7 O 2 r h 1 N 0 t o l D t r h 9 j C _ 6 m y C _ s 0 g z B 5 v n W - 9 z o B r l 4 O 0 g h y F v 1 _ z T v 8 w V 2 8 k u B i 5 i 1 E i 8 8 w F i h j l F y t 3 g B p n l v C 3 l w 1 D q 5 2 1 B v 8 2 h j B h 7 6 8 B 8 3 2 4 B i p 0 p C w v x 5 G x x s n C 4 s 4 h C z 1 9 l D t w 7 W h 4 8 6 B 5 9 u 2 I w t z X 5 9 p - B h n x 8 G 2 0 7 5 B j v 6 b w p z s D q 4 m i C u t 7 y F 8 7 o u b o w n x B z - s j C v 0 o k C h l v p M h v u 9 D g t m o L n 5 x l F 3 _ l y C w _ k Q x x r m D y l l s E 5 q - q S n u 2 3 D k j h j C t o - r E g q 4 o f 2 s s z K x 3 8 4 C g w 2 f _ 4 z 3 D l v l b j u 5 - B r m i v D z 9 x o C y v t u B z i 8 u B s o g n F 8 1 y 2 L u 9 8 s B 0 o p 3 C 5 i h y R v s y y E 3 l l l B l m 1 i C w _ t J g y _ o D g 5 9 N p v 6 u F g t 8 r B v 1 w b j 6 s - D j s o g B m h k 3 E t h z I i 1 l S l t x 0 B t 5 3 7 E 8 6 s 0 D y j o v K s q 4 t J w 7 u w B t r 3 a 2 4 n 3 C x 5 j 6 B _ m n - C p r w m a 6 u r - N z j k _ B h 5 j j B 5 q v r B s 7 v x K l z r w T l y 0 n O k v r z K g - g k J 1 m p b y u q g I h 5 0 9 V i 5 9 f g g g P - u h i H p o 9 v B j p o m D y g 8 q q B _ h q g J 7 j r 1 D 8 1 n n B j u r 8 E 1 o 1 x E o - i s M - 5 j l E s _ 4 k I 6 2 q 3 I i 5 j h C 1 i 5 d l j 5 Z h j 2 n B k 1 0 c 2 s 8 0 F z 1 v z v C 8 v 6 t - C z x s u U - 0 t k Q x l m 9 P v y n q E 1 k q 1 D u 1 l V x 8 2 u B 5 w t m B o 2 z O t h s m O j 5 k m h D o 9 i q O 0 v o h T t n 9 r q C _ w 6 n z B q 3 2 t l C m m 9 7 i B - 4 t u M y 6 k 9 C 1 7 3 M 0 6 4 v C s _ x T w i 0 x C r 8 n n C i 5 s e o k m w D r 8 k g C 0 y 3 9 E j v r 4 C 5 _ z h D g o 6 9 D i v y z C 6 k 2 s B w 6 v i B q w q y D p k l 2 W i 6 9 z X _ 0 7 t D 4 3 i n b 4 g s i 6 B j 6 o 7 3 D _ 3 k n E x y 3 q E l s l 5 D - k 3 Z t h u J 3 5 r m B j g 4 k C w o m 9 F j - u y S 9 i 9 4 L 4 t 8 i F k 8 l 1 C _ n 2 P t 2 _ v B w 1 2 r C p 8 r g B n z j d p w x j O h 9 m g B k 2 l r B y p o 6 h B l - p v B t r 3 7 C h o o h B 0 p v v D 1 7 o k E v 3 v o S g x g 6 I 1 g i i C 9 o o h C _ h 4 t J i g p 2 B n t k 7 B _ 3 m o B m p 8 - C 6 5 n L m 3 g m B 0 6 z n F n n p O 8 2 m n B v 4 _ k D j j 1 k F v 8 k k C k u k y E 9 m o Q o n o w E 5 j g Z 7 1 w v B 9 4 h j L 2 2 3 3 F z q t p B 6 m 4 l M u u o f n h m - R y k s - B 2 q - P 4 q y t C 9 y t h B 9 q z j K n m h J m 8 q p B u 8 n 0 L o 3 u 3 N 5 7 w i B p w 3 g K u - i 7 j B n z 5 x I 8 y 1 W k 8 s x D 0 q o 9 t B 5 n v m B 8 8 r y B w 1 s - M n 3 - p B _ 7 r o C 3 2 m l D 3 m h y B 5 4 5 6 z C z l m n a y p 9 i r B 2 7 - 9 C w u 4 j C g r 4 6 E r n 8 m Z y h 7 i j B j 5 5 4 h B _ 2 3 o S l 9 9 z h B 8 0 s _ B - 1 8 w F - 7 8 z B _ 7 7 r C 0 l 5 9 D y o 7 9 c y 4 r o F w 6 _ w E _ s m y L 3 8 0 q J v z x 4 B r 3 0 z H 6 o 1 g B 1 s 0 i B m t 2 7 B 7 w z 9 v B 4 p z h M 7 n q l B y 4 i r J w p t 3 E 0 q k 3 W n h h j C i n q 5 J 6 7 y 0 i C q 5 7 q D 4 n z l B h 1 1 3 C g k y 4 E p p 6 O 5 o v n B 7 0 g 0 u C i 4 k 9 C 9 i m 6 D m 5 q q E _ 3 n h G o 9 5 m K q w u - B l 5 p r C 0 9 s g G z u 0 u B w i g j O 9 - 1 q N 7 k v 9 I h 9 q l k B 3 o 7 s G 6 y q 1 L 5 q h h V 4 m y u B s 0 8 s F w w - t C 8 2 w t g B 5 s s j F _ j 6 r E 2 z m s B w t v o R y - o n 7 B 7 0 v 1 J g 0 6 Y l x 8 M 6 2 y g G 2 j 7 w J t 7 r 2 N o 0 x - C w q u t B 3 - 8 h D 7 h u o B p 7 m k B 9 y v k I v p _ s M n x p t v C r n t q O 0 q s s a p q 2 l H 8 0 u 4 L y q i x M q 6 i _ g E q 8 7 b x 1 u b m 5 u 9 C 6 s 0 6 K z z q 9 C 4 8 v 6 B 2 _ 8 _ H 3 u r z B t k o e w 4 0 z N 7 6 5 7 C h 6 9 e i 8 y j B p w 6 4 J w g 8 - H o v 6 8 C 5 w t a s 1 p j D y 3 k 2 G - g v 6 F i v w 3 B 0 8 8 o D p j _ 9 2 D n - k g y F 9 - n x V m m l l H j v v o B l 4 s 7 D 4 h 5 Y 1 q 3 - M l 2 7 2 E - r _ 2 S i u g q P z r r x H - 5 j 7 B r v r f 2 9 u 7 B i z _ n F w x 1 o D u 0 - a t 9 0 Q 4 m 4 s D y h u r B x j g g C u 6 g w 1 L v x 5 t E n 4 5 4 M u 6 o I y o 4 m F n i n a j j j l C t j v e 7 7 r m B w 0 h r C 7 6 q 5 V 6 h y n D 2 t q u l B 4 h 6 u E 6 2 k o B r q - x D p 2 q u H x p s y B t j 5 i T _ r 4 s K 6 4 o o K 0 6 u k D o h y 2 B k q 1 g D n 2 4 c y - t G l v q t L j 7 p 9 B 3 x j r B r 2 h r S 6 q g q c 8 z u 8 J z r 1 3 G m 4 t 2 D x o 7 5 L q 7 t 4 H s l w y D 8 i x u F g _ x a - _ 7 i B w y s o B t 6 - - R j j x v B 0 3 n X 5 x 9 w B 4 n x r B 9 l u r C 7 - l 8 d i u p w E t u h q D z h t g O j _ n i D i 3 j 4 F g 1 1 3 E 5 n n 2 D 2 v _ Q 5 u q _ G l 1 u n D t m x r H l - w 6 C & l t ; / r i n g & g t ; & l t ; / r p o l y g o n s & g t ; & l t ; r p o l y g o n s & g t ; & l t ; i d & g t ; - 7 8 8 9 7 0 8 0 9 7 & l t ; / i d & g t ; & l t ; r i n g & g t ; z 5 v r q 8 t 1 w B 6 0 6 n t B 5 7 7 i L v - x h N j 5 v - V y _ 3 x J v 5 5 n E l - r M i i h X 0 m 7 q B 4 o - v B y 9 h i Y r 3 r r C w 7 k n D z k k 8 F v 0 p i D k 5 i w G g x o 9 D v j - j J 6 1 x 0 I h j z j T 8 1 u 5 B r _ o g E 6 p 3 6 y B m w v 2 O s x l j Y x v 8 z T 4 j 3 s B 8 _ 9 x B 2 g w j D u j q 2 L n 5 - h O m 3 8 z D s t 7 k H 1 7 0 y B g n n k B h j n 0 B u - 4 s I 1 p - - B k 5 9 7 O 3 k h m L - z 7 r K 9 y s e 4 l s 4 E 0 0 l m G p 6 l 4 F o m r n F s h - z K n 4 j X i 2 y w B y j 7 1 B 0 h _ - M z l u 8 T p p 7 2 F i 8 o l B v w t l H 4 z l 6 F y m - 6 E 7 h 9 7 N 6 l m g R m 3 9 j E q i z q H m 8 9 w E 3 - l h B h 0 4 j I t - 1 q B i _ i Z - p p 1 B j w 4 _ E 8 w s t C m t h o C u r 7 m C - 9 k s D i l l g G o m o - E j 2 0 6 D o k s a y 3 9 1 B g 3 _ w D - l t q D p t i g B x x v y B w 5 2 H i 5 F k l n N q p s K 3 8 0 P r l 9 V g x 6 S o - - t C s q 0 q B r q r 4 H s r l 9 F y u 3 o B k 1 6 o B r h i i D z h z V v - z i B w u l m B h k 1 x P 5 n h _ B 0 8 v e 8 x 1 N u g 3 _ C z 2 y 3 a 2 g z o I z p 8 s B i v u X z 4 0 1 F 9 m k 2 F 5 8 y 9 N 6 t _ v B 2 - u n B 3 3 - u B 6 8 7 z D z 2 l s H h 5 x j i B z p 7 g M 3 s p h C y 1 5 1 C g h g c 7 y 4 j Q q 6 w 3 D r o p t r B s y _ 1 Q 7 x 3 v D p z n 5 x B 5 t 9 j h B l q u g C h 3 s 3 h E w u 2 - D 8 l w P s i q x E 5 h q 1 J 9 w l o C k w s s F o g x n D p w 3 y D 8 v i 9 h B 7 j i z H 4 8 h 1 G h 2 6 y D x q j _ D x p y g i C n 4 y u o B _ 9 4 4 K p v i 6 y B _ 7 g k P i s e k t 5 n D 4 - n 2 P i k - 1 h D 8 4 x t - B k _ p O 2 t 0 U r t y m B 1 p t 4 C n k u p L 5 q 7 x E 0 v o e q j 1 2 B 1 - j 2 G z n w 1 M z 3 w j p D 2 s 5 t B l h p y e 6 7 _ t n O n v 7 1 D 8 4 m j 7 B q v g t d _ 5 h - k H - _ p l 7 E x y m f 0 7 y 3 D k 5 0 y t B o 1 _ 7 O r j 5 3 x E h p r n s D v 1 o 9 k C 9 g s 9 B 8 p t w M 8 h u m j I 4 w q y T 5 9 j 5 7 F 0 j x 1 p D 1 k s n U o 1 z 7 L j k x a z 3 0 h C n i y p R 4 o u 3 e w 3 7 r B q 0 1 g C 0 x 4 - D t t k q D 4 h 4 n G h y 2 s h E 9 0 3 4 m D 1 h x k n H 1 p 0 0 M v _ r s Q 6 3 s w G t 0 1 3 B - 2 8 h a x g 5 s i B _ l 7 w w B j o r x p B k h 3 m o B _ r u v W 0 6 6 3 y E w i 3 v H s s 0 e z q 0 1 D m 8 0 j J v w h 5 u K v v 2 h g D 4 v w 8 E 2 u 4 y B v n t r B 7 2 - T 9 s z j 2 B 5 l 4 - Q 8 t 2 i u B s x 8 j m C 7 r w z P y i u 7 C y 9 o r D r s s _ 0 D o o t s Y z g 8 5 c q k 7 6 H n l 2 6 Q 2 m x u I - w k w s E u 3 m 3 C u u 3 - W m 8 t 4 B t 7 r 8 L 8 j 2 x r C 4 r 2 1 a j q v V 0 6 3 j B m t 6 L 2 - z e w w g 2 E - t 3 8 F 1 z j - C _ l x V 4 o k z D 2 z k 6 C t 9 g 4 C - n s k H v 6 r _ B o - k z 2 D - 9 l 5 m E t h _ i 4 F 3 r 8 i G h l 7 8 Q h 5 u w B g - q 3 G n 6 _ 7 F 9 h r s r C s 0 w l I 5 h - t P o g 7 R g 5 y P k _ l i B o _ o t B l y z z J i l 5 x k B z 3 i 4 l B 5 m j u D s 7 _ r F o n y 0 D 4 x 0 s C q y x L 4 8 i g K _ h g k E n 4 w v B 8 0 w h V 9 5 s 3 D t v u u B 4 m q 9 y C l 8 s g g B z q u t T g j z j M s t r p C 9 t w k X 4 7 4 z M 6 0 t t E y t - m F v 3 7 h D x 3 8 m L n m 3 p C s s 5 w C 3 q p 5 B v 4 u 8 E v 4 g - q B 0 w 1 V y h q Y 3 r g 1 E v m o q C w y 7 l M _ w 3 7 C q h u p e i - - o 9 C 3 m 9 6 B h 9 1 u P l h x h H q 4 y 7 r B x 0 0 5 F g y 7 1 P _ 4 3 u B - 3 y r C i w 0 4 E o g m 8 V 2 r 3 j E 2 q v 9 B 4 x s o F - - _ a 9 - 1 0 e u 8 u n E 4 _ r 6 G 2 7 q s a 8 0 o 3 B k 8 q 6 J o m o x 2 B v i j p n B t 7 0 2 N l z v b h x v t B v x x n F m 3 n 8 F 3 x _ w D 6 q 3 z F k j g 3 B - j 4 o B w u 9 2 D 8 y j o N 6 i i W u g i q N - 5 u p M 6 2 o 3 N g p r 5 C l 5 z m E y y o w B t h l b m _ j l C 8 y i _ B o k l 2 C 3 q u r V 6 m o _ B o n _ X s 2 n U h k u i B 8 s w 6 I 1 3 z 3 x B 9 y 9 3 t C 7 w r z 3 O m l 9 j I _ j 0 l c 4 0 y x B 5 r x V t k 8 7 F s 8 r t F k w x v F 8 - - r B 7 o j e - 6 s u B r 1 x w M m - w W 5 o l p F w x 7 n C 7 o 5 y C 6 j 8 3 D 9 n p f _ _ 1 y B 2 p j v V _ 9 - 8 k E t m o g C o 1 i c o 5 9 - C p 3 1 6 M z u p x C v x 9 1 T 8 8 o t E k k o s K v s s s F u h v n Q r 0 s 7 E p 5 3 5 C 2 3 _ w P z h 3 s Q g y 4 7 C r z y r P - y v n 9 B n 6 y w D h 9 2 k D 3 u i e 5 m j v B y j r j G 1 _ p g C y l 1 g j F m _ w 4 J k y 6 u C m _ h k G r n x g P g 0 j k B z 8 0 q C k v q 2 D m q 7 0 H 0 p 0 l d i - 4 m o C i 9 y q f g s h _ l K 1 k z s 1 D p 4 3 y - B g 5 1 _ E m 7 q k V r 0 m 9 M 8 4 7 h l D 3 h y 6 S m m g p C s 4 4 k D 4 i v i H 1 x 5 _ J 8 k 5 7 I k w h W o 1 7 N o w 5 v B 7 q j 8 B 3 - 3 r H j q k y v B 0 h z h I v 8 l i O l 0 n 2 U 3 x y p J 9 z q 2 N - 9 t h o B n r w 3 M x g o t 3 B l u y - C q k 6 x F 3 0 w z x B i 1 w 7 T s k 0 6 g B n s 7 k L 2 u 0 y F u r r n Q 5 g o z C m n j X o m o p J 5 0 1 q D 1 q h m G s 0 - h N w 9 w n W j o n w I 7 8 _ 2 D w 9 3 8 M 5 - 7 _ D i 0 r 2 c u z - b r 8 v 5 E i 0 p v 8 B i w k y B 8 6 3 k F 8 u o 3 X v m h k K 4 0 l o M 9 i r q o B 5 z g 9 F 2 x x j l B o x s w 4 D g q 3 i R h 9 p 6 K u 4 9 i D 7 g g q D 3 k - k E 4 3 i h W 2 2 g v O x - l 2 L r x - i D 4 w w 5 B o 4 h 4 Y 9 g z h v C 6 2 4 s a m 0 i k p G r n t p t C 0 u 0 6 g B z 9 t Z 9 6 - Z i x 3 - C m k r 6 R r j 9 _ D s q x x Y 6 o r v Y 6 1 2 w D 8 9 i 4 h D n o 8 z 5 H g 2 5 j 4 F 5 0 z o F j 6 j J 9 4 _ K j m 6 M r n E i y g i G h h m t L x - z q l B m r m y N 1 j g c 3 5 u 9 L 6 5 l 9 T h 2 1 6 K s 1 3 j h B 5 y n w B q 5 0 Q _ u g M i l 9 1 C i z h x _ E x 4 7 x V 6 2 y - R s s x z c q 5 3 6 H u j 5 k m B - o z q I n _ 7 n I 6 i 1 9 B 2 g r i w B h i v 7 R _ q 7 s H 3 v n f v 4 1 J m l 1 7 B g k 6 7 I g n l v U j i u r c 2 i 5 h x D 0 v 6 - F 3 j o 0 J 5 l x b 3 l p t B l h v l I v h j 9 d 7 k g k G 1 k i l I o r q i F 4 4 k n J & l t ; / r i n g & g t ; & l t ; / r p o l y g o n s & g t ; & l t ; r p o l y g o n s & g t ; & l t ; i d & g t ; - 7 8 8 9 7 0 8 0 9 6 & l t ; / i d & g t ; & l t ; r i n g & g t ; 4 x t v 4 u 5 7 0 B o 0 _ s S 5 2 2 - M 4 2 2 7 J 7 y 6 t u E 0 h 7 4 4 F - w v - D 2 s v y z H n o 5 w z B n h t 0 0 W g 8 g n c 4 3 v t H g 2 g k R 0 h j _ l K 8 m 1 4 B w i q p o C 9 5 8 w 6 B 3 v q y 4 J g s v l f o i v w h F u r _ z 3 B i t j M v n k q 2 C o 2 w x c g v 5 r d r m u 1 C w 7 t k L z - - _ P i l g a 6 v o g F r q z p B j 0 j 6 C g 7 z o 6 D i 6 u o X 4 5 i o C m w 7 v m c k m - v w N 0 k v z 7 C 0 n 5 4 K j g v w K 0 n p - K u r 8 4 L o m 1 u B z z 8 F 3 j z q D r m g x E 2 w x o r B r y r h F g v w u D v 9 - j B y n v j F u r z g I q j 6 6 - C 4 z s h P n 1 1 W n w 7 - K i o 5 p O _ - 8 u z B 6 u z 3 I o 9 6 N t 5 4 2 C t 4 3 - 5 C z o 7 n X _ 9 8 l C 5 h s n D p 1 0 h C s l m u G 8 z i J x g 3 - C 6 _ j 1 K t s n - c t 6 y 6 7 F m 6 7 l c 2 u _ s 4 B l 2 m v C q q i y R _ t y y M x q - o 3 B 1 _ x 8 U t x 5 x q B l 3 t y p B q 5 5 2 q E m i k 0 b y v o o W t 7 1 n E 6 n k m i E k 4 v i I t x _ V j r 7 9 z H v v 6 z 2 C y m l u Q j r 6 0 v D s w _ 0 J k _ x p S 1 9 o 2 w B 4 h 1 k j C r l k q Q p 1 v z - B p q 4 4 r C t q 1 - L v 5 9 s f s h k r s B s t y 1 R y z s 7 U 2 s l h q B m n x v z H 1 6 k 4 z E o 2 1 j 2 B g y g r C t 7 3 3 W r m 1 o Y h t p o U l r u g u B g m l v o B t y n o i H 3 _ l z x F 6 q 6 j v C i u o 7 y E 1 m 8 7 t k B q m y 2 p D h x 5 t v D 8 9 h t 0 C n g 4 l d 3 r h h Q 3 w 8 N 0 0 u 7 9 B 5 y t h B o 3 6 5 E 3 z r v Q 4 9 h Q u r o 4 F x z 4 n E 7 x 2 x J 7 3 0 i B 2 2 p y C r 5 2 j O g s q u J 3 x 9 y I - 1 z m G v m n v C n m 0 l 6 C 4 r 2 2 G 6 8 n Z q k 6 3 J n 7 _ o E o i r 2 Q q 3 x k L i z 3 l B p 9 o v B 1 6 x w H y 7 x m O m 2 4 o H 6 1 t h F - i h r F n - x 9 S 8 v w t C 4 q r Q s n x 1 S 1 k r s h B 8 o 7 _ O r m z r j B u o p i P n y n z 3 T 6 8 k l _ B s 3 m 9 E 2 - 7 u H g 0 4 q B 3 n x r D 8 3 7 4 r B 7 3 g o V g q x n D p 0 0 1 E w 6 - 9 C w 0 9 j B 6 s k s G s x 0 2 E t 6 w Z _ x t l C l j z z G r 9 2 5 D k h - 3 K h w o i 8 B 6 5 m f m t 7 8 C 9 n 3 w C n p i g E 7 t 3 7 I x 0 r x L 9 l m o W o n m 4 E 4 m v w C 9 o n _ D r u 9 - B r l u h B 5 p n o C r k 8 Y r 9 7 g a n l 6 u M 8 h j z P g 8 v 0 H 6 0 5 z C 5 - p h C v i q 2 N u s 2 n Y 5 j 1 8 E i j 2 v H 0 j 6 _ J 5 4 1 6 F t q 6 l w B 2 n x u H m i w i G k 1 h r c 4 _ q 9 R s z 4 6 a 4 s p u l B v - j o 1 B r j - i I v l h 9 E 6 t 8 1 C 5 _ k h c r 4 4 1 t C x s r i 6 B - 2 s h E z j s m E 3 - 4 l F q j 8 z H 7 x 0 n L l 0 l L 4 3 l - B 6 w 8 1 C - 7 p v n B y x u t R l w i 9 D r 9 1 8 I _ j h u B h p 2 k H h j q t F 2 5 7 x B i - 3 4 D l 5 0 _ B 4 q 7 I 0 j k 5 u B g t w n k B j 1 p 1 F w q s 9 B i m t 6 D 9 q g h B _ y z o C y o _ m k C g j q - f 0 7 0 p B v 6 q g B v s 5 u E z r h 8 e p i w U h 0 p k U y u x r H i 1 z m u B j s 2 t W s l 4 v P _ t o l H p 7 o 3 L q q x q 6 B u - 3 w C k 6 n - D y _ p h D r i 5 6 H j 1 3 v F l k k - B h t j M k j i l B u i 7 8 L 3 n r y n D u 2 y z 5 B 3 n i m J v o y 6 B v h u p n B 3 2 y 3 v E t 5 y j 1 B o j 3 h F 2 s z s N w 6 w y 6 B z 4 2 o L j n w 5 4 B 7 n - 4 E 9 0 k t o B 9 x 5 j Q r l 5 1 G 4 j 2 v G 1 i w t l C s r p _ B z - u z C j h 6 i J 7 q 1 8 B _ _ s 0 B t n z 9 F r q j s D 3 l x 8 B 3 v j r B 9 9 7 w B k v 3 p G 3 p u - B 2 h n 5 D 7 m 6 3 m B 2 h o h F g 2 y t 5 F g u _ k 8 B z _ k h B 0 9 u a - 6 0 i d - x k _ q F 0 u 7 x j V 2 p l 9 u H 8 1 j x E p m y z B 2 w h n p E r n x X x _ 4 L r v 9 q h B 9 r r z y B _ 0 3 s b g 5 0 0 v C k s 6 n C z h j 7 F r j j 7 c x 8 i v B g j l i B q u m - g B j 0 l - k B r h o X x 1 y m J t t 7 x F 9 x _ 5 T v 3 w n i C r r t x F u w q X u h q g B x j g m C 2 v 8 S o v 3 0 6 C y w y 3 q G - 4 4 p o B r q m n n C p 5 4 5 B s h 5 k B 6 q m u C 9 o j m C j q w h B u 4 s l M v t w h C 1 1 2 x B 0 _ 0 s d y 5 z 3 1 B j 6 2 q D w 2 r o G k o 2 K s 1 t v w C s v 9 q H - 6 g y G m 3 9 w s B x u i h U q o 5 4 F r t v I z g z g D n 5 n 6 F v 1 t N l l r i E x z u h E k 9 x 3 n E 0 2 n 5 s B w j g x C 2 t x 9 S r 5 v p G t 0 r P 5 k 2 3 F g _ y u D j j n g B 6 8 5 R l x l c q 8 v 4 K v 8 l t 6 C 9 5 5 n p C 9 n s z D 8 l r h C 9 0 h l D 0 _ j 2 C o 4 k - C t r q q F u n j 5 K 1 t 8 h w D t t q l 4 C 4 3 k - l B - 6 1 j B 8 p w X 4 x - 7 B 6 s 9 h 6 N y 9 v 3 g F k y i l n C w h i 5 3 C v - 8 3 r B g 2 v n f q 0 w i M t p - h B p r v x C k 2 5 h D l q m g D 4 _ y o D m q w 4 C u - r 1 E x 7 _ k c g 2 n x B l 1 t 9 P 8 y 6 _ C j 9 y 4 x J r q y 2 Q l q w - F y 1 - n L l 6 g u I z r 2 z Q r u j z D 6 y q 9 C o - p v N 8 i y 4 C k u t 8 G z 5 1 h E 9 l k 1 D 7 g x - F g 6 q i B 5 _ n 3 B k _ 7 x B 2 v 0 p C 4 g 8 1 C 9 o r u B 9 0 t x C 9 _ y n B s 4 _ 2 D k - 5 _ B o o 4 n D u p 1 l D h r t 3 B v 6 5 n N n 3 0 5 K s g k j D _ 8 o x C w v o 0 B t u 7 q C 5 s y o C n i 3 0 D h 0 4 _ T v m u 3 D p 9 0 q H i n 9 g O 0 3 8 Z k 0 x 0 F g u h Q u 6 _ 8 H q 0 8 r B n t p n B q m q 3 B j h w S y 5 6 7 G n 4 y s K s t 8 t F s 8 1 g C t p v l E t x u 6 D 8 _ g q y C x r s p j L h 4 v o h K u t r 6 B 8 _ 8 g D 9 h 3 - C y p j n k B _ j n v x J 7 8 k 4 x H 0 q j k 7 B s s 9 r R r 4 w 5 t S v o m u n E x i 8 7 Z q 7 g 7 B 6 l 4 y C u z y i p C _ l z g D j - u g e j h h 6 B m 7 p n B x 9 k j B 3 j g d t i z n i B 5 w 4 m 7 E 0 q l w 2 F 6 6 x p Z j 3 z t j E 6 - 8 z a 6 x 9 g L t m 4 u D 1 z s s d 2 w g i C 9 o - V s q s b j 1 o y B t k v t E z 0 8 4 4 G 9 s q n 2 P p n 4 i I q 5 s g D 1 7 n j z J s 8 i 8 B z t o 1 L 2 _ 6 z E 0 v w y E i 7 9 r E k i 4 3 I 4 9 - f h 9 m 6 C t i z z K y w x 6 Z 7 k j y j H i p i 7 t K 8 l z l D p 0 8 6 C 6 p 1 3 N o i 1 l i T j g 8 t 9 H u 1 i o 0 B 0 g v j p F z j 3 h u C t 8 6 5 B j 3 5 r C 9 o y Q m j - k B 0 v - _ B w 7 0 v 5 B _ 5 6 x 8 C v y - x _ B _ l w h D s m k 8 i D 3 i z r B y 9 v - E m _ 7 k E - h 6 c 4 k n i B l m - 8 D s 1 1 1 W v 7 4 l i F s r _ h u B 1 2 i x g E 4 _ m m D h h - 0 B u u 3 w B 2 6 o R _ 5 o U u i s t E 6 9 7 8 w E p r o g 9 C l i v n 0 B 5 l p g C q n k j R s q l h v M s - u y u H u y r w B _ v h k B z o 5 5 M z 8 k l J z i - q B u r z u k B 1 3 5 - K k s j 2 H l 8 h f 5 - p x B _ 1 x V _ i i 6 M 6 l 3 p e o 2 5 5 W y t p 1 G l s g 1 D 4 n 9 Q u y - L 9 m q y E - x i 7 B u o 5 T j m u 6 V 6 o i t s E l m 7 n C y r v n F q 8 o n F 1 y h 7 c g 0 l r 7 G z 6 q x i E r h v x H j j i 2 D x 7 q r q J l x 5 l 3 J 8 1 v 1 q B 1 3 6 4 D h h - Z z 6 x J m g q q C r _ j x Z h 8 n 6 i M p 9 r F s j X s o 2 r C h _ 2 _ B 2 k 4 K s i 3 O y n 3 i D n t j y o K g k m h d 8 l m - F l 4 8 1 F h 7 3 5 y C n 0 w 3 n I i 9 9 q 8 C k p h l I m g s l I _ 5 p k j B 7 g 1 r g Y r x 6 2 n B i 2 l d 8 p 0 8 E z 8 t w q F 9 1 u i h C p 5 j L n j x K k 0 r i j C q n k 9 3 B k k v 4 3 D j 4 p 0 Q u s 0 0 d k w 8 w P 1 p 4 0 D s 1 r 9 Z l w 2 - E j - 2 i v C q n 8 h 1 D m m l - H j 5 2 r B y _ w h I 9 n o j u D 1 9 r 4 R 2 s s 9 l C h 6 7 x M p s p u S r x u p B l _ 8 n n C _ k p x N i i x g m B 7 p 6 N s y i h B j t 2 k C 9 z s p B x w 4 y m C s i 6 w W 3 u x 0 5 F 7 o g o w D 7 0 _ w H 8 o m 2 C j 6 n 4 Z x n n 7 B t r 3 h K v 5 x 1 V 8 m w O l 2 4 h B 2 r - o W j l 5 r - H r p 1 h B u w 4 x E k w 7 x D m u 7 y t C z 8 W r G h o 8 K - x k L k p o e i w 2 o F n 3 0 h B r s p 0 P s g u 7 E - v u i C q 9 k _ s B p t 0 3 c 9 2 o r X 7 q h x B y q z 8 B j 0 y c y t k j G q - k 7 O 4 h i s D x j 6 x C l w s W k 0 u 6 F 5 l 3 x C g 2 _ n t B g n j 4 g C 8 k 4 4 B h y s i C 1 s 6 p H 9 0 6 - F - y m s F - m o r r E m n g 6 k C u v 4 u c 1 q w l W x q 5 i T 8 - 4 l 8 N 0 n v n 0 D u w q i r G h h k n C q y h i B k u n w h G r _ - 5 2 J x n 3 n d o o 8 i D i 2 i l g D n j x V j 5 _ 8 2 J 6 z 7 f m 1 - t B x g r b k _ 6 z O 6 t 4 h m C n - 3 o G 2 k w r H y j g 2 G g j k 6 u C 4 _ z o B 7 7 1 n D l 6 6 i E l z z s l B g v w v u D _ l g g M 4 z t 8 S 3 8 p m n B h y 3 e o x t s Z j t p l B 8 j _ v C _ - m z G i 0 n 6 u C i t t _ I y _ g i B i 3 6 7 U m 9 x 0 F 9 m p p D i k v v B 2 7 m 1 M 9 o _ 0 V u _ h z D m 6 g t E 2 1 z p D p 9 p u E o z s j C s r 2 o B - 4 m x B s z p m B r - l 2 L t z o i B n n s y B z 8 j 8 J 6 0 1 _ D m 9 m z E q _ 6 u G x l l 4 S u h 5 V 1 x h z g M 6 r z r B j 0 l m O _ t 6 m Y m m n U x 1 j s f l o 5 i G x h k S x p 4 R 4 7 s h B v h 0 g G i 0 z t k C x 4 2 5 D z x r v O 7 q s m 6 B r g t z 0 B v q 2 i E 9 r y 6 B y 1 n i F n 6 p n F i k 7 - m D g r 5 n m F p 2 t z y B v s 9 y C w y n u C s 8 - 8 i B 6 1 3 g b - z q m S r u q z B g 1 4 r U k _ 4 P 9 3 0 j x D 5 k t x C y h 6 m B z v i 0 D l m u r V x 5 _ G j 0 8 2 G 6 r v M l h j h Z 8 1 7 _ C 4 u j j L j 3 9 x H j r 3 4 C w u x h d v m _ n D 7 r k n C _ m 6 5 Q - p 9 4 O v j k v a 0 t - r G 9 9 7 k k B x x i s E l r k m I t 0 n r d 9 j h o Z - x 3 g F r 8 - 5 E 0 0 - h C 0 2 7 o V m m i o D - 1 _ o x B 4 n 7 0 B 9 4 8 n I j 9 z p S l 4 v i C h z l t E 0 k - l C 2 0 l - f p v p - Q 4 v p 4 W j p 6 _ J 5 u w - F 5 2 - o D l j 7 q s B 6 n 3 - C x i k r S o - o g C g u o z G h r 5 m B k h z 3 E v i z 6 N x 9 j 5 N 7 s w a l s w j K - s n a 2 r j s J r 0 s s C 3 n w t L 1 i g h L r 5 v 2 E v - 0 c 3 - 1 - N j - y 8 R - v 2 3 d o 8 l l E - k 7 x Q j x k j K 2 4 3 4 D 5 l 8 _ B m 1 5 y G 3 g _ j F 2 o r 2 O - s 4 o X 2 - 8 z D 4 h 5 n B 4 9 2 p D 4 m k j s B _ h 0 h D r n - 6 D - 5 7 u D n i 5 v K 4 o k m T - t z f 7 5 p u V l _ y v I k 9 r j f v l u X s 1 z 0 E q h k r D g _ v o B g o i g T 5 7 s 1 J g 0 - - M n 4 8 s K g y z i g C r r j o D n 0 1 v Y r x l - L 7 _ 0 i E 0 6 r r R u v z l C 7 h _ 6 D m g t 9 I h 8 - 3 G l 8 h 0 W 8 l q o s D x 5 s o V 1 g 5 w U 7 4 _ n B o 1 k 0 E _ 6 9 0 G 2 6 w 6 R u 3 o 9 J j _ p 2 C h 3 2 8 c m y 0 _ q B w t - o J 6 j m l C j k s j k B w 9 m t D v s t 8 B y y x s F v 7 - l C z 4 k _ h B q s p l T k i k v E 3 w u w H 5 n h o C g 6 g v C r h i o J 2 v - j B _ 3 n d p 1 8 4 L k - s 9 L - u 3 8 H y l w 6 J - o w 6 L 1 8 0 v p D i u z v l B w 1 - o H 8 5 6 6 C 5 t k p Y 4 9 y 5 Z z 0 p 9 C v h 4 3 P 4 9 3 l k B o r 8 z K h m r m K v r v p G i i l q H _ 5 x t B k v 6 t J g m j 4 g B 2 i x 9 N x x 6 p c j 7 v k Q q 4 m y W 5 h u - U 4 p r 3 I 5 7 h u C m o 2 r B 4 8 y k D 4 o 8 7 p C 7 k 8 p 0 D u k l i Z 5 l y j F 3 2 5 - X z t o 1 r F t 4 l r q D n o z y w B 2 z 4 m U x g 2 j C 5 1 y 5 K 8 h j 5 I 9 k 9 6 g B 3 g 0 q B t 8 4 r D 3 t 3 q H 6 - r j C v v x 4 J p 8 r u B p - p 5 B 3 x 3 x b 0 x z h K r 1 x m B 7 p 1 g D r w i q R 2 7 o 4 B 1 1 s q G n u 9 j L l h t l C i 7 j g L o y 1 o B 8 _ r i c 8 6 w 0 K o z k n a 7 s i w B 1 8 i v F 7 2 2 v D 8 3 _ l C g 0 p 9 J u _ r 2 k B - s v - J o - y o J n h j r N _ 9 _ 2 Q u n 3 o E r 3 u 1 T r y v x N o 2 w 7 y B 0 7 v v W w l y 4 M s s 3 - L o l 8 w O 6 y g 8 J v o i 4 D v 0 0 i X y z h 6 a 2 o w k m B - y 2 2 H _ w j n E u o 0 t G y i j j G q j r v J 2 1 p x d w r 9 y Q - 5 s g O j h n w B 4 k - - F 8 1 t s 5 B 3 _ i 9 X 9 7 6 3 J 8 t _ j K 2 7 k 8 a q w y 7 L t i 5 q N q u - s g B i l _ h H 2 1 y h l B h t m x K x t 3 t t B v z p y 2 B p p u 0 T 1 p l 9 F n g _ m B t n 5 l H o 4 u x O v h _ z r B v w v - P q k w 7 j B s 8 j 1 D h 1 l o D l g x k L 7 j k k I 2 s p _ I _ u 8 u v G 7 i 4 g H 1 k l q N 2 z p g E p o 5 5 F i u m 8 C _ 4 9 n i B 6 u 6 m O x l _ l C q q j m C s g o n F x n m 6 I v 7 m c w o 2 4 t C y h p 2 E 2 o 3 w B u 9 m v Q j s 5 v e 0 u z k H k 5 p c y v 8 p h C h 1 i s E 3 q 7 h K _ o 2 y y B w k p n W o o y y n B _ h 9 6 G m 2 i j B p n i 6 E g x m x H 4 3 g s B g 4 n l E i s r p D v q m i t B l g 0 _ c t 7 4 3 Q t 6 w l E 4 5 9 x N y 2 v o X y 7 m _ E _ t 1 n c 6 q g 5 D g v 8 w O y s l j D y t n i h B o 1 q s K x k k 0 1 C q 5 y 5 C k u r n D x x _ n E t g j t P 6 m u u H h 8 7 2 9 B x 6 4 6 T - u y h D w z 5 r B - 7 h l E q 4 y m B m 0 w v E 0 r 6 1 B 9 9 v 0 X p w - t J 8 z m 1 E o 2 6 m Y _ 1 x 9 G n g y 1 k C w i 3 _ U l r r l D v r 8 9 E m 1 u 8 M y j 2 p F o 9 9 x K 7 4 1 z D 3 3 k 6 V g o y 4 r B _ _ n w j D k 8 0 l G q m 5 0 G x 4 0 j E u p u o I v 4 z v C 8 z g r I 7 4 g 4 D y 0 x 5 F x p 6 x _ B 7 5 j 1 O o u o u 9 B r u y l B p 7 6 t G 7 q 4 k I 0 p q h H p g _ l G v z z 1 B 2 9 t 6 j B 9 h p r J y 4 y v C r 6 8 q I n g 3 i Y 4 w i 8 S 3 0 m q D l 3 m q J 6 p 8 p H u 2 3 j Y i q p x w D o h 0 p V m p 7 5 J x 6 p 3 D 8 8 5 v C j w 5 p G 6 w t 1 D w q n a 8 k j 3 E v w x 5 J h s n l K o r r 0 F g r - n D p 4 z o J 9 t 5 - E y 0 0 z M n r 0 s N h w g j K 9 _ 6 y B r k 9 6 G r p 7 1 F r n k g F 5 s 4 g C 4 0 k p I h j v y D i 2 h u C t t 1 2 G j x n s F 3 h n y H h i v 1 D g - h y D y i m g C - p 3 5 D r 3 0 k K 6 0 3 z J m r m 4 F m h 3 4 Q n o t 3 G h p o 9 W 2 2 v 1 g C g o l o B x w 9 t C q 3 m v C 1 m - r N m u p t k B y 2 8 3 D 2 7 r p H 9 q 2 3 j B l l t 4 S 1 4 _ y d u h n n E - z s _ H 5 o s 5 I w 0 u y Z _ 7 i 1 j B 5 9 t o E 5 j g i E 6 1 g _ B r s _ w B 0 2 n 5 R y t n k X 5 x i 0 B w g 0 5 C h x 6 1 U 1 1 3 n G g 2 1 j B g n j f 2 3 - 7 J y x l p G l 6 0 _ V t r - u Q y r s u N z k s 9 Z m g g 4 M 6 g m w i B v - 4 p D z l 7 p E y o - v Y 1 t 3 v B 9 i o 0 H 6 s v v C q i q r H 4 r 9 j C h 5 _ e x u 4 y X - r y r K r w - r J 1 5 h l E 2 1 y 9 h B 1 2 g t G z l _ t E x g y n V z s z m Q w 0 s 4 C o 7 0 1 - B t 0 i i Z i 0 m u K k i n l s B h k u f 4 m 1 g D 0 5 w 8 q B w v g v q B 9 p 6 g D u i o z D o t v 2 D h j 7 O t _ y 0 C 1 x 5 s O q z 5 l k B k 2 l s E w 1 g p D k r 2 4 J 0 k n t N g s 8 u E 2 u 2 4 B t q o 6 G o u l 7 D 8 l l j E r _ l 8 D h 0 1 j m B v s x i W j i 9 h K k 3 i g B q q p l F g 4 - x B w - y 6 E q s q 5 P _ u u 1 C i 6 2 u S t n m 9 K v 2 u o D 5 0 j v C 7 p 3 z F - l o r I g u l b u r i v E l g w l I r n g g D k 8 k 0 D z j i q E 4 k n s D h 5 y 2 I n v q 1 E v 9 w 3 j B m w 6 v C j 4 p - B 6 s 4 p Y 9 k 5 n T v 7 x 9 E v s v x L 6 o l 3 W 2 y w s I _ 6 o z J z k r z C _ 0 g 4 S u t g 7 T _ z 2 7 t C n l l j q B o 3 i 9 K r 6 x _ C 6 k z x P y 3 9 g f 1 y 1 _ M g 4 l x B h 7 1 k P x _ w _ P 4 s 1 9 J h 0 y _ B 7 u 0 t D 1 7 o j B 1 5 8 q B p 1 q 8 W 2 y 3 j E s 1 w 7 B r u _ k F h u n 2 C l g 9 r L 7 w 1 q D 8 w t t C 0 7 - O 6 _ h k E h m k z B w 3 x - C t u 8 j D o i o 1 q B 5 7 o y D 0 g g t F w z x t C 1 3 o u M r x i j B i x y 2 F 1 t p O y 5 g k J y 1 l i O 2 x m 7 E 5 p 1 u E j u u t J 4 4 l q L i i j g 9 B 1 2 8 1 P r s 3 i g B x i k l E g l 9 s H 0 r 0 x F - v i y C 4 u v 7 K z k i X l j m 5 P r v h 8 D y q y 6 H 3 z - 6 F o m x x D _ k 9 v v C 7 6 s h g B v o 2 8 C _ h t v N _ m - x N 6 0 z 3 I h s 9 k I 9 u u 9 B w q z 6 B _ 7 u m C o u l 8 C i _ u _ F w i s - F v m 7 1 i D 8 t - o D 2 1 y u F - h 4 8 W t w v k W 7 i _ m 3 B g - n 7 S l n 8 p E y 1 1 g L m 7 t 1 I 8 m w 2 c n 4 m v C w 5 _ s P y 0 5 j J 7 t 9 j F o w - V z t - w F n 9 w x P 9 u g 4 C h 1 5 W x j u x H 0 u t 4 O m g h s x D g p j g G z - u 5 L q v 5 Z v z 1 2 K _ x i o n C 2 9 0 j G 6 r k w G y v p o C 4 j 9 h M 3 3 7 1 J 1 5 1 n F p t 2 t W 2 u m o H x l 2 x E w w u - C 1 r l 0 J u v 6 y B 8 i 5 t B i 1 l 6 F 0 m 0 l V 7 u 5 y E w 1 j 5 _ B o p - j O 4 1 i j 1 C 3 4 v 3 K 9 2 z y Q j o 1 5 b q h _ n C o 6 8 f z n g s E v u 5 x h B t k 2 g I v 7 9 b _ v 3 x D 3 t p 1 B s 9 9 S r s z h C g s 3 3 B m 3 l 0 S y u 5 z B s 2 u m F 6 s q p D r 3 j o m B s g v s I 5 7 8 x O 1 t 1 o M i y i y H 1 p p y g B m s y r D 0 r i p Z t 1 8 7 G p 7 3 t V t q x z t B 0 v m 2 I h 8 r 2 Y i s g x H t 9 4 2 F 4 v 2 o a 2 3 x k E p g 6 r C 1 m q j p E 8 q y w k B k 9 v 2 b g 5 7 y W 1 n l w C n t k 5 C r w i n B u h u 6 C w 2 y 5 O x l l w E 3 w _ r g D 8 4 z k V q z w t I 3 i 1 8 C k u g z b 2 4 4 g H h 4 g l D m h 4 s C s _ m x B q i 1 - j B 2 8 g - R q k 8 q v B 0 j l k M 3 k z t R 5 m w i E l k o v L q y 3 3 E j 9 3 n W _ n 2 o Z - k l 3 R n 4 i l x B o 8 n h C 1 5 h 3 G 8 v k x L 3 v x r H i s q 0 G u r - 8 B _ m r m s B z 0 4 y C o v r k R q 7 y 6 D 6 _ m 3 S 7 8 8 y V x 4 7 h K s r x 1 C 2 g q k S x w y 4 S x 0 z _ C 8 m 8 r E y _ t m L y l 7 9 h B 5 x n z a m q p 9 U 5 x 3 g D s 0 u 4 Z 6 6 g c p - r m K g t q i D v 3 j e 8 v 3 y K 6 g _ 5 J i g _ i B y z l m D 5 m 8 z L _ _ h l S j n x g C 3 k - i E j 8 0 2 E _ q r Z 0 m r 0 L i 5 r q D 1 i 1 y F v 5 m p C 0 y p g Y o i 3 n M y x 3 s O 0 u 9 0 C _ - y h E 2 h n z J s - _ r 7 B m o 4 6 K y s s 3 H r r 9 2 E r v 2 h I o u g m I u 0 x t I 0 - u R t j h 1 E o _ j 5 g B r 7 l 9 P - 8 8 x X u p s z G 8 v u u C v y 3 - C w 1 z g E 7 v o 8 E z y 0 0 J 6 1 - k H v 7 x _ K k x h s F 8 q s 2 J _ 0 6 u G t w y i F s 1 8 i k C 7 6 y p E 5 5 6 i E 3 s s p C - j n i G n q v n C t l m 5 F t 1 i z t B 5 x j o D u n q q T 2 w - S j p 4 y R h - x y B o i q q R 6 8 1 8 B v 6 u o J q 5 4 q B w x k w D o k v 5 K w n 5 7 G 2 5 i 0 N 3 t q m G _ - 4 q R l l h 0 T t v g h C s 8 9 n I t n u z B r r w 9 P i l x p T w u k 3 E o m 8 7 R 3 t 7 u B n u x s o B 6 g 4 _ H l 6 9 s P p x 2 T v t i p O 8 1 3 7 E - v g z F 7 o 0 v E v i 5 8 k B h u 0 o F y 5 v U t 3 w j K u 0 p 0 B - u s z E v i 2 z H 7 j _ z P s 7 k 8 E w k w 2 L m v 5 z K h r s q F s k 2 7 D k y u g Z i x o r D n 3 5 u F 5 u u 3 U t n x 6 Q 5 9 t k Q s _ 1 8 G - q 0 n S 0 p z z B n y 7 9 D 7 v 7 k H 1 u n r C v n u w E t 0 y 7 B - 8 6 0 i B 7 p 1 h H k q v s B - _ q t D 9 k i m E 5 _ y 2 D 0 v 5 2 B h p i i I q i w - W m n z 7 B p q w r C 9 5 v 2 Z x _ 3 _ 7 B 4 k w 3 y B w 7 s - X 0 s 4 9 Y - y n g K p s 6 j F k s - 2 F v i 4 o F 0 l h n H o 5 4 4 d 6 2 n s C q s 4 4 H y _ 5 g F 4 w 7 q C 7 z w l I i 1 l y E y m _ x K m g 3 x y B 6 p h h T 6 y p 1 J w 5 m _ F t v 2 M 7 u y 3 E j o 3 l B m 9 q - G j 1 l w C h s k v J x n n 1 N i u m _ C 1 8 0 q C 1 0 1 G n z 0 k B i 8 m 1 E 0 - 1 X 3 6 y 8 D m 2 g z K 5 q r 2 O v 9 3 r H o g m k D m l 8 3 4 E i t 4 2 4 B 1 v 4 j c 1 w y k 2 B r w s 4 a v p 1 m B 6 r 5 i F h l z m G 9 t i s d y r 2 j H r - j r n B t p j d o t 9 o D z 9 u u B g 5 q s R l 0 h 8 K 8 l 0 2 O m u x i l B _ 5 m 4 F _ h g z j B - 8 4 5 Q _ u r - E w p o l U n n 0 y B 4 v i m C u 0 _ j C r _ k m I p p y 1 J r - q 8 G 2 t i k B o l n e m 0 7 o H y q 9 9 B u g - 4 G 1 r z m D k 6 o z J 4 8 g 9 K j p n h D 9 r _ 4 b j w p 5 B p - 2 l N w q u _ D 9 q _ l C v _ x w N 7 x h 6 H 2 9 z 2 E t p w j B 6 p x z j B _ w 4 g J u r 8 l g C p t _ i E v u v M o s y t C y 9 9 8 C 5 z n t T 3 h q v H l 3 s k C x 9 1 w M 1 - _ 9 K n l _ i l B 7 0 r h L j k x n 5 B 9 o r _ G r - 8 s D m 8 u g D 1 p 3 h D y j x 9 I i t s 7 P n z _ z P 0 j t p M u j y h F 3 p o 1 o B - z 7 l D s _ u s E 7 x 8 n K s q w i q B 1 u 2 s O q 9 o j M 6 9 w 8 D v x y 4 H 2 n 5 b 6 w 3 m a g 3 2 2 B p y 7 2 D q i m s B y j 0 m J j 0 w n t B - 3 _ j Z u v p x E k n r s M p _ w p l B 5 3 t 2 i B o - 9 i m B s 4 v 6 K w n t u W 8 t y m 0 C - v g m I - v v t K n - 5 s G 6 u 7 - E o 5 1 f 7 j g Y m p 7 p D l s 2 k v B o p 5 p l B l y k y x B 9 4 8 k U l j 0 q F h k z o Q m 7 6 o I - _ z l 1 D u p u m D z o m 9 D 3 v r s E y l 7 h H 6 k x 8 C y i o 3 K g m r n D 3 j x 2 C o u y - O 9 j g 8 G 2 - j u B q g x o E 8 5 _ y B n 5 m 1 z B 7 y i 6 E 2 g i i X 7 m q h B 5 k 0 a t k p 3 D 4 y 6 l C p 8 2 s L t 5 - 0 C - - r 1 C 1 i 8 j n C 2 3 m x B i w v i B o m g 0 H j m 8 1 K i v 9 y G w 1 1 k t B j x x n S _ n 4 q R u g 3 k D g 4 w 0 N _ 0 7 l 5 G 9 2 2 w x B y - 0 o E r k m i S s q y 0 N n 9 2 x 1 C y m h y X w r p m T o i w s q B 5 y z j L _ l 6 Z q s n k C l h t v B 6 7 h X q 5 y g 0 B 9 q - 1 H q 0 3 - w C w t 4 5 B 8 2 6 t P p 2 6 s T y 4 q 8 E 3 r 9 o C o y g w N n 3 6 i p B v l 6 p T 5 0 _ i j B v 3 y 1 S k 8 z u J 4 1 z z X m 6 0 o H n l q c 0 4 2 - G m o 4 3 a z p 6 0 N z 4 n u P p v 7 j i B y i 1 u a m o y o B k 4 y y B z 6 2 S q m p o a 0 n 5 p x B g r p _ D - m t z S 7 r w R m 6 q 7 d v k 6 Y o z 8 z L s n t 7 D s - k q I g 5 g _ M r l x 2 F 8 8 u - C j p 6 1 I 4 6 3 2 C 4 l l p B 3 5 k h F 1 w 9 i C w 5 k 7 N 9 _ 7 m 7 D 0 j _ 7 C 1 p 0 1 B w 6 4 0 B 3 _ s g G 6 y t z q B h x 7 k F n g z q L t p l S v - p T u q l X s 7 9 P h r m 4 B y t t 2 z B u p h g l B 9 l h h o B t l n k D n i _ W r 9 l t D q p 7 r e 7 q 9 i R 7 - q v V o 4 x p D 8 k i t H 8 _ g 7 K 7 2 7 v E v s 6 T l x m 0 C i 5 x _ i C x _ h i D g - o 3 B w 6 k t 2 C o n 8 r H 5 i 1 1 B 1 _ 8 - T s 7 u e l l z u T 5 j w _ G i _ 7 _ G l u w 3 z C 0 g i y n G k - 3 z T v 9 i g E s y 7 i F _ j 3 n G 4 3 x h C v 9 3 d 9 j g o D u 5 u 0 B z r i 8 D i 1 n l X 4 g 2 0 C 7 y 3 h B m y - y B 8 s w M 3 5 k - B q _ w s H 9 q - e 2 8 g P - u u v D t i g b t - 4 x D o 1 h n B 7 8 r h B 9 n h 7 t J u _ 1 k B u 7 6 6 E r o q X 0 8 t 9 y B 1 u n _ V j 2 4 k B 8 - 6 m B 1 x _ M r 7 u x C y i 8 3 M t 4 2 i K 0 4 5 - G 7 s o u O 3 q 2 i C 9 n m i O m k - x E z 1 4 0 B v 6 7 v C 8 8 i t G 2 g 9 1 e n k i o P m 3 7 _ R u j t x B r y u l D 0 p g w H g 3 5 8 F y 4 4 m B q k 8 8 C s g 9 k 1 B w 4 8 u M o o 9 h W - z h k l B 2 x y S x 5 y 7 N 8 j 0 Y 1 n l 2 L j p v a 8 r g p G z 6 m r C w 4 t s E 2 g w W t m v - - B g w p z O h u p w F 9 n 4 p C w i v j F 5 4 - i j B t q g 9 F z 8 6 1 C u z v P l r u U v 7 x t B u 8 j Z q r _ 3 C y 4 0 U - p 8 e x _ l 4 G 2 l 2 U 4 z g 0 v B k n z 2 E u m v 2 G _ w m 1 H 3 t m u X u t p 5 Q 3 q w 5 C 1 x 4 R g 3 n 6 B 5 q m t B p 7 r 5 B i h h 0 L 7 1 _ t - D 8 v u z o E 7 o 1 o z D s x n o n E 3 s _ q C 5 4 h 1 B q g x r q E 5 9 n n k E 6 8 u s B 7 6 8 x E j v y g C w u s q Y 3 o z m D n x v w C 5 _ 2 r e k k w o 2 C 5 p 9 u R g 8 l 1 B g t i i B 8 j l - D - 3 o 0 D n 8 3 7 F x g 3 x B y u 9 i Z g n r 4 L t _ o 2 M - m 2 v C p y m q K s v g k H w 9 n r a r q 6 l J s 5 s m G q - l x B u i 5 0 F l h i x B 9 4 s 5 E k o 2 1 C r 5 h p B 8 i 8 x B y k g S 6 2 t Q w h q i D k i 0 h C l 8 x k S 4 k 5 S 7 6 3 p G 7 1 - - I t 1 t r t D x w u 8 p C i l _ 1 0 E - p z s i E s u k i 8 E n k x k G - z t m K 1 3 0 p P p 0 g - E v z z n E 8 6 o - o B 4 2 8 k B o 7 7 p F s 3 3 0 N 5 l i l H 4 v v v K 4 m m _ D z _ 0 5 L w p j r C k 9 5 z F m q 1 7 t E 8 7 u 1 m D x u j o 3 F 4 l 3 i U 7 r 8 2 a s - m 4 B j 4 8 a 2 9 h y B j 9 9 1 B g - l 3 G w z 2 k W n u 6 t E k h 4 m E - q - w D 8 _ 4 _ M w g p 6 8 B g y i j I i m y 2 v D 0 i 3 5 y C 4 4 j y y B 9 5 3 2 o B v l r l x E r v 4 9 u G o n u 8 B 8 3 2 i C k 0 1 7 S m 2 m 9 L 9 t o h f r 3 2 z F n m 5 p B 0 y j Q 2 3 o r C t s 9 n H _ s v _ _ B - i - j e t w z l P 2 o p - X m 0 4 n M x - z y D o q 3 r C u 7 v g D v 6 i l D w p l 2 D h y _ O x v w b y z y q B 3 0 w 5 C v j - l B 5 l i g D 2 6 y N j 1 i 1 C w u o m B w 1 z j H w t h 8 D 0 z z g C j r l m C h x u 6 J 8 l 7 5 I k z l e x 0 u 4 B 0 u l n F p 7 v r C u p n - G t 8 3 1 C g k 5 - D 2 3 s Q - 9 g m C u m h 6 C m 2 0 _ O - 6 p 7 C s i 7 u C g n 3 C k 9 F - p o b _ 6 y b v k 4 V 4 0 7 V n g 6 o f m 7 i k P t t n g C x w 7 k C 0 4 2 v D x 6 u v D n n 6 - v F 0 h _ q _ K n g y p z E y g s z g I w g h 7 4 C 1 4 8 k e 2 p i 6 O 7 q r 4 7 C g 1 g - X y k o j H - _ q 7 F j 8 4 k B 2 w u 8 J l z - v B l w t m B o n 8 6 D h 9 j a 8 y 6 P k 1 4 k D j 8 z a 7 4 s w b t p s M n _ p 1 P 5 z 9 q B 8 5 8 p L 5 l k 1 C i 9 u H p o 0 8 E k o o w B k o 1 w V q u q 7 o C w j k 2 P m g q 2 h D g 7 m 1 W h w h x 9 B 6 7 8 i 5 B q n 4 8 O 3 8 s v V y - i r T q l r t V x 8 _ y j D m 2 x 9 r E 1 k p g v C i o 5 s C v z 3 1 B 6 p 8 T - i 4 i Q g p _ 2 C w r q p C 8 7 1 8 B 7 6 w n w C 3 u g 2 q F v l l 3 p N v 6 5 3 0 g B 1 9 n g x O 5 1 m 2 F 6 r p 3 C 8 u _ 0 R - k 4 u C w 2 t O l _ q b w k y 2 B 0 k 6 _ B 4 x r m B n 2 5 8 y B r 0 6 s 2 E 1 n 0 m B 4 x v o G k z h 4 y C q g 3 t 0 B i w o 8 y D m j o j i C z g 4 x 8 C _ v y p t E x w 6 8 D 8 1 _ _ B h r z 8 M _ _ p 3 O k 9 u w R t i m P 9 l - h f i q 9 t 3 E j y t - o B n 7 s i o B 8 3 x 3 K 7 u h m G h 8 i 9 6 C s y o 8 5 B 4 8 k 8 g D 1 4 q - C v g p - L v 3 8 Q m z 8 1 M 7 q v h S q 9 5 N g o j 7 H 8 x 2 - n B m i o n C s 8 n 6 F m 4 0 K - j u g K v z s 6 I 2 6 7 s B q 1 w - B 0 o 8 K 8 o 1 - C g 5 z z C z 5 y R - y y 7 I m x 2 w i B 8 x h n B _ 7 w r H 5 v q 7 Y 9 i m h f 2 5 x t X r 2 - t Z 0 t t 1 v E z 4 r m 2 E m t l n 8 L t k q 2 v C t j v 6 O 1 7 k 4 i C 0 w k z h B 9 8 6 g B z 3 0 Z k h 4 S x p k l i B m h y x j C 5 k v - i C h - j q q B - 7 l g W z v i o B s p p _ C - 5 3 I k o 8 h C 6 l j g X o i h 3 G n h - h 6 E z s m u B i g w 1 F g v n _ H l 5 3 6 P s o 4 2 C 2 n v y W j 5 l j H _ v v 8 C u k 8 P g l 1 3 C 2 h v J l x p _ I i x _ 3 C o m 7 h S 1 s 5 o G - z _ 5 5 C z 4 7 i B 0 w k g C o 1 o P n g w q s C g _ n 8 M o i 7 o N m v v u K z y 5 n B 8 q n m E 6 r q 1 a 6 u 7 u B 4 n 5 0 F 8 7 9 2 F 8 9 5 g D 8 w i g C 9 i - v B v 7 t 6 N y _ x s F 7 t - m K i 0 7 w R 9 t - e t q z 3 C g 0 - u G i i 2 h g B 5 u i 5 M l r 7 4 C 5 3 0 t B x m y 6 C 0 w j m K y h 6 i B 4 j m q B _ 6 9 S n - 4 l E s k x n B 8 6 h q C w 0 i y D 8 w q x H 4 j _ Q o n p 0 B _ 1 x _ B o 4 2 p B x 9 l o B u x r 9 _ C w l 3 1 L 1 3 1 9 f l l 9 s D g 5 7 y V w 5 g 0 M w o 6 z Z o k 4 q J u m 1 g P w r - b h 6 j 2 M r 0 0 n L 8 h 5 l B g 8 z 5 X w 8 x l i B 2 0 1 0 M 6 o m w C p k 0 g r C 0 j 9 9 I 1 s n i G - i l v D - 1 u V 4 5 1 o B 5 9 t 7 k B - i 3 x o H g p p 7 m F - 4 p n q K t x 7 y w F v m z g 9 B 7 _ i j D m i v - N h 5 i g I m - 1 f w 3 u s N 1 p u z R l s 1 w K g 8 9 y H r v r 8 S x 0 u x G t i _ G 4 _ 3 0 m B g p 7 4 D z g i 0 g B m 8 q 9 B g - y u C l q q 1 P l 9 8 7 M p 0 2 v k B 7 i 1 5 T 6 u - U 2 8 u s F y u q s E x 8 3 k H 8 w 3 r P j o q y Y x 0 2 v I g 2 2 p j F 0 l _ t P z w s _ b s m s p w D 0 u q z O v r u q M 3 1 z 9 C 9 i y 7 C x p 4 7 C 1 u t 5 I i 5 3 r B r 1 8 0 K i 1 5 r 2 B u 4 q v F _ k 3 t q C x 5 t U n y s y C 8 x v - j E - w 0 x I x i 6 k C w t p p m B - q 3 v Y 6 7 j g r B 8 - 7 u i B - y u z - C 6 r v l G _ 0 3 3 F q 7 t W y u p 4 F p x v 4 C v h 5 q x B 3 n 7 N t 7 t 0 J r 2 1 q C j p h m E i y u 2 D y 2 6 S p l o h C x 0 u e - g 7 o G 0 l 0 y B p t t o j D u _ - p G t m g 1 B p y 1 u G o 5 v 2 i B i p u v C _ g 3 h C m l _ p G _ 1 3 n l G 2 y 2 1 G 8 t 3 0 B 1 8 t z B q j x p a v o 1 3 N g o h u v B 7 l u u J g s x x o E j o 8 s M t 7 1 k J 4 - s v P x v k p B y u n q C s 1 i n - D u n 1 j d u 8 t 6 i B k x _ t 6 K 1 n 1 w W t 7 y u N x q 9 6 y R 8 6 k w j C z x k _ 0 D o x u g g D 4 6 g - z C 7 4 2 k s E x 6 3 t _ C z 0 j L 7 q k b 3 1 2 b j r x - z B 6 8 m s - C r 0 4 4 L s 2 s 3 V m h g p M 7 8 - v S i n h 3 D k h h 6 X 2 t p 6 5 D 4 w z z l C j k 4 g K w r y o q B 0 - w n q F n s r _ Z 1 j 7 _ L k w h 7 a y i 7 u N w w y _ d x - o k h B m y 9 s I 3 m r o h B 5 - - 6 G h z _ 1 u H _ 7 8 3 2 B w 7 g s g C _ w o 5 r B v q n x B v 5 l m I i - 5 2 D 0 m v 5 Z 4 w 3 g i B 6 m o q 6 C h o j p L - 2 4 o H k i v _ D i _ j p G g 6 m v T u k l t h B y i l q F j 0 8 V g w 9 i D 0 m _ s L j 1 q 8 C v z t k D 8 r r p R - u s 3 D 0 w 1 h D - s n w J u i x s B y z - Q 7 8 _ t C n 3 k n Q _ q - 9 B 8 4 p 1 J 6 k l _ M g _ w _ E s 2 i r K k p p h F h s v 4 N q q 9 V u q 9 5 U z h v i 8 C o 7 x 6 K 0 y g 4 J o i 4 l b k k i q D 3 y x s L g x 9 4 8 D w j x h g F g w 3 g m B 8 s p h l B & l t ; / r i n g & g t ; & l t ; / r p o l y g o n s & g t ; & l t ; r p o l y g o n s & g t ; & l t ; i d & g t ; - 7 8 8 9 7 0 8 0 9 6 & l t ; / i d & g t ; & l t ; r i n g & g t ; p 6 q o h s 6 5 1 B s 6 r z J t j 8 m T 6 k 1 g C & l t ; / r i n g & g t ; & l t ; / r p o l y g o n s & g t ; & l t ; r p o l y g o n s & g t ; & l t ; i d & g t ; - 7 8 8 9 7 0 8 0 9 6 & l t ; / i d & g t ; & l t ; r i n g & g t ; 8 r 8 z 4 v - 3 1 B k g 3 i D g z i w E j w 3 s B & l t ; / r i n g & g t ; & l t ; / r p o l y g o n s & g t ; & l t ; r p o l y g o n s & g t ; & l t ; i d & g t ; - 7 8 8 9 7 0 8 0 9 6 & l t ; / i d & g t ; & l t ; r i n g & g t ; 6 i v n n h o 4 5 B l x i q M h 4 s 3 T x 2 6 n C z p - u C 7 r h q F g s o v F 1 t 4 8 H v g m g E w 8 - l C - 2 z p D x v s k G k 2 t o 1 B z 6 u s Q g n 5 y H 0 y 7 7 C 5 s o U 2 m 5 2 B s p t i C o q t m B x 5 p t D x v u j Q j r 8 n Q r n u j F m i j u C q k 4 z I j w w i W & l t ; / r i n g & g t ; & l t ; / r p o l y g o n s & g t ; & l t ; r p o l y g o n s & g t ; & l t ; i d & g t ; - 7 8 8 9 7 0 8 0 9 5 & l t ; / i d & g t ; & l t ; r i n g & g t ; x w z 7 4 9 h r z B 4 3 0 - J j 8 4 3 F t 6 l q e 2 9 t l C h _ l r P 9 s 1 4 F i o 3 l C h 9 y X l 6 w y B u 6 i s C z n r j I k 3 o v D 8 v j f r 6 q o D q p w 9 D q 9 0 s C 9 o 4 G m k p g r B s 9 h g H j 7 g 8 E z j n i C 6 m _ Y 6 j o g C w - r 4 l B v z m k B r m k h R q u 6 T 3 k o - G v g k s B - o i 8 B 7 y u h B o m 5 5 B l 1 6 w E 8 l h n D w j h y a r - g z G _ g x x B 9 _ g d 1 x n l I v 4 0 k K 9 s - 7 j B k w o w G m u t 4 z B s 8 6 i K y o n k O n y g v M s k _ 5 F k p 3 q X - p j p L o k u S 6 r - 4 K n g 1 7 B x l x - E y 9 6 n H 1 j z 1 L s s j 6 L 2 p 6 5 D g m s x D s r i - C u k s 0 X 6 y k r o C v i o u q B m _ - v n B y 5 n 7 m C l _ z o F q s r 2 P 6 7 8 x I s l _ x H & l t ; / r i n g & g t ; & l t ; / r p o l y g o n s & g t ; & l t ; / r e n t r y v a l u e & g t ; & l t ; / r e n t r y & g t ; & l t ; r e n t r y & g t ; & l t ; r e n t r y k e y & g t ; & l t ; l a t & g t ; 3 6 . 5 5 3 1 3 7 2 3 2 8 6 2 4 0 4 & l t ; / l a t & g t ; & l t ; l o n & g t ; 1 0 3 . 9 7 5 1 7 9 2 3 3 4 1 0 4 9 & l t ; / l o n & g t ; & l t ; l o d & g t ; 1 & l t ; / l o d & g t ; & l t ; t y p e & g t ; C o u n t r y R e g i o n & l t ; / t y p e & g t ; & l t ; l a n g & g t ; e n - U S & l t ; / l a n g & g t ; & l t ; u r & g t ; U S & l t ; / u r & g t ; & l t ; / r e n t r y k e y & g t ; & l t ; r e n t r y v a l u e & g t ; & l t ; r p o l y g o n s & g t ; & l t ; i d & g t ; - 7 8 8 9 8 0 3 5 9 0 & l t ; / i d & g t ; & l t ; r i n g & g t ; 3 h q u n 3 z g - M y 4 s 8 C i g u u F s _ i i E s 3 i o F 3 t o 0 D & l t ; / r i n g & g t ; & l t ; / r p o l y g o n s & g t ; & l t ; r p o l y g o n s & g t ; & l t ; i d & g t ; - 7 8 8 9 8 0 3 5 8 9 & l t ; / i d & g t ; & l t ; r i n g & g t ; 9 5 s w m 8 4 l k M o 8 i 9 B 2 g n r C q 4 r g I z 1 j y C & l t ; / r i n g & g t ; & l t ; / r p o l y g o n s & g t ; & l t ; r p o l y g o n s & g t ; & l t ; i d & g t ; - 7 8 8 9 8 0 3 5 8 8 & l t ; / i d & g t ; & l t ; r i n g & g t ; p p m 8 p 6 r z - J 4 s v x B o 7 x U m h v 5 C _ k w 5 N & l t ; / r i n g & g t ; & l t ; / r p o l y g o n s & g t ; & l t ; r p o l y g o n s & g t ; & l t ; i d & g t ; - 7 8 8 9 8 0 3 5 8 7 & l t ; / i d & g t ; & l t ; r i n g & g t ; 9 h 2 - j j - 8 h N 2 g 0 l D k n j k D i z 5 m M o 1 j 9 B q u - 6 F _ 8 j d o i i i E i g r y F 0 n p n J m 0 3 7 B o t j n D o 8 r x B n v o P & l t ; / r i n g & g t ; & l t ; / r p o l y g o n s & g t ; & l t ; r p o l y g o n s & g t ; & l t ; i d & g t ; - 7 8 8 9 8 0 3 5 8 6 & l t ; / i d & g t ; & l t ; r i n g & g t ; 7 t o _ z p r i 0 M o 1 2 3 D k _ - Y s m g W w 4 h 9 F _ - _ n H t 4 v g I & l t ; / r i n g & g t ; & l t ; / r p o l y g o n s & g t ; & l t ; r p o l y g o n s & g t ; & l t ; i d & g t ; - 7 8 8 9 8 0 3 5 8 5 & l t ; / i d & g t ; & l t ; r i n g & g t ; h g n - 9 3 - 7 _ M _ _ - 1 D m - 9 r D g _ _ 8 B j g - 0 C & l t ; / r i n g & g t ; & l t ; / r p o l y g o n s & g t ; & l t ; r p o l y g o n s & g t ; & l t ; i d & g t ; - 7 8 8 9 8 0 3 5 8 4 & l t ; / i d & g t ; & l t ; r i n g & g t ; 5 6 n q v v w h 5 M g 5 o 8 E i 2 i i F p 8 s 5 B & l t ; / r i n g & g t ; & l t ; / r p o l y g o n s & g t ; & l t ; r p o l y g o n s & g t ; & l t ; i d & g t ; - 7 8 8 9 8 0 3 5 8 3 & l t ; / i d & g t ; & l t ; r i n g & g t ; 9 u u 4 5 s s 5 j N u _ r i B 0 q y _ D 6 2 0 w C j - y t D & l t ; / r i n g & g t ; & l t ; / r p o l y g o n s & g t ; & l t ; r p o l y g o n s & g t ; & l t ; i d & g t ; - 7 8 8 9 8 0 3 5 8 2 & l t ; / i d & g t ; & l t ; r i n g & g t ; 7 1 9 w i p h h z L 0 _ z k C q y j s B 6 x i r E & l t ; / r i n g & g t ; & l t ; / r p o l y g o n s & g t ; & l t ; r p o l y g o n s & g t ; & l t ; i d & g t ; - 7 8 8 9 8 0 3 5 8 1 & l t ; / i d & g t ; & l t ; r i n g & g t ; 9 t q _ 0 s 4 i k N w g o 0 H k - t v H o x 9 d m i r 5 B 0 g i n B 6 i s g M v k q s P & l t ; / r i n g & g t ; & l t ; / r p o l y g o n s & g t ; & l t ; r p o l y g o n s & g t ; & l t ; i d & g t ; - 7 8 8 9 8 0 3 5 8 0 & l t ; / i d & g t ; & l t ; r i n g & g t ; 5 u 6 o t 9 t i o O g s 9 s J u z x w R _ r u y D o 6 z 2 c & l t ; / r i n g & g t ; & l t ; / r p o l y g o n s & g t ; & l t ; r p o l y g o n s & g t ; & l t ; i d & g t ; - 7 8 8 9 8 0 3 5 7 9 & l t ; / i d & g t ; & l t ; r i n g & g t ; r 6 9 1 5 0 m 2 l M 8 3 8 p C i p l 3 B q - q g I - o 7 p C & l t ; / r i n g & g t ; & l t ; / r p o l y g o n s & g t ; & l t ; r p o l y g o n s & g t ; & l t ; i d & g t ; - 7 8 8 9 8 0 3 5 7 8 & l t ; / i d & g t ; & l t ; r i n g & g t ; r p z - s q n 4 1 K 2 p 5 m M q u w 2 C 4 p 9 8 N 8 t r 3 I j 2 z j M & l t ; / r i n g & g t ; & l t ; / r p o l y g o n s & g t ; & l t ; r p o l y g o n s & g t ; & l t ; i d & g t ; - 7 8 8 9 8 0 3 5 7 7 & l t ; / i d & g t ; & l t ; r i n g & g t ; l u k 7 k y 9 8 l N g r k j I m x 5 Z q 7 j 6 G 6 z 5 _ G n x g 9 B 4 v u 8 G k 7 k y C u u s n E 4 s h 9 B g i y l E 0 u y U g 6 n P u q 1 O 6 4 s r e p n 4 l K h - r 4 j B & l t ; / r i n g & g t ; & l t ; / r p o l y g o n s & g t ; & l t ; r p o l y g o n s & g t ; & l t ; i d & g t ; - 7 8 8 9 8 0 3 5 7 6 & l t ; / i d & g t ; & l t ; r i n g & g t ; j i _ l w i m j 9 L 4 6 8 4 F 2 _ 8 1 D q m 4 8 D j 0 h O & l t ; / r i n g & g t ; & l t ; / r p o l y g o n s & g t ; & l t ; r p o l y g o n s & g t ; & l t ; i d & g t ; - 7 8 8 9 8 0 3 5 7 5 & l t ; / i d & g t ; & l t ; r i n g & g t ; r 8 g s u n h o 4 J o u v h B s i r 8 G v p 4 5 K & l t ; / r i n g & g t ; & l t ; / r p o l y g o n s & g t ; & l t ; r p o l y g o n s & g t ; & l t ; i d & g t ; - 7 8 8 9 8 0 3 5 7 4 & l t ; / i d & g t ; & l t ; r i n g & g t ; n _ 6 h q u u v y K 6 _ x o C g g v p N 4 l 0 0 l D 4 o t 9 k B 1 t j 3 B j 8 i 6 7 B 3 y k n D & l t ; / r i n g & g t ; & l t ; / r p o l y g o n s & g t ; & l t ; r p o l y g o n s & g t ; & l t ; i d & g t ; - 7 8 8 9 8 0 3 5 7 3 & l t ; / i d & g t ; & l t ; r i n g & g t ; 1 0 v k 4 8 3 4 l M s u u h Q 6 h 5 o D o 6 9 p C g s k t B y 6 v n E k 5 - x z B 5 y n q F t 4 8 1 D & l t ; / r i n g & g t ; & l t ; / r p o l y g o n s & g t ; & l t ; r p o l y g o n s & g t ; & l t ; i d & g t ; - 7 8 8 9 8 0 3 5 7 2 & l t ; / i d & g t ; & l t ; r i n g & g t ; r p h p u t q o x K w h l T 4 i x o j B n 8 3 1 a & l t ; / r i n g & g t ; & l t ; / r p o l y g o n s & g t ; & l t ; r p o l y g o n s & g t ; & l t ; i d & g t ; - 7 8 8 9 8 0 3 5 7 1 & l t ; / i d & g t ; & l t ; r i n g & g t ; - 6 w 9 p l n 4 n N 8 z h k D 0 8 z s C 6 x r M i u m j C 0 v x 3 D & l t ; / r i n g & g t ; & l t ; / r p o l y g o n s & g t ; & l t ; r p o l y g o n s & g t ; & l t ; i d & g t ; - 7 8 8 9 8 0 3 5 7 0 & l t ; / i d & g t ; & l t ; r i n g & g t ; 7 g 6 z m 8 w g _ L u u q v D 6 7 u S q n h s B o i n j B 1 x 2 W & l t ; / r i n g & g t ; & l t ; / r p o l y g o n s & g t ; & l t ; r p o l y g o n s & g t ; & l t ; i d & g t ; - 7 8 8 9 8 0 3 5 6 9 & l t ; / i d & g t ; & l t ; r i n g & g t ; p o g w w 3 z i _ M q w 0 l D 2 u - r D 0 x 2 z B 4 p m o F m s z z C o 6 4 p M q _ - i j B 4 y g i E m o t j H m o 8 t C r v u h T & l t ; / r i n g & g t ; & l t ; / r p o l y g o n s & g t ; & l t ; r p o l y g o n s & g t ; & l t ; i d & g t ; - 7 8 8 9 8 0 3 5 6 8 & l t ; / i d & g t ; & l t ; r i n g & g t ; 3 9 i 6 2 r t 4 g N 0 l m l B o i w X 2 n 2 W t - 8 l C & l t ; / r i n g & g t ; & l t ; / r p o l y g o n s & g t ; & l t ; r p o l y g o n s & g t ; & l t ; i d & g t ; - 7 8 8 9 8 0 3 5 6 7 & l t ; / i d & g t ; & l t ; r i n g & g t ; n p 7 u j 3 2 y p N w y w - B 2 q q 5 D _ z h m F r 5 _ 9 Q & l t ; / r i n g & g t ; & l t ; / r p o l y g o n s & g t ; & l t ; r p o l y g o n s & g t ; & l t ; i d & g t ; - 7 8 8 9 8 0 3 5 6 6 & l t ; / i d & g t ; & l t ; r i n g & g t ; n 7 _ 5 k p 1 _ r O k 9 9 d _ 4 w l h B 0 i j o 8 B m r m v D 6 g 7 1 D w 7 p _ O m 0 t n p B v 8 4 J & l t ; / r i n g & g t ; & l t ; / r p o l y g o n s & g t ; & l t ; r p o l y g o n s & g t ; & l t ; i d & g t ; - 7 8 8 9 8 0 3 5 6 5 & l t ; / i d & g t ; & l t ; r i n g & g t ; r 1 k x i w 6 6 q K s 2 1 0 F y 1 i 1 J _ 6 j x K q 8 n _ B 8 u j t c y w o L r 0 z 3 D r 8 x o K & l t ; / r i n g & g t ; & l t ; / r p o l y g o n s & g t ; & l t ; r p o l y g o n s & g t ; & l t ; i d & g t ; - 7 8 8 9 8 0 3 5 6 4 & l t ; / i d & g t ; & l t ; r i n g & g t ; - 8 0 o s 3 2 i q O 6 3 q v D g r 3 l G 1 v j o H 3 p 4 J & l t ; / r i n g & g t ; & l t ; / r p o l y g o n s & g t ; & l t ; r p o l y g o n s & g t ; & l t ; i d & g t ; - 7 8 8 9 8 0 3 5 6 3 & l t ; / i d & g t ; & l t ; r i n g & g t ; v 2 2 8 3 1 1 q h P u 7 x y F i h 0 2 F n v 7 p C & l t ; / r i n g & g t ; & l t ; / r p o l y g o n s & g t ; & l t ; r p o l y g o n s & g t ; & l t ; i d & g t ; - 7 8 8 9 8 0 3 5 6 2 & l t ; / i d & g t ; & l t ; r i n g & g t ; l x u 9 j q 1 l 4 O s 8 u l L 0 3 z z B z m k 0 H & l t ; / r i n g & g t ; & l t ; / r p o l y g o n s & g t ; & l t ; r p o l y g o n s & g t ; & l t ; i d & g t ; - 7 8 8 9 8 0 3 5 6 1 & l t ; / i d & g t ; & l t ; r i n g & g t ; 7 5 7 i u w 0 5 m J 0 n j r B u 1 h 7 O 1 7 _ 0 J & l t ; / r i n g & g t ; & l t ; / r p o l y g o n s & g t ; & l t ; r p o l y g o n s & g t ; & l t ; i d & g t ; - 7 8 8 9 8 0 3 5 6 0 & l t ; / i d & g t ; & l t ; r i n g & g t ; - 6 2 v w p o 4 m N y l u - I k r g r B - 3 x 0 E p p q i B & l t ; / r i n g & g t ; & l t ; / r p o l y g o n s & g t ; & l t ; r p o l y g o n s & g t ; & l t ; i d & g t ; - 7 8 8 9 8 0 3 5 5 9 & l t ; / i d & g t ; & l t ; r i n g & g t ; 5 1 4 i p - j k z J 0 t z 9 L k 1 7 s y B u 1 h o G o 0 w w F _ - 4 8 D 2 y m u B k p o v B 2 n 8 T 0 5 h q G y 5 g d j i o j B q 1 i - R - _ v Q q 2 y 6 L 0 4 6 L j 9 k T 6 m 4 2 h C 4 t y a w l w 0 F & l t ; / r i n g & g t ; & l t ; / r p o l y g o n s & g t ; & l t ; r p o l y g o n s & g t ; & l t ; i d & g t ; - 7 8 8 9 8 0 3 5 5 8 & l t ; / i d & g t ; & l t ; r i n g & g t ; z p v 1 6 g g 2 1 O k m 5 l E i g s - C 8 n m 7 D _ y w y B w 0 g r B j s 7 p C 4 h z z B 9 n q j C v 3 0 f h 4 g o B & l t ; / r i n g & g t ; & l t ; / r p o l y g o n s & g t ; & l t ; r p o l y g o n s & g t ; & l t ; i d & g t ; - 7 8 8 9 8 0 3 5 5 7 & l t ; / i d & g t ; & l t ; r i n g & g t ; 9 3 u l u - l j k N i o _ n G 4 k _ V p 3 l _ E & l t ; / r i n g & g t ; & l t ; / r p o l y g o n s & g t ; & l t ; r p o l y g o n s & g t ; & l t ; i d & g t ; - 7 8 8 9 8 0 3 5 5 6 & l t ; / i d & g t ; & l t ; r i n g & g t ; p u l _ 4 s z 8 q N 8 s s 3 L q 3 o i B 7 0 7 9 C 5 _ o u F & l t ; / r i n g & g t ; & l t ; / r p o l y g o n s & g t ; & l t ; r p o l y g o n s & g t ; & l t ; i d & g t ; - 7 8 8 9 8 0 3 5 5 5 & l t ; / i d & g t ; & l t ; r i n g & g t ; p j _ 9 g y 8 l 8 O o p 6 3 G o h - 3 C w _ 6 6 C s 9 m p E 1 r r i B s - r x B x 7 2 w C & l t ; / r i n g & g t ; & l t ; / r p o l y g o n s & g t ; & l t ; r p o l y g o n s & g t ; & l t ; i d & g t ; - 7 8 8 9 8 0 3 5 5 4 & l t ; / i d & g t ; & l t ; r i n g & g t ; h 8 o v o 2 h 2 k N w o 0 s C t 5 g q B _ 8 6 Z o t n 8 E w 8 k 0 H g q 9 9 C _ l o V 8 0 p p E u h x g B _ _ 5 0 U m l y u 8 B g 3 n 4 E i 1 4 e 8 j y p M 2 2 k m F 8 p 1 s J 5 z 6 _ 5 G r 0 z 3 D k g q v B h w _ 1 S & l t ; / r i n g & g t ; & l t ; / r p o l y g o n s & g t ; & l t ; r p o l y g o n s & g t ; & l t ; i d & g t ; - 7 8 8 9 8 0 3 5 5 3 & l t ; / i d & g t ; & l t ; r i n g & g t ; 3 t z s q t y 0 w N _ _ i 1 J q w o 4 d k 7 s 0 E 0 o l n D 0 2 j n D x 1 - r D v p h o I 1 4 8 j E z 8 q h G & l t ; / r i n g & g t ; & l t ; / r p o l y g o n s & g t ; & l t ; r p o l y g o n s & g t ; & l t ; i d & g t ; - 7 8 8 9 8 0 3 5 5 2 & l t ; / i d & g t ; & l t ; r i n g & g t ; 1 u y 8 j 4 r l o J _ x q _ B g 6 l n C u s 3 e r j m n C & l t ; / r i n g & g t ; & l t ; / r p o l y g o n s & g t ; & l t ; r p o l y g o n s & g t ; & l t ; i d & g t ; - 7 8 8 9 8 0 3 5 5 1 & l t ; / i d & g t ; & l t ; r i n g & g t ; v x 3 1 p 8 g _ 5 L 8 h 6 R 6 j y - I 2 l o 6 I 6 r p j C y p u 5 D 4 4 _ V i z u g E m k g 7 F 2 z r j C i z 5 w C 6 2 4 w G 6 i w _ G g k n r L i 1 4 Z s n 7 3 C n t n 8 E w 7 6 w D _ 9 s s N 9 q u y F x l 4 k J & l t ; / r i n g & g t ; & l t ; / r p o l y g o n s & g t ; & l t ; r p o l y g o n s & g t ; & l t ; i d & g t ; - 7 8 8 9 8 0 3 5 5 0 & l t ; / i d & g t ; & l t ; r i n g & g t ; - q l y y 7 n z o N q y x o C s t l u K 1 2 r - C & l t ; / r i n g & g t ; & l t ; / r p o l y g o n s & g t ; & l t ; r p o l y g o n s & g t ; & l t ; i d & g t ; - 7 8 8 9 8 0 3 5 4 9 & l t ; / i d & g t ; & l t ; r i n g & g t ; r 3 9 g 6 - z 2 n N y g - s H y x 8 1 S 6 l l m B i n h g K i o z u i B 6 s j p f 6 9 6 7 B l 0 3 v v B g 9 p v B 2 3 m u B r 1 n 8 E m 6 s w B 3 t y a 4 9 3 l G o s z 4 U w 3 p l R k o 4 p C 0 4 8 9 r B w y o p E n q p 6 U 1 y r l F 1 7 h 3 B 5 l i x K 5 n h o H & l t ; / r i n g & g t ; & l t ; / r p o l y g o n s & g t ; & l t ; r p o l y g o n s & g t ; & l t ; i d & g t ; - 7 8 8 9 8 0 3 5 4 8 & l t ; / i d & g t ; & l t ; r i n g & g t ; x h - i 0 4 k g u M y m 5 w C l q 3 g C y h i d u h i q B _ 5 n 5 M 5 z n v D & l t ; / r i n g & g t ; & l t ; / r p o l y g o n s & g t ; & l t ; r p o l y g o n s & g t ; & l t ; i d & g t ; - 7 8 8 9 8 0 3 5 4 7 & l t ; / i d & g t ; & l t ; r i n g & g t ; p 4 p o 9 2 v j r N 8 y 1 3 D i p z s N 5 s o v D & l t ; / r i n g & g t ; & l t ; / r p o l y g o n s & g t ; & l t ; r p o l y g o n s & g t ; & l t ; i d & g t ; - 7 8 8 9 8 0 3 5 4 6 & l t ; / i d & g t ; & l t ; r i n g & g t ; p h h 6 v o l 7 m P g 5 i n B g p g 2 B i i 7 r D h r _ t C & l t ; / r i n g & g t ; & l t ; / r p o l y g o n s & g t ; & l t ; r p o l y g o n s & g t ; & l t ; i d & g t ; - 7 8 8 9 8 0 3 5 4 5 & l t ; / i d & g t ; & l t ; r i n g & g t ; 7 g 9 m x t y l - M 2 v q v D _ _ l r C 7 _ 0 3 D & l t ; / r i n g & g t ; & l t ; / r p o l y g o n s & g t ; & l t ; r p o l y g o n s & g t ; & l t ; i d & g t ; - 7 8 8 9 8 0 3 5 4 4 & l t ; / i d & g t ; & l t ; r i n g & g t ; h 9 3 _ s h p t x M 8 p 4 3 J m x 8 6 F u x 3 w C _ i x t O 9 y 9 6 F 0 u r w F s n 7 3 C s - r x B r g w _ O o y w x B k _ 8 p C j t i 1 n B & l t ; / r i n g & g t ; & l t ; / r p o l y g o n s & g t ; & l t ; r p o l y g o n s & g t ; & l t ; i d & g t ; - 7 8 8 9 8 0 3 5 4 3 & l t ; / i d & g t ; & l t ; r i n g & g t ; l v 8 z 2 _ g y 2 M 2 1 2 y E 8 z v h B y 6 y v I z l i O & l t ; / r i n g & g t ; & l t ; / r p o l y g o n s & g t ; & l t ; r p o l y g o n s & g t ; & l t ; i d & g t ; - 7 8 8 9 8 0 3 5 4 2 & l t ; / i d & g t ; & l t ; r i n g & g t ; 5 n z 9 8 s 6 n y M y 7 3 2 F i p h o H 7 n u x B & l t ; / r i n g & g t ; & l t ; / r p o l y g o n s & g t ; & l t ; r p o l y g o n s & g t ; & l t ; i d & g t ; - 7 8 8 9 8 0 3 5 4 1 & l t ; / i d & g t ; & l t ; r i n g & g t ; l p m l r u v l p N q 1 0 i j C _ p y t k B _ 3 z y E 8 l 7 w V w t 8 j q B l 1 h 9 s C 7 2 p x L & l t ; / r i n g & g t ; & l t ; / r p o l y g o n s & g t ; & l t ; r p o l y g o n s & g t ; & l t ; i d & g t ; - 7 8 8 9 8 0 3 5 4 0 & l t ; / i d & g t ; & l t ; r i n g & g t ; n 9 z u y y 8 6 5 M 0 0 j t E s t - V i 8 r u L 6 g n j C k k u x B u m 1 w C t - u g I z p h p B q j 1 w C x t 4 e & l t ; / r i n g & g t ; & l t ; / r p o l y g o n s & g t ; & l t ; r p o l y g o n s & g t ; & l t ; i d & g t ; - 7 8 8 9 8 0 3 5 3 9 & l t ; / i d & g t ; & l t ; r i n g & g t ; j 8 7 s _ 8 0 m x L y x t b w 2 t w F o t h n B 9 j 9 s H & l t ; / r i n g & g t ; & l t ; / r p o l y g o n s & g t ; & l t ; r p o l y g o n s & g t ; & l t ; i d & g t ; - 7 8 8 9 8 0 3 5 3 8 & l t ; / i d & g t ; & l t ; r i n g & g t ; 5 i p i 1 4 5 g 2 M q n l R k _ j r B k i i 7 D l k 4 w C & l t ; / r i n g & g t ; & l t ; / r p o l y g o n s & g t ; & l t ; r p o l y g o n s & g t ; & l t ; i d & g t ; - 7 8 8 9 8 0 3 5 3 7 & l t ; / i d & g t ; & l t ; r i n g & g t ; x y o u y 7 h 2 p O g k t 8 G g n 2 f w 7 4 i N & l t ; / r i n g & g t ; & l t ; / r p o l y g o n s & g t ; & l t ; r p o l y g o n s & g t ; & l t ; i d & g t ; - 7 8 8 9 8 0 3 5 3 6 & l t ; / i d & g t ; & l t ; r i n g & g t ; - u 7 l u 1 h g u K 2 0 7 h R s i 5 i S 1 l t b 3 z l n C & l t ; / r i n g & g t ; & l t ; / r p o l y g o n s & g t ; & l t ; r p o l y g o n s & g t ; & l t ; i d & g t ; - 7 8 8 9 8 0 3 5 3 5 & l t ; / i d & g t ; & l t ; r i n g & g t ; 1 1 s - 2 q 9 7 z M k l 4 j a 6 k 1 O q i k r C o x 1 l E w z p n J & l t ; / r i n g & g t ; & l t ; / r p o l y g o n s & g t ; & l t ; r p o l y g o n s & g t ; & l t ; i d & g t ; - 7 8 8 9 8 0 3 5 3 4 & l t ; / i d & g t ; & l t ; r i n g & g t ; t y w 5 2 2 q i 8 M 4 _ w 7 D m 0 s b q 2 t S l 4 4 w E & l t ; / r i n g & g t ; & l t ; / r p o l y g o n s & g t ; & l t ; r p o l y g o n s & g t ; & l t ; i d & g t ; - 7 8 8 9 8 0 3 5 3 3 & l t ; / i d & g t ; & l t ; r i n g & g t ; t m 1 n 2 s s l 6 N u q n u B 6 y v r K 2 _ 2 w C 4 u 6 p M y n j R 0 - n p N g q s q H 7 n 8 w D & l t ; / r i n g & g t ; & l t ; / r p o l y g o n s & g t ; & l t ; r p o l y g o n s & g t ; & l t ; i d & g t ; - 7 8 8 9 8 0 3 5 3 2 & l t ; / i d & g t ; & l t ; r i n g & g t ; h t 5 6 k r v w k O 2 x m 7 O g w l 2 v B m t - r Q p r t - I 8 p o v C _ 0 n j m B k _ 6 g H & l t ; / r i n g & g t ; & l t ; / r p o l y g o n s & g t ; & l t ; r p o l y g o n s & g t ; & l t ; i d & g t ; - 7 8 8 9 8 0 3 5 3 1 & l t ; / i d & g t ; & l t ; r i n g & g t ; 1 x y v 8 - 1 y z L g 2 2 u G s g q 4 B 6 u t y F _ 4 u o C & l t ; / r i n g & g t ; & l t ; / r p o l y g o n s & g t ; & l t ; r p o l y g o n s & g t ; & l t ; i d & g t ; - 7 8 8 9 8 0 3 5 3 0 & l t ; / i d & g t ; & l t ; r i n g & g t ; 7 l z - z 9 0 2 8 M 6 z 4 w C 8 - 4 l E 2 7 m o L n q o j B & l t ; / r i n g & g t ; & l t ; / r p o l y g o n s & g t ; & l t ; r p o l y g o n s & g t ; & l t ; i d & g t ; - 7 8 8 9 8 0 3 5 2 9 & l t ; / i d & g t ; & l t ; r i n g & g t ; r 6 s r 6 s i 2 s N y 2 w i D s h j r B i - l R w p q 4 E 2 t _ n G 2 9 3 s H 7 v w q S & l t ; / r i n g & g t ; & l t ; / r p o l y g o n s & g t ; & l t ; r p o l y g o n s & g t ; & l t ; i d & g t ; - 7 8 8 9 8 0 3 5 2 8 & l t ; / i d & g t ; & l t ; r i n g & g t ; t 2 s r 1 s 7 p i N 8 u l n D o - i T 6 8 4 7 B 1 l 2 w C & l t ; / r i n g & g t ; & l t ; / r p o l y g o n s & g t ; & l t ; r p o l y g o n s & g t ; & l t ; i d & g t ; - 7 8 8 9 8 0 3 5 2 7 & l t ; / i d & g t ; & l t ; r i n g & g t ; 5 4 0 o s 2 j z 6 J o x - 1 B 4 s h p B 0 u r w F s x m 8 G r 0 _ 9 Q & l t ; / r i n g & g t ; & l t ; / r p o l y g o n s & g t ; & l t ; r p o l y g o n s & g t ; & l t ; i d & g t ; - 7 8 8 9 8 0 3 5 2 6 & l t ; / i d & g t ; & l t ; r i n g & g t ; p v y 9 1 - u u 2 K w h - g D 8 7 k T 2 6 j t Z 4 l j n D 5 o 2 w C v l r 8 G & l t ; / r i n g & g t ; & l t ; / r p o l y g o n s & g t ; & l t ; r p o l y g o n s & g t ; & l t ; i d & g t ; - 7 8 8 9 8 0 3 5 2 5 & l t ; / i d & g t ; & l t ; r i n g & g t ; - n j m t 4 m 8 _ L g u v x B 8 2 1 l E - u y s C & l t ; / r i n g & g t ; & l t ; / r p o l y g o n s & g t ; & l t ; r p o l y g o n s & g t ; & l t ; i d & g t ; - 7 8 8 9 8 0 3 5 2 4 & l t ; / i d & g t ; & l t ; r i n g & g t ; 1 6 j i n s i r q J 2 9 k m B s u 6 R 8 y 5 R i 7 u l D j 0 s w F & l t ; / r i n g & g t ; & l t ; / r p o l y g o n s & g t ; & l t ; r p o l y g o n s & g t ; & l t ; i d & g t ; - 7 8 8 9 8 0 3 5 2 3 & l t ; / i d & g t ; & l t ; r i n g & g t ; n w u q 0 y 6 s k N u t k m B _ 7 m Y i s 6 w C u t p 1 G 5 7 y l D x 6 q - C & l t ; / r i n g & g t ; & l t ; / r p o l y g o n s & g t ; & l t ; r p o l y g o n s & g t ; & l t ; i d & g t ; - 7 8 8 9 8 0 3 5 2 2 & l t ; / i d & g t ; & l t ; r i n g & g t ; v x 9 y g k z 6 8 L 2 x v S 4 4 r h G l - 5 8 D & l t ; / r i n g & g t ; & l t ; / r p o l y g o n s & g t ; & l t ; r p o l y g o n s & g t ; & l t ; i d & g t ; - 7 8 8 9 8 0 3 5 2 1 & l t ; / i d & g t ; & l t ; r i n g & g t ; 7 _ o s p g t 5 x J 6 7 p 3 h C k o 3 z B w _ o l R _ n i l h B g 7 _ 6 D & l t ; / r i n g & g t ; & l t ; / r p o l y g o n s & g t ; & l t ; r p o l y g o n s & g t ; & l t ; i d & g t ; - 7 8 8 9 8 0 3 5 2 0 & l t ; / i d & g t ; & l t ; r i n g & g t ; 1 o 1 o o 3 r 0 w L _ 5 m 6 I _ z l s B 6 j q u L g 1 t 8 M 2 _ r g E r t - V & l t ; / r i n g & g t ; & l t ; / r p o l y g o n s & g t ; & l t ; r p o l y g o n s & g t ; & l t ; i d & g t ; - 7 8 8 9 8 0 3 5 1 9 & l t ; / i d & g t ; & l t ; r i n g & g t ; h k 9 4 g _ q 1 8 O 2 2 6 Z q h 0 y E _ p 1 s M p 1 t 5 B z r 0 3 O & l t ; / r i n g & g t ; & l t ; / r p o l y g o n s & g t ; & l t ; r p o l y g o n s & g t ; & l t ; i d & g t ; - 7 8 8 9 8 0 3 5 1 8 & l t ; / i d & g t ; & l t ; r i n g & g t ; p 7 k 9 5 y k 3 g M g i p P m x s i B 2 x z y E v w 4 l G & l t ; / r i n g & g t ; & l t ; / r p o l y g o n s & g t ; & l t ; r p o l y g o n s & g t ; & l t ; i d & g t ; - 7 8 8 9 8 0 3 5 1 7 & l t ; / i d & g t ; & l t ; r i n g & g t ; 1 l _ - _ - 5 t s M 8 x 0 u G _ 2 n v D 8 _ w a v h 0 t D 1 - y 8 K & l t ; / r i n g & g t ; & l t ; / r p o l y g o n s & g t ; & l t ; r p o l y g o n s & g t ; & l t ; i d & g t ; - 7 8 8 9 8 0 3 5 1 6 & l t ; / i d & g t ; & l t ; r i n g & g t ; 3 r g x _ 7 y m q N w m l 9 F 5 h 3 w C k 5 i 9 B i n i x K 0 1 r _ O & l t ; / r i n g & g t ; & l t ; / r p o l y g o n s & g t ; & l t ; r p o l y g o n s & g t ; & l t ; i d & g t ; - 7 8 8 9 8 0 3 5 1 5 & l t ; / i d & g t ; & l t ; r i n g & g t ; 5 7 1 x - _ 0 l j O y y u 2 E m p q M n 8 - g H & l t ; / r i n g & g t ; & l t ; / r p o l y g o n s & g t ; & l t ; r p o l y g o n s & g t ; & l t ; i d & g t ; - 7 8 8 9 8 0 3 5 1 4 & l t ; / i d & g t ; & l t ; r i n g & g t ; 7 u m z q m 5 1 k N o h - 3 C 0 t v h B 6 3 i 3 B 6 s i s B o 8 8 9 H - 3 r w F & l t ; / r i n g & g t ; & l t ; / r p o l y g o n s & g t ; & l t ; r p o l y g o n s & g t ; & l t ; i d & g t ; - 7 8 8 9 8 0 3 5 1 3 & l t ; / i d & g t ; & l t ; r i n g & g t ; r r 4 - z m v n m N m 4 z y B y 6 h o H y 4 6 P n m g Z 5 q s - I & l t ; / r i n g & g t ; & l t ; / r p o l y g o n s & g t ; & l t ; r p o l y g o n s & g t ; & l t ; i d & g t ; - 7 8 8 9 8 0 3 5 1 2 & l t ; / i d & g t ; & l t ; r i n g & g t ; v p m z l 1 0 1 q L 0 8 _ 1 B w i u h B i k 0 w C l x 5 Z & l t ; / r i n g & g t ; & l t ; / r p o l y g o n s & g t ; & l t ; r p o l y g o n s & g t ; & l t ; i d & g t ; - 7 8 8 9 8 0 3 5 1 1 & l t ; / i d & g t ; & l t ; r i n g & g t ; n 9 x j r n l x l O s s v r L q s 3 s N o 8 u 8 G 0 g s 3 I 8 6 i t c 2 q 4 7 B & l t ; / r i n g & g t ; & l t ; / r p o l y g o n s & g t ; & l t ; r p o l y g o n s & g t ; & l t ; i d & g t ; - 7 8 8 9 8 0 3 5 1 0 & l t ; / i d & g t ; & l t ; r i n g & g t ; 3 0 i k q z 2 p g P w j 0 s C 0 v g 1 C y i _ j E y 6 y q I m 4 7 h P 8 w y f m 9 v g B 7 9 u 9 L 8 v _ d p r i 3 B 3 y i n B 9 n 6 T & l t ; / r i n g & g t ; & l t ; / r p o l y g o n s & g t ; & l t ; r p o l y g o n s & g t ; & l t ; i d & g t ; - 7 8 8 9 8 0 3 5 0 9 & l t ; / i d & g t ; & l t ; r i n g & g t ; x n k - v - s 4 _ M y 0 s g E i _ i 3 B i w k 3 B 0 7 t h B y q m 2 b m i o V g h i i E 6 n 2 O i i m g K w g _ p C i x v y F w i j i C k 8 r 4 E k i w w F g 1 7 5 6 C m l k v D o w k h Q _ s g 4 d o s q w e 5 2 8 6 F v 1 g _ H t w 4 k Q 7 1 o 8 E 8 5 0 8 I u i i g O y w 6 2 P j z 8 3 C w y o p E r o r w F & l t ; / r i n g & g t ; & l t ; / r p o l y g o n s & g t ; & l t ; r p o l y g o n s & g t ; & l t ; i d & g t ; - 7 8 8 9 8 0 3 5 0 8 & l t ; / i d & g t ; & l t ; r i n g & g t ; - h u _ 5 m 7 n 2 M u 7 y n E w 6 9 M u 8 5 w C s h i x b k _ t X 3 - g 7 D & l t ; / r i n g & g t ; & l t ; / r p o l y g o n s & g t ; & l t ; r p o l y g o n s & g t ; & l t ; i d & g t ; - 7 8 8 9 8 0 3 5 0 7 & l t ; / i d & g t ; & l t ; r i n g & g t ; 1 t 4 0 q l 2 p s N y n y o C w u i p B 0 r y j M x l o q F & l t ; / r i n g & g t ; & l t ; / r p o l y g o n s & g t ; & l t ; r p o l y g o n s & g t ; & l t ; i d & g t ; - 7 8 8 9 8 0 3 5 0 6 & l t ; / i d & g t ; & l t ; r i n g & g t ; 1 6 i 1 7 4 4 n - M _ v n r E s h q p E 8 3 x _ D 0 4 0 w E x l v i L & l t ; / r i n g & g t ; & l t ; / r p o l y g o n s & g t ; & l t ; r p o l y g o n s & g t ; & l t ; i d & g t ; - 7 8 8 9 8 0 3 5 0 5 & l t ; / i d & g t ; & l t ; r i n g & g t ; p q u 1 k s k 3 r M u u 3 _ G o 8 l l B u t 7 l C o _ q q H & l t ; / r i n g & g t ; & l t ; / r p o l y g o n s & g t ; & l t ; r p o l y g o n s & g t ; & l t ; i d & g t ; - 7 8 8 9 8 0 3 5 0 4 & l t ; / i d & g t ; & l t ; r i n g & g t ; p j - v 9 u q 8 9 L 0 5 7 4 F k j i n B 8 5 w u G & l t ; / r i n g & g t ; & l t ; / r p o l y g o n s & g t ; & l t ; r p o l y g o n s & g t ; & l t ; i d & g t ; - 7 8 8 9 8 0 3 5 0 3 & l t ; / i d & g t ; & l t ; r i n g & g t ; j u _ y u - w 3 8 M q 5 y g I u m q g E _ 5 j v D p g o v D & l t ; / r i n g & g t ; & l t ; / r p o l y g o n s & g t ; & l t ; r p o l y g o n s & g t ; & l t ; i d & g t ; - 7 8 8 9 8 0 3 5 0 2 & l t ; / i d & g t ; & l t ; r i n g & g t ; x 3 2 w 0 8 u y l N 4 _ p j B i k 4 w G l w q 5 C & l t ; / r i n g & g t ; & l t ; / r p o l y g o n s & g t ; & l t ; r p o l y g o n s & g t ; & l t ; i d & g t ; - 7 8 8 9 8 0 3 5 0 1 & l t ; / i d & g t ; & l t ; r i n g & g t ; 9 9 p _ i z w 9 l L 4 m h Z 2 q l m F 6 v 3 7 B n v h 9 B n x i i E & l t ; / r i n g & g t ; & l t ; / r p o l y g o n s & g t ; & l t ; r p o l y g o n s & g t ; & l t ; i d & g t ; - 7 8 8 9 8 0 3 5 0 0 & l t ; / i d & g t ; & l t ; r i n g & g t ; 3 p l j i s 9 o p N 2 x p - F 2 v s - C u v r 6 J h i x g B & l t ; / r i n g & g t ; & l t ; / r p o l y g o n s & g t ; & l t ; r p o l y g o n s & g t ; & l t ; i d & g t ; - 7 8 8 9 8 0 3 4 9 9 & l t ; / i d & g t ; & l t ; r i n g & g t ; x 4 - h _ i q 8 8 O s 2 o 0 H _ 5 8 6 F 6 s u z C z u 1 s R & l t ; / r i n g & g t ; & l t ; / r p o l y g o n s & g t ; & l t ; r p o l y g o n s & g t ; & l t ; i d & g t ; - 7 8 8 9 8 0 3 4 9 8 & l t ; / i d & g t ; & l t ; r i n g & g t ; l m m p 8 m x r z J i _ k s B 4 l z n J i g s - C u s p - I h t 1 y E v m m n C & l t ; / r i n g & g t ; & l t ; / r p o l y g o n s & g t ; & l t ; r p o l y g o n s & g t ; & l t ; i d & g t ; - 7 8 8 9 8 0 3 4 9 7 & l t ; / i d & g t ; & l t ; r i n g & g t ; r 6 y 2 j o l r y K w 6 9 3 C 6 g p t x B k r j T m j w z C - g 7 o V & l t ; / r i n g & g t ; & l t ; / r p o l y g o n s & g t ; & l t ; r p o l y g o n s & g t ; & l t ; i d & g t ; - 7 8 8 9 8 0 3 4 9 6 & l t ; / i d & g t ; & l t ; r i n g & g t ; 3 2 4 h 7 s 1 9 z M s m 1 t D _ n q j C y 2 y k J j n h 9 B & l t ; / r i n g & g t ; & l t ; / r p o l y g o n s & g t ; & l t ; r p o l y g o n s & g t ; & l t ; i d & g t ; - 7 8 8 9 8 0 3 4 9 5 & l t ; / i d & g t ; & l t ; r i n g & g t ; p j - 1 4 g 2 g z O 0 r v w F o t i p B s w p 8 G w x 5 6 C & l t ; / r i n g & g t ; & l t ; / r p o l y g o n s & g t ; & l t ; r p o l y g o n s & g t ; & l t ; i d & g t ; - 7 8 8 9 8 0 3 4 9 4 & l t ; / i d & g t ; & l t ; r i n g & g t ; n k i t p r _ u 7 M 4 5 _ w D 2 6 q j C q p 8 P 6 r i m B 0 k 0 8 I 1 y k R & l t ; / r i n g & g t ; & l t ; / r p o l y g o n s & g t ; & l t ; r p o l y g o n s & g t ; & l t ; i d & g t ; - 7 8 8 9 8 0 3 4 9 3 & l t ; / i d & g t ; & l t ; r i n g & g t ; 9 2 z 1 q m 9 _ 2 M m 4 r i B 6 w g x G y 0 s g E g i 8 p C g u 7 0 n B p h 3 W & l t ; / r i n g & g t ; & l t ; / r p o l y g o n s & g t ; & l t ; r p o l y g o n s & g t ; & l t ; i d & g t ; - 7 8 8 9 8 0 3 4 9 2 & l t ; / i d & g t ; & l t ; r i n g & g t ; p w m o i g y - 6 M s t n n D k k 8 r X m n 8 6 F q 6 l u L 2 9 o 5 D g u i o F 2 8 9 2 K v s i n B & l t ; / r i n g & g t ; & l t ; / r p o l y g o n s & g t ; & l t ; r p o l y g o n s & g t ; & l t ; i d & g t ; - 7 8 8 9 8 0 3 4 9 1 & l t ; / i d & g t ; & l t ; r i n g & g t ; 7 j 2 2 p p j 7 5 M 6 s 7 7 B m 7 z y F 6 6 s g E 4 9 g 9 B 0 j j 0 R g l 4 9 C x 0 3 w C _ 4 - n H p 3 z t O & l t ; / r i n g & g t ; & l t ; / r p o l y g o n s & g t ; & l t ; r p o l y g o n s & g t ; & l t ; i d & g t ; - 7 8 8 9 8 0 3 4 9 0 & l t ; / i d & g t ; & l t ; r i n g & g t ; t 5 t s v k w r 9 O 8 n v 1 B q g g 3 B u 9 j R z l r h E & l t ; / r i n g & g t ; & l t ; / r p o l y g o n s & g t ; & l t ; r p o l y g o n s & g t ; & l t ; i d & g t ; - 7 8 8 9 8 0 3 4 8 9 & l t ; / i d & g t ; & l t ; r i n g & g t ; l 5 q i 4 3 g i g M k t u h G k t t w F 6 v k v D m h 9 r D & l t ; / r i n g & g t ; & l t ; / r p o l y g o n s & g t ; & l t ; r p o l y g o n s & g t ; & l t ; i d & g t ; - 7 8 8 9 8 0 3 4 8 8 & l t ; / i d & g t ; & l t ; r i n g & g t ; n p 7 w m l 7 7 1 M 8 o _ r X y 4 h 3 B q o x _ G 2 8 r 2 C l o 4 o D 7 n p v C & l t ; / r i n g & g t ; & l t ; / r p o l y g o n s & g t ; & l t ; r p o l y g o n s & g t ; & l t ; i d & g t ; - 7 8 8 9 8 0 3 4 8 7 & l t ; / i d & g t ; & l t ; r i n g & g t ; 7 m - l 3 k m z l N 2 i j s B u 0 z n E 6 g i o H q 5 9 w G s 2 h 0 K o 8 u 8 G s 1 r v C 2 o p _ B _ s t S 6 z t g E 8 r p g d _ x t 0 O 0 q n u K 4 6 j n B q 0 y 2 H _ o h 3 B u 9 4 n a 6 4 2 x H g t n p E k n x 0 E k v p n J q 4 i _ E v x 8 g D v 7 o 8 E v i p g d h g j o H o 9 5 p C n 3 s w F g 8 j l R z 5 g x T h q l m F p 9 x s N & l t ; / r i n g & g t ; & l t ; / r p o l y g o n s & g t ; & l t ; r p o l y g o n s & g t ; & l t ; i d & g t ; - 7 8 8 9 8 0 3 4 8 6 & l t ; / i d & g t ; & l t ; r i n g & g t ; x h o z - w _ 9 p M 0 v s y I w j 7 6 C 8 7 0 _ D i x 4 6 F i h _ 5 G & l t ; / r i n g & g t ; & l t ; / r p o l y g o n s & g t ; & l t ; r p o l y g o n s & g t ; & l t ; i d & g t ; - 7 8 8 9 8 0 3 4 8 5 & l t ; / i d & g t ; & l t ; r i n g & g t ; n p 6 _ 6 - 2 j n K g 4 2 _ O y n 1 s N q m j R i 2 s 5 B 4 _ 0 p d 7 t s w F 5 8 8 t C & l t ; / r i n g & g t ; & l t ; / r p o l y g o n s & g t ; & l t ; r p o l y g o n s & g t ; & l t ; i d & g t ; - 7 8 8 9 8 0 3 4 8 4 & l t ; / i d & g t ; & l t ; r i n g & g t ; 1 9 8 9 r h p _ 8 N u r g 2 D o o p j B s o 2 6 B u t h i F s v o p E & l t ; / r i n g & g t ; & l t ; / r p o l y g o n s & g t ; & l t ; r p o l y g o n s & g t ; & l t ; i d & g t ; - 7 8 8 9 8 0 3 4 8 3 & l t ; / i d & g t ; & l t ; r i n g & g t ; 5 m n o 4 u x 9 8 L 6 0 m j k B 5 z g x K q h w S 2 n z t O g 8 z q S 2 4 r z 2 B o j o n D 8 9 t x B u 1 6 9 S 2 0 - 0 J k r 3 3 D y n 4 o D u g m 6 E _ 9 t w j C h 1 6 7 B 6 u 9 s T g n m l R 6 l v s N m g l _ E l i x g M y h l r C - w l 9 d & l t ; / r i n g & g t ; & l t ; / r p o l y g o n s & g t ; & l t ; r p o l y g o n s & g t ; & l t ; i d & g t ; - 7 8 8 9 8 0 3 4 8 2 & l t ; / i d & g t ; & l t ; r i n g & g t ; 1 u r h 9 1 x x p N 0 8 v X _ z 1 g I q u 7 w G 1 8 1 y E p x 8 w G & l t ; / r i n g & g t ; & l t ; / r p o l y g o n s & g t ; & l t ; r p o l y g o n s & g t ; & l t ; i d & g t ; - 7 8 8 9 8 0 3 4 8 1 & l t ; / i d & g t ; & l t ; r i n g & g t ; z 2 s 5 0 7 k q m M 0 z n n D w 5 1 g U j 9 u x B - x r p N & l t ; / r i n g & g t ; & l t ; / r p o l y g o n s & g t ; & l t ; r p o l y g o n s & g t ; & l t ; i d & g t ; - 7 8 8 9 8 0 3 4 8 0 & l t ; / i d & g t ; & l t ; r i n g & g t ; 9 t y _ v y i 5 i O 8 o o o F 2 7 1 r k E 4 l w x B i x h o B s u h H 5 r m k B k w z 5 S _ h u 6 n B 0 s 6 v M & l t ; / r i n g & g t ; & l t ; / r p o l y g o n s & g t ; & l t ; r p o l y g o n s & g t ; & l t ; i d & g t ; - 7 8 8 9 8 0 3 4 7 9 & l t ; / i d & g t ; & l t ; r i n g & g t ; r m 5 z s k m z m M 4 p 9 4 F 6 4 4 e y m u N 0 _ p h G z - n P & l t ; / r i n g & g t ; & l t ; / r p o l y g o n s & g t ; & l t ; r p o l y g o n s & g t ; & l t ; i d & g t ; - 7 8 8 9 8 0 3 4 7 8 & l t ; / i d & g t ; & l t ; r i n g & g t ; 1 p v 5 7 m 4 q m N 6 8 _ k Q m o 9 k U q g - o R k h 8 w E g q u X m m h - e 2 q 8 5 G k t k h Q n q h p B h x h z N & l t ; / r i n g & g t ; & l t ; / r p o l y g o n s & g t ; & l t ; r p o l y g o n s & g t ; & l t ; i d & g t ; - 7 8 8 9 8 0 3 4 7 7 & l t ; / i d & g t ; & l t ; r i n g & g t ; h 6 o 7 m 6 7 4 4 J q n p K w z n 8 E x k v y F & l t ; / r i n g & g t ; & l t ; / r p o l y g o n s & g t ; & l t ; r p o l y g o n s & g t ; & l t ; i d & g t ; - 7 8 8 9 8 0 3 4 7 6 & l t ; / i d & g t ; & l t ; r i n g & g t ; h p _ u g k z q l N w 9 t h B y 8 i p f t 4 s - C t m q g E 1 6 x q I & l t ; / r i n g & g t ; & l t ; / r p o l y g o n s & g t ; & l t ; r p o l y g o n s & g t ; & l t ; i d & g t ; - 7 8 8 9 8 0 3 4 7 5 & l t ; / i d & g t ; & l t ; r i n g & g t ; j 5 i 4 l k m 4 7 L 6 q o Y 8 x k k F i l 7 P z 1 z 3 D & l t ; / r i n g & g t ; & l t ; / r p o l y g o n s & g t ; & l t ; r p o l y g o n s & g t ; & l t ; i d & g t ; - 7 8 8 9 8 0 3 4 7 4 & l t ; / i d & g t ; & l t ; r i n g & g t ; t _ 1 t n u 8 p 7 M 0 p y 0 F 8 p w U v s k n D & l t ; / r i n g & g t ; & l t ; / r p o l y g o n s & g t ; & l t ; r p o l y g o n s & g t ; & l t ; i d & g t ; - 7 8 8 9 8 0 3 4 7 3 & l t ; / i d & g t ; & l t ; r i n g & g t ; 7 6 o h y 6 2 o 2 O 4 z x n J 4 6 2 8 M y 4 j s B m 5 n 6 I _ v 7 8 D 1 y 5 8 D k i u 4 E 5 i n k Z z k w - K o z o t I m o 0 g I 4 m 0 _ O - q j 9 p B m 0 _ 2 B w w t 8 G u 9 6 7 c w 1 h 9 B m u 7 x H 8 r 4 1 a w z j n D u 8 h x K 6 t k r E o k 3 l H s _ v - K 4 o o q D - 5 o 9 J _ r r 1 G s j w 3 O k i p p E g - 4 z K 0 7 - 1 s G m t w v J w 1 h z G r y 7 p C 8 l j t B w o z 8 X 8 0 y 1 v B g 5 1 i K h 4 l 7 O h v u n 4 B l 1 i q J z 4 l t I & l t ; / r i n g & g t ; & l t ; / r p o l y g o n s & g t ; & l t ; r p o l y g o n s & g t ; & l t ; i d & g t ; - 7 8 8 9 8 0 3 4 7 2 & l t ; / i d & g t ; & l t ; r i n g & g t ; h g w g 7 m k x k N 4 _ s q D k o y _ D w r p 4 E & l t ; / r i n g & g t ; & l t ; / r p o l y g o n s & g t ; & l t ; r p o l y g o n s & g t ; & l t ; i d & g t ; - 7 8 8 9 8 0 3 4 7 1 & l t ; / i d & g t ; & l t ; r i n g & g t ; h v 4 l q z 2 - - M 8 3 o o F 4 1 l o F 6 y 3 1 S h h x 2 H & l t ; / r i n g & g t ; & l t ; / r p o l y g o n s & g t ; & l t ; r p o l y g o n s & g t ; & l t ; i d & g t ; - 7 8 8 9 8 0 3 4 7 0 & l t ; / i d & g t ; & l t ; r i n g & g t ; 5 5 1 7 j o j u y K 0 7 k t B 4 n q v C 0 7 5 3 C 7 k 7 i K & l t ; / r i n g & g t ; & l t ; / r p o l y g o n s & g t ; & l t ; r p o l y g o n s & g t ; & l t ; i d & g t ; - 7 8 8 9 8 0 3 4 6 9 & l t ; / i d & g t ; & l t ; r i n g & g t ; 7 9 q 1 s z m q q M 6 2 m o H i 9 8 6 F k m 0 p W p u p j C h j 6 s M & l t ; / r i n g & g t ; & l t ; / r p o l y g o n s & g t ; & l t ; r p o l y g o n s & g t ; & l t ; i d & g t ; - 7 8 8 9 8 0 3 4 6 8 & l t ; / i d & g t ; & l t ; r i n g & g t ; l 0 1 v v t t r q N k h 8 4 F 0 s s 8 E 4 7 1 s R 2 2 h g K _ _ y y E s j 7 i S - 5 j l B 9 3 q 6 a x h h o H & l t ; / r i n g & g t ; & l t ; / r p o l y g o n s & g t ; & l t ; r p o l y g o n s & g t ; & l t ; i d & g t ; - 7 8 8 9 8 0 3 4 6 7 & l t ; / i d & g t ; & l t ; r i n g & g t ; 1 v k p 9 u s y y K 2 9 5 Z q l 9 v n B _ g k q J q w n u m B 7 v 9 i K & l t ; / r i n g & g t ; & l t ; / r p o l y g o n s & g t ; & l t ; r p o l y g o n s & g t ; & l t ; i d & g t ; - 7 8 8 9 8 0 3 4 6 6 & l t ; / i d & g t ; & l t ; r i n g & g t ; 1 v 7 1 t i 0 4 5 K g _ u h B g h 1 k C w s y a 0 t y 3 D & l t ; / r i n g & g t ; & l t ; / r p o l y g o n s & g t ; & l t ; r p o l y g o n s & g t ; & l t ; i d & g t ; - 7 8 8 9 8 0 3 4 6 5 & l t ; / i d & g t ; & l t ; r i n g & g t ; n v y p n n p u 2 M o h 9 p C y q l s B w u r x B y n o j C & l t ; / r i n g & g t ; & l t ; / r p o l y g o n s & g t ; & l t ; r p o l y g o n s & g t ; & l t ; i d & g t ; - 7 8 8 9 8 0 3 4 6 4 & l t ; / i d & g t ; & l t ; r i n g & g t ; 7 o h _ v t p x 3 J w g y q H i i y o w B y 3 1 6 J _ u p j C w x 4 p C p g y g I k m u 3 q C & l t ; / r i n g & g t ; & l t ; / r p o l y g o n s & g t ; & l t ; r p o l y g o n s & g t ; & l t ; i d & g t ; - 7 8 8 9 8 0 3 4 6 3 & l t ; / i d & g t ; & l t ; r i n g & g t ; x o n n w n 1 x q M q 7 2 t O 5 2 p g E s r _ 3 C 8 n 3 l G o h i 9 F s r g h D q l t 1 e 2 j m 9 V w l y 3 D p 8 q g E 9 8 s u i B & l t ; / r i n g & g t ; & l t ; / r p o l y g o n s & g t ; & l t ; r p o l y g o n s & g t ; & l t ; i d & g t ; - 7 8 8 9 8 0 3 4 6 2 & l t ; / i d & g t ; & l t ; r i n g & g t ; - s i _ 7 i 0 y y K m 4 r i B m q 9 s M 4 - 7 i K w p x a v p 0 8 M - o l t I & l t ; / r i n g & g t ; & l t ; / r p o l y g o n s & g t ; & l t ; r p o l y g o n s & g t ; & l t ; i d & g t ; - 7 8 8 9 8 0 3 4 6 1 & l t ; / i d & g t ; & l t ; r i n g & g t ; x p l s m 3 m - q N 2 y q i B 8 7 g 9 B 8 l 1 7 R 4 5 j n D k _ h 0 R o 7 s h W - 7 3 w E 5 v u g I & l t ; / r i n g & g t ; & l t ; / r p o l y g o n s & g t ; & l t ; r p o l y g o n s & g t ; & l t ; i d & g t ; - 7 8 8 9 8 0 3 4 6 0 & l t ; / i d & g t ; & l t ; r i n g & g t ; r t 3 9 7 k o 8 1 J g 0 5 K w l h x T k 4 l 8 E z 5 o 2 M & l t ; / r i n g & g t ; & l t ; / r p o l y g o n s & g t ; & l t ; r p o l y g o n s & g t ; & l t ; i d & g t ; - 7 8 8 9 8 0 3 4 5 9 & l t ; / i d & g t ; & l t ; r i n g & g t ; r i u k 9 v r - m N i u 3 t O k 5 5 r X o m 9 p C u v _ r D _ o 2 _ G u z _ n H 0 h 8 w D w w g k F u o 0 - M z 8 y t D _ g 6 u E & l t ; / r i n g & g t ; & l t ; / r p o l y g o n s & g t ; & l t ; r p o l y g o n s & g t ; & l t ; i d & g t ; - 7 8 8 9 8 0 3 4 5 8 & l t ; / i d & g t ; & l t ; r i n g & g t ; x 0 8 v 1 y v l k N s t r q D u x t j G 1 z 0 l K & l t ; / r i n g & g t ; & l t ; / r p o l y g o n s & g t ; & l t ; r p o l y g o n s & g t ; & l t ; i d & g t ; - 7 8 8 9 8 0 3 4 5 7 & l t ; / i d & g t ; & l t ; r i n g & g t ; x p 4 k p t u k p N 4 - p 4 B y q - 6 F 0 s 7 v N 4 1 7 w D 2 5 p 5 C n 0 v q H & l t ; / r i n g & g t ; & l t ; / r p o l y g o n s & g t ; & l t ; r p o l y g o n s & g t ; & l t ; i d & g t ; - 7 8 8 9 8 0 3 4 5 6 & l t ; / i d & g t ; & l t ; r i n g & g t ; p - l k l - _ _ j O g h 7 5 K 0 5 5 j a m w 0 o D _ g u s r B & l t ; / r i n g & g t ; & l t ; / r p o l y g o n s & g t ; & l t ; r p o l y g o n s & g t ; & l t ; i d & g t ; - 7 8 8 9 8 0 3 4 5 5 & l t ; / i d & g t ; & l t ; r i n g & g t ; l 6 0 3 t y 4 _ p N 4 i 7 p C _ v g 3 B p q p g E & l t ; / r i n g & g t ; & l t ; / r p o l y g o n s & g t ; & l t ; r p o l y g o n s & g t ; & l t ; i d & g t ; - 7 8 8 9 8 0 3 4 5 4 & l t ; / i d & g t ; & l t ; r i n g & g t ; 3 z w r y 6 3 q n M 4 5 i p B y 6 1 2 F k q j o F p _ l r C & l t ; / r i n g & g t ; & l t ; / r p o l y g o n s & g t ; & l t ; r p o l y g o n s & g t ; & l t ; i d & g t ; - 7 8 8 9 8 0 3 4 5 3 & l t ; / i d & g t ; & l t ; r i n g & g t ; j q v 3 6 m s z 8 J _ 2 1 O 2 q w y F u x w l D 1 z n Y & l t ; / r i n g & g t ; & l t ; / r p o l y g o n s & g t ; & l t ; r p o l y g o n s & g t ; & l t ; i d & g t ; - 7 8 8 9 8 0 3 4 5 2 & l t ; / i d & g t ; & l t ; r i n g & g t ; z 7 u g y q z m p N i l w S g 7 q q G 4 y _ 8 B _ n 7 6 F j 9 h 7 D & l t ; / r i n g & g t ; & l t ; / r p o l y g o n s & g t ; & l t ; r p o l y g o n s & g t ; & l t ; i d & g t ; - 7 8 8 9 8 0 3 4 5 1 & l t ; / i d & g t ; & l t ; r i n g & g t ; n 1 j 2 r _ 2 2 j N k _ r v C s x - s E - 9 9 1 B & l t ; / r i n g & g t ; & l t ; / r p o l y g o n s & g t ; & l t ; r p o l y g o n s & g t ; & l t ; i d & g t ; - 7 8 8 9 8 0 3 4 5 0 & l t ; / i d & g t ; & l t ; r i n g & g t ; r 8 8 r h 1 g g p L 6 o v 2 C _ _ h q B s 3 i o F & l t ; / r i n g & g t ; & l t ; / r p o l y g o n s & g t ; & l t ; r p o l y g o n s & g t ; & l t ; i d & g t ; - 7 8 8 9 8 0 3 4 4 9 & l t ; / i d & g t ; & l t ; r i n g & g t ; v q 1 _ j 9 9 4 n N g 2 6 w E w k m T s s s 9 J 0 k 1 z B o 7 o z i B 3 r 0 6 B g _ o 4 B z z 0 3 D & l t ; / r i n g & g t ; & l t ; / r p o l y g o n s & g t ; & l t ; r p o l y g o n s & g t ; & l t ; i d & g t ; - 7 8 8 9 8 0 3 4 4 8 & l t ; / i d & g t ; & l t ; r i n g & g t ; l r i x l u _ k m M 2 j t - C k 2 v x B _ 3 2 W s l p v C s 2 - 8 B & l t ; / r i n g & g t ; & l t ; / r p o l y g o n s & g t ; & l t ; r p o l y g o n s & g t ; & l t ; i d & g t ; - 7 8 8 9 8 0 3 4 4 7 & l t ; / i d & g t ; & l t ; r i n g & g t ; 1 2 x g 7 v v v j O 4 1 s p E 8 x k j N 0 2 4 r g B & l t ; / r i n g & g t ; & l t ; / r p o l y g o n s & g t ; & l t ; r p o l y g o n s & g t ; & l t ; i d & g t ; - 7 8 8 9 8 0 3 4 4 6 & l t ; / i d & g t ; & l t ; r i n g & g t ; h - t 6 5 x j y 9 M g n p P 2 v j o H g o j T s j j t B 9 u _ n G & l t ; / r i n g & g t ; & l t ; / r p o l y g o n s & g t ; & l t ; r p o l y g o n s & g t ; & l t ; i d & g t ; - 7 8 8 9 8 0 3 4 4 5 & l t ; / i d & g t ; & l t ; r i n g & g t ; t j 6 g 7 7 i g k K k v k x O y t n k B 2 1 0 _ G s h y 6 B j g h j N & l t ; / r i n g & g t ; & l t ; / r p o l y g o n s & g t ; & l t ; r p o l y g o n s & g t ; & l t ; i d & g t ; - 7 8 8 9 8 0 3 4 4 4 & l t ; / i d & g t ; & l t ; r i n g & g t ; l - r _ z r 4 6 s O s v v w F q q 1 _ G 8 h 5 6 C x - i s B 0 8 m j B & l t ; / r i n g & g t ; & l t ; / r p o l y g o n s & g t ; & l t ; r p o l y g o n s & g t ; & l t ; i d & g t ; - 7 8 8 9 8 0 3 4 4 3 & l t ; / i d & g t ; & l t ; r i n g & g t ; 3 s z m z - 6 s o N _ u z o C k g 8 i I 9 v l r C & l t ; / r i n g & g t ; & l t ; / r p o l y g o n s & g t ; & l t ; r p o l y g o n s & g t ; & l t ; i d & g t ; - 7 8 8 9 8 0 3 4 4 2 & l t ; / i d & g t ; & l t ; r i n g & g t ; z _ t 7 n s s p p M q 3 t 5 C s r _ 3 C 2 q 0 y E 0 g t - K 3 n q v C & l t ; / r i n g & g t ; & l t ; / r p o l y g o n s & g t ; & l t ; r p o l y g o n s & g t ; & l t ; i d & g t ; - 7 8 8 9 8 0 3 4 4 1 & l t ; / i d & g t ; & l t ; r i n g & g t ; j v _ y j k r - 2 M 6 i l 3 B 6 o 6 0 J r 3 m 8 E & l t ; / r i n g & g t ; & l t ; / r p o l y g o n s & g t ; & l t ; r p o l y g o n s & g t ; & l t ; i d & g t ; - 7 8 8 9 8 0 3 4 4 0 & l t ; / i d & g t ; & l t ; r i n g & g t ; 5 x x s 7 x p p j N w 4 _ i K s 9 0 u w B 2 - 9 - M 0 8 w y z B w 0 1 3 G y _ m u B 8 u t x B q u w g I _ v s i B 0 t 3 w E w 8 j 9 J w t h 7 D h h 4 m M g 0 y f _ s 6 l C v 3 3 r X s 0 7 t f n q 1 u G v 3 _ V k y y s C m 3 3 W 7 4 y t D 6 h m v D 7 8 h n B & l t ; / r i n g & g t ; & l t ; / r p o l y g o n s & g t ; & l t ; r p o l y g o n s & g t ; & l t ; i d & g t ; - 7 8 8 9 8 0 3 4 3 9 & l t ; / i d & g t ; & l t ; r i n g & g t ; l v _ - m 4 p 2 4 J k _ t h B 6 0 z y E - n 0 6 B 9 _ 2 o D & l t ; / r i n g & g t ; & l t ; / r p o l y g o n s & g t ; & l t ; r p o l y g o n s & g t ; & l t ; i d & g t ; - 7 8 8 9 8 0 3 4 3 8 & l t ; / i d & g t ; & l t ; r i n g & g t ; 5 m j 0 t 9 3 0 1 O 8 x t p E k n - V 6 m m r K t v t i D & l t ; / r i n g & g t ; & l t ; / r p o l y g o n s & g t ; & l t ; r p o l y g o n s & g t ; & l t ; i d & g t ; - 7 8 8 9 8 0 3 4 3 7 & l t ; / i d & g t ; & l t ; r i n g & g t ; 1 9 h v p k w m 6 J s - r v C g t h Z 6 s w _ G l u 4 e & l t ; / r i n g & g t ; & l t ; / r p o l y g o n s & g t ; & l t ; r p o l y g o n s & g t ; & l t ; i d & g t ; - 7 8 8 9 8 0 3 4 3 6 & l t ; / i d & g t ; & l t ; r i n g & g t ; 9 p - o k 4 n 0 h P 6 p l R w k 9 6 C y q r v D k 4 t 8 M z v i n B & l t ; / r i n g & g t ; & l t ; / r p o l y g o n s & g t ; & l t ; r p o l y g o n s & g t ; & l t ; i d & g t ; - 7 8 8 9 8 0 3 4 3 5 & l t ; / i d & g t ; & l t ; r i n g & g t ; v - p q v z p 0 r O w r 2 6 B 4 0 2 3 J l 4 6 8 D 1 q k r E & l t ; / r i n g & g t ; & l t ; / r p o l y g o n s & g t ; & l t ; r p o l y g o n s & g t ; & l t ; i d & g t ; - 7 8 8 9 8 0 3 4 3 4 & l t ; / i d & g t ; & l t ; r i n g & g t ; l - s n o s 2 2 j N 0 0 8 g D q n h s B p r k r E & l t ; / r i n g & g t ; & l t ; / r p o l y g o n s & g t ; & l t ; r p o l y g o n s & g t ; & l t ; i d & g t ; - 7 8 8 9 8 0 3 4 3 3 & l t ; / i d & g t ; & l t ; r i n g & g t ; 9 p 0 n v 1 r t o K y i o i F 0 _ j 9 B 2 m s y Y - l z 3 D & l t ; / r i n g & g t ; & l t ; / r p o l y g o n s & g t ; & l t ; r p o l y g o n s & g t ; & l t ; i d & g t ; - 7 8 8 9 8 0 3 4 3 2 & l t ; / i d & g t ; & l t ; r i n g & g t ; 1 m o x 9 q l 0 l N 6 4 2 y E i - 0 y 0 B u 1 8 7 B _ r l k B 0 q _ h C 3 z 9 d g 3 7 3 C l z h 1 J k j x 3 D 2 _ l v D & l t ; / r i n g & g t ; & l t ; / r p o l y g o n s & g t ; & l t ; r p o l y g o n s & g t ; & l t ; i d & g t ; - 7 8 8 9 8 0 3 4 3 1 & l t ; / i d & g t ; & l t ; r i n g & g t ; 1 j h s 9 w s t n M 8 y 9 g U _ 5 y g I 8 g r 2 M s g j y C m w x t j B 2 q 9 - J x r y t O & l t ; / r i n g & g t ; & l t ; / r p o l y g o n s & g t ; & l t ; r p o l y g o n s & g t ; & l t ; i d & g t ; - 7 8 8 9 8 0 3 4 3 0 & l t ; / i d & g t ; & l t ; r i n g & g t ; v u r 2 8 u 2 t i O y 7 r g E m q r - C o - _ 8 B & l t ; / r i n g & g t ; & l t ; / r p o l y g o n s & g t ; & l t ; r p o l y g o n s & g t ; & l t ; i d & g t ; - 7 8 8 9 8 0 3 4 2 9 & l t ; / i d & g t ; & l t ; r i n g & g t ; 3 w - 3 h 9 0 t p N 2 z s u F m h j 3 B m - s 1 G 1 u u i D 4 - g r B & l t ; / r i n g & g t ; & l t ; / r p o l y g o n s & g t ; & l t ; r p o l y g o n s & g t ; & l t ; i d & g t ; - 7 8 8 9 8 0 3 4 2 8 & l t ; / i d & g t ; & l t ; r i n g & g t ; p k g h t j 8 i s L q 4 y y B 8 h 6 R 4 - y t D y s o j C r u y _ D & l t ; / r i n g & g t ; & l t ; / r p o l y g o n s & g t ; & l t ; r p o l y g o n s & g t ; & l t ; i d & g t ; - 7 8 8 9 8 0 3 4 2 7 & l t ; / i d & g t ; & l t ; r i n g & g t ; z i 1 w j - _ u 1 O 0 p l T 0 - m q O q i r i B y q w y E 3 1 n p i B & l t ; / r i n g & g t ; & l t ; / r p o l y g o n s & g t ; & l t ; r p o l y g o n s & g t ; & l t ; i d & g t ; - 7 8 8 9 8 0 3 4 2 6 & l t ; / i d & g t ; & l t ; r i n g & g t ; h 4 i 4 n h w u 8 M 2 x s 8 C 2 m r u F u - i i P y r - 1 D 0 r i 0 K 4 5 n w F w g p w e 0 8 - s E q r 8 r D h 9 7 l C _ 6 y 2 F l q r - C & l t ; / r i n g & g t ; & l t ; / r p o l y g o n s & g t ; & l t ; r p o l y g o n s & g t ; & l t ; i d & g t ; - 7 8 8 9 8 0 3 4 2 5 & l t ; / i d & g t ; & l t ; r i n g & g t ; z l 5 1 6 3 v k 2 J s z o n C 4 6 z f u - k u B x r w g B & l t ; / r i n g & g t ; & l t ; / r p o l y g o n s & g t ; & l t ; r p o l y g o n s & g t ; & l t ; i d & g t ; - 7 8 8 9 8 0 3 4 2 4 & l t ; / i d & g t ; & l t ; r i n g & g t ; 1 w s 7 7 y 7 v - L - o 9 t B 5 k v 3 D s 0 v s C h 0 o _ B & l t ; / r i n g & g t ; & l t ; / r p o l y g o n s & g t ; & l t ; r p o l y g o n s & g t ; & l t ; i d & g t ; - 7 8 8 9 8 0 3 4 2 3 & l t ; / i d & g t ; & l t ; r i n g & g t ; x y k - y 7 g 0 p O s j _ 4 F 8 w 9 4 H 9 l i d 5 9 g q B & l t ; / r i n g & g t ; & l t ; / r p o l y g o n s & g t ; & l t ; r p o l y g o n s & g t ; & l t ; i d & g t ; - 7 8 8 9 8 0 3 4 2 2 & l t ; / i d & g t ; & l t ; r i n g & g t ; z 6 i _ o s 3 s 8 M k h g j K 4 3 y _ D i z g 3 B 2 3 m v D _ 9 0 O i y n g E v - v 3 I n k _ 1 B & l t ; / r i n g & g t ; & l t ; / r p o l y g o n s & g t ; & l t ; r p o l y g o n s & g t ; & l t ; i d & g t ; - 7 8 8 9 8 0 3 4 2 1 & l t ; / i d & g t ; & l t ; r i n g & g t ; 1 i g j j _ t 1 x L u j u 8 1 C _ p l 1 J g 2 u 8 G 4 g 1 t D q - 5 1 e w 6 m 8 E q j 9 w K i q 0 t O q q p g E s s m 8 G _ 9 3 w C 8 y o g d x g u - I 2 - l j H u 3 g z N i n 4 0 I 0 z 4 i K p i r i B - v 6 p C m o o j l B - p y _ D 2 5 h m B q l x m e y v g q G m 4 p - C 9 _ p 6 a 9 9 h t T 5 0 8 s V & l t ; / r i n g & g t ; & l t ; / r p o l y g o n s & g t ; & l t ; r p o l y g o n s & g t ; & l t ; i d & g t ; - 7 8 8 9 8 0 3 4 2 0 & l t ; / i d & g t ; & l t ; r i n g & g t ; 3 u p 9 5 o 8 n q O _ i z y B 8 0 x - B m x 7 l C 8 h u - B r t - V & l t ; / r i n g & g t ; & l t ; / r p o l y g o n s & g t ; & l t ; r p o l y g o n s & g t ; & l t ; i d & g t ; - 7 8 8 9 8 0 3 4 1 9 & l t ; / i d & g t ; & l t ; r i n g & g t ; x h s 0 p s h o l J 2 t 5 o D 4 g o n D 8 1 - q B q j k - F & l t ; / r i n g & g t ; & l t ; / r p o l y g o n s & g t ; & l t ; r p o l y g o n s & g t ; & l t ; i d & g t ; - 7 8 8 9 8 0 3 4 1 8 & l t ; / i d & g t ; & l t ; r i n g & g t ; 1 k 4 0 j s 8 m r O 4 n - 4 p B 4 9 s n J y w n s G 4 y g 1 C 8 7 8 i K u 9 2 l o B & l t ; / r i n g & g t ; & l t ; / r p o l y g o n s & g t ; & l t ; r p o l y g o n s & g t ; & l t ; i d & g t ; - 7 8 8 9 8 0 3 4 1 7 & l t ; / i d & g t ; & l t ; r i n g & g t ; 5 7 n j p 9 5 w 3 L k n r 8 E u l r 5 C k 5 5 R s n 5 p C l 5 9 6 F & l t ; / r i n g & g t ; & l t ; / r p o l y g o n s & g t ; & l t ; r p o l y g o n s & g t ; & l t ; i d & g t ; - 7 8 8 9 8 0 3 4 1 6 & l t ; / i d & g t ; & l t ; r i n g & g t ; h i y p l r 0 9 i N g 2 1 t D 6 0 6 e u s 3 Z y l 6 6 F p 1 2 w C & l t ; / r i n g & g t ; & l t ; / r p o l y g o n s & g t ; & l t ; r p o l y g o n s & g t ; & l t ; i d & g t ; - 7 8 8 9 8 0 3 4 1 5 & l t ; / i d & g t ; & l t ; r i n g & g t ; 9 j w 7 5 w 5 t r M u k 0 l D m n r 8 C g q _ h C 3 y i n B & l t ; / r i n g & g t ; & l t ; / r p o l y g o n s & g t ; & l t ; r p o l y g o n s & g t ; & l t ; i d & g t ; - 7 8 8 9 8 0 3 4 1 4 & l t ; / i d & g t ; & l t ; r i n g & g t ; n n h q l 5 j t l K 2 8 m k B k _ _ 3 C _ o j s B w p m y I & l t ; / r i n g & g t ; & l t ; / r p o l y g o n s & g t ; & l t ; r p o l y g o n s & g t ; & l t ; i d & g t ; - 7 8 8 9 8 0 3 4 1 3 & l t ; / i d & g t ; & l t ; r i n g & g t ; v 3 z l h 1 4 m _ L m s l 3 B s r p P m q 3 o D u u p 5 C 1 z y 2 H & l t ; / r i n g & g t ; & l t ; / r p o l y g o n s & g t ; & l t ; r p o l y g o n s & g t ; & l t ; i d & g t ; - 7 8 8 9 8 0 3 4 1 2 & l t ; / i d & g t ; & l t ; r i n g & g t ; 9 o q x 3 x 1 o 7 O i h t g E q h 0 l D y k w n E q w l u B 6 p r 6 J p t i o H & l t ; / r i n g & g t ; & l t ; / r p o l y g o n s & g t ; & l t ; r p o l y g o n s & g t ; & l t ; i d & g t ; - 7 8 8 9 8 0 3 4 1 1 & l t ; / i d & g t ; & l t ; r i n g & g t ; 3 8 u 4 8 y p n z M _ h j q B w l v X y w i s B g 4 m 4 B 3 4 n j B & l t ; / r i n g & g t ; & l t ; / r p o l y g o n s & g t ; & l t ; r p o l y g o n s & g t ; & l t ; i d & g t ; - 7 8 8 9 8 0 3 4 1 0 & l t ; / i d & g t ; & l t ; r i n g & g t ; p 0 4 s o l 8 _ m M 6 h 3 w C i - y 1 G 2 g t 8 C w _ - h C u q m u F w _ r n J 2 u 1 W 5 j n r C 5 3 5 k Q k t s x B x 4 _ 0 J & l t ; / r i n g & g t ; & l t ; / r p o l y g o n s & g t ; & l t ; r p o l y g o n s & g t ; & l t ; i d & g t ; - 7 8 8 9 8 0 3 4 0 9 & l t ; / i d & g t ; & l t ; r i n g & g t ; 5 u 3 r u l 6 h m N 6 m s w B o _ l T 4 l 5 3 C h 8 q i B & l t ; / r i n g & g t ; & l t ; / r p o l y g o n s & g t ; & l t ; r p o l y g o n s & g t ; & l t ; i d & g t ; - 7 8 8 9 8 0 3 4 0 8 & l t ; / i d & g t ; & l t ; r i n g & g t ; 7 l 1 v 1 g k s h N s p l i J m s 8 j E o y 6 v M p y q w B & l t ; / r i n g & g t ; & l t ; / r p o l y g o n s & g t ; & l t ; r p o l y g o n s & g t ; & l t ; i d & g t ; - 7 8 8 9 8 0 3 4 0 7 & l t ; / i d & g t ; & l t ; r i n g & g t ; 9 g z 2 q q r u l M s x p 4 B s 8 _ d u r w w R w v 0 6 B w y j y C 6 v u 5 N _ 5 8 6 F u g n 2 W 7 g z 8 M v v u 7 R & l t ; / r i n g & g t ; & l t ; / r p o l y g o n s & g t ; & l t ; r p o l y g o n s & g t ; & l t ; i d & g t ; - 7 8 8 9 8 0 3 4 0 6 & l t ; / i d & g t ; & l t ; r i n g & g t ; t u z 8 4 n 6 5 i N s y 9 H w q 9 0 h B 6 5 v y F 8 r r v Q t 2 2 8 K & l t ; / r i n g & g t ; & l t ; / r p o l y g o n s & g t ; & l t ; r p o l y g o n s & g t ; & l t ; i d & g t ; - 7 8 8 9 8 0 3 4 0 5 & l t ; / i d & g t ; & l t ; r i n g & g t ; v s p 8 k s g 8 w M s 0 i 0 K 6 z n 5 D i s h 3 B & l t ; / r i n g & g t ; & l t ; / r p o l y g o n s & g t ; & l t ; r p o l y g o n s & g t ; & l t ; i d & g t ; - 7 8 8 9 8 0 3 4 0 4 & l t ; / i d & g t ; & l t ; r i n g & g t ; l 0 6 6 n 7 m o l K k w 0 _ O 0 q m p E _ k u 5 B o 7 h n D 9 i y z C & l t ; / r i n g & g t ; & l t ; / r p o l y g o n s & g t ; & l t ; r p o l y g o n s & g t ; & l t ; i d & g t ; - 7 8 8 9 8 0 3 4 0 3 & l t ; / i d & g t ; & l t ; r i n g & g t ; 7 i y j z l p u x K q v - 1 D s v 5 5 S k u g 9 B 4 j s x B k z p v C k 4 8 H 9 y 4 5 h B & l t ; / r i n g & g t ; & l t ; / r p o l y g o n s & g t ; & l t ; r p o l y g o n s & g t ; & l t ; i d & g t ; - 7 8 8 9 8 0 3 4 0 2 & l t ; / i d & g t ; & l t ; r i n g & g t ; v 8 x 9 g 8 m k 5 J u l 1 g M 0 9 u p E q m s - C 6 9 n L g j i q G p 1 8 2 K & l t ; / r i n g & g t ; & l t ; / r p o l y g o n s & g t ; & l t ; r p o l y g o n s & g t ; & l t ; i d & g t ; - 7 8 8 9 8 0 3 4 0 1 & l t ; / i d & g t ; & l t ; r i n g & g t ; p h t w 9 5 q l 7 M 6 0 x o C _ z o r C y 8 j m B u s j o B q 7 9 y Q _ 2 h s B & l t ; / r i n g & g t ; & l t ; / r p o l y g o n s & g t ; & l t ; r p o l y g o n s & g t ; & l t ; i d & g t ; - 7 8 8 9 8 0 3 4 0 0 & l t ; / i d & g t ; & l t ; r i n g & g t ; p l w 9 0 s 4 i k N m j y g B g u - V y v q 5 C y 8 t S l 3 k r E & l t ; / r i n g & g t ; & l t ; / r p o l y g o n s & g t ; & l t ; r p o l y g o n s & g t ; & l t ; i d & g t ; - 7 8 8 9 8 0 3 3 9 9 & l t ; / i d & g t ; & l t ; r i n g & g t ; 3 6 n 3 p 1 u t n N q 6 n r C m _ 3 o D s 4 6 m r B m l 8 T 4 7 o j B 3 k p l R u _ r i B w y m z l B 0 l 9 i N 4 2 _ Y 9 n q j C x i r x G r 7 j x l C & l t ; / r i n g & g t ; & l t ; / r p o l y g o n s & g t ; & l t ; r p o l y g o n s & g t ; & l t ; i d & g t ; - 7 8 8 9 8 0 3 3 9 8 & l t ; / i d & g t ; & l t ; r i n g & g t ; n j 7 6 _ 2 v z o O m i 3 y E 8 _ 8 6 C 2 6 z y B q y x 2 F u s - n H & l t ; / r i n g & g t ; & l t ; / r p o l y g o n s & g t ; & l t ; r p o l y g o n s & g t ; & l t ; i d & g t ; - 7 8 8 9 8 0 3 3 9 7 & l t ; / i d & g t ; & l t ; r i n g & g t ; 7 u 1 8 k v 6 o j O q - 4 g C x _ n p E 5 k 2 7 B 2 m g q B 4 r y 3 D 1 o p j C & l t ; / r i n g & g t ; & l t ; / r p o l y g o n s & g t ; & l t ; r p o l y g o n s & g t ; & l t ; i d & g t ; - 7 8 8 9 8 0 3 3 9 6 & l t ; / i d & g t ; & l t ; r i n g & g t ; t 9 9 u 6 s _ r j N 6 _ 8 n p B g 1 t p E q x l 6 I s 0 z 3 D o 6 i 9 F 2 2 i o H 6 i t r e q 2 v s U n 1 y - K t u i 3 B & l t ; / r i n g & g t ; & l t ; / r p o l y g o n s & g t ; & l t ; r p o l y g o n s & g t ; & l t ; i d & g t ; - 7 8 8 9 8 0 3 3 9 5 & l t ; / i d & g t ; & l t ; r i n g & g t ; j g 7 1 7 u k m 5 J u i 4 W u 5 q 8 C u 5 k r C 5 9 g q B & l t ; / r i n g & g t ; & l t ; / r p o l y g o n s & g t ; & l t ; r p o l y g o n s & g t ; & l t ; i d & g t ; - 7 8 8 9 8 0 3 3 9 4 & l t ; / i d & g t ; & l t ; r i n g & g t ; 7 k 7 4 m t o t z M w w 7 p M 0 p h p B 0 l j 9 B v z n 8 E o 8 1 t D p j u 2 C 9 1 z k U m 0 j d 8 r 7 d g 2 5 R s g 5 u G s _ i i E z o r n J u u q v D k j i n B m y 2 w C w 7 s v C o - v g U w s k n D 3 n 9 w D s i - 8 B 2 k t 2 H 0 x _ M _ 0 v n E w x 6 3 C i w g 4 d 5 r p j C 0 o - o B p k _ n G & l t ; / r i n g & g t ; & l t ; / r p o l y g o n s & g t ; & l t ; r p o l y g o n s & g t ; & l t ; i d & g t ; - 7 8 8 9 8 0 3 3 9 3 & l t ; / i d & g t ; & l t ; r i n g & g t ; p 9 l r - 2 j j k N o v 9 3 C _ r l v D p p q i B & l t ; / r i n g & g t ; & l t ; / r p o l y g o n s & g t ; & l t ; r p o l y g o n s & g t ; & l t ; i d & g t ; - 7 8 8 9 8 0 3 3 9 2 & l t ; / i d & g t ; & l t ; r i n g & g t ; r 4 k j 1 t 5 p - L o y w x L i 7 k m F o y 5 3 C w k w q H k l m 9 F g h - 2 v E j i g o I 3 9 z t D g 7 8 p C 8 t k x O o q h 9 B i i x _ G g p 9 3 C 2 t h m F o 0 5 4 F m - g s B 4 7 g 5 H 8 g r 0 D k t t w F y 6 - 3 R i o 7 4 l B l - 5 7 B h q n r C y u v S m 7 4 s N q t 4 q I 0 5 l 8 G w - h 2 g B w 2 l 8 G i i v S u 6 t u F 4 0 7 3 J i p r _ B g 6 s 5 t B w h o n J 8 w i x V _ 2 _ 1 D 8 o v y W 8 8 n 8 E g r 3 p n B s t r 9 L o 7 l z G 4 u r h B _ j q v n B o n 9 d s u 4 p C h s j s B s 4 q j a - w q p E _ o h 3 B 3 g x - K q o v S 8 p o 0 H w n n 0 H h - 2 x H _ q h 6 I i w m 6 E l w 1 y E 6 m h z Q 5 o v g I y 4 8 k U 9 u i m B h n v y F 4 r h 1 C 6 v u 7 H y l 8 6 g B w q j 0 H q v l 3 B 6 q m r C w p h k F 2 m 0 _ G s 2 p w F w z y p M 9 6 i 3 B 6 k o g E 0 i v p i B 1 o p j C k 8 7 8 I x h 5 Z - x l n D i k 0 w C 1 - n V 0 x x u G _ y u g I s x h i E t k m _ E k 3 9 4 H z 1 j y C n k 3 l H x x 9 n G 7 - y h h C & l t ; / r i n g & g t ; & l t ; / r p o l y g o n s & g t ; & l t ; r p o l y g o n s & g t ; & l t ; i d & g t ; - 7 8 8 9 8 0 3 3 9 1 & l t ; / i d & g t ; & l t ; r i n g & g t ; v i y h q w x v _ L s 5 4 J w r _ j B r x h S & l t ; / r i n g & g t ; & l t ; / r p o l y g o n s & g t ; & l t ; r p o l y g o n s & g t ; & l t ; i d & g t ; - 7 8 8 9 8 0 3 3 9 0 & l t ; / i d & g t ; & l t ; r i n g & g t ; r - q v n v w y 9 M u q u 2 E o g j t B x n q 5 D & l t ; / r i n g & g t ; & l t ; / r p o l y g o n s & g t ; & l t ; r p o l y g o n s & g t ; & l t ; i d & g t ; - 7 8 8 9 8 0 3 3 8 9 & l t ; / i d & g t ; & l t ; r i n g & g t ; r 7 s 9 - w h w 3 O o - 7 w E 2 g v 2 H x h h q B & l t ; / r i n g & g t ; & l t ; / r p o l y g o n s & g t ; & l t ; r p o l y g o n s & g t ; & l t ; i d & g t ; - 7 8 8 9 8 0 3 3 8 8 & l t ; / i d & g t ; & l t ; r i n g & g t ; 3 w 2 _ y 8 _ 4 2 K 6 l s 8 C u 8 i s B g z x 6 B & l t ; / r i n g & g t ; & l t ; / r p o l y g o n s & g t ; & l t ; r p o l y g o n s & g t ; & l t ; i d & g t ; - 7 8 8 9 8 0 3 3 8 7 & l t ; / i d & g t ; & l t ; r i n g & g t ; l h z 5 y q 6 x g P i 1 l R m - q i B o l 1 _ D o i g i C 6 7 r 5 B 1 6 x l I & l t ; / r i n g & g t ; & l t ; / r p o l y g o n s & g t ; & l t ; r p o l y g o n s & g t ; & l t ; i d & g t ; - 7 8 8 9 8 0 3 3 8 6 & l t ; / i d & g t ; & l t ; r i n g & g t ; 5 i 8 - v m n g h N y x k s B o 1 k n D _ 2 1 g C z 6 z 3 D & l t ; / r i n g & g t ; & l t ; / r p o l y g o n s & g t ; & l t ; r p o l y g o n s & g t ; & l t ; i d & g t ; - 7 8 8 9 8 0 3 3 8 5 & l t ; / i d & g t ; & l t ; r i n g & g t ; 7 3 x 5 5 w _ q v J _ g m o H m j 7 Z q n i - Z x 2 5 s b & l t ; / r i n g & g t ; & l t ; / r p o l y g o n s & g t ; & l t ; r p o l y g o n s & g t ; & l t ; i d & g t ; - 7 8 8 9 8 0 3 3 8 4 & l t ; / i d & g t ; & l t ; r i n g & g t ; p z 1 1 o z _ - o K m o u 5 C 4 o 9 9 C 2 n p L 8 v k q G 8 0 i h Q p 6 l k B g g 5 6 C i l - w G 7 m l g F & l t ; / r i n g & g t ; & l t ; / r p o l y g o n s & g t ; & l t ; r p o l y g o n s & g t ; & l t ; i d & g t ; - 7 8 8 9 8 0 3 3 8 3 & l t ; / i d & g t ; & l t ; r i n g & g t ; 9 _ 2 0 z l l 7 o N q 0 s i B k p 6 p M o p 7 w D 3 8 2 4 U p 1 2 w C & l t ; / r i n g & g t ; & l t ; / r p o l y g o n s & g t ; & l t ; r p o l y g o n s & g t ; & l t ; i d & g t ; - 7 8 8 9 8 0 3 3 8 2 & l t ; / i d & g t ; & l t ; r i n g & g t ; r s r l p k _ 3 1 K 6 4 1 g M q - o j C s z t - K v p t h B & l t ; / r i n g & g t ; & l t ; / r p o l y g o n s & g t ; & l t ; r p o l y g o n s & g t ; & l t ; i d & g t ; - 7 8 8 9 8 0 3 3 8 1 & l t ; / i d & g t ; & l t ; r i n g & g t ; l - y p v 3 s n k N q j n i F 8 w j p V 8 p _ p C i y s 6 Q i 3 l 6 E 0 k 7 0 n B z 2 0 r X _ 4 s i D & l t ; / r i n g & g t ; & l t ; / r p o l y g o n s & g t ; & l t ; r p o l y g o n s & g t ; & l t ; i d & g t ; - 7 8 8 9 8 0 3 3 8 0 & l t ; / i d & g t ; & l t ; r i n g & g t ; l 3 g m p _ z 2 8 O 4 l 4 h W u k w 1 G k j i n B q 2 y n X y _ 5 7 B s s m g F u j u N k 1 m t B 6 o x l K s z p k p E o p k 8 E - p g k D 8 0 5 9 j B j _ n 4 B 2 1 j 6 G p _ - 5 G s z k h Q o r 5 6 C x r r M & l t ; / r i n g & g t ; & l t ; / r p o l y g o n s & g t ; & l t ; r p o l y g o n s & g t ; & l t ; i d & g t ; - 7 8 8 9 8 0 3 3 7 9 & l t ; / i d & g t ; & l t ; r i n g & g t ; h 9 t p 2 k j v l N _ x q _ B g z v x B q 9 9 1 D 8 x z 8 I n y w 3 I & l t ; / r i n g & g t ; & l t ; / r p o l y g o n s & g t ; & l t ; r p o l y g o n s & g t ; & l t ; i d & g t ; - 7 8 8 9 8 0 3 3 7 8 & l t ; / i d & g t ; & l t ; r i n g & g t ; n y 9 9 x r n u l N w 1 0 x u B 2 n v y F s j 9 l G k y 3 - K m t o 6 I u h 6 w C 6 2 7 7 B w 7 j 9 B q k 0 o D _ m _ z v D w z p 8 G q g i s B s 9 u o K m m 3 w C i 9 k m B 4 0 o h Q k n 1 u G i 5 t o C w 7 s x B s g 8 3 C 0 q 5 6 C i u p g E 4 6 7 i K s 8 v x B w 2 t w F w r o h W m g 4 4 z B 2 u v n E o 4 j n B o u 7 i K s r n w e 4 1 k 8 E 8 j 8 4 H 2 m j t Z s 7 2 i K 4 o o 8 E u 8 y y E u 3 h q B g n z 0 F g r p l R o y 5 3 C m 3 x m M j 1 r l P 8 0 m 4 B x _ s 1 G t 2 j 7 O h k 2 v 5 B - s z a u 7 r g I - 4 i n B v l l n D p m j 6 I p i 7 k Q z u z s y B u 7 5 6 g C z l v h W - 2 i o b k 4 _ 4 p B 7 g 2 1 a n w j z G v s - w o F & l t ; / r i n g & g t ; & l t ; / r p o l y g o n s & g t ; & l t ; r p o l y g o n s & g t ; & l t ; i d & g t ; - 7 8 8 9 8 0 3 3 7 7 & l t ; / i d & g t ; & l t ; r i n g & g t ; x s 5 4 3 6 u q p O u 1 m g K 2 z w o C i 2 n o H 0 5 j z G _ 2 u h R 8 k 8 d n t x w e & l t ; / r i n g & g t ; & l t ; / r p o l y g o n s & g t ; & l t ; r p o l y g o n s & g t ; & l t ; i d & g t ; - 7 8 8 9 8 0 3 3 7 6 & l t ; / i d & g t ; & l t ; r i n g & g t ; t u h m r h 2 t y K 2 y 8 F i 4 k t Z 0 l 7 d v w y h W j - - h C & l t ; / r i n g & g t ; & l t ; / r p o l y g o n s & g t ; & l t ; r p o l y g o n s & g t ; & l t ; i d & g t ; - 7 8 8 9 8 0 3 3 7 5 & l t ; / i d & g t ; & l t ; r i n g & g t ; x p 7 7 7 h _ g z M 2 _ z g M 2 j 1 y E _ g 0 w C 6 5 z v I & l t ; / r i n g & g t ; & l t ; / r p o l y g o n s & g t ; & l t ; r p o l y g o n s & g t ; & l t ; i d & g t ; - 7 8 8 9 8 0 3 3 7 4 & l t ; / i d & g t ; & l t ; r i n g & g t ; 9 _ k 4 5 u 8 q j N m 9 4 w C m w j 3 B q y z l h B w 7 q 8 G 8 w r p E m m o - C 4 9 y 8 M y 1 - 5 G o i k 1 n B o 5 x h Q 6 _ q g E 2 n 6 e _ - w z C 8 4 m 8 G q 0 7 6 O 4 l m x L o q w _ D 6 _ l k o C 3 s k l B q 7 o z M q t 4 5 N t 4 7 P 4 - z z B 9 9 5 m O n j n n C _ n h s B - q z 9 j B g l i t I p t 2 W t t i d z 3 8 d 6 4 9 v P - 1 - 0 C s i n p E z v k n D _ o 8 k U 1 l r g E 6 i n 6 E l q r - C & l t ; / r i n g & g t ; & l t ; / r p o l y g o n s & g t ; & l t ; r p o l y g o n s & g t ; & l t ; i d & g t ; - 7 8 8 9 8 0 3 3 7 3 & l t ; / i d & g t ; & l t ; r i n g & g t ; t o 0 0 v 7 p k p N 0 k - g D _ q - r D m q r 2 E - t 7 p C & l t ; / r i n g & g t ; & l t ; / r p o l y g o n s & g t ; & l t ; r p o l y g o n s & g t ; & l t ; i d & g t ; - 7 8 8 9 8 0 3 3 7 2 & l t ; / i d & g t ; & l t ; r i n g & g t ; v j p k 8 j u j - L 8 0 8 6 C q 3 7 3 R 2 9 m j C k _ x s R & l t ; / r i n g & g t ; & l t ; / r p o l y g o n s & g t ; & l t ; r p o l y g o n s & g t ; & l t ; i d & g t ; - 7 8 8 9 8 0 3 3 7 1 & l t ; / i d & g t ; & l t ; r i n g & g t ; z _ 3 l t 6 o t j N u s t - C w s r 4 E k x g n B 5 n 5 Z & l t ; / r i n g & g t ; & l t ; / r p o l y g o n s & g t ; & l t ; r p o l y g o n s & g t ; & l t ; i d & g t ; - 7 8 8 9 8 0 3 3 7 0 & l t ; / i d & g t ; & l t ; r i n g & g t ; 9 h 8 8 7 i o l p L q 1 n r C _ h v r K o z - s E 4 9 t j M & l t ; / r i n g & g t ; & l t ; / r p o l y g o n s & g t ; & l t ; r p o l y g o n s & g t ; & l t ; i d & g t ; - 7 8 8 9 8 0 3 3 6 9 & l t ; / i d & g t ; & l t ; r i n g & g t ; v 6 2 h n z _ j m O w s n z j B 4 6 h 9 X u y _ s 1 E k p x 1 v B 8 - _ 1 5 B q 9 l u 8 B 0 j w U & l t ; / r i n g & g t ; & l t ; / r p o l y g o n s & g t ; & l t ; r p o l y g o n s & g t ; & l t ; i d & g t ; - 7 8 8 9 8 0 3 3 6 8 & l t ; / i d & g t ; & l t ; r i n g & g t ; 5 v m s m o 7 x 1 M 6 k q j C s g w k C x v 8 P j u g 9 B & l t ; / r i n g & g t ; & l t ; / r p o l y g o n s & g t ; & l t ; r p o l y g o n s & g t ; & l t ; i d & g t ; - 7 8 8 9 8 0 3 3 6 7 & l t ; / i d & g t ; & l t ; r i n g & g t ; 3 r q i x h r p p N _ y x g B s 8 v x B y w h i F & l t ; / r i n g & g t ; & l t ; / r p o l y g o n s & g t ; & l t ; r p o l y g o n s & g t ; & l t ; i d & g t ; - 7 8 8 9 8 0 3 3 6 6 & l t ; / i d & g t ; & l t ; r i n g & g t ; z q j u 8 p k 9 t N _ 9 8 P k 3 r p E 2 l j w - B 2 3 l Y h t 7 o h C - n s 4 E & l t ; / r i n g & g t ; & l t ; / r p o l y g o n s & g t ; & l t ; r p o l y g o n s & g t ; & l t ; i d & g t ; - 7 8 8 9 8 0 3 3 6 5 & l t ; / i d & g t ; & l t ; r i n g & g t ; l l p 7 m 9 r 5 o J 8 3 g W q n v 5 B s m 8 9 C - 0 x 0 F k l _ w D _ t 6 e 9 5 z 8 K 8 o r y I k - n v B 0 0 w s P k r 7 z i B 0 1 5 h t B 5 _ t 5 M g r v _ D - 5 g t E r o r q D i g 0 l D q g 9 w G q 3 g u C o 9 _ 1 B x g y j G _ t - - M s n g j K 8 p _ p C i 1 7 s M w i g i E m 0 o 6 E i 2 q g E k q 8 9 C y l s 7 c s 3 t o Q i l q v D 7 z - h C 0 t o k F l 1 i q J 6 r o q F 4 o v 8 G l z o 1 V 6 y 5 6 F 1 l v g I q 7 r i B s p i n B s m i 9 B i v y g B i 6 w y D s t 9 w D y - 8 v I 2 u _ v P 0 - 0 x b y - i u j B 6 g j s B w - q 9 I h 5 1 1 T y 3 g t M 9 3 2 3 R z p 9 i K x 6 i s B 6 _ t k Z 7 8 j n D w 1 - g D 6 u k t V w 2 2 y 1 B 3 t q 5 t B g s w x B o 9 z 9 L 1 7 1 v P y x q v D i h 4 w C h h n v D l x u 1 G i y s v J 8 - u 0 E k u j s P s w j n D u - w 4 X 6 0 k u B 1 6 l 6 I - g 9 d y m y g I 5 1 r u L 0 u m 3 Y 7 k z s R y y y z C 0 w x n J 2 9 5 Z s 8 _ p y G 0 u 9 H o 8 3 9 C g 5 k n D o l r y J s 1 8 5 2 B u h 5 s N y k w o L u i u x o B g v t q D 7 4 7 3 C u 6 u 7 g B w 2 8 9 k B r 7 2 l G u 3 s i B 0 u - h h C k - 8 2 Q x 3 9 8 f 8 2 q 8 E 0 7 t h B w s s 1 n B q z q h Y 5 - z _ G m q 9 j E o 0 p v B x _ i q J i y s i D _ u p j C y j 6 l C g s t o j B o 9 p q S q s 1 o D y u _ w G j u 0 u G 6 0 m g K 3 9 p v C s q x n J z 2 x w e 6 k 2 2 W w p 3 x 6 B m 2 n r E 0 0 y _ r B i h y 6 L - o l k F 4 z y l L 5 j m _ E u x 4 W k r 7 l G n v g 5 H s 9 z j 1 C o s 0 1 8 B m n 4 w G 0 h l 0 D j o 5 5 K 5 0 z q I u y n 6 E z w v 9 L m i g o B s - y p M m q r - C 8 5 - V _ 6 i 3 B k 3 s h T 0 i w t D 8 v h i g B 0 v k r B q k 0 g M 2 q k 1 J 8 u r 8 G m z h x G - 4 q 8 G g z s q O q u x 6 L t g n v D u j 1 _ p B w _ t z j B g - t 9 d 4 k _ l 1 B s w t h Q m 6 - j E 6 i v 7 z F 2 s 2 2 K u m i y 0 B 6 w j r C g 0 l x O t v n V s 4 j 9 B _ x z j G m 4 t 6 L g w s 6 b 8 v m 0 D 0 y 7 i K i 4 9 w G q _ y t O x 8 5 2 K 3 v q 9 J u 1 n 6 I 1 i g 6 G s g i 9 X p - 8 1 S g g - w D 6 t i o p B 0 5 t 6 P 2 t 1 g I k w y 8 i D 8 q 3 6 b 8 n x 3 L l s r 0 L w q j q W i 5 2 j G u q t 6 Q 2 8 y u S 2 k 3 - y B _ 7 n m F x 6 h o H h g s - C o g 6 w e 6 x - 1 D 2 t l 1 T k k 8 r X s w p p m B m y 4 k U w 8 z q H k l s 6 P o v t 1 k E m i 8 j E g y 0 6 B p j q g E 6 u u - R 2 _ y u i B z x h n B m 7 v y B p 2 5 2 K r t o j B 6 0 u 7 H w 7 t 9 L 2 7 3 s V j 4 4 2 Q s h j o F l 8 4 g C v p 0 z i B y o t y F n p 3 w E s g v g h B s 3 1 _ D s 7 t 1 n B _ j p 9 2 C y 6 z o k D v y 5 s _ B q l u i D g 8 q k q B s - j n D k k n 6 u J s k 0 p N 8 x 8 i o L q - g 6 k D m j y _ p B k u u 1 s B u g o 4 l B g 1 0 l 3 F m i j x g B 4 5 4 s J y 6 w _ p B y 1 l - 0 B 4 q 0 v Q q j 0 7 c s 9 7 g H 0 4 0 l H s m h k F 4 h r j a 2 m 8 p q B _ _ l 3 u B 1 x t s G _ l j 4 k B r h h j I p x z h R g o 7 r X y n u o c h _ l p f 7 q q y I x z s 4 d 8 3 i 6 P 2 u 5 w j C y u o h Y y v k i P 6 6 k 0 L r s k z G 8 l w s C y u n _ B i 2 k v D k 0 q p E 8 8 q 9 J 8 4 x 8 M 0 j v h G q 8 2 o R 2 m j z 9 E 4 r i q G 8 5 u p E 8 4 l o F u _ o 1 G y 1 y l D h q m _ E q 5 5 w C 8 i k l 3 C 1 v 9 m O w 3 6 9 C m k 8 0 J p 8 q 0 O _ 4 i l d n o n 4 B o p 4 7 R s 7 _ w V y o q - I o - _ 8 B r 8 h p B m j r i D q u s i D i 6 m v 5 B y j m v m D q 7 l i F w 5 4 5 S w 8 u 3 I q 3 9 n H g u g n B p 8 s j H q 4 y l K t w w n E _ s u h R 8 h i t I 6 w h m F o t j n D 8 3 - v M 0 p s o U i m j z M 4 k q 9 L i 8 z p Y o s _ V x 6 7 l C q 8 z v I 0 m 9 j D m 6 m v D _ z w y E j 5 o h Q _ u s i D w o 4 8 I h s 2 _ G g t g r B 0 s z z u C g s _ M n r g i J 4 1 u 2 M k 0 h z j B y 5 k h r B g 1 k s i C g n 2 3 J 9 z k 6 I _ 7 p - C 2 8 3 e y w i k Z u 4 p 6 J 2 v j q B s _ 1 l E i y q 6 E 6 s 7 o D k u p l R o z - o B 3 m m g F 9 0 y l I m r 9 5 G 6 x z s N u l z n E _ z 1 5 h B o s i 5 y B n 2 5 3 J y w 5 - M 6 z t g E g r 7 6 C 8 n g u f 8 7 q w F i y i 8 o B 4 _ t _ O m s u t j B s 0 j 2 r C m 0 x k J s 4 9 z R 3 u i i E w 6 5 l H 8 k n v B z w m c s x n v B h k y l D s l y 8 M w 9 p p N o w 2 - Y l x h q B u w _ w G 7 - 8 g D h 8 z 2 F l o 0 5 N 4 - j v H g 1 g i C g 0 v U 2 q r 7 c w h r q D m v t 6 E i 8 n _ E w 2 h p T q j 4 j i B y m v h R k j z r L g 9 l j X y 2 9 - J s t 1 u G q p z k J m n y v I i 5 1 3 m C i x 2 W v m h t E w 8 y j M 6 p h r E y 9 6 Z o o z 3 G 8 1 1 i K y 9 0 8 K u 7 o 7 O 8 g 1 3 O k i i n D 8 x i i E u g r s G u 6 l g O q 3 j r E u 2 z k J 7 5 h 9 B u v 2 s M 2 5 5 s M 8 n q 9 L v k q s F 6 1 3 y f _ v u s r B z u 7 9 C _ 0 j m F j 0 s w F 9 2 x 7 H u n g x a g - i 9 N q x z n E j l 2 3 J 0 i 5 8 M q - s - C i m y 1 G g j 6 5 K _ p w 2 C z 5 j z G u v r u F 6 2 3 q I 7 k 0 6 B h i 8 s V 9 _ u S g 2 n q D s n j k F i o 9 5 G g 9 3 2 Y 1 z p g E x j r 4 j B 6 3 4 8 D k y o 2 M s v o 4 E y q x s N q 2 s t O y - h x K _ x 0 t l B s - n l 1 B k _ g y W m x q - C i n l 6 Q _ 2 n t r E _ o h h u E g r n p l E g o s 6 w B v _ 7 3 C o 5 g t I v 4 l q G 0 y h g F 6 j v 5 D q l r M k j k o 1 H u y 3 j s B u p _ x 0 B _ 3 - y Q _ p t 9 S 4 v - h E q n 5 u E 4 - 2 h w B u l z h R y l 2 o P i 5 _ n H 3 i - _ h B q z t 2 E 8 k _ 8 F 1 z q - b y - 2 9 P m p j _ E _ 7 u 9 S p r j x K 8 3 v 6 w B p 2 6 7 B u _ 6 o D k 9 9 d l j 8 6 z C - s j 9 F 5 i _ p R v 8 s 2 r B _ - h 7 u C r j j x _ C q _ n 6 E 5 9 v u i B 1 - n p f h 8 r u L x l p _ B m x q 3 u B i 0 8 s 3 B 4 g m l R n o m k F j w t h T 5 v q g E 5 o m 8 - C r w h 9 F g l 6 3 C z w v 9 L o p i y C j 5 6 2 Q s 3 i n D h g j o H - n t x L _ _ p 6 L r - u n J g 7 3 h t E j w 9 _ 6 B h g 2 m M x t 2 v I 2 n m 7 O n v n g t D v 7 x i 3 E s m g W 7 5 9 g 4 B u 6 k k B n 0 n h Q p z o - b 8 8 2 z B z 4 8 5 6 C n 9 0 o Z i x 6 u 4 C 3 m r 5 t B t r m z 7 D 8 5 4 i K t 7 k 6 I 9 - q u L n 8 s 9 L s j m 0 m B 1 7 j h Y k g u 8 G 6 h z u i B 9 _ y 5 N x x h u W 5 j y s U o h t g h B t y i w q C 1 y s n X v 5 p g h B _ j n j C 7 q h i C k j u o Z p - _ h P u v _ u E 4 h t v C y 0 3 u m B z w m c 5 j _ h P k 9 6 p M _ 0 r k s B u 5 k r C 6 1 g k Z j w y t D x l n _ E j s g 5 H _ 3 n j H 8 x v - K x n 8 u E & l t ; / r i n g & g t ; & l t ; / r p o l y g o n s & g t ; & l t ; r p o l y g o n s & g t ; & l t ; i d & g t ; - 7 8 8 9 8 0 3 3 6 4 & l t ; / i d & g t ; & l t ; r i n g & g t ; t 5 p 8 h 1 _ 5 2 O 0 x g _ Q o 9 8 0 C r t 4 l G r j p p E & l t ; / r i n g & g t ; & l t ; / r p o l y g o n s & g t ; & l t ; r p o l y g o n s & g t ; & l t ; i d & g t ; - 7 8 8 9 8 0 3 3 6 3 & l t ; / i d & g t ; & l t ; r i n g & g t ; h l _ 4 4 - o - z J o 1 9 9 C q q 1 2 F g z 0 w E 9 8 h g K & l t ; / r i n g & g t ; & l t ; / r p o l y g o n s & g t ; & l t ; r p o l y g o n s & g t ; & l t ; i d & g t ; - 7 8 8 9 8 0 3 3 6 2 & l t ; / i d & g t ; & l t ; r i n g & g t ; - 4 - q 5 v y y y M g _ 9 1 B o 8 i i C w q 5 p M 4 v 9 h g B 7 6 o 4 B 7 h 4 1 a x l p j C 9 q 1 k J & l t ; / r i n g & g t ; & l t ; / r p o l y g o n s & g t ; & l t ; r p o l y g o n s & g t ; & l t ; i d & g t ; - 7 8 8 9 8 0 3 3 6 1 & l t ; / i d & g t ; & l t ; r i n g & g t ; x 0 3 g 9 k m t y M 2 n 8 T 6 o o _ B i 6 t S t n l r E & l t ; / r i n g & g t ; & l t ; / r p o l y g o n s & g t ; & l t ; r p o l y g o n s & g t ; & l t ; i d & g t ; - 7 8 8 9 8 0 3 3 6 0 & l t ; / i d & g t ; & l t ; r i n g & g t ; x - x 9 t o r j 2 J _ - t 8 C u m p L _ 8 r 2 E 5 7 o L & l t ; / r i n g & g t ; & l t ; / r p o l y g o n s & g t ; & l t ; r p o l y g o n s & g t ; & l t ; i d & g t ; - 7 8 8 9 8 0 3 3 5 9 & l t ; / i d & g t ; & l t ; r i n g & g t ; p 3 z p - i o s r M m 1 p j C u p p 5 C j l n 4 B & l t ; / r i n g & g t ; & l t ; / r p o l y g o n s & g t ; & l t ; r p o l y g o n s & g t ; & l t ; i d & g t ; - 7 8 8 9 8 0 3 3 5 8 & l t ; / i d & g t ; & l t ; r i n g & g t ; 9 x g n - u 5 3 j N 6 s k m B o v g _ H y 0 7 w G o 1 7 d n n u x B 6 l h 3 B 1 y 6 s M & l t ; / r i n g & g t ; & l t ; / r p o l y g o n s & g t ; & l t ; r p o l y g o n s & g t ; & l t ; i d & g t ; - 7 8 8 9 8 0 3 3 5 7 & l t ; / i d & g t ; & l t ; r i n g & g t ; p y j 8 u r 6 2 _ M q 2 q z 2 B 6 z g 7 F 4 9 y 8 M k z q q S s 0 m g d 7 9 t x B & l t ; / r i n g & g t ; & l t ; / r p o l y g o n s & g t ; & l t ; r p o l y g o n s & g t ; & l t ; i d & g t ; - 7 8 8 9 8 0 3 3 5 6 & l t ; / i d & g t ; & l t ; r i n g & g t ; h g 1 j j 4 j 1 8 J 6 q 4 y E u m p L q 4 v y D h 8 q i B & l t ; / r i n g & g t ; & l t ; / r p o l y g o n s & g t ; & l t ; r p o l y g o n s & g t ; & l t ; i d & g t ; - 7 8 8 9 8 0 3 3 5 5 & l t ; / i d & g t ; & l t ; r i n g & g t ; 5 k g 4 _ o h g l N w 6 - V 4 5 j r B i 2 i x K w y r r L u l s y Y 9 h k h Y 1 n v y F & l t ; / r i n g & g t ; & l t ; / r p o l y g o n s & g t ; & l t ; r p o l y g o n s & g t ; & l t ; i d & g t ; - 7 8 8 9 8 0 3 3 5 4 & l t ; / i d & g t ; & l t ; r i n g & g t ; v _ k 1 i 5 o p o J 2 5 i o B 2 j r 5 D 3 t g 1 C & l t ; / r i n g & g t ; & l t ; / r p o l y g o n s & g t ; & l t ; r p o l y g o n s & g t ; & l t ; i d & g t ; - 7 8 8 9 8 0 3 3 5 3 & l t ; / i d & g t ; & l t ; r i n g & g t ; 3 6 w n s 1 v - j N o p _ 9 C 4 w n p E 7 7 h r B & l t ; / r i n g & g t ; & l t ; / r p o l y g o n s & g t ; & l t ; r p o l y g o n s & g t ; & l t ; i d & g t ; - 7 8 8 9 8 0 3 3 5 2 & l t ; / i d & g t ; & l t ; r i n g & g t ; h l t i p r 0 s k N s t 8 6 C 0 0 k n D o p k n C & l t ; / r i n g & g t ; & l t ; / r p o l y g o n s & g t ; & l t ; r p o l y g o n s & g t ; & l t ; i d & g t ; - 7 8 8 9 8 0 3 3 5 1 & l t ; / i d & g t ; & l t ; r i n g & g t ; r z j i m 4 x h n L w v j _ H 3 v n 0 D y i 0 l I _ 6 0 g I o - q 8 G i z u g E u 5 k 3 B 7 l 7 p C o h - 3 C w s k n D 2 t j 3 B 6 8 8 t C o q - g D y z 1 0 U k o 6 3 C q g g 3 B 8 3 w 4 U 0 t j 0 H k z w _ O w n y a k 9 - z H i u 2 i k B s 6 j h Q y o q 4 d i _ 2 v P q r 8 s Z 4 6 r j a 9 j 9 v X u t o 4 9 B 7 s w o j B i 3 7 8 U n x k u K l 3 k r E y v 3 Z x 4 j s B & l t ; / r i n g & g t ; & l t ; / r p o l y g o n s & g t ; & l t ; r p o l y g o n s & g t ; & l t ; i d & g t ; - 7 8 8 9 8 0 3 3 5 0 & l t ; / i d & g t ; & l t ; r i n g & g t ; t s 7 n - i 3 s 4 J _ h 1 z C o w u X y r y y E r v n j B & l t ; / r i n g & g t ; & l t ; / r p o l y g o n s & g t ; & l t ; r p o l y g o n s & g t ; & l t ; i d & g t ; - 7 8 8 9 8 0 3 3 4 9 & l t ; / i d & g t ; & l t ; r i n g & g t ; p y 8 7 7 2 8 5 - M 8 _ _ d i k r j C 7 n 3 l G q w q z Q _ z x s N 6 l z l D q 4 m k B w i y s C u w 6 Z s x 7 i K m z i m F r 5 8 3 C y 9 o i B z 7 n 4 B 4 0 g y W n n u x B q 2 1 o D h z u v J & l t ; / r i n g & g t ; & l t ; / r p o l y g o n s & g t ; & l t ; r p o l y g o n s & g t ; & l t ; i d & g t ; - 7 8 8 9 8 0 3 3 4 8 & l t ; / i d & g t ; & l t ; r i n g & g t ; h t p o 9 5 z i r L 4 3 9 1 B i o 3 w C _ s p - C v v j 0 H & l t ; / r i n g & g t ; & l t ; / r p o l y g o n s & g t ; & l t ; r p o l y g o n s & g t ; & l t ; i d & g t ; - 7 8 8 9 8 0 3 3 4 7 & l t ; / i d & g t ; & l t ; r i n g & g t ; v v r u t 5 o 5 n O y u g 2 D _ x l m N g u w _ D u x t j G t 6 p u L & l t ; / r i n g & g t ; & l t ; / r p o l y g o n s & g t ; & l t ; r p o l y g o n s & g t ; & l t ; i d & g t ; - 7 8 8 9 8 0 3 3 4 6 & l t ; / i d & g t ; & l t ; r i n g & g t ; _ k 5 h w 1 h l 6 J 9 w v q L 6 s g 3 B 2 8 1 8 P & l t ; / r i n g & g t ; & l t ; / r p o l y g o n s & g t ; & l t ; r p o l y g o n s & g t ; & l t ; i d & g t ; - 7 8 8 9 8 0 3 3 4 5 & l t ; / i d & g t ; & l t ; r i n g & g t ; 5 l x l l r k n o N 8 j _ M 2 l r g E g l 6 3 C x 0 9 1 D & l t ; / r i n g & g t ; & l t ; / r p o l y g o n s & g t ; & l t ; r p o l y g o n s & g t ; & l t ; i d & g t ; - 7 8 8 9 8 0 3 3 4 4 & l t ; / i d & g t ; & l t ; r i n g & g t ; z l 6 w 4 y 2 v p J y 5 8 P 6 y 4 g C w 5 p i g B 0 4 m q h B - 9 y _ D & l t ; / r i n g & g t ; & l t ; / r p o l y g o n s & g t ; & l t ; r p o l y g o n s & g t ; & l t ; i d & g t ; - 7 8 8 9 8 0 3 3 4 3 & l t ; / i d & g t ; & l t ; r i n g & g t ; t 5 g 6 i 6 o n 6 L 4 4 - 1 B 2 0 i 3 B g r v _ D h l i 3 B & l t ; / r i n g & g t ; & l t ; / r p o l y g o n s & g t ; & l t ; r p o l y g o n s & g t ; & l t ; i d & g t ; - 7 8 8 9 8 0 3 3 4 2 & l t ; / i d & g t ; & l t ; r i n g & g t ; j o j s z 6 9 - 1 J 8 n m o F z - 8 3 C n g 9 M & l t ; / r i n g & g t ; & l t ; / r p o l y g o n s & g t ; & l t ; r p o l y g o n s & g t ; & l t ; i d & g t ; - 7 8 8 9 8 0 3 3 4 1 & l t ; / i d & g t ; & l t ; r i n g & g t ; j q i 7 m 0 w w i M k l _ 3 C 4 7 7 p C o - i n B w s 7 w E o r u _ O 0 8 x v Q 0 5 l 8 G _ k m v D h 4 y t O 7 q _ w T & l t ; / r i n g & g t ; & l t ; / r p o l y g o n s & g t ; & l t ; r p o l y g o n s & g t ; & l t ; i d & g t ; - 7 8 8 9 8 0 3 3 4 0 & l t ; / i d & g t ; & l t ; r i n g & g t ; - 4 t 6 o u 1 j p M u q n v D s 1 5 3 C 9 k 7 w G & l t ; / r i n g & g t ; & l t ; / r p o l y g o n s & g t ; & l t ; r p o l y g o n s & g t ; & l t ; i d & g t ; - 7 8 8 9 8 0 3 3 3 9 & l t ; / i d & g t ; & l t ; r i n g & g t ; - t 3 n w 7 3 k _ L 6 p k 3 B 8 5 1 - K g h 9 d 6 r n g E 4 t m p E v w h 9 B & l t ; / r i n g & g t ; & l t ; / r p o l y g o n s & g t ; & l t ; r p o l y g o n s & g t ; & l t ; i d & g t ; - 7 8 8 9 8 0 3 3 3 8 & l t ; / i d & g t ; & l t ; r i n g & g t ; t 9 t 4 v h 7 y p O w g m w M i 2 5 0 J u 5 t S 7 1 k n D u u h m B l p x l D & l t ; / r i n g & g t ; & l t ; / r p o l y g o n s & g t ; & l t ; r p o l y g o n s & g t ; & l t ; i d & g t ; - 7 8 8 9 8 0 3 3 3 7 & l t ; / i d & g t ; & l t ; r i n g & g t ; h n j j k p x w m N m _ v S g w p v H k r - s E s 4 7 d l g x o C v 5 8 z K & l t ; / r i n g & g t ; & l t ; / r p o l y g o n s & g t ; & l t ; r p o l y g o n s & g t ; & l t ; i d & g t ; - 7 8 8 9 8 0 3 3 3 6 & l t ; / i d & g t ; & l t ; r i n g & g t ; t 0 z 6 t g s 8 0 M 2 u t 5 D 8 4 u w F t v 4 e q 5 m 8 v B w z n 8 E w i 2 3 D i p w H t p u i L 7 h 6 R 9 j r - C q l m i F o _ _ g H u m s j C q k x n X 1 0 i 3 B q 8 7 1 D 0 q 9 p C v z p 8 G s r p P _ h - 0 J u i w u L 2 4 u S g v j 9 B s 1 t h B w y v s C w o 9 w O o 0 j i E q x u - C o 3 s w F o 6 o n C u 6 r - C _ 0 o 9 f _ v 5 l K _ 6 7 8 2 C 0 i 3 9 l B l 3 4 o D q w 5 j E t m s j H s p _ 8 B y r 3 s M o p p 7 R s q v _ D o 6 7 z K 1 9 h i e p l w o C j g z h W _ x u 9 S v z n 8 E i 1 p - C 1 - n V & l t ; / r i n g & g t ; & l t ; / r p o l y g o n s & g t ; & l t ; r p o l y g o n s & g t ; & l t ; i d & g t ; - 7 8 8 9 8 0 3 3 3 5 & l t ; / i d & g t ; & l t ; r i n g & g t ; r w u 6 m 5 7 3 s M 4 q j r B _ 0 5 Z w u _ 3 C g 4 r w F y o t y F & l t ; / r i n g & g t ; & l t ; / r p o l y g o n s & g t ; & l t ; r p o l y g o n s & g t ; & l t ; i d & g t ; - 7 8 8 9 8 0 3 3 3 4 & l t ; / i d & g t ; & l t ; r i n g & g t ; z 3 i - x n - t 8 J u 7 t - C u v x 9 s C w n 7 t y K k o w p i B 4 _ n u f 4 y n j S s t r x b y s l k B 8 t z 1 v B i 9 9 g Y y 9 p u L l 9 x j K 9 3 u _ F s i 5 _ j D y - y x H k q j n D 7 8 - w T l s u S k k 8 l G s v _ g D s k n x L v 6 y 0 F 2 4 _ y Q n 2 p v H g r 9 g H l z h 1 J & l t ; / r i n g & g t ; & l t ; / r p o l y g o n s & g t ; & l t ; r p o l y g o n s & g t ; & l t ; i d & g t ; - 7 8 8 9 8 0 3 3 3 3 & l t ; / i d & g t ; & l t ; r i n g & g t ; h g g w 0 o - 5 r N o j g W 4 j r p E v _ l n D & l t ; / r i n g & g t ; & l t ; / r p o l y g o n s & g t ; & l t ; r p o l y g o n s & g t ; & l t ; i d & g t ; - 7 8 8 9 7 9 8 3 3 2 & l t ; / i d & g t ; & l t ; r i n g & g t ; 9 4 r 4 _ w 1 3 - L 2 h y 1 G i v o - I z 3 t x B & l t ; / r i n g & g t ; & l t ; / r p o l y g o n s & g t ; & l t ; r p o l y g o n s & g t ; & l t ; i d & g t ; - 7 8 8 9 7 9 8 3 3 1 & l t ; / i d & g t ; & l t ; r i n g & g t ; h x o y n 8 h p p L y z 9 s b r 2 v 0 E 0 8 o t I 1 x k m F k u q 8 E u 8 k m B o y x _ D m h w y E u x 3 w C 4 h i 6 S 8 r 3 7 R 8 1 z 0 E - j 0 4 U 4 j r p T k _ 8 p W 2 2 g 4 R 8 r 2 3 D k k 4 3 D s m i i C n x 8 w D 1 3 m v D w y 0 _ D q k j o G o 8 8 p C u h 1 l K w g 9 g D q k l 6 E g h 9 d 2 z r j C 2 p i s B g g 1 l G k 7 _ j D s i g 7 D 8 u r n J j s 6 L y t h r E y k v i D 8 s g 9 B u k 9 8 D i 1 z 0 U 2 o k 6 I m g k v D o n - 4 H 4 n m n C m 8 r y F z j 9 g D n u t x B w 1 j t B _ 5 6 k o D u t 0 w C o v j t B x h s 5 C t j h x K 4 o j i C 9 j w _ E 6 y k _ O q v i 1 J t m q g E 8 y 5 w D 4 _ h t I i v i 4 r B u 2 s 4 l B i g 5 6 F q q u o h C q 6 n 4 6 B t 2 m m F & l t ; / r i n g & g t ; & l t ; / r p o l y g o n s & g t ; & l t ; r p o l y g o n s & g t ; & l t ; i d & g t ; - 7 8 8 9 7 9 8 3 3 0 & l t ; / i d & g t ; & l t ; r i n g & g t ; - 4 6 r j 5 y 5 8 L m 0 m 7 O 0 w 1 k C o 3 s w F k 2 _ d 2 z m o H r l 4 4 F g m 1 0 E o p m 8 G u q t 1 G 4 z 9 j D _ 9 1 v I w 4 i 2 g B _ 8 9 s M 0 i 5 3 C o _ _ z K _ 8 7 1 D _ 4 o - C s 4 s x B 4 u n n J r i r 8 G u _ g 6 I h q 8 h - B 2 s t 6 E g 7 y 0 E 5 9 z 9 S u m k v D h s z l D x 0 v i L & l t ; / r i n g & g t ; & l t ; / r p o l y g o n s & g t ; & l t ; r p o l y g o n s & g t ; & l t ; i d & g t ; - 7 8 8 9 7 9 8 3 2 9 & l t ; / i d & g t ; & l t ; r i n g & g t ; n z j r 8 3 w s 4 J m _ v S g - o 5 V n 1 i o I l k n v D & l t ; / r i n g & g t ; & l t ; / r p o l y g o n s & g t ; & l t ; r p o l y g o n s & g t ; & l t ; i d & g t ; - 7 8 8 9 7 9 8 3 2 8 & l t ; / i d & g t ; & l t ; r i n g & g t ; p j h q 1 t k - _ N 6 s 3 y E w i 9 n I 1 5 l u B & l t ; / r i n g & g t ; & l t ; / r p o l y g o n s & g t ; & l t ; r p o l y g o n s & g t ; & l t ; i d & g t ; - 7 8 8 9 7 9 8 3 2 7 & l t ; / i d & g t ; & l t ; r i n g & g t ; z 5 r 7 g o t h 2 M 6 z 4 w C 0 j 7 R q h q 5 D 7 u l n D & l t ; / r i n g & g t ; & l t ; / r p o l y g o n s & g t ; & l t ; r p o l y g o n s & g t ; & l t ; i d & g t ; - 7 8 8 9 7 9 8 3 2 6 & l t ; / i d & g t ; & l t ; r i n g & g t ; 9 4 3 w s x 6 s z M w 2 9 p C _ v n r E _ t r q F k t 9 x S n o m k F & l t ; / r i n g & g t ; & l t ; / r p o l y g o n s & g t ; & l t ; r p o l y g o n s & g t ; & l t ; i d & g t ; - 7 8 8 9 7 9 8 3 2 5 & l t ; / i d & g t ; & l t ; r i n g & g t ; t 6 u g m w w x p O w j _ g D 0 q - w D k 0 q p E o m t j O & l t ; / r i n g & g t ; & l t ; / r p o l y g o n s & g t ; & l t ; r p o l y g o n s & g t ; & l t ; i d & g t ; - 7 8 8 9 7 9 8 3 2 4 & l t ; / i d & g t ; & l t ; r i n g & g t ; 5 v n h r p v 0 x M i 6 1 O i m 6 8 D y q m V 9 y 9 6 F & l t ; / r i n g & g t ; & l t ; / r p o l y g o n s & g t ; & l t ; r p o l y g o n s & g t ; & l t ; i d & g t ; - 7 8 8 9 7 9 8 3 2 3 & l t ; / i d & g t ; & l t ; r i n g & g t ; h r p _ _ 4 y x q N s x h Z s t 0 3 D j y z k C n 8 - Y & l t ; / r i n g & g t ; & l t ; / r p o l y g o n s & g t ; & l t ; r p o l y g o n s & g t ; & l t ; i d & g t ; - 7 8 8 9 7 9 8 3 2 2 & l t ; / i d & g t ; & l t ; r i n g & g t ; 3 h _ 4 m y l x x M 8 1 z k C o 2 k t I r y k y C & l t ; / r i n g & g t ; & l t ; / r p o l y g o n s & g t ; & l t ; r p o l y g o n s & g t ; & l t ; i d & g t ; - 7 8 8 9 7 9 8 3 2 1 & l t ; / i d & g t ; & l t ; r i n g & g t ; - 9 6 n r - y 8 v O o 5 g 5 H u 3 s i B 8 4 u s C 2 _ 2 w C w g p w F j x 1 z B 7 4 k g h B & l t ; / r i n g & g t ; & l t ; / r p o l y g o n s & g t ; & l t ; r p o l y g o n s & g t ; & l t ; i d & g t ; - 7 8 8 9 7 9 8 3 2 0 & l t ; / i d & g t ; & l t ; r i n g & g t ; h g 7 r y n h _ m L o p 6 g U s k - 3 C q 6 1 s N g x 1 h T _ 2 n v D 2 _ x v P 2 n 1 - M y z 6 o f j 3 o 4 B l q r - C & l t ; / r i n g & g t ; & l t ; / r p o l y g o n s & g t ; & l t ; r p o l y g o n s & g t ; & l t ; i d & g t ; - 7 8 8 9 7 9 8 3 1 9 & l t ; / i d & g t ; & l t ; r i n g & g t ; h j q w o s y z 8 L 2 2 v N o 5 v x B s k o 4 B g m q w F h 4 o L & l t ; / r i n g & g t ; & l t ; / r p o l y g o n s & g t ; & l t ; r p o l y g o n s & g t ; & l t ; i d & g t ; - 7 8 8 9 7 9 8 3 1 8 & l t ; / i d & g t ; & l t ; r i n g & g t ; 3 z 6 v 8 i 2 t _ L 6 _ _ o P o 7 2 5 K o q r 8 E y p q w B _ q o 5 D l 2 x i L & l t ; / r i n g & g t ; & l t ; / r p o l y g o n s & g t ; & l t ; r p o l y g o n s & g t ; & l t ; i d & g t ; - 7 8 8 9 7 9 8 3 1 7 & l t ; / i d & g t ; & l t ; r i n g & g t ; j g 7 i 6 9 l m n K 6 s q q F j 8 k n D i y s g E 8 2 0 s R q u i q Y s p l i E t q n v D q n 4 w C h _ x j G i 0 y g B k 7 n c 1 w n v D o 1 s v C 2 - h d k _ 8 p C m u g t H m x i s Q _ q w 5 B 8 9 _ z H 8 t 2 f g y 6 6 C 4 v q v B m k m r E 4 3 4 t t B q m h 2 S g 9 0 w E w x r 4 E 6 s 7 n a 0 h 7 6 C 4 q s - K 4 u t 8 M p z r 5 D 4 g s - K 2 y u o C s x 8 d x s j o H h i m q F o k k 0 D m 7 1 2 K q x 6 T 2 8 0 o D k 4 g i C 0 m n P 4 i w s R t m y y D _ 6 u y D x g m k B k _ 5 w D z z h 9 B 1 h 6 T & l t ; / r i n g & g t ; & l t ; / r p o l y g o n s & g t ; & l t ; r p o l y g o n s & g t ; & l t ; i d & g t ; - 7 8 8 9 7 9 8 3 1 6 & l t ; / i d & g t ; & l t ; r i n g & g t ; r l x i 4 z k s r N y w 7 o c q w s 4 6 B g x j z y C y 8 - - 2 B 0 q h 9 d s n 7 z k P k m x l l N k k 4 i z G o 9 v 6 5 N 2 y r u L _ - h h y E 2 7 6 P j v x 9 L 1 x j q q B g s v o l B m z r k Z _ p r 5 D _ x 6 v s F o 1 7 n k B 2 w 9 3 k B u 4 m 8 t G q g i s B w t 3 8 M 3 g p 8 G l 5 6 l o B 5 k g z 2 B 7 o i u f p i r i B m - 3 e z z j i E 6 0 k u B r j h 5 f 1 m - 4 N r w h 8 i D - i u r o B - v 9 d r 0 s n J n 4 2 l G 5 p v x 4 D 3 j 2 z 3 B t 7 h 8 t D p x n 3 o D 3 j z i x D t v t k o C 3 h - h g B 7 l - y v C 9 y - _ Z & l t ; / r i n g & g t ; & l t ; / r p o l y g o n s & g t ; & l t ; r p o l y g o n s & g t ; & l t ; i d & g t ; - 7 8 8 9 7 9 8 3 1 5 & l t ; / i d & g t ; & l t ; r i n g & g t ; v z 1 v o _ o r 9 L g z _ d 2 2 i o H u 5 x y E 7 0 r w F & l t ; / r i n g & g t ; & l t ; / r p o l y g o n s & g t ; & l t ; r p o l y g o n s & g t ; & l t ; i d & g t ; - 7 8 8 9 7 9 8 3 1 4 & l t ; / i d & g t ; & l t ; r i n g & g t ; t m k i l 3 r 2 z M w m l 9 F 7 x p v C m g s j C - t _ g H 2 o p _ B 8 u t z P s j p p E 4 x q q H s x 5 9 C 8 p 1 z m B v o k T & l t ; / r i n g & g t ; & l t ; / r p o l y g o n s & g t ; & l t ; r p o l y g o n s & g t ; & l t ; i d & g t ; - 7 8 8 9 7 9 8 3 1 3 & l t ; / i d & g t ; & l t ; r i n g & g t ; 3 s 2 o 0 g g n 7 M k _ _ 3 C u q 4 w C i - h d i 7 t 5 C y m u g E o 0 4 w D o k z a y p s j C 8 v _ n k B p 9 4 0 B s 5 k 9 F k w p w F z t 7 3 C 4 n o n J w o j l B m v g s D x 6 5 Z & l t ; / r i n g & g t ; & l t ; / r p o l y g o n s & g t ; & l t ; r p o l y g o n s & g t ; & l t ; i d & g t ; - 7 8 8 9 7 9 8 3 1 2 & l t ; / i d & g t ; & l t ; r i n g & g t ; v 0 6 h 8 m - 9 s N _ v 9 w G m z 5 1 D 9 p 3 w C 8 i - 1 B l w l r E & l t ; / r i n g & g t ; & l t ; / r p o l y g o n s & g t ; & l t ; r p o l y g o n s & g t ; & l t ; i d & g t ; - 7 8 8 9 7 9 8 3 1 1 & l t ; / i d & g t ; & l t ; r i n g & g t ; 9 g 3 i x z x g m P m j q - F - 5 5 v N w _ j n B 8 u _ i N i _ 5 j i B - p 9 1 B & l t ; / r i n g & g t ; & l t ; / r p o l y g o n s & g t ; & l t ; r p o l y g o n s & g t ; & l t ; i d & g t ; - 7 8 8 9 7 9 8 3 1 0 & l t ; / i d & g t ; & l t ; r i n g & g t ; n y z p p g t o k N k v _ M _ _ o V 6 w l r E u g x y E l l z q I & l t ; / r i n g & g t ; & l t ; / r p o l y g o n s & g t ; & l t ; r p o l y g o n s & g t ; & l t ; i d & g t ; - 7 8 8 9 7 9 8 3 0 9 & l t ; / i d & g t ; & l t ; r i n g & g t ; p u y w k 5 2 j z M 2 w 6 o D o h n x V t l r i B 3 y k n D s o 6 w e u g 2 h P g p v q H g 7 7 g D y x h m B 9 w x y B 4 0 _ 6 D 5 4 5 0 B s t 4 i K - x t x B & l t ; / r i n g & g t ; & l t ; / r p o l y g o n s & g t ; & l t ; r p o l y g o n s & g t ; & l t ; i d & g t ; - 7 8 8 9 7 9 8 3 0 8 & l t ; / i d & g t ; & l t ; r i n g & g t ; z z h p q 0 6 1 z L _ h i o G i z i s B s n 5 p C - k g Z & l t ; / r i n g & g t ; & l t ; / r p o l y g o n s & g t ; & l t ; r p o l y g o n s & g t ; & l t ; i d & g t ; - 7 8 8 9 7 9 8 3 0 7 & l t ; / i d & g t ; & l t ; r i n g & g t ; l u - i t s v m y K y v r u L 3 2 h 9 B 5 2 p g E & l t ; / r i n g & g t ; & l t ; / r p o l y g o n s & g t ; & l t ; r p o l y g o n s & g t ; & l t ; i d & g t ; - 7 8 8 9 7 9 8 3 0 6 & l t ; / i d & g t ; & l t ; r i n g & g t ; n p o 2 g h y n 9 M w u p j B 8 3 p P m t q 5 D 0 0 4 p C l o - 0 J & l t ; / r i n g & g t ; & l t ; / r p o l y g o n s & g t ; & l t ; r p o l y g o n s & g t ; & l t ; i d & g t ; - 7 8 8 9 7 9 8 3 0 5 & l t ; / i d & g t ; & l t ; r i n g & g t ; v o 5 k 2 _ s z 2 M y x 3 W g k n n D g k 0 3 D o j 5 l G u 4 o j C 2 5 y k J 1 t j 3 B n x p l R & l t ; / r i n g & g t ; & l t ; / r p o l y g o n s & g t ; & l t ; r p o l y g o n s & g t ; & l t ; i d & g t ; - 7 8 8 9 7 9 8 3 0 4 & l t ; / i d & g t ; & l t ; r i n g & g t ; 3 t m 9 s p 9 y t O 8 p j O k x q y I k r 8 d 2 s - y Q p k o u S & l t ; / r i n g & g t ; & l t ; / r p o l y g o n s & g t ; & l t ; r p o l y g o n s & g t ; & l t ; i d & g t ; - 7 8 8 9 7 9 8 3 0 3 & l t ; / i d & g t ; & l t ; r i n g & g t ; n k _ 9 y 8 4 y k N u t r j C 8 7 j y C 6 s g 3 B - 7 l o F & l t ; / r i n g & g t ; & l t ; / r p o l y g o n s & g t ; & l t ; r p o l y g o n s & g t ; & l t ; i d & g t ; - 7 8 8 9 7 9 8 3 0 2 & l t ; / i d & g t ; & l t ; r i n g & g t ; j 9 9 2 o z _ s i M 0 j j O 8 6 5 6 C 7 s z 3 D & l t ; / r i n g & g t ; & l t ; / r p o l y g o n s & g t ; & l t ; r p o l y g o n s & g t ; & l t ; i d & g t ; - 7 8 8 9 7 9 8 3 0 1 & l t ; / i d & g t ; & l t ; r i n g & g t ; 5 m 8 3 n w o o o K 4 4 5 9 u B k 7 u 4 E 6 7 8 j E w 3 v s C m 6 x i D s u s x L m o - l 7 B s n q k q B 4 7 6 r o B u o - m S m 8 _ k Q q l r k i B o y j 7 D 8 6 7 8 N s j m n C 6 l k 5 m B i 9 2 o D m _ x _ G 6 t 0 5 N 2 l 6 w G t j 9 w G 8 n _ V _ z w y E r q 9 d 4 r 8 g H 2 v h 6 G 8 9 i 9 J _ i s l I 9 r r w B k 0 r 3 I m y 8 r D 0 4 - V x r u i D 0 n z 3 G 7 q 5 4 F y 2 y o C 5 h r r K 6 7 n Y m 5 8 o c j 6 j t I 1 z w o C y 5 8 _ Z q l 6 1 D 0 g l t B 8 _ w s C u 6 3 m O q j k u B 6 4 n r K 7 m r p E 9 i t i D 8 z g j K n i 0 u G y q h m F q 3 g z M n 2 4 J _ n g t M s m v j M y u v S t w 8 l C & l t ; / r i n g & g t ; & l t ; / r p o l y g o n s & g t ; & l t ; r p o l y g o n s & g t ; & l t ; i d & g t ; - 7 8 8 9 7 9 8 3 0 0 & l t ; / i d & g t ; & l t ; r i n g & g t ; 1 9 p 8 z q h 0 x L y g - j E m o l k B w j w - B m y j R h 2 q g E & l t ; / r i n g & g t ; & l t ; / r p o l y g o n s & g t ; & l t ; r p o l y g o n s & g t ; & l t ; i d & g t ; - 7 8 8 9 7 9 8 2 9 9 & l t ; / i d & g t ; & l t ; r i n g & g t ; 9 2 r t v - 5 - - M m q 6 Z g r k n B i x k v D j 0 y k C & l t ; / r i n g & g t ; & l t ; / r p o l y g o n s & g t ; & l t ; r p o l y g o n s & g t ; & l t ; i d & g t ; - 7 8 8 9 7 9 8 2 9 8 & l t ; / i d & g t ; & l t ; r i n g & g t ; p 0 6 q q i 8 9 p N k 5 o c 8 - t q D i 8 o - C 1 n x o C & l t ; / r i n g & g t ; & l t ; / r p o l y g o n s & g t ; & l t ; r p o l y g o n s & g t ; & l t ; i d & g t ; - 7 8 8 9 7 9 8 2 9 7 & l t ; / i d & g t ; & l t ; r i n g & g t ; t 0 t l u _ h u 9 L 4 n 8 3 G u j 2 8 D m z x y E z _ 6 i K & l t ; / r i n g & g t ; & l t ; / r p o l y g o n s & g t ; & l t ; r p o l y g o n s & g t ; & l t ; i d & g t ; - 7 8 8 9 7 9 8 2 9 6 & l t ; / i d & g t ; & l t ; r i n g & g t ; x n x 2 p o 7 w - M g n 7 L 2 q 4 o D g 1 z 3 D 4 6 4 u G o 9 g q O p 8 9 6 F - q p l R & l t ; / r i n g & g t ; & l t ; / r p o l y g o n s & g t ; & l t ; r p o l y g o n s & g t ; & l t ; i d & g t ; - 7 8 8 9 7 9 8 2 9 5 & l t ; / i d & g t ; & l t ; r i n g & g t ; t - k _ y n y 4 6 O i 1 y y F k y 6 i K 4 q h O 5 - i q J & l t ; / r i n g & g t ; & l t ; / r p o l y g o n s & g t ; & l t ; r p o l y g o n s & g t ; & l t ; i d & g t ; - 7 8 8 9 7 9 8 2 9 4 & l t ; / i d & g t ; & l t ; r i n g & g t ; l n v 1 l x 2 - 1 J o n 9 d u l r 5 C 1 - 0 _ G & l t ; / r i n g & g t ; & l t ; / r p o l y g o n s & g t ; & l t ; r p o l y g o n s & g t ; & l t ; i d & g t ; - 7 8 8 9 7 9 8 2 9 3 & l t ; / i d & g t ; & l t ; r i n g & g t ; x z _ 4 9 6 i g 3 L y l y n E q s 9 P m j 5 6 F h 4 r M & l t ; / r i n g & g t ; & l t ; / r p o l y g o n s & g t ; & l t ; r p o l y g o n s & g t ; & l t ; i d & g t ; - 7 8 8 9 7 9 8 2 9 2 & l t ; / i d & g t ; & l t ; r i n g & g t ; 7 u v 5 0 4 - 1 8 J 0 r v w F 2 j - p B _ 8 k u B & l t ; / r i n g & g t ; & l t ; / r p o l y g o n s & g t ; & l t ; r p o l y g o n s & g t ; & l t ; i d & g t ; - 7 8 8 9 7 9 8 2 9 1 & l t ; / i d & g t ; & l t ; r i n g & g t ; - 6 7 h - _ l t 8 M 2 w t g E k 2 v x B 2 u r M s _ h n D 0 h g 9 B & l t ; / r i n g & g t ; & l t ; / r p o l y g o n s & g t ; & l t ; r p o l y g o n s & g t ; & l t ; i d & g t ; - 7 8 8 9 7 9 8 2 9 0 & l t ; / i d & g t ; & l t ; r i n g & g t ; n k 4 5 1 4 m m 5 M s x 7 r X q 0 r j H u q 5 _ G _ v 5 9 S w _ j n B y 2 h O i _ x i B w r _ w O o n - z R 8 n _ V 1 9 p g E 4 _ s q D i l v p G 9 8 g 4 F g 6 m g I x y 1 q r B i u h 6 I g z g 0 H v i u h B & l t ; / r i n g & g t ; & l t ; / r p o l y g o n s & g t ; & l t ; r p o l y g o n s & g t ; & l t ; i d & g t ; - 7 8 8 9 7 9 8 2 8 9 & l t ; / i d & g t ; & l t ; r i n g & g t ; r 7 6 v 5 3 9 u 4 M q q 7 7 B 0 t _ 1 B 2 m i m F & l t ; / r i n g & g t ; & l t ; / r p o l y g o n s & g t ; & l t ; r p o l y g o n s & g t ; & l t ; i d & g t ; - 7 8 8 9 7 9 8 2 8 8 & l t ; / i d & g t ; & l t ; r i n g & g t ; 9 2 n j 0 x i j 2 O 6 h _ n G z z - V l w q 5 C & l t ; / r i n g & g t ; & l t ; / r p o l y g o n s & g t ; & l t ; r p o l y g o n s & g t ; & l t ; i d & g t ; - 7 8 8 9 7 9 8 2 8 7 & l t ; / i d & g t ; & l t ; r i n g & g t ; l 3 _ _ 8 q l _ y M 0 i 2 f m l v S 8 y r x B x j 6 8 D & l t ; / r i n g & g t ; & l t ; / r p o l y g o n s & g t ; & l t ; r p o l y g o n s & g t ; & l t ; i d & g t ; - 7 8 8 9 7 9 8 2 8 6 & l t ; / i d & g t ; & l t ; r i n g & g t ; 3 u q 8 j 9 v s l M u m t 6 E k 4 g i C k v p n J p z i m B & l t ; / r i n g & g t ; & l t ; / r p o l y g o n s & g t ; & l t ; r p o l y g o n s & g t ; & l t ; i d & g t ; - 7 8 8 9 7 9 8 2 8 5 & l t ; / i d & g t ; & l t ; r i n g & g t ; p m m - 6 1 9 _ 6 O 6 q x g B o m q 8 G s n k 0 D 9 u 0 k U & l t ; / r i n g & g t ; & l t ; / r p o l y g o n s & g t ; & l t ; r p o l y g o n s & g t ; & l t ; i d & g t ; - 7 8 8 9 7 9 8 2 8 4 & l t ; / i d & g t ; & l t ; r i n g & g t ; z v 2 o 8 2 k 3 s N m 6 o K w w _ d y 2 p 6 E y j t w B 6 o r w B 2 o p j C 2 p g 3 B s y 7 p C s o n r L 5 y l m F y h s i B t 8 2 o D l _ 0 8 K & l t ; / r i n g & g t ; & l t ; / r p o l y g o n s & g t ; & l t ; r p o l y g o n s & g t ; & l t ; i d & g t ; - 7 8 8 9 7 9 8 2 8 3 & l t ; / i d & g t ; & l t ; r i n g & g t ; j 6 7 y l l l q 6 J y 2 y o C u t q - R u q 0 4 d g 0 l 0 3 B i g r u W 8 w 1 6 w B y s t o C s x 3 8 N z 2 h n B i 7 v t j B s 5 v j O i 3 4 u E 0 h s n J j g 5 l G u m q g E 0 4 8 s E g k - V q k u b _ 8 p - F _ t k 4 9 B q s 6 n a g i x u G 2 0 v 8 T 4 h _ i S _ 5 j - F t 5 6 T 1 s v 7 c u r v z C 8 h z 6 B s 7 u _ D k i 0 4 U y u p 2 W _ w 1 5 h E y h z l 2 B 0 7 q l L 9 w 0 q I q 7 k t V _ 6 w 6 L q m u u F 5 7 y l D l w 4 0 B m r n i - B w k _ 0 l D l y g p f u 6 u r K h y 0 k U m - 4 s U r h s w F 7 5 y h W n _ r w F l v p i 5 B n v _ g H & l t ; / r i n g & g t ; & l t ; / r p o l y g o n s & g t ; & l t ; r p o l y g o n s & g t ; & l t ; i d & g t ; - 7 8 8 9 7 9 8 2 8 2 & l t ; / i d & g t ; & l t ; r i n g & g t ; z h 8 w h 8 2 8 o O g _ 4 l E o x _ V o p n v B & l t ; / r i n g & g t ; & l t ; / r p o l y g o n s & g t ; & l t ; r p o l y g o n s & g t ; & l t ; i d & g t ; - 7 8 8 9 7 9 8 2 8 1 & l t ; / i d & g t ; & l t ; r i n g & g t ; - p w 8 s j n t x L s j 2 6 B 9 y m - C h s y Q 8 p p w F x 1 y q I & l t ; / r i n g & g t ; & l t ; / r p o l y g o n s & g t ; & l t ; r p o l y g o n s & g t ; & l t ; i d & g t ; - 7 8 8 9 7 9 8 2 8 0 & l t ; / i d & g t ; & l t ; r i n g & g t ; r n y 7 z n y q 5 J g s p j B _ 5 t 2 C w 4 5 3 C l k n v D & l t ; / r i n g & g t ; & l t ; / r p o l y g o n s & g t ; & l t ; r p o l y g o n s & g t ; & l t ; i d & g t ; - 7 8 8 9 7 9 8 2 7 9 & l t ; / i d & g t ; & l t ; r i n g & g t ; 9 y w 4 7 7 u y _ M q z u 0 L q p k k s B q l j z Q i q 5 s M h v 8 1 D h 9 8 0 I & l t ; / r i n g & g t ; & l t ; / r p o l y g o n s & g t ; & l t ; r p o l y g o n s & g t ; & l t ; i d & g t ; - 7 8 8 9 7 9 8 2 7 8 & l t ; / i d & g t ; & l t ; r i n g & g t ; j u y 1 6 o 8 z 0 M o x m n D u x w 2 C g q 0 y z B g r 6 9 H q k 3 v P s k p l Y r 0 4 8 I - 4 i n B & l t ; / r i n g & g t ; & l t ; / r p o l y g o n s & g t ; & l t ; r p o l y g o n s & g t ; & l t ; i d & g t ; - 7 8 8 9 7 9 8 2 7 7 & l t ; / i d & g t ; & l t ; r i n g & g t ; x - 3 8 i n 7 1 j N o 6 9 p C 0 2 h n B y - g 3 B x l p j C & l t ; / r i n g & g t ; & l t ; / r p o l y g o n s & g t ; & l t ; r p o l y g o n s & g t ; & l t ; i d & g t ; - 7 8 8 9 7 9 8 2 7 6 & l t ; / i d & g t ; & l t ; r i n g & g t ; h h w s p n k g o N k g 1 t D 8 y k t B 2 - _ u E u 9 w z C _ 5 v y B s m k t B w 6 g n B 9 w 0 y E & l t ; / r i n g & g t ; & l t ; / r p o l y g o n s & g t ; & l t ; r p o l y g o n s & g t ; & l t ; i d & g t ; - 7 8 8 9 7 9 8 2 7 5 & l t ; / i d & g t ; & l t ; r i n g & g t ; x o o h n l u y q N s g _ g D i - j 6 G 4 6 t 1 n B y 7 4 k U 6 8 q u L m 1 0 n p B i o 8 8 f 5 j o m 9 C v i 1 8 M v 4 6 8 X & l t ; / r i n g & g t ; & l t ; / r p o l y g o n s & g t ; & l t ; r p o l y g o n s & g t ; & l t ; i d & g t ; - 7 8 8 9 7 9 8 2 7 4 & l t ; / i d & g t ; & l t ; r i n g & g t ; n 7 2 k 3 z 6 h s K k 3 j 9 B q g 2 O s v 0 z B t _ _ t C 3 p k T & l t ; / r i n g & g t ; & l t ; / r p o l y g o n s & g t ; & l t ; r p o l y g o n s & g t ; & l t ; i d & g t ; - 7 8 8 9 7 9 8 2 7 3 & l t ; / i d & g t ; & l t ; r i n g & g t ; p 5 i p s m m s s N o t 1 t D w 8 o s F s 7 7 l G 1 n h o B i z k m B 0 m r r L o i n 8 G 6 s i s B _ l i r E j 3 y _ D u 0 l o H x 0 w g I & l t ; / r i n g & g t ; & l t ; / r p o l y g o n s & g t ; & l t ; r p o l y g o n s & g t ; & l t ; i d & g t ; - 7 8 8 9 7 9 8 2 7 2 & l t ; / i d & g t ; & l t ; r i n g & g t ; z 5 n 9 5 _ q 5 4 J m 8 j q B 8 2 0 s R h k 3 s b & l t ; / r i n g & g t ; & l t ; / r p o l y g o n s & g t ; & l t ; r p o l y g o n s & g t ; & l t ; i d & g t ; - 7 8 8 9 7 9 8 2 7 1 & l t ; / i d & g t ; & l t ; r i n g & g t ; r 2 r 6 9 7 w u 2 J _ l - u E _ 5 i 1 T y z w l K k x p l L x w r M & l t ; / r i n g & g t ; & l t ; / r p o l y g o n s & g t ; & l t ; r p o l y g o n s & g t ; & l t ; i d & g t ; - 7 8 8 9 7 9 8 2 7 0 & l t ; / i d & g t ; & l t ; r i n g & g t ; z q 0 _ g h 4 p 8 M o k 0 0 E o - j 0 D z p i r B & l t ; / r i n g & g t ; & l t ; / r p o l y g o n s & g t ; & l t ; r p o l y g o n s & g t ; & l t ; i d & g t ; - 7 8 8 9 7 9 8 2 6 9 & l t ; / i d & g t ; & l t ; r i n g & g t ; 1 j 9 u j 1 - h g M q p j t V t k x j G w n 9 p C g - 4 w E s 7 j n B w 5 8 d 6 k 2 i l B 8 4 l o F q 5 y x H n 3 s w F & l t ; / r i n g & g t ; & l t ; / r p o l y g o n s & g t ; & l t ; r p o l y g o n s & g t ; & l t ; i d & g t ; - 7 8 8 9 7 9 8 2 6 8 & l t ; / i d & g t ; & l t ; r i n g & g t ; n s v o s m 5 9 - M o o p P 8 1 k n D s - r x B r w n 8 E & l t ; / r i n g & g t ; & l t ; / r p o l y g o n s & g t ; & l t ; r p o l y g o n s & g t ; & l t ; i d & g t ; - 7 8 8 9 7 9 8 2 6 7 & l t ; / i d & g t ; & l t ; r i n g & g t ; 5 r 8 8 j 6 w 4 m N s m - z K y k p m F 0 s 2 - K o y 5 3 C i n r - C _ u k 6 I w - v x B o 0 1 q S 0 x 9 6 C m 7 h o H q 1 2 l K u m s j C k 3 2 8 N o 3 k t B 6 p t S w g 2 p d s 4 9 i N _ z - l N u u - 0 J w m u 2 o B 7 7 o v B _ z h m F 3 w 8 8 N l 1 u x 6 C z 9 3 s J 1 q 0 y E _ - 0 2 H r g k 0 H x 9 8 n G & l t ; / r i n g & g t ; & l t ; / r p o l y g o n s & g t ; & l t ; r p o l y g o n s & g t ; & l t ; i d & g t ; - 7 8 8 9 7 9 8 2 6 6 & l t ; / i d & g t ; & l t ; r i n g & g t ; 5 5 9 p j v 0 p z M _ x r i B 0 g r p E 6 n q - C & l t ; / r i n g & g t ; & l t ; / r p o l y g o n s & g t ; & l t ; r p o l y g o n s & g t ; & l t ; i d & g t ; - 7 8 8 9 7 9 8 2 6 5 & l t ; / i d & g t ; & l t ; r i n g & g t ; 7 t y - 0 t n u 4 J w i m l B 2 h 2 l h B s 1 - z K g - w 0 E k o _ 8 B r 6 g k l C o s 0 5 S x u q w B & l t ; / r i n g & g t ; & l t ; / r p o l y g o n s & g t ; & l t ; r p o l y g o n s & g t ; & l t ; i d & g t ; - 7 8 8 9 7 9 8 2 6 4 & l t ; / i d & g t ; & l t ; r i n g & g t ; r p _ 5 h o k k p O 2 m l R u 3 3 t O g u 9 M m 1 q i L q v 2 g C & l t ; / r i n g & g t ; & l t ; / r p o l y g o n s & g t ; & l t ; r p o l y g o n s & g t ; & l t ; i d & g t ; - 7 8 8 9 7 9 8 2 6 3 & l t ; / i d & g t ; & l t ; r i n g & g t ; 5 g 6 y z l m 2 0 M 8 9 n q G u 0 n k B y 1 n 5 M & l t ; / r i n g & g t ; & l t ; / r p o l y g o n s & g t ; & l t ; r p o l y g o n s & g t ; & l t ; i d & g t ; - 7 8 8 9 7 9 8 2 6 2 & l t ; / i d & g t ; & l t ; r i n g & g t ; x 7 r 9 u m y n g P k u u p 6 C u s x v J 8 i p y I 6 p 7 j E k x o 8 G m s u S 8 2 u x B 0 w m c y m 9 w G 2 p k k o C j w 1 5 K 9 7 7 k Q - g 4 4 F & l t ; / r i n g & g t ; & l t ; / r p o l y g o n s & g t ; & l t ; r p o l y g o n s & g t ; & l t ; i d & g t ; - 7 8 8 9 7 9 8 2 6 1 & l t ; / i d & g t ; & l t ; r i n g & g t ; p l l h 9 q o n 4 J k m 6 s J 4 3 u - B n _ p p E & l t ; / r i n g & g t ; & l t ; / r p o l y g o n s & g t ; & l t ; r p o l y g o n s & g t ; & l t ; i d & g t ; - 7 8 8 9 7 9 8 2 6 0 & l t ; / i d & g t ; & l t ; r i n g & g t ; n t 3 - w 5 3 - y M q n 7 v I q x z n E s p g k D u x 7 w G 8 o h x u B 8 h u - B j 1 m _ h C 9 t w j G & l t ; / r i n g & g t ; & l t ; / r p o l y g o n s & g t ; & l t ; r p o l y g o n s & g t ; & l t ; i d & g t ; - 7 8 8 9 7 9 8 2 5 9 & l t ; / i d & g t ; & l t ; r i n g & g t ; 1 u 8 g v 4 6 v o K _ 9 8 P w - j i E s w 4 7 G r 5 l r C & l t ; / r i n g & g t ; & l t ; / r p o l y g o n s & g t ; & l t ; r p o l y g o n s & g t ; & l t ; i d & g t ; - 7 8 8 9 7 9 8 2 5 8 & l t ; / i d & g t ; & l t ; r i n g & g t ; h 5 s 6 q h 7 q l M 4 i l 9 F 3 k o 9 J g p 6 3 J 4 q j r B s z - 3 C i 9 5 l K 2 3 - 6 F 6 x 3 y E _ t j s B i g i 3 B _ m _ n H 2 y - n H k r 8 d 0 o l n D g m v q S 4 r p 9 k B h 7 l t Z & l t ; / r i n g & g t ; & l t ; / r p o l y g o n s & g t ; & l t ; r p o l y g o n s & g t ; & l t ; i d & g t ; - 7 8 8 9 7 9 8 2 5 7 & l t ; / i d & g t ; & l t ; r i n g & g t ; 1 t 4 g x y s q 4 O y 4 s M s 9 i 9 F w - w a i j p 8 C r 0 - 9 H & l t ; / r i n g & g t ; & l t ; / r p o l y g o n s & g t ; & l t ; r p o l y g o n s & g t ; & l t ; i d & g t ; - 7 8 8 9 7 9 8 2 5 6 & l t ; / i d & g t ; & l t ; r i n g & g t ; h - x r 8 v p 2 2 K 6 x i d 4 6 0 k C 0 1 n j B q - v l D & l t ; / r i n g & g t ; & l t ; / r p o l y g o n s & g t ; & l t ; r p o l y g o n s & g t ; & l t ; i d & g t ; - 7 8 8 9 7 9 8 2 5 5 & l t ; / i d & g t ; & l t ; r i n g & g t ; 9 m l x z 6 3 w j K 8 p h 9 N 2 9 g n O z s h o I q h n j k B 6 m r p f i u p t Z x q n 6 a g z m 0 m B - 0 x 0 F o m k - a k _ h 0 R y 7 u 6 J _ 9 g s B _ 0 i r E y g s 6 Q y o u n E u 6 n _ B k y o q D g z l y S j 3 s 1 D n 9 j o u B u 7 l u F q z l o w B g 7 8 9 H l x u y F l 7 g t V m 4 s 4 z B - z 8 g D 4 g h n B q s 0 2 K 6 h q s G & l t ; / r i n g & g t ; & l t ; / r p o l y g o n s & g t ; & l t ; r p o l y g o n s & g t ; & l t ; i d & g t ; - 7 8 8 9 7 9 8 2 5 4 & l t ; / i d & g t ; & l t ; r i n g & g t ; n h 8 q r 4 6 p n O 8 m 9 9 C o 4 h Z _ t p - F g 3 y t D 0 - _ o T 9 u k 6 I & l t ; / r i n g & g t ; & l t ; / r p o l y g o n s & g t ; & l t ; r p o l y g o n s & g t ; & l t ; i d & g t ; - 7 8 8 9 7 9 8 2 5 3 & l t ; / i d & g t ; & l t ; r i n g & g t ; - _ x k z 1 4 s p O m _ z l D 4 q p P k z n j B 0 8 8 j D p 3 s b & l t ; / r i n g & g t ; & l t ; / r p o l y g o n s & g t ; & l t ; r p o l y g o n s & g t ; & l t ; i d & g t ; - 7 8 8 9 7 9 8 2 5 2 & l t ; / i d & g t ; & l t ; r i n g & g t ; v x u z i m o j n L i 3 _ k U u u j i P r x 8 d u 3 s 5 C u k 0 y E 6 w v l W 0 w h 7 D 0 6 q 7 R w l y l H y z r - C 2 z 3 s H v g 7 4 T 1 1 o 8 8 B & l t ; / r i n g & g t ; & l t ; / r p o l y g o n s & g t ; & l t ; r p o l y g o n s & g t ; & l t ; i d & g t ; - 7 8 8 9 7 9 8 2 5 1 & l t ; / i d & g t ; & l t ; r i n g & g t ; l 3 v 2 i - 8 8 o N o u y x L _ 2 u j G u 3 h o H g i 7 g D 3 t 3 5 S & l t ; / r i n g & g t ; & l t ; / r p o l y g o n s & g t ; & l t ; r p o l y g o n s & g t ; & l t ; i d & g t ; - 7 8 8 9 7 9 8 2 5 0 & l t ; / i d & g t ; & l t ; r i n g & g t ; j h n - g 3 h g - M 4 1 s p E y z 6 Z i x n - I r j n c & l t ; / r i n g & g t ; & l t ; / r p o l y g o n s & g t ; & l t ; r p o l y g o n s & g t ; & l t ; i d & g t ; - 7 8 8 9 7 9 8 2 4 9 & l t ; / i d & g t ; & l t ; r i n g & g t ; h p 3 v y v 1 w k N y _ s w B i - 2 y E 2 h 7 k Q q t n j C h p g o G p 2 4 Z & l t ; / r i n g & g t ; & l t ; / r p o l y g o n s & g t ; & l t ; r p o l y g o n s & g t ; & l t ; i d & g t ; - 7 8 8 9 7 9 8 2 4 8 & l t ; / i d & g t ; & l t ; r i n g & g t ; j v q 8 2 v k t y M 8 2 u x B u _ 4 Z _ z 5 T n t n 0 D & l t ; / r i n g & g t ; & l t ; / r p o l y g o n s & g t ; & l t ; r p o l y g o n s & g t ; & l t ; i d & g t ; - 7 8 8 9 7 9 8 2 4 7 & l t ; / i d & g t ; & l t ; r i n g & g t ; h _ 7 m t 0 n 1 2 O q _ 5 e w u y - B o j 5 R _ h 8 t C - k g Z & l t ; / r i n g & g t ; & l t ; / r p o l y g o n s & g t ; & l t ; r p o l y g o n s & g t ; & l t ; i d & g t ; - 7 8 8 9 7 9 8 2 4 6 & l t ; / i d & g t ; & l t ; r i n g & g t ; p 2 y l m 6 o g y J 8 t y - B m g 1 m M t 8 - r D z g l g F & l t ; / r i n g & g t ; & l t ; / r p o l y g o n s & g t ; & l t ; r p o l y g o n s & g t ; & l t ; i d & g t ; - 7 8 8 9 7 9 8 2 4 5 & l t ; / i d & g t ; & l t ; r i n g & g t ; t 6 p r p v 1 t p N g i p P k 2 r 4 f 8 q p p i B o r y a o w o r o B 3 w 5 p M 3 l i u f & l t ; / r i n g & g t ; & l t ; / r p o l y g o n s & g t ; & l t ; r p o l y g o n s & g t ; & l t ; i d & g t ; - 7 8 8 9 7 9 8 2 4 4 & l t ; / i d & g t ; & l t ; r i n g & g t ; 1 l i w _ i v o l N 0 n 4 j a i y 6 5 N 8 i z t D q o k m F 4 x 6 g D 0 k 5 4 F i u q - C 2 y o - C r w 2 3 O y g v y D 5 x r M & l t ; / r i n g & g t ; & l t ; / r p o l y g o n s & g t ; & l t ; r p o l y g o n s & g t ; & l t ; i d & g t ; - 7 8 8 9 7 9 8 2 4 3 & l t ; / i d & g t ; & l t ; r i n g & g t ; l z 3 0 - x 6 p s O i 0 w 1 G 0 i w x B m s i 1 J 0 2 1 t D w p w 3 I 0 r n n J o k 2 p d & l t ; / r i n g & g t ; & l t ; / r p o l y g o n s & g t ; & l t ; r p o l y g o n s & g t ; & l t ; i d & g t ; - 7 8 8 9 7 9 8 2 4 2 & l t ; / i d & g t ; & l t ; r i n g & g t ; j 4 u 0 y l g p 5 M g 0 p o F 2 _ 6 0 J 5 - 3 e & l t ; / r i n g & g t ; & l t ; / r p o l y g o n s & g t ; & l t ; r p o l y g o n s & g t ; & l t ; i d & g t ; - 7 8 8 9 7 9 8 2 4 1 & l t ; / i d & g t ; & l t ; r i n g & g t ; 9 h t _ 2 8 s r o N i 6 g 7 F o 2 z w E 5 _ 3 o D & l t ; / r i n g & g t ; & l t ; / r p o l y g o n s & g t ; & l t ; r p o l y g o n s & g t ; & l t ; i d & g t ; - 7 8 8 9 7 9 8 2 4 0 & l t ; / i d & g t ; & l t ; r i n g & g t ; 7 v r p r l 9 5 7 M s j v x B g i t q O 8 2 q 4 B u 1 3 s V o m k n D k 5 g W 0 9 w _ D - u r p E 9 6 3 m S & l t ; / r i n g & g t ; & l t ; / r p o l y g o n s & g t ; & l t ; r p o l y g o n s & g t ; & l t ; i d & g t ; - 7 8 8 9 7 9 8 2 3 9 & l t ; / i d & g t ; & l t ; r i n g & g t ; h - o o u j u v n M k 9 9 d g x j r B o 8 t h B 4 k i g F 3 o i O & l t ; / r i n g & g t ; & l t ; / r p o l y g o n s & g t ; & l t ; r p o l y g o n s & g t ; & l t ; i d & g t ; - 7 8 8 9 7 9 8 2 3 8 & l t ; / i d & g t ; & l t ; r i n g & g t ; r 8 s 9 5 0 q x - L k l _ 3 C i x p V 2 8 0 g M 8 n 9 4 U i 5 q g I q 0 2 3 6 B - o 7 p C & l t ; / r i n g & g t ; & l t ; / r p o l y g o n s & g t ; & l t ; r p o l y g o n s & g t ; & l t ; i d & g t ; - 7 8 8 9 7 9 8 2 3 7 & l t ; / i d & g t ; & l t ; r i n g & g t ; h 9 3 u h h l j l N u r v j j B k 1 p 4 B m q 8 l C q g r j C k x j i E g _ y 3 J q w i z N u 8 _ y Q i j 5 7 B n 2 k t I & l t ; / r i n g & g t ; & l t ; / r p o l y g o n s & g t ; & l t ; r p o l y g o n s & g t ; & l t ; i d & g t ; - 7 8 8 9 7 9 8 2 3 6 & l t ; / i d & g t ; & l t ; r i n g & g t ; n 6 2 p 8 u v 8 o M 0 o j n B q k l s B w x 4 p C t 3 5 Z & l t ; / r i n g & g t ; & l t ; / r p o l y g o n s & g t ; & l t ; r p o l y g o n s & g t ; & l t ; i d & g t ; - 7 8 8 9 7 9 8 2 3 5 & l t ; / i d & g t ; & l t ; r i n g & g t ; r z 4 o 1 2 j r 9 O m k 6 k U s v o v B 0 l s h T _ i g q B z 8 n s F & l t ; / r i n g & g t ; & l t ; / r p o l y g o n s & g t ; & l t ; r p o l y g o n s & g t ; & l t ; i d & g t ; - 7 8 8 9 7 9 8 2 3 4 & l t ; / i d & g t ; & l t ; r i n g & g t ; z h n g - 6 - _ k N o 4 j n B k s l t I 0 o - 8 B 1 3 3 w C 1 v o j C & l t ; / r i n g & g t ; & l t ; / r p o l y g o n s & g t ; & l t ; r p o l y g o n s & g t ; & l t ; i d & g t ; - 7 8 8 9 7 9 8 2 3 3 & l t ; / i d & g t ; & l t ; r i n g & g t ; j r t 8 g 5 9 u n K 8 h 8 3 J 4 8 2 8 I 2 x s 5 B p t r - C & l t ; / r i n g & g t ; & l t ; / r p o l y g o n s & g t ; & l t ; r p o l y g o n s & g t ; & l t ; i d & g t ; - 7 8 8 9 7 9 8 2 3 2 & l t ; / i d & g t ; & l t ; r i n g & g t ; 7 z p z o 5 9 y 7 O 6 p n u B y 1 7 T 8 6 0 6 W 8 p u _ D 7 q 5 - Y & l t ; / r i n g & g t ; & l t ; / r p o l y g o n s & g t ; & l t ; r p o l y g o n s & g t ; & l t ; i d & g t ; - 7 8 8 9 7 9 8 2 3 1 & l t ; / i d & g t ; & l t ; r i n g & g t ; l i m l 5 r p 7 6 J g v 7 4 F 0 8 0 0 E 0 3 _ z H _ 5 0 w C 9 2 n v D & l t ; / r i n g & g t ; & l t ; / r p o l y g o n s & g t ; & l t ; r p o l y g o n s & g t ; & l t ; i d & g t ; - 7 8 8 9 7 9 8 2 3 0 & l t ; / i d & g t ; & l t ; r i n g & g t ; l 0 t _ g r y k - L m k q 6 I s x t x B q 4 n g E x i _ 6 F l 4 4 Z & l t ; / r i n g & g t ; & l t ; / r p o l y g o n s & g t ; & l t ; r p o l y g o n s & g t ; & l t ; i d & g t ; - 7 8 8 9 7 9 8 2 2 9 & l t ; / i d & g t ; & l t ; r i n g & g t ; t 2 q p 2 7 _ h 3 K u r j 1 J w v k z G q j o u F & l t ; / r i n g & g t ; & l t ; / r p o l y g o n s & g t ; & l t ; r p o l y g o n s & g t ; & l t ; i d & g t ; - 7 8 8 9 7 9 8 2 2 8 & l t ; / i d & g t ; & l t ; r i n g & g t ; l o - 1 m 1 s 3 l O k 7 9 M 6 9 1 g M 2 q m 6 Q & l t ; / r i n g & g t ; & l t ; / r p o l y g o n s & g t ; & l t ; r p o l y g o n s & g t ; & l t ; i d & g t ; - 7 8 8 9 7 9 8 2 2 7 & l t ; / i d & g t ; & l t ; r i n g & g t ; 5 q 8 2 r y y 1 q N g - u q H - 3 o j B - 2 7 3 C & l t ; / r i n g & g t ; & l t ; / r p o l y g o n s & g t ; & l t ; r p o l y g o n s & g t ; & l t ; i d & g t ; - 7 8 8 9 7 9 8 2 2 6 & l t ; / i d & g t ; & l t ; r i n g & g t ; p _ p 5 i 4 p l p N s x 4 u G u x m V q u w g I s 0 z 3 D 0 7 s j O y l x y F l _ t 5 M & l t ; / r i n g & g t ; & l t ; / r p o l y g o n s & g t ; & l t ; r p o l y g o n s & g t ; & l t ; i d & g t ; - 7 8 8 9 7 9 8 2 2 5 & l t ; / i d & g t ; & l t ; r i n g & g t ; r o o 6 s s 7 o z L s g _ g D _ t - v P w l 3 8 I q 5 k n X 7 4 n p i B & l t ; / r i n g & g t ; & l t ; / r p o l y g o n s & g t ; & l t ; r p o l y g o n s & g t ; & l t ; i d & g t ; - 7 8 8 9 7 9 8 2 2 4 & l t ; / i d & g t ; & l t ; r i n g & g t ; - o v z h q i l i N o l l T k 5 9 6 C _ 1 u y D h 3 o K & l t ; / r i n g & g t ; & l t ; / r p o l y g o n s & g t ; & l t ; r p o l y g o n s & g t ; & l t ; i d & g t ; - 7 8 8 9 7 9 8 2 2 3 & l t ; / i d & g t ; & l t ; r i n g & g t ; 3 h 2 j k m 0 g 5 O q 1 o 6 I k v _ i K u h p m F 6 6 3 w C 0 t n u Y 1 z v 2 E 8 s k k F _ o h 3 B l 1 p j C g 4 r - K _ r 6 w G h u h o H & l t ; / r i n g & g t ; & l t ; / r p o l y g o n s & g t ; & l t ; r p o l y g o n s & g t ; & l t ; i d & g t ; - 7 8 8 9 7 9 8 2 2 2 & l t ; / i d & g t ; & l t ; r i n g & g t ; z o k v t g 6 v g O _ l o u B w s k n D y h g o B r 1 - j D & l t ; / r i n g & g t ; & l t ; / r p o l y g o n s & g t ; & l t ; r p o l y g o n s & g t ; & l t ; i d & g t ; - 7 8 8 9 7 9 8 2 2 1 & l t ; / i d & g t ; & l t ; r i n g & g t ; t m p _ h u w o s N s y x 0 E 2 j h m F h t k m N & l t ; / r i n g & g t ; & l t ; / r p o l y g o n s & g t ; & l t ; r p o l y g o n s & g t ; & l t ; i d & g t ; - 7 8 8 9 7 9 8 2 2 0 & l t ; / i d & g t ; & l t ; r i n g & g t ; v k n o j k h g 8 O 2 k u g E 4 _ j n D 4 i l 0 H i p 2 8 D g - 4 8 I w s 0 s J p 2 l m N 0 m w k C 5 t 2 w j C & l t ; / r i n g & g t ; & l t ; / r p o l y g o n s & g t ; & l t ; r p o l y g o n s & g t ; & l t ; i d & g t ; - 7 8 8 9 7 9 8 2 1 9 & l t ; / i d & g t ; & l t ; r i n g & g t ; p p j n m 8 r y q N 0 3 7 l G s t t 8 G 3 3 8 g D 4 - o t I 3 4 5 L 0 o - 8 B p 4 0 O 2 k 3 y E t s 6 s M s y l t I k n n n D y t 6 7 B i 5 _ n H m l i o H _ p m u L y 3 z w C _ 5 0 0 U g w j y C 8 x l z G s l k y I 5 0 s - I y 8 0 3 R w o n 8 G q - s - C 5 r p j C g 8 s p E l r 3 w C & l t ; / r i n g & g t ; & l t ; / r p o l y g o n s & g t ; & l t ; r p o l y g o n s & g t ; & l t ; i d & g t ; - 7 8 8 9 7 9 8 2 1 8 & l t ; / i d & g t ; & l t ; r i n g & g t ; 5 g j j h o n r 4 J 4 l 7 w U 0 r 1 k C 8 s i x _ C y s j o H u y r 5 B 2 z k _ E y i r g E u o u z C 0 k p 4 E t r - 1 b _ 6 k s B 7 r g k D m t 5 s M - 1 0 8 M o 7 x U z z - V 7 y h O & l t ; / r i n g & g t ; & l t ; / r p o l y g o n s & g t ; & l t ; r p o l y g o n s & g t ; & l t ; i d & g t ; - 7 8 8 9 7 9 8 2 1 7 & l t ; / i d & g t ; & l t ; r i n g & g t ; 7 u 3 5 r v g q i N m k k 3 B k o 6 R 2 i x g B u i n g E 9 p 8 P & l t ; / r i n g & g t ; & l t ; / r p o l y g o n s & g t ; & l t ; r p o l y g o n s & g t ; & l t ; i d & g t ; - 7 8 8 9 7 9 8 2 1 6 & l t ; / i d & g t ; & l t ; r i n g & g t ; l g g 6 3 p v y p M i l k s B y 5 1 y E 4 s g 0 H r y 7 p C & l t ; / r i n g & g t ; & l t ; / r p o l y g o n s & g t ; & l t ; r p o l y g o n s & g t ; & l t ; i d & g t ; - 7 8 8 9 7 9 8 2 1 5 & l t ; / i d & g t ; & l t ; r i n g & g t ; t u t 5 3 s 6 s 8 O 8 r s v C 4 8 j 9 B v 3 - w 9 B 3 w 1 g U _ s _ 3 R y o s 5 m B u 4 q r K _ t x m S m x l - R 2 h 1 k U 6 h m m F i h 0 k J y 0 3 Z 2 6 n v D m 3 j q B 6 - 4 0 B s t 7 i I i w r 5 C 2 m 0 p Y 5 l h 8 - F r 7 v - B w 6 g n B l k n v D & l t ; / r i n g & g t ; & l t ; / r p o l y g o n s & g t ; & l t ; r p o l y g o n s & g t ; & l t ; i d & g t ; - 7 8 8 9 7 9 8 2 1 4 & l t ; / i d & g t ; & l t ; r i n g & g t ; 5 2 p l o n u z r K s s u 0 X s j 4 8 M k x 5 4 F m s u S 6 0 n j H l v j s B g r 3 i K m 3 l v D & l t ; / r i n g & g t ; & l t ; / r p o l y g o n s & g t ; & l t ; r p o l y g o n s & g t ; & l t ; i d & g t ; - 7 8 8 9 7 9 8 2 1 3 & l t ; / i d & g t ; & l t ; r i n g & g t ; h y x l u 5 w i p N o m 9 k C u y z s N 6 j p i B 9 h o o R & l t ; / r i n g & g t ; & l t ; / r p o l y g o n s & g t ; & l t ; r p o l y g o n s & g t ; & l t ; i d & g t ; - 7 8 8 9 7 9 8 2 1 2 & l t ; / i d & g t ; & l t ; r i n g & g t ; l 2 s x 5 p s x 8 O k t o n C 0 s _ 3 C 4 3 2 l H 2 j _ - J 1 s q g E & l t ; / r i n g & g t ; & l t ; / r p o l y g o n s & g t ; & l t ; r p o l y g o n s & g t ; & l t ; i d & g t ; - 7 8 8 9 7 9 8 2 1 1 & l t ; / i d & g t ; & l t ; r i n g & g t ; z m p k m m 4 u w K 4 r 2 v Q q 5 y l D q 4 - k V k x 1 z B 6 n 5 w C m q n 8 C q 1 r w B 4 8 m v B g 3 7 3 C 6 k o g E _ 9 g s B q 7 w k U 3 2 4 l G & l t ; / r i n g & g t ; & l t ; / r p o l y g o n s & g t ; & l t ; r p o l y g o n s & g t ; & l t ; i d & g t ; - 7 8 8 9 7 9 8 2 1 0 & l t ; / i d & g t ; & l t ; r i n g & g t ; h 0 p o 5 6 t l x M 6 9 q j C o 3 q p E g y 9 V 8 k 8 d 1 0 i 3 B & l t ; / r i n g & g t ; & l t ; / r p o l y g o n s & g t ; & l t ; r p o l y g o n s & g t ; & l t ; i d & g t ; - 7 8 8 9 7 9 8 2 0 9 & l t ; / i d & g t ; & l t ; r i n g & g t ; v q 7 y z v v r m N g 9 h i C w w t p N 2 2 i i F p g o v D & l t ; / r i n g & g t ; & l t ; / r p o l y g o n s & g t ; & l t ; r p o l y g o n s & g t ; & l t ; i d & g t ; - 7 8 8 9 7 9 8 2 0 8 & l t ; / i d & g t ; & l t ; r i n g & g t ; l j x v _ 0 i y m M k q 6 l H 3 u p v C y t 1 6 J u t v - C _ o j s B 0 n r q H 6 9 v o C 0 m k v H 3 r 9 g D 0 8 1 s J j 8 y a 3 w 7 3 C & l t ; / r i n g & g t ; & l t ; / r p o l y g o n s & g t ; & l t ; r p o l y g o n s & g t ; & l t ; i d & g t ; - 7 8 8 9 7 9 8 2 0 7 & l t ; / i d & g t ; & l t ; r i n g & g t ; 1 y 6 i y x g h 0 M w 2 s y I w 0 4 w e 1 2 n _ B 2 p 4 5 x B u w q 5 x B w o z t D 0 j _ n I y 0 4 o R m o w z C 5 u _ r D 4 o g 2 s B 5 r p j C u - 7 1 D j 9 n P & l t ; / r i n g & g t ; & l t ; / r p o l y g o n s & g t ; & l t ; r p o l y g o n s & g t ; & l t ; i d & g t ; - 7 8 8 9 7 9 8 2 0 6 & l t ; / i d & g t ; & l t ; r i n g & g t ; z i n 8 w v p n i N o k v h B u v k 3 B o 7 8 w D i p u S 0 k o 8 G v 0 t x B & l t ; / r i n g & g t ; & l t ; / r p o l y g o n s & g t ; & l t ; r p o l y g o n s & g t ; & l t ; i d & g t ; - 7 8 8 9 7 9 8 2 0 5 & l t ; / i d & g t ; & l t ; r i n g & g t ; 1 6 r n k t 5 i x K 6 h w 2 C u _ 6 7 B o m q 8 G s k o w F v 0 q g d & l t ; / r i n g & g t ; & l t ; / r p o l y g o n s & g t ; & l t ; r p o l y g o n s & g t ; & l t ; i d & g t ; - 7 8 8 9 7 9 8 2 0 4 & l t ; / i d & g t ; & l t ; r i n g & g t ; r 1 o - g 9 u r l N 2 k r j C g 1 g i C i p w H 6 x l r C k v w t D 1 y i q J & l t ; / r i n g & g t ; & l t ; / r p o l y g o n s & g t ; & l t ; r p o l y g o n s & g t ; & l t ; i d & g t ; - 7 8 8 9 7 9 8 2 0 3 & l t ; / i d & g t ; & l t ; r i n g & g t ; t l 9 x j o z j o M 6 s k m B k o y _ D i 9 j v D z 2 x - K & l t ; / r i n g & g t ; & l t ; / r p o l y g o n s & g t ; & l t ; r p o l y g o n s & g t ; & l t ; i d & g t ; - 7 8 8 9 7 9 8 2 0 2 & l t ; / i d & g t ; & l t ; r i n g & g t ; r z i u w l 5 h q O u n u b w k q 5 V s u 4 p C 0 r p y I o 0 7 9 H 7 x g t E 5 y s - C v 9 9 r g B & l t ; / r i n g & g t ; & l t ; / r p o l y g o n s & g t ; & l t ; r p o l y g o n s & g t ; & l t ; i d & g t ; - 7 8 8 9 7 9 8 2 0 1 & l t ; / i d & g t ; & l t ; r i n g & g t ; 7 h h k 6 o v 4 p O o 4 _ 1 B g n z 0 F 6 8 x 2 E 6 r n t 3 B 4 k q 9 L t 9 _ 0 I 6 k k r C v 3 o v B h p y q I 9 2 8 w G & l t ; / r i n g & g t ; & l t ; / r p o l y g o n s & g t ; & l t ; r p o l y g o n s & g t ; & l t ; i d & g t ; - 7 8 8 9 7 9 8 2 0 0 & l t ; / i d & g t ; & l t ; r i n g & g t ; 1 3 - q v o r x l M _ 3 j 1 J m 9 t g E i j u 5 B o _ t 0 F 6 3 z 9 P r 0 z 3 D & l t ; / r i n g & g t ; & l t ; / r p o l y g o n s & g t ; & l t ; r p o l y g o n s & g t ; & l t ; i d & g t ; - 7 8 8 9 7 9 8 1 9 9 & l t ; / i d & g t ; & l t ; r i n g & g t ; - x 4 6 w y r v g N 0 x - 0 C _ 0 3 y E 0 r t 8 M h k 8 0 I & l t ; / r i n g & g t ; & l t ; / r p o l y g o n s & g t ; & l t ; r p o l y g o n s & g t ; & l t ; i d & g t ; - 7 8 8 9 7 9 8 1 9 8 & l t ; / i d & g t ; & l t ; r i n g & g t ; z 0 v h _ x 5 p y K g 5 - w D q m s - C 5 w i 6 G & l t ; / r i n g & g t ; & l t ; / r p o l y g o n s & g t ; & l t ; r p o l y g o n s & g t ; & l t ; i d & g t ; - 7 8 8 9 7 9 8 1 9 7 & l t ; / i d & g t ; & l t ; r i n g & g t ; h z 7 i u u u v p N g r m n D i v o 6 I 2 y q i B u 8 9 0 J y 9 w l K n s y 8 M & l t ; / r i n g & g t ; & l t ; / r p o l y g o n s & g t ; & l t ; r p o l y g o n s & g t ; & l t ; i d & g t ; - 7 8 8 9 7 9 8 1 9 6 & l t ; / i d & g t ; & l t ; r i n g & g t ; 9 k l 4 v v 3 x o N i n 6 Z _ z l s B 4 y _ 8 B z - 8 3 C & l t ; / r i n g & g t ; & l t ; / r p o l y g o n s & g t ; & l t ; r p o l y g o n s & g t ; & l t ; i d & g t ; - 7 8 8 9 7 9 8 1 9 5 & l t ; / i d & g t ; & l t ; r i n g & g t ; 7 2 2 s 5 r i - r L g v 5 K s j 1 u G 4 w z f - 5 g t E & l t ; / r i n g & g t ; & l t ; / r p o l y g o n s & g t ; & l t ; r p o l y g o n s & g t ; & l t ; i d & g t ; - 7 8 8 9 7 9 8 1 9 4 & l t ; / i d & g t ; & l t ; r i n g & g t ; r 1 i 2 j x t j l N q r k s B 4 0 n y J x v y j G & l t ; / r i n g & g t ; & l t ; / r p o l y g o n s & g t ; & l t ; r p o l y g o n s & g t ; & l t ; i d & g t ; - 7 8 8 9 7 9 8 1 9 3 & l t ; / i d & g t ; & l t ; r i n g & g t ; h 4 _ q 1 r 0 w n M m 1 2 s N w g j O m y 9 n G 8 0 7 9 H & l t ; / r i n g & g t ; & l t ; / r p o l y g o n s & g t ; & l t ; r p o l y g o n s & g t ; & l t ; i d & g t ; - 7 8 8 9 7 9 8 1 9 2 & l t ; / i d & g t ; & l t ; r i n g & g t ; j _ g j 7 2 j v l N 6 q n i F 2 n 8 l C s 6 1 4 F & l t ; / r i n g & g t ; & l t ; / r p o l y g o n s & g t ; & l t ; r p o l y g o n s & g t ; & l t ; i d & g t ; - 7 8 8 9 7 9 8 1 9 1 & l t ; / i d & g t ; & l t ; r i n g & g t ; z u q k i r w v o N k u m n D i - t g E 2 n w l K 3 x k y C & l t ; / r i n g & g t ; & l t ; / r p o l y g o n s & g t ; & l t ; r p o l y g o n s & g t ; & l t ; i d & g t ; - 7 8 8 9 7 9 8 1 9 0 & l t ; / i d & g t ; & l t ; r i n g & g t ; 3 o z k 1 p 9 _ g M i r q _ B k 1 l n D o 6 8 g D o r x t D o - k n D w x 4 p C k z 8 3 C y 1 y y E z 2 n 8 E q 7 r i B 1 u v n E & l t ; / r i n g & g t ; & l t ; / r p o l y g o n s & g t ; & l t ; r p o l y g o n s & g t ; & l t ; i d & g t ; - 7 8 8 9 7 9 8 1 8 9 & l t ; / i d & g t ; & l t ; r i n g & g t ; n n g 9 i i n 1 s M 0 q 9 p C i 2 q g E 6 w g x G s p q 8 G 6 q y l W r 1 t h B 1 7 h 3 B & l t ; / r i n g & g t ; & l t ; / r p o l y g o n s & g t ; & l t ; r p o l y g o n s & g t ; & l t ; i d & g t ; - 7 8 8 9 7 9 8 1 8 8 & l t ; / i d & g t ; & l t ; r i n g & g t ; j 8 z g - r r 5 5 M s - 5 l G o z v h B u g h s B 6 k j m B 2 l r i D 9 n r i B & l t ; / r i n g & g t ; & l t ; / r p o l y g o n s & g t ; & l t ; r p o l y g o n s & g t ; & l t ; i d & g t ; - 7 8 8 9 7 9 8 1 8 7 & l t ; / i d & g t ; & l t ; r i n g & g t ; h l m i w k q - z M u q y n X 2 1 g l Q m 0 w v P s 3 g n B w 6 4 w D 2 _ v l D j s o P & l t ; / r i n g & g t ; & l t ; / r p o l y g o n s & g t ; & l t ; r p o l y g o n s & g t ; & l t ; i d & g t ; - 7 8 8 9 7 9 8 1 8 6 & l t ; / i d & g t ; & l t ; r i n g & g t ; 3 _ l j 0 h 9 s 7 O 0 4 w Q g q 9 9 C q w x n E w n 7 v M p 5 n Y & l t ; / r i n g & g t ; & l t ; / r p o l y g o n s & g t ; & l t ; r p o l y g o n s & g t ; & l t ; i d & g t ; - 7 8 8 9 7 9 8 1 8 5 & l t ; / i d & g t ; & l t ; r i n g & g t ; 9 4 5 j p h h 1 h N 4 t 9 p C s 1 w 3 I y 5 l 6 E p 3 k z Q & l t ; / r i n g & g t ; & l t ; / r p o l y g o n s & g t ; & l t ; r p o l y g o n s & g t ; & l t ; i d & g t ; - 7 8 8 9 7 9 8 1 8 4 & l t ; / i d & g t ; & l t ; r i n g & g t ; 1 7 _ 0 4 k - p y K 0 n o c q z i z M x m h x K & l t ; / r i n g & g t ; & l t ; / r p o l y g o n s & g t ; & l t ; r p o l y g o n s & g t ; & l t ; i d & g t ; - 7 8 8 9 7 9 8 1 8 3 & l t ; / i d & g t ; & l t ; r i n g & g t ; n l n - j 7 0 3 _ L u o s u F w g o 0 H 0 r g i C g r k n B 8 8 w 3 D 2 l 2 w C r _ g i C g 6 z w E j 8 q 8 G & l t ; / r i n g & g t ; & l t ; / r p o l y g o n s & g t ; & l t ; r p o l y g o n s & g t ; & l t ; i d & g t ; - 7 8 8 9 7 9 8 1 8 2 & l t ; / i d & g t ; & l t ; r i n g & g t ; j z l r 9 _ w n - L 8 y g W m - w 2 W g v l l P n _ k l B 1 w 8 w G 7 n s n J & l t ; / r i n g & g t ; & l t ; / r p o l y g o n s & g t ; & l t ; r p o l y g o n s & g t ; & l t ; i d & g t ; - 7 8 8 9 7 9 8 1 8 1 & l t ; / i d & g t ; & l t ; r i n g & g t ; v l i 0 g 7 2 p o N g u l T m 8 s - C j 6 8 8 N m h u 8 C w - - V t 3 r M s m i 9 B w q 5 p C - g 9 d i - n m F 8 h u X 7 y h n B 0 w t p E 5 k r 5 C i n 8 T r g w _ O h 9 u v J u g m h Y o 3 l y C k k 5 u G g o v o j B 0 g - 6 D k h z a 8 8 r x B 6 t 0 y E m p y y F y l p j C q j 4 h P - - - j D w t n P w n 3 3 J 4 q x 0 h B 8 i o s P 4 n g n B 8 5 w s C - 0 v Q _ 5 0 w C t w u 2 C v v k z G 6 q 2 2 K 7 p _ 9 H z q g Z h t 1 x H & l t ; / r i n g & g t ; & l t ; / r p o l y g o n s & g t ; & l t ; r p o l y g o n s & g t ; & l t ; i d & g t ; - 7 8 8 9 7 9 8 1 8 0 & l t ; / i d & g t ; & l t ; r i n g & g t ; 5 7 s t g k 5 v 5 L m 7 i d i j q 6 E 0 h n P 3 7 j i E & l t ; / r i n g & g t ; & l t ; / r p o l y g o n s & g t ; & l t ; r p o l y g o n s & g t ; & l t ; i d & g t ; - 7 8 8 9 7 9 8 1 7 9 & l t ; / i d & g t ; & l t ; r i n g & g t ; 3 _ n s 7 u x u _ M 6 0 7 s U 1 s r - C s _ u y I 2 1 x t O 2 1 m r E s 1 z z m B i 4 2 l W 4 n 7 i I m v 3 o D _ j n j C 3 3 y a 6 6 6 6 F v p k i E m z k 3 B 8 r v n J 7 n y 8 M h 1 j q J z 2 o h Q & l t ; / r i n g & g t ; & l t ; / r p o l y g o n s & g t ; & l t ; r p o l y g o n s & g t ; & l t ; i d & g t ; - 7 8 8 9 7 9 8 1 7 8 & l t ; / i d & g t ; & l t ; r i n g & g t ; j 5 5 k 1 - n 7 q M u 8 g o G s i z u G l - k R & l t ; / r i n g & g t ; & l t ; / r p o l y g o n s & g t ; & l t ; r p o l y g o n s & g t ; & l t ; i d & g t ; - 7 8 8 9 7 9 8 1 7 7 & l t ; / i d & g t ; & l t ; r i n g & g t ; j p l n 9 6 0 i m N g 5 - 4 T 8 p y t D 0 1 n 3 L & l t ; / r i n g & g t ; & l t ; / r p o l y g o n s & g t ; & l t ; r p o l y g o n s & g t ; & l t ; i d & g t ; - 7 8 8 9 7 9 8 1 7 6 & l t ; / i d & g t ; & l t ; r i n g & g t ; j u h j q 5 2 q 6 J 0 5 u r L s 2 9 3 J 4 9 m n D 0 n 3 _ O 2 5 _ j E g g v n J q - s 2 E s p r o l B m p q M i u g o B - j r q D o l l y I y _ z h - B v 6 p s P 2 s 1 w C z t w j a & l t ; / r i n g & g t ; & l t ; / r p o l y g o n s & g t ; & l t ; r p o l y g o n s & g t ; & l t ; i d & g t ; - 7 8 8 9 7 9 8 1 7 5 & l t ; / i d & g t ; & l t ; r i n g & g t ; 1 2 u j i 3 u k s O w p 2 - K y 9 s b q j k u B 4 v l s F z k w Q & l t ; / r i n g & g t ; & l t ; / r p o l y g o n s & g t ; & l t ; r p o l y g o n s & g t ; & l t ; i d & g t ; - 7 8 8 9 7 9 8 1 7 4 & l t ; / i d & g t ; & l t ; r i n g & g t ; z 6 x 7 t 6 7 w 2 J s p l i E 2 0 j x K 4 8 q h W h i z q I & l t ; / r i n g & g t ; & l t ; / r p o l y g o n s & g t ; & l t ; r p o l y g o n s & g t ; & l t ; i d & g t ; - 7 8 8 9 7 9 8 1 7 3 & l t ; / i d & g t ; & l t ; r i n g & g t ; x 3 h 6 3 t 7 9 z J s o p s F 8 p 1 0 F j j o 8 E n 4 2 l G _ g l - W 6 9 u - C y g u - I s 2 8 z K y q m 0 w B j 4 4 4 U t l 6 8 D h l i 3 B & l t ; / r i n g & g t ; & l t ; / r p o l y g o n s & g t ; & l t ; r p o l y g o n s & g t ; & l t ; i d & g t ; - 7 8 8 9 7 9 8 1 7 2 & l t ; / i d & g t ; & l t ; r i n g & g t ; v 1 t r w q m p 4 J _ 5 6 0 B w s o 0 D 6 l 8 n G & l t ; / r i n g & g t ; & l t ; / r p o l y g o n s & g t ; & l t ; r p o l y g o n s & g t ; & l t ; i d & g t ; - 7 8 8 9 7 9 8 1 7 1 & l t ; / i d & g t ; & l t ; r i n g & g t ; r 0 z n p j s 2 l M o s - 1 B o n x U q 8 5 0 J x 9 w j G & l t ; / r i n g & g t ; & l t ; / r p o l y g o n s & g t ; & l t ; r p o l y g o n s & g t ; & l t ; i d & g t ; - 7 8 8 9 7 9 8 1 7 0 & l t ; / i d & g t ; & l t ; r i n g & g t ; x i k k 6 4 w 3 n O m - u 5 B m o k s Q g x y - B 8 x j l u B & l t ; / r i n g & g t ; & l t ; / r p o l y g o n s & g t ; & l t ; r p o l y g o n s & g t ; & l t ; i d & g t ; - 7 8 8 9 7 9 8 1 6 9 & l t ; / i d & g t ; & l t ; r i n g & g t ; 3 g 1 6 m 8 - 6 y M 0 6 m n D u 7 w u L 6 m 0 o D 6 z i m F _ _ g o B _ 7 q M x l p j C & l t ; / r i n g & g t ; & l t ; / r p o l y g o n s & g t ; & l t ; r p o l y g o n s & g t ; & l t ; i d & g t ; - 7 8 8 9 7 9 8 1 6 8 & l t ; / i d & g t ; & l t ; r i n g & g t ; j w o o o z p h 2 J 4 v l l B m g i q B o j t - B 1 4 8 j E & l t ; / r i n g & g t ; & l t ; / r p o l y g o n s & g t ; & l t ; r p o l y g o n s & g t ; & l t ; i d & g t ; - 7 8 8 9 7 9 8 1 6 7 & l t ; / i d & g t ; & l t ; r i n g & g t ; h o 6 6 x 8 - 2 5 M u h s M m x s i B i h n v D x i r g E & l t ; / r i n g & g t ; & l t ; / r p o l y g o n s & g t ; & l t ; r p o l y g o n s & g t ; & l t ; i d & g t ; - 7 8 8 9 7 9 8 1 6 6 & l t ; / i d & g t ; & l t ; r i n g & g t ; v v t x u l w 3 x M k j 9 9 C u - 6 l K k s o P 6 1 9 p J - 1 6 4 F & l t ; / r i n g & g t ; & l t ; / r p o l y g o n s & g t ; & l t ; r p o l y g o n s & g t ; & l t ; i d & g t ; - 7 8 8 9 7 9 8 1 6 5 & l t ; / i d & g t ; & l t ; r i n g & g t ; z s - _ 8 o y y n L 2 w t g E w r k y C m r m v D u r k u B 5 g r w R & l t ; / r i n g & g t ; & l t ; / r p o l y g o n s & g t ; & l t ; r p o l y g o n s & g t ; & l t ; i d & g t ; - 7 8 8 9 7 9 8 1 6 4 & l t ; / i d & g t ; & l t ; r i n g & g t ; 9 _ x 2 i q h 9 7 O 2 x j 1 J i 8 q i B s _ m h Q 6 5 u 7 H u g g q B r r l q G 3 9 j p T & l t ; / r i n g & g t ; & l t ; / r p o l y g o n s & g t ; & l t ; r p o l y g o n s & g t ; & l t ; i d & g t ; - 7 8 8 9 7 9 8 1 6 3 & l t ; / i d & g t ; & l t ; r i n g & g t ; 9 h o l k 3 h q 6 O q g 5 9 S q 8 n o H w m _ d 5 y o j C - u o 4 B - g 4 4 F w h y U q 0 j x g B 8 q w w F 2 t 4 W q o j 1 J 0 l z 6 B 2 s j l 0 B y g k i F 4 1 k n C k x 3 r g B 1 v 4 g C _ 5 0 w C l r u 5 B p 7 n - e & l t ; / r i n g & g t ; & l t ; / r p o l y g o n s & g t ; & l t ; r p o l y g o n s & g t ; & l t ; i d & g t ; - 7 8 8 9 7 9 8 1 6 2 & l t ; / i d & g t ; & l t ; r i n g & g t ; 7 1 r w _ 3 4 2 _ L 4 7 9 M _ 8 6 Z w 5 3 w E t 9 n q F & l t ; / r i n g & g t ; & l t ; / r p o l y g o n s & g t ; & l t ; r p o l y g o n s & g t ; & l t ; i d & g t ; - 7 8 8 9 7 9 8 1 6 1 & l t ; / i d & g t ; & l t ; r i n g & g t ; x 6 i u n 6 9 - j N u 0 u - C 4 5 h n B 6 v z r e i t w l I s v z t D q 5 0 l K g t - h C 1 y r u L x n o 4 d q y z l I p - j 6 I & l t ; / r i n g & g t ; & l t ; / r p o l y g o n s & g t ; & l t ; r p o l y g o n s & g t ; & l t ; i d & g t ; - 7 8 8 9 7 9 8 1 6 0 & l t ; / i d & g t ; & l t ; r i n g & g t ; t i t o t l 7 8 _ O _ 3 v S _ j i q B y p 3 g C t w v y F & l t ; / r i n g & g t ; & l t ; / r p o l y g o n s & g t ; & l t ; r p o l y g o n s & g t ; & l t ; i d & g t ; - 7 8 8 9 7 9 8 1 5 9 & l t ; / i d & g t ; & l t ; r i n g & g t ; l w 0 h s w n z 8 M 6 4 2 y E i y r z Q 4 8 7 4 F k s t n J _ j u 2 H 9 u q 6 E _ 1 u y D p 6 t 5 B 4 g p n J & l t ; / r i n g & g t ; & l t ; / r p o l y g o n s & g t ; & l t ; r p o l y g o n s & g t ; & l t ; i d & g t ; - 7 8 8 9 7 9 8 1 5 8 & l t ; / i d & g t ; & l t ; r i n g & g t ; 5 0 q g 0 x v p k N y w s 6 E o s q y J 6 - k R 8 u 2 l G k j t q D o 4 l o F 2 z p w B g g 6 _ a u r t 5 M 4 5 9 6 C _ p s w B u 3 5 Z _ s y s N i s l 6 Q n 4 h 9 7 D n x u 3 I v g 9 g D & l t ; / r i n g & g t ; & l t ; / r p o l y g o n s & g t ; & l t ; r p o l y g o n s & g t ; & l t ; i d & g t ; - 7 8 8 9 7 9 8 1 5 7 & l t ; / i d & g t ; & l t ; r i n g & g t ; p 1 3 l v s w 5 x J u w 6 Z 6 n 5 Z y v q 5 C l 3 r I n p 3 w E & l t ; / r i n g & g t ; & l t ; / r p o l y g o n s & g t ; & l t ; r p o l y g o n s & g t ; & l t ; i d & g t ; - 7 8 8 9 7 9 8 1 5 6 & l t ; / i d & g t ; & l t ; r i n g & g t ; x p l 2 j _ r 6 k N g r t p E k h z a y i v g I 0 9 z l G i s h 3 B r s l q O & l t ; / r i n g & g t ; & l t ; / r p o l y g o n s & g t ; & l t ; r p o l y g o n s & g t ; & l t ; i d & g t ; - 7 8 8 9 7 9 8 1 5 5 & l t ; / i d & g t ; & l t ; r i n g & g t ; h h h 5 3 o 7 k 7 J _ r _ 5 h B 6 n - x 6 C u z 0 7 H u n r v D k 9 8 r X i g 3 2 F 4 p w k C g l 2 w E 8 x q q D m 9 t s N s 1 k t B 6 h u o C m p 7 6 F y h - y M 8 7 9 0 C 8 m g 1 C 0 2 9 g U i g r _ E _ 4 4 _ G q o g g O 4 n o n J q q p g E k p g p B 8 s 6 p C s i p 9 L s j 1 f 2 q 0 7 H 0 5 l g F 6 g z q I o p 1 s J s l - s I q p z 3 R 0 8 v 0 E u j j m F z q j z G - n n p T 1 m o 6 a u 7 - j E 1 6 u n E y k y 5 M 9 z - h P m w v y D z u r q D r k 8 g D 1 v 5 v I & l t ; / r i n g & g t ; & l t ; / r p o l y g o n s & g t ; & l t ; r p o l y g o n s & g t ; & l t ; i d & g t ; - 7 8 8 9 7 9 8 1 5 4 & l t ; / i d & g t ; & l t ; r i n g & g t ; z n l r 4 x 6 p t O k g 7 L s y 7 p C 8 u j n B k - - h C k i 2 6 B 8 q z l G 9 j i q B l 6 6 k Q & l t ; / r i n g & g t ; & l t ; / r p o l y g o n s & g t ; & l t ; r p o l y g o n s & g t ; & l t ; i d & g t ; - 7 8 8 9 7 9 8 1 5 3 & l t ; / i d & g t ; & l t ; r i n g & g t ; t j 3 y j k n 5 z J 2 3 3 9 S i 3 p 8 v B _ k _ s g D s o s o U l r 9 o R & l t ; / r i n g & g t ; & l t ; / r p o l y g o n s & g t ; & l t ; r p o l y g o n s & g t ; & l t ; i d & g t ; - 7 8 8 9 7 9 8 1 5 2 & l t ; / i d & g t ; & l t ; r i n g & g t ; r 8 w s k q 6 z l M 6 k q j C s _ h n D 9 0 r M n u t x B & l t ; / r i n g & g t ; & l t ; / r p o l y g o n s & g t ; & l t ; r p o l y g o n s & g t ; & l t ; i d & g t ; - 7 8 8 9 7 9 8 1 5 1 & l t ; / i d & g t ; & l t ; r i n g & g t ; 9 q g q v 8 0 j q L 6 s 5 w C 6 g i q B _ x 7 s H m y l v D h 4 u i D t w 3 g C & l t ; / r i n g & g t ; & l t ; / r p o l y g o n s & g t ; & l t ; r p o l y g o n s & g t ; & l t ; i d & g t ; - 7 8 8 9 7 9 8 1 5 0 & l t ; / i d & g t ; & l t ; r i n g & g t ; p m x n 7 3 u q t M 2 0 k s B i - n V s 8 g k F j 7 p p E & l t ; / r i n g & g t ; & l t ; / r p o l y g o n s & g t ; & l t ; r p o l y g o n s & g t ; & l t ; i d & g t ; - 7 8 8 9 7 9 8 1 4 9 & l t ; / i d & g t ; & l t ; r i n g & g t ; r 4 v p k w h n o N u t u 1 G o 9 _ 9 H u 8 g 3 B r 0 y 8 M r 1 7 g D & l t ; / r i n g & g t ; & l t ; / r p o l y g o n s & g t ; & l t ; r p o l y g o n s & g t ; & l t ; i d & g t ; - 7 8 8 9 7 9 8 1 4 8 & l t ; / i d & g t ; & l t ; r i n g & g t ; 3 k 8 2 r 6 m u _ O 2 q l r w C 4 p q 4 B m w x v J k 6 n 9 J 6 r x 4 l B x x 8 u E y 7 n r C j 2 6 v N 9 v v 2 E q 9 3 v P _ q o 5 D 5 n 5 Z g t _ 4 H r p y - K l s u S & l t ; / r i n g & g t ; & l t ; / r p o l y g o n s & g t ; & l t ; r p o l y g o n s & g t ; & l t ; i d & g t ; - 7 8 8 9 7 9 8 1 4 7 & l t ; / i d & g t ; & l t ; r i n g & g t ; h - x 6 u u - o m N m 2 g _ P u 5 m r E 6 l 8 7 B s 6 k g F w 9 1 3 I k j y s C s - h k F 2 h 0 2 F h v 4 g C 6 _ z v I l 1 n _ E s 8 g 0 H h y 9 o R & l t ; / r i n g & g t ; & l t ; / r p o l y g o n s & g t ; & l t ; r p o l y g o n s & g t ; & l t ; i d & g t ; - 7 8 8 9 7 9 8 1 4 6 & l t ; / i d & g t ; & l t ; r i n g & g t ; 1 u - t 0 k z k 9 M 6 l z g I o z o 0 H o s 6 9 C i - u 0 U & l t ; / r i n g & g t ; & l t ; / r p o l y g o n s & g t ; & l t ; r p o l y g o n s & g t ; & l t ; i d & g t ; - 7 8 8 9 7 9 8 1 4 5 & l t ; / i d & g t ; & l t ; r i n g & g t ; j 4 3 h m 1 s 6 3 O u j v 2 E g _ 6 R 8 _ m 0 D i p r 5 B 5 _ i x K p l v n E & l t ; / r i n g & g t ; & l t ; / r p o l y g o n s & g t ; & l t ; r p o l y g o n s & g t ; & l t ; i d & g t ; - 7 8 8 9 7 9 8 1 4 4 & l t ; / i d & g t ; & l t ; r i n g & g t ; 1 3 m 5 j n 5 u o O 4 n 1 _ D w t i t B _ o h 3 B 1 4 o L & l t ; / r i n g & g t ; & l t ; / r p o l y g o n s & g t ; & l t ; r p o l y g o n s & g t ; & l t ; i d & g t ; - 7 8 8 9 7 9 8 1 4 3 & l t ; / i d & g t ; & l t ; r i n g & g t ; r l 2 o v r 7 _ i N i 3 3 w h D q t v y F u g x x H m y y h - B 8 v w _ D x x s 7 Y x s o j C & l t ; / r i n g & g t ; & l t ; / r p o l y g o n s & g t ; & l t ; r p o l y g o n s & g t ; & l t ; i d & g t ; - 7 8 8 9 7 9 8 1 4 2 & l t ; / i d & g t ; & l t ; r i n g & g t ; l v 4 p o 9 q s r K k 9 5 w e s k t q D h h u 2 E o g _ d 8 - n 0 R 8 7 i i E u l g 6 I 6 g r - C 4 u 4 w E 0 u p l L w x 4 p M 6 k o g E 9 x h s Q t 4 t 5 B & l t ; / r i n g & g t ; & l t ; / r p o l y g o n s & g t ; & l t ; r p o l y g o n s & g t ; & l t ; i d & g t ; - 7 8 8 9 7 9 8 1 4 1 & l t ; / i d & g t ; & l t ; r i n g & g t ; t 8 6 q m y n 3 n L y _ k o H u i k 6 I 2 h j _ E h v o _ B & l t ; / r i n g & g t ; & l t ; / r p o l y g o n s & g t ; & l t ; r p o l y g o n s & g t ; & l t ; i d & g t ; - 7 8 8 9 7 9 8 1 4 0 & l t ; / i d & g t ; & l t ; r i n g & g t ; 1 9 1 j u n o g u K 6 q q _ E y z u 2 H v z h n B & l t ; / r i n g & g t ; & l t ; / r p o l y g o n s & g t ; & l t ; r p o l y g o n s & g t ; & l t ; i d & g t ; - 7 8 8 9 7 9 8 1 3 9 & l t ; / i d & g t ; & l t ; r i n g & g t ; x 5 v s m j 0 o m N _ n t g O g i n 0 D k 5 i 6 P 9 h t 5 B & l t ; / r i n g & g t ; & l t ; / r p o l y g o n s & g t ; & l t ; r p o l y g o n s & g t ; & l t ; i d & g t ; - 7 8 8 9 7 9 8 1 3 8 & l t ; / i d & g t ; & l t ; r i n g & g t ; 5 z 9 7 m i j 8 p N u x - 6 F 6 o o o H 4 8 q h W r t h 9 B & l t ; / r i n g & g t ; & l t ; / r p o l y g o n s & g t ; & l t ; r p o l y g o n s & g t ; & l t ; i d & g t ; - 7 8 8 9 7 9 8 1 3 7 & l t ; / i d & g t ; & l t ; r i n g & g t ; 5 3 4 g p z s 2 n N m - s g E k m v X m s 5 e 2 l 2 j G o v k y C o 1 7 d g y r 8 G m y y g B 8 t x s C y 9 x j 8 C i x h o B 4 q 8 1 B s q q q D 3 4 o v B 4 u l 8 E w q 0 5 7 B - l l z G o 6 n 0 H - 0 p v C o - l i E 5 7 4 o P 0 u q u K t - w y B o 5 1 9 L t n _ n G w h w w F m 6 j 3 B h u 5 Z 8 5 0 8 I z - n P j g i p B 0 i j r B l r n _ E & l t ; / r i n g & g t ; & l t ; / r p o l y g o n s & g t ; & l t ; r p o l y g o n s & g t ; & l t ; i d & g t ; - 7 8 8 9 7 9 8 1 3 6 & l t ; / i d & g t ; & l t ; r i n g & g t ; 5 8 4 6 w p l 3 - L g 9 4 l G m t p i B 5 t 0 y E & l t ; / r i n g & g t ; & l t ; / r p o l y g o n s & g t ; & l t ; r p o l y g o n s & g t ; & l t ; i d & g t ; - 7 8 8 9 7 9 8 1 3 5 & l t ; / i d & g t ; & l t ; r i n g & g t ; 1 j 1 h y r u s l K 0 z 4 l G u 7 t n E p h 2 w C & l t ; / r i n g & g t ; & l t ; / r p o l y g o n s & g t ; & l t ; r p o l y g o n s & g t ; & l t ; i d & g t ; - 7 8 8 9 7 9 8 1 3 4 & l t ; / i d & g t ; & l t ; r i n g & g t ; l _ h 4 n 7 i 5 s M 8 r 7 w E i _ k r E g y y 3 D t _ 4 Z & l t ; / r i n g & g t ; & l t ; / r p o l y g o n s & g t ; & l t ; r p o l y g o n s & g t ; & l t ; i d & g t ; - 7 8 8 9 7 9 8 1 3 3 & l t ; / i d & g t ; & l t ; r i n g & g t ; 1 0 h n s 5 n h r N 6 _ x o C w v 0 6 B m y 9 i k B 0 h g i C 4 l h k F 5 y j o H x t 8 w G - i r p N & l t ; / r i n g & g t ; & l t ; / r p o l y g o n s & g t ; & l t ; r p o l y g o n s & g t ; & l t ; i d & g t ; - 7 8 8 9 7 9 8 1 3 2 & l t ; / i d & g t ; & l t ; r i n g & g t ; p k r _ t p t n 2 M k k q 0 D 2 9 p g E 5 s o v D & l t ; / r i n g & g t ; & l t ; / r p o l y g o n s & g t ; & l t ; r p o l y g o n s & g t ; & l t ; i d & g t ; - 7 8 8 9 7 9 8 1 3 1 & l t ; / i d & g t ; & l t ; r i n g & g t ; 5 4 7 m v - o p q N w i 2 3 D w 0 3 3 D m 0 z l D 6 _ _ 0 T g r 0 0 h B 8 o n q D 4 1 m o k B q y u v h B q j 4 z i C r v 5 3 J j 8 k n D 1 0 - m _ I z y x x Z 1 x t 5 M & l t ; / r i n g & g t ; & l t ; / r p o l y g o n s & g t ; & l t ; r p o l y g o n s & g t ; & l t ; i d & g t ; - 7 8 8 9 7 9 8 1 3 0 & l t ; / i d & g t ; & l t ; r i n g & g t ; j 8 j k - l k g o O y r 3 y E y 4 j s B m p q M 6 k 7 6 F & l t ; / r i n g & g t ; & l t ; / r p o l y g o n s & g t ; & l t ; r p o l y g o n s & g t ; & l t ; i d & g t ; - 7 8 8 9 7 9 8 1 2 9 & l t ; / i d & g t ; & l t ; r i n g & g t ; - t w j 6 l p 3 6 M 0 3 h k D k _ 2 z B 0 1 j l B 8 2 o 4 E & l t ; / r i n g & g t ; & l t ; / r p o l y g o n s & g t ; & l t ; r p o l y g o n s & g t ; & l t ; i d & g t ; - 7 8 8 9 7 9 8 1 2 8 & l t ; / i d & g t ; & l t ; r i n g & g t ; p m m r _ 1 q 3 o M _ r 3 _ G i 6 1 O _ u p j C k l s - K 9 _ u S & l t ; / r i n g & g t ; & l t ; / r p o l y g o n s & g t ; & l t ; r p o l y g o n s & g t ; & l t ; i d & g t ; - 7 8 8 9 7 9 8 1 2 7 & l t ; / i d & g t ; & l t ; r i n g & g t ; h 9 l g n 3 6 i g M u g k 3 B g 9 t 8 G s z j 8 E 6 u p - C & l t ; / r i n g & g t ; & l t ; / r p o l y g o n s & g t ; & l t ; r p o l y g o n s & g t ; & l t ; i d & g t ; - 7 8 8 9 7 9 8 1 2 6 & l t ; / i d & g t ; & l t ; r i n g & g t ; n k m 6 k n r _ p O 8 q j h H y s h 2 D 2 5 w 8 U & l t ; / r i n g & g t ; & l t ; / r p o l y g o n s & g t ; & l t ; r p o l y g o n s & g t ; & l t ; i d & g t ; - 7 8 8 9 7 9 8 1 2 5 & l t ; / i d & g t ; & l t ; r i n g & g t ; h h z 5 s 1 v z i M 4 m _ p C u w 1 j G w 3 3 l G q t o 5 M 7 1 p h Q & l t ; / r i n g & g t ; & l t ; / r p o l y g o n s & g t ; & l t ; r p o l y g o n s & g t ; & l t ; i d & g t ; - 7 8 8 9 7 9 8 1 2 4 & l t ; / i d & g t ; & l t ; r i n g & g t ; h z o 0 _ v o w l P u w z 9 V _ w k r E u 5 v t l B t q g x K & l t ; / r i n g & g t ; & l t ; / r p o l y g o n s & g t ; & l t ; r p o l y g o n s & g t ; & l t ; i d & g t ; - 7 8 8 9 7 9 8 1 2 3 & l t ; / i d & g t ; & l t ; r i n g & g t ; 5 w i p 7 v k s k N 6 q s M y i r g E r m 1 3 D & l t ; / r i n g & g t ; & l t ; / r p o l y g o n s & g t ; & l t ; r p o l y g o n s & g t ; & l t ; i d & g t ; - 7 8 8 9 7 9 8 1 2 2 & l t ; / i d & g t ; & l t ; r i n g & g t ; 7 p x 9 7 8 6 6 q N g v 7 4 F g k g 2 B y v s 1 G i u q - C & l t ; / r i n g & g t ; & l t ; / r p o l y g o n s & g t ; & l t ; r p o l y g o n s & g t ; & l t ; i d & g t ; - 7 8 8 9 7 9 8 1 2 1 & l t ; / i d & g t ; & l t ; r i n g & g t ; 9 g 8 9 6 o g 8 n K _ w q - F i w 6 T 0 2 w 3 D m 6 5 T 5 5 3 g C & l t ; / r i n g & g t ; & l t ; / r p o l y g o n s & g t ; & l t ; r p o l y g o n s & g t ; & l t ; i d & g t ; - 7 8 8 9 7 9 8 1 2 0 & l t ; / i d & g t ; & l t ; r i n g & g t ; h y 8 9 6 q 2 t 4 J 4 v o c q 1 y g B o 7 v Q 0 o k n C 5 7 w g B & l t ; / r i n g & g t ; & l t ; / r p o l y g o n s & g t ; & l t ; r p o l y g o n s & g t ; & l t ; i d & g t ; - 7 8 8 9 7 9 8 1 1 9 & l t ; / i d & g t ; & l t ; r i n g & g t ; x 9 y 5 x s u y n N g v j 9 B 4 w r y z B g 0 j 2 M 5 y y s U h j r u L & l t ; / r i n g & g t ; & l t ; / r p o l y g o n s & g t ; & l t ; r p o l y g o n s & g t ; & l t ; i d & g t ; - 7 8 8 9 7 9 8 1 1 8 & l t ; / i d & g t ; & l t ; r i n g & g t ; l p 0 j y 0 z k 0 J m l 1 j G u 3 - 3 R y 1 5 3 u B i 9 h 1 I t 7 y 9 S j 2 s h G 6 r z o C i l q v D g 0 j z k B 3 k s n J j 0 t h G 0 t h 1 C z 6 m q O z w k u K z n q p E 6 v q 1 G r 0 _ V l h j 3 B 8 k j j I l g v S t 6 p u L 8 r 6 l G 4 q m o I u n s w B 6 m 1 q I p 6 y u d q p q u F k u 6 I j 1 v - B o 6 n t I v _ l n D s k t q D x u k m F x 1 n h Y _ u 9 u E w l l 7 D x 4 1 v P g j 6 3 G _ n 1 6 J i 9 z v J 0 5 y s C m x 0 j G 6 - o r C i 2 v i D p j 3 9 P m o q x g B y 6 0 j G 8 v k 5 p B k m 6 3 G 6 h y y B g - p x V 4 j m l g D 4 8 0 o Q _ j q u W 8 5 1 p u G q y h 4 6 B q l 2 m O 7 2 9 d o 8 h 3 - B 6 8 p i B _ u m k B u 3 u y F g n h j N m 7 8 0 I 8 j l y C _ i 6 n G m r 3 w C w 0 u Q m 9 8 w a w h g q M o 7 s l P s 7 m 3 L i 4 3 s M 8 2 8 l G g o j o I j l k t B 6 x 3 q I 6 7 i 1 J 4 n w w F g 9 4 l G y - h 7 F k 6 j 0 H y u r 2 E y 2 7 P q i x 7 H 5 g w n E _ z w 2 C 4 1 s 9 J _ y o x a g 2 2 - K 6 _ z v I n p j i p B i x u 7 H 9 o p 4 k B 4 8 u r L w u w 6 7 B y - j 9 f g n n 0 D 8 z 0 6 B m n w o C w s h _ Q s 7 v - B 0 o - 8 B k p 5 m e 8 3 l q G 4 o l l P q h i z N y w 3 g r B y m 6 0 4 B i q g - y B 2 p n Y 6 9 2 2 H k t y q i D o r u g d u h 0 6 Q o i y v Q n k 3 w E s i x p i B 2 o y n E w j i k c 8 q x r L 2 q t b 7 s 6 9 C w 0 9 g D g s 5 8 M q 2 4 v P k g n 2 M k 2 4 g V 3 i y h W 0 9 5 w E h g - r Q x 3 x 7 H 2 q v t O _ 4 j q F l v 8 m O v p 0 8 M _ h w N 2 u o m F u 1 g 3 K n 3 w q H y x w 6 Q i k r j l B 2 x k r K y k 6 m M o u z 6 e i - t 6 a 4 z u l R q 1 1 v J m p x 4 k B g n n 0 D i 0 0 l D 3 - v 0 E o 4 8 y r B s o q 0 H u p w 0 O k t r p E 2 r n V 8 l 9 3 C 6 o p 3 9 C g 7 n q D u 2 1 l I q l z z C y q - v X 6 9 _ o R p o _ 0 J y y 5 3 R q r k s B 1 k 8 s H 3 r p 8 E x v 9 t C 1 9 8 s M 5 7 5 v P r 5 6 p C m g h 7 n B 6 5 i o H q 4 y 9 S y r 3 x H s r 7 L 1 3 9 t C l r 1 5 N 4 v 2 z B 8 g s h Q _ n g 0 v D o s s 3 L g 0 9 p C 0 6 7 6 C 4 q n 6 Z w 3 k o I o k v h B 8 0 n o F 2 7 p v D o t k x O 1 k v 2 E m 0 u r K m q g j j B _ i 0 k J j n t g p D z m k 0 H z 1 j l B 2 z k u l B 4 9 q 8 E 5 2 p g E 4 o 2 t D 7 l k l B 2 l w z C o r q h W w r h _ r B t z x y B 8 8 6 j c v 0 j o I 2 l 9 o c n w u X s 3 - 9 k B y x k s B 5 7 o L 2 h o g E - 7 h h H 8 u j n B l i o V m _ t 5 C 5 n 5 Z 6 z t g E z h w - B 0 5 z l E 8 p 0 6 i C 3 3 g i J 4 _ s q D u h 2 W r _ n P o 0 u s P h 3 p 8 C 7 k 0 6 B 6 i 2 8 D s 0 n 3 L 3 s 9 i K k k 5 L 4 o z 6 B s 7 r 8 G k y 7 d 8 - u X y z 4 6 F o x s n J 0 t 5 p C 3 z - i I s u o 9 L - t h i C h x m r C j 9 l y J m q 8 6 O l w k i F n g h t E 6 i p i p C p h 4 o D z 9 j t B u g k 3 B q - 9 l W k j k 7 D 8 y q v B k y 7 4 F _ 3 8 8 D - p l t B x l x 7 c 2 2 _ s r B r z z o Z _ - v 2 C 0 h o s F i i 9 j E h 3 3 v P p 7 g q B k g - d r o p s F 8 u 8 2 Q 8 z y l R u l _ _ g D 0 m p z w C n j t h B s n s s F _ 1 - s r B q 1 5 v I 0 6 _ 5 S y w g n O - 9 i 0 H y 0 s g E i x u 7 g B 3 9 m - C h y u 6 C 8 9 9 v N 2 i 3 g M o t r u K 2 8 9 t W s g n P k u _ V n w u X s - o h G 9 u p j C i 3 5 g C 8 x t l D x u p h B x l n t 3 B 0 i 1 w E t 4 r w B r x _ i S 7 y n 0 D 4 m 2 j M z n s w F s m t h Q 2 s k x j C 4 q s 2 M 6 h i q J q m w S 5 l _ 0 J v 8 8 3 C 4 y g 2 s B 7 o - j D 2 u o z f o i 5 4 3 E 2 g w S s g w l Y y l r g I w r _ g H y 5 s 4 l B q x g t b g 7 k g F o g w 9 L z t 7 3 C m g x 0 L 6 m u j H y k 4 y E 7 _ g _ H 3 o s x u B 8 m 9 9 C r - h n B 4 m i y C o y t - B _ - 8 r D 7 m y s C 4 1 0 k C t p m _ E 4 _ s q D q 3 o Y 4 q 8 9 C m _ x - I j 4 7 6 C s 7 u w F 3 n n c o y s - K q o z v - B 5 r w 7 H s j 3 h W j 7 w j O i w 5 n t B 8 x p 3 - B q _ 7 T q 6 w v J u k j u i B s 7 2 l G y y r h Y i y t 3 u B 8 - l t B 1 i 2 t l B 2 m y y F l - r 5 D i q i o B w - 0 3 I k 3 q n J u 1 v 6 a l j s - C k 3 m p E 5 6 3 w C 6 9 v - I 5 n y q I 4 t 9 9 C 5 l i q B - q y 8 M 8 j w 3 D 2 g - w a p l 9 w G i p n u F i x q i D s - 5 4 T l g l z M 2 _ r 1 G _ h q v D s 7 p 8 E 0 g _ 6 C g k p o b y 6 m i 5 K m o s - 0 B m u 3 w G y q 5 8 D g 2 i 9 B y r n Y m 2 x 9 P 2 t p j H m 4 9 - M s 4 1 8 M l g 2 2 P 3 q q p E 4 g 2 q S w z - j u C 8 1 j p B r h q p E q q v - C r q o v B k 2 1 f q y 1 h R n t - Y 5 v q g E w 8 q 0 D h z i s B w 6 _ h J 9 v x y D t j r y 0 B u h 5 s N h 8 5 8 D m 7 2 m O v l z u G 5 2 n Y w s q p N 2 4 1 W l z _ 1 S o 8 1 3 D k x u s P o i w 2 N 7 5 w - K 0 - 9 w O _ z 5 g C r w 2 3 O v 1 o P _ m 5 j E 7 w y s C _ p q s z B 2 l i - W 2 8 1 y E p v 1 2 F s 1 i p B q 1 h u W 0 m y z i B y 1 h t M k n 0 3 D g 2 2 u G v k l y C x v q i B 2 k q - C 3 _ x h t B v - t p N s r y - B y u p x g B g 5 o 8 E u t r j C 8 y s 8 E k u h 3 o B g 6 x _ h C q g p 3 h C k 0 0 r X s n l n D 4 o - 6 D 2 _ w z C w u 2 - K n x v 7 R _ j 6 Z 6 0 n x K q k _ m O g 3 h g F 8 x x p N 4 m z 7 R s p y y l C s w v 8 M 2 - 7 j E g l m y C 2 i 6 w C 4 x p p E m s o u B g - r h G 8 y 4 s J 8 5 u 4 E _ 2 6 T 2 m h d 8 r o 2 M w l l n D q l g 3 B 8 7 o q G o 1 j 9 B t k w y F l 8 x j G s n p 0 D q y g u C 1 8 r 5 D 3 n y 0 F p v y q I - x 7 w D g p h 9 B r u k n D o i 1 k C n 8 - 0 C 8 k n y C r 5 w _ O m 4 y y F l i p g O g p o i J 8 o y k C s g 4 l H u u w i D 4 4 q w F p 3 2 W g s 9 6 C l _ 6 v P g o 3 3 D p x 6 T y z i m N n 2 _ V 4 4 u x B i z - t C g q r p E - g u x B o j u 8 G 9 p m u B 2 s t u F p s q S q z g r B l 4 4 e 6 o 2 w C 4 m n p E 8 k w U t x 5 7 B 6 t u y D y p 1 w C i 1 r i B q 8 k v D n _ q y I o r u h B y q p 8 C t 8 j _ - B 1 z 6 u E q u 1 5 m B g 8 5 l E w 6 l o I w r 2 _ O u 7 k R 5 5 r - C q s s p f 7 v n c u w 1 - j C v k 2 r i D o u y o C i o 9 p B _ t n r G k i s h w D 8 k r z b 0 6 h o L i s p s R 6 6 x g K 1 g q y D n v i 4 I m o q m F m 1 - w U j 1 9 t F 8 n 1 h K n x 7 w 4 D x r z p M 8 i k p E 2 u q h K - 9 n 1 x C 6 m v u H z o 5 y F l 3 5 7 E m u z p O y s t m E 6 l x m E 7 n _ q M j 9 r 3 e 0 t 1 8 - H j 3 9 4 Q m u 4 t e y y p 9 t B j y n v T 0 0 9 m J r i u 6 H r q z 2 c g g o z N j 3 0 m R 7 q - j q B p g n p B v z 9 _ D o 7 w x B o 7 q 9 B 4 w 4 c 0 z - 5 J s t - y D 4 n p s C _ k 5 2 J 8 m g g l B 4 9 l 9 m B g 4 g g k C 6 j 5 j I 9 g n p R 8 - q q T 6 r 6 i R _ h n v O g _ _ z D 9 4 m 3 B q 5 u u B j 5 j y G z g r 6 H o 4 l 2 E y m i s R h i 2 j F 2 6 r h E k w u d o i 9 h t B t j 3 i D - k r _ O g 3 t t E n r h y D 1 7 5 r V s l 0 2 y E g _ 0 4 t B s j t k O n _ m _ r B w 2 i o B m 2 z 7 0 B k w h _ H 9 s 3 9 I y 5 q l E v p 5 u B r l i s M 6 l 0 s g B j h s u S m j s o C s k t i L v w v z E 6 5 4 x M h q 5 v p B w n 6 t o G k k k g B j - o w u B v 9 - g B 9 v 7 z I 8 v 0 v D 3 w w 2 B l 8 i 9 D p _ 0 - w B t x y w B t w 3 8 F 3 v g 6 S z _ o - D y q 1 k D y v p i B u x 7 n H - 6 h m T 7 s x k D n 2 y 2 B 3 2 6 g J 7 i y 2 G 7 5 v v D k _ m t C v 2 1 s B q m 8 t F _ z _ 1 C 8 r p 3 B v 0 z n B - m w q D r j 2 0 Q 8 3 m p w C 2 _ _ x Y q - 3 t C k l x 7 F 9 j r - H v o i 5 B - p - W o 5 u y F g m 6 l K p i 3 9 D 5 v 6 3 F v u w 1 J n k m n f g 9 y o B k 4 r 8 T h t 9 j Q u j 9 u C y w r 3 D - x r 5 J _ s 3 h B z i - 5 C s t 9 V 0 k l q B 3 7 r 1 J 4 y n v P 7 6 s v G t z - g C m y 3 w C 2 x g 0 C 8 6 w i D 4 p 4 _ C s 1 p m H m o h 4 B u m s 8 a k l 3 l H 0 n 8 y E t q 0 i N 8 m m u x D 2 8 2 U t t 8 3 U j 3 0 k Q k 7 g o Z 7 v p 4 U h y j j P p q 7 o h I p 0 x l D z 5 1 w D q l k o m C q 0 h r D t h 3 h C 7 u i x b 6 4 j r D 2 t t q F j 9 u i B 6 v 7 9 C j y g o D g w t i D n 0 o 6 B 6 o 1 0 p B 2 9 i x g B 3 x p n B _ - z n B 3 j x u B w _ j y D 2 h g Q v j s 9 F n - g j V _ r j 7 E r t o _ B n q 1 i B 8 h h c 5 u 8 m C 1 1 h x H p x z 3 R _ 4 x t Q 7 v g p I i - i 0 C m u g l c 6 y 4 k T 5 2 z k M q y t n X 1 j n s B y - l 4 I s q q j E q j v 0 X 2 k m h D 8 v 2 w F 1 1 o 7 L s y p h L t u x j B x k s y B n v w j B 2 v g 3 f t 5 8 8 a i i u k s B m 6 n _ D 5 x k r V o 2 l v J 8 s g 5 D g v i i a o u h z U - p l q D t s 7 1 - B 9 o 3 6 h F _ 7 p p B g l s i R 4 8 6 L 9 p _ q V s y o q k C h - 2 8 B v - 6 t M j 7 5 r 2 B 0 y v q V 7 g q 4 1 B k n p u j B 5 h z 4 8 E 8 i 9 t E 6 6 l 0 C q q j 5 D t q 3 - I q t l 5 E - w s l c t u 6 t Y n 7 8 L l p 8 g B 1 j x q D w l t n X 3 j q 5 E r w 0 q V 4 z - 1 B y 2 6 i Q w i 0 7 L v 2 p 5 S t 8 7 1 B r k k i R 9 h y 2 M p s k 5 E 3 k s Z 9 - l m 1 B s t - 8 w C k 2 2 j k D l _ w l c i _ s m O u 0 r t m B i n r u S k r _ w F y y 8 4 9 C z h o h I w n 2 3 z J j 1 u k g D o 1 _ 2 M z p i v D 2 6 o K _ _ 6 w F q n y y L l u r j S 6 g w t k B z 3 7 - I 5 s 7 k c l z g 4 I h y r u S s 8 u 8 C x s 4 g B 0 k - 9 G g o o h i B 3 _ 5 w G 4 x 8 z C 0 w v u d l t l 7 L n k w j B 6 s t y B o g k X x j p 2 3 E x s z h - B v j 8 k w C _ k 8 n C 8 g 0 8 a h w 3 2 M 2 0 z y B 8 r y k H 2 p - z C z 8 3 k M v s t u P o v 3 q F x i m v D k t 4 g 0 B s 7 n h L r p k 0 D j h k v J 7 p y 3 J z j 3 6 Y n j r 4 P 5 n 5 7 7 B x n g 6 H l o m i R 3 z 5 w G 1 7 n h D 5 u v 0 Z k 2 6 0 Z g u g u v B 6 t 3 q V t w m l c 0 9 8 2 F m h o h D - 2 m h D 8 1 z j P 4 3 t m O 1 - m P 0 k 7 n K 8 7 r j E 5 o 5 v O k y n w G r 6 m v D _ u x 5 e l s _ i R k v p v W 6 7 z n K g x - z C u v p 3 J p 2 _ j T l p h - E 4 _ 4 g B s w n h L 9 l h j S 0 y t j 5 C n q w j 3 F v r 6 k M p 5 j s B 8 6 l k C j r 8 1 B 8 j i q V - j i 9 a t h _ z C v l x _ U 4 u o q D 6 z _ n C k 5 0 1 B 9 q n _ G _ y s q F 3 1 4 1 B 2 4 6 k B 5 s m 0 E n y m 1 E 5 w g s B l 9 o t B 1 - z Y v h p - E 7 u l b _ j t l B 1 8 g 3 B 7 5 - j B v v z d 7 4 n z C w u 1 P 3 h g j B k n j _ L 4 m i y R 4 3 s q t B l 5 q 0 K g n 7 u N 8 y t m H 3 - _ P r v j S v 1 7 q C _ k m o C k j 4 h J 6 z z l M h x m o L v p 8 p E 9 p 2 h G 9 h 5 1 F j 7 _ 3 D 3 k 1 k Q o y g t G 2 p m 9 F 3 4 q q E r i v k I j 3 n p B u q 0 o v B u q j q i C x o 9 q F 1 2 v k T v l l h D g t i 5 D 2 x l k C 3 j s 5 B y 3 0 8 B n 9 n v D t p g u Y 9 1 5 - i B u u h y h B 8 l n _ j B _ u z n K 9 3 9 2 M h q x k F 8 o p 9 F u q 8 n C 9 p x - I k o u q F v s 8 j C q g 7 n C 3 5 j w K h i y o E m 0 _ y H 4 9 v w G 7 8 3 2 M v l n s B x m _ o I t k y j B 2 v - k H t 6 h 0 C m y - r H 3 n i v D 9 6 t j B q 7 q 1 Z l p m u P j x m r e 1 n z 8 C 4 i v o E n 5 7 q V g h j z N l j 8 n C 9 m _ z C k 6 m P 3 3 4 8 C j n 0 8 B 8 g 3 8 B z s 0 8 B w 6 n e 5 0 k s B _ k i n U t 8 v o E 1 q v 5 E o v 3 q F m 3 u k M p o r q - C 4 0 j g J k 0 4 2 F s l q _ D o s p m B 4 6 - 5 H 8 m h u E h 9 v t Y 1 t g _ D i s 4 8 N l 6 g h D 5 z 9 _ n B q p n h D x l 2 p G k x 7 k H 4 o o 5 B 4 y h p I w q k 5 E m i g V y q y y B 5 i s 9 F z z 0 q F n 1 v v J 2 m o h D 1 s q 5 B n u _ z C 9 r 7 1 B - 7 9 n C v 1 h u k B m u - s Q m p h s H z i 2 l g B h w 3 2 M s o 9 t E 7 - - _ O 0 x m 0 H _ q s i B 2 i p v D 8 5 0 3 D s m g W m v p v D p h x j G k z 0 a u u p J 9 3 - 1 b q h q p f s g h j K 0 s o n D g k 5 8 I m h 4 W l g q g E q w n r C n l m h g F u n 9 s Z 0 z r w F 8 x n o Q 6 g 8 6 O g 0 g o k B i l 0 x H - y s g d u 2 1 y 2 B p z _ s V x q k x K 6 k o g E l x 8 s M 0 k i n D r 5 6 p C y q g x G 1 y q i B y m 5 w C 8 r 6 l G x 6 q - C h y p j C 0 1 l 3 Y 0 y 6 g U p p i l d v t v 9 L k 3 m p E - q w - B q w o 8 C q m o j C 6 k u - C - x 2 l G _ 6 - w G _ z l s B u o 5 - M g 9 l j I u n l z y B m _ s 0 v D 2 h x u L 7 z 7 3 C g 5 7 4 U 2 3 3 9 S 8 x t p E o 2 g 3 Y 0 k x r L m 1 1 2 H _ w o x K o x i i E s 9 o 4 B t j u 1 G i _ n g K 5 u r 5 C w 1 x g d q z 2 s N 2 r q h r B p x v o C j 7 x 0 E 6 j p i B 1 - y s N r t 0 3 D x 3 v o C k _ _ 3 C m 3 0 y E s 6 g y C o x i i J o p _ p M w 4 7 0 h B z 0 o h m C u 7 p j C s 4 2 3 D i 6 x g I q _ y x 1 D 2 3 3 w C 0 4 9 3 C s m u 8 G 6 r s v n B n x s n J j 5 0 8 M y x 1 p q B 0 i 3 9 l B i 5 r i D x t x l D g 2 x a i 9 u 8 K _ n 3 w G 6 p i m F 1 p y l D w - 0 w E i m 9 6 y C 3 h _ h p B 9 v k 1 V p 6 l m F 0 l s x B 2 2 r - C _ 7 q M t w 9 s M q 3 4 s M x q g 1 J l 5 8 i k B l j s - C k k 2 h W 9 3 k m F g 3 z 9 L o 3 - 8 X 5 v 4 5 h B 4 t n t I n v i r B h k q u S k 5 2 u G 3 i y j a g h 1 k C q u 3 w C 0 z x - B m t 4 9 P _ 2 y v J o q 4 v Q w 2 v o k B u 3 s 5 C 8 y 5 R k v m x L o p r l P m 5 s 5 B 6 l w y B 5 9 1 k U 2 4 o 2 W k w 3 w E q w k r 0 C g u o k c 2 - n h 8 B _ s h x G y 6 3 q I s z r 9 d z s 0 _ 9 B - i 8 y E g k n n D 0 h m q n B t q 8 w G 4 h _ 9 H s p 8 5 S 5 l 9 7 v B 4 1 u 2 t B q r 8 l a _ v m _ B n 5 9 i K g 0 _ h C n j v z d s 8 v l R s 4 k - a 0 2 6 w E 4 - y t c t o j z Q _ u w u L 6 1 j t V 8 j v s P m h g 1 J p x p u S u x 6 g r B 7 1 k n D u g q z 2 B w h z m 4 C 6 8 v t x B t y n h Y r l m o F s 9 g Z u 8 7 k U 8 6 6 z i B i g 6 7 c q j x 4 d u x _ o c 2 y x m o E k 4 y m 4 C i t j o B j j i n B l r m v D 1 2 l t 3 B 9 g 3 5 h B s w 6 4 U i 8 6 s b q x 2 2 H j 6 j t I r 1 n y J k l k w M k t o v 9 C s 0 q 8 E t r k m F 0 v i 3 c 4 s 5 v q B i v r g E 0 7 5 8 M y j 6 g C k o g p m B i k p q J y g 1 9 V m v q i - B y v 1 1 e v 4 - Y r u z k C 5 m s 6 L t n g 1 J j 2 x k C o 5 9 2 r C u 3 l v r C 4 0 x 2 5 B 3 2 z x Z p 2 y 8 K x _ k 6 I q n g 7 F w y u z P 6 l v y F o j r q H k r t x B y l j g K g g 4 o U _ t l t Z 0 l k r B 0 w o 5 V m r 3 Z _ o n _ B i j u o C 0 v 6 _ a u i p j C 4 w 3 l H 6 t k r E 6 y 8 5 G s 2 q l Y o o 2 5 S 6 z 5 o R k _ - 8 N u 1 t 5 M s k o w F q o - 1 b i m j s 1 B m 0 9 y Y 2 h u - C l 7 g m _ B r - s 9 L 3 3 j 2 g B q 8 q g O 9 2 i t T g 0 7 4 F 2 s i i F j n - V k k 2 h W _ i _ m S w s 7 8 I h n 2 k J g h h r B w n o q D v 3 k T j 1 7 w D 6 u k t V y 5 x j j B o h 3 u G k 2 h t E m n r j C l r m u B 4 7 6 6 Z q g 4 8 8 B m _ 3 g C i h n u B t 1 1 v P k r t v C u 7 0 O s w 0 l G 4 z v 9 L j z h r B g v j 9 B i 9 8 6 F 0 x 8 p C y 5 s 6 L _ k s g E g 8 o k F g 5 k n D m 6 j 3 B w 0 3 3 D l s u S u y m x K m j s - C u 4 o 6 I m 1 j g K y 7 6 w G m v z g I k n 5 8 I y k r 4 6 B 4 9 9 4 U 8 l l 9 F 7 m x s a q m t u d 4 5 0 l G 9 1 3 k J l 4 t y F h m u 2 E 2 x p L o 4 4 q S s 7 r 8 G 1 4 z 8 K g v 2 3 D n 6 9 x L 3 _ u x W m z v H 4 y l i E s 1 k t B k k 1 k C m 6 m 7 g B o 6 i O v q 5 p M u u n r C 0 n 6 l H n 5 q x L 3 9 3 l G h h x g I n 1 1 8 M v 1 _ 8 N v m 9 i K q r w 8 U z q y a p i r i B y j k 3 B s i 4 q S 6 - m m F 1 0 i 3 B _ 6 3 u i B k k 8 r X i 1 w r v C - t g 9 F i s q g O o 4 y t D k 5 x a w j 8 3 C 6 x 1 W i r j m B s o r y J m i 0 7 Y o q t n J 8 r 6 l G 7 k x z d 5 k q j C 8 v 0 w E y y 1 o D s 2 h 0 K - o o P 4 3 _ - g B h k i s Q k _ 2 z B u 1 x o C 0 9 7 o U 4 o u h Q m n 0 9 S 8 o z n J g 2 2 - K i - l h r B s 5 h j K g 0 p - 9 B g w 8 3 C 7 j o h Q 2 r 2 t O 8 3 y g d q n g 7 F s 4 j 9 B 9 y q g E g g m y C j 9 0 u G 5 l 7 0 4 B o k _ 1 B 4 m o 0 H _ 4 9 t C 2 t u b o 3 8 9 C 4 y 7 4 U s m w 3 I 2 3 w 2 C 2 p 5 9 S j r t x B m 0 6 e 0 y l o F q 3 s M o j j r B 6 1 m u B 4 v i 9 B s - u 8 G _ s m h Y _ v 5 w C 0 g r p E k q o h Q _ z r t O 2 z 8 6 F k 8 p h Q 4 t g 9 N k h v h B _ u t - C v y w 0 E n 2 u y 1 B q 1 w n X z 0 j q n D o 3 8 9 C 7 n 4 8 I j s 9 3 C 9 o g 6 G 1 j u 5 h F 8 x s h W m k h s B g j v 0 E o r 4 p C 5 v r u S _ 5 y 5 h B l 5 n _ B s w y 2 N s q i 0 K m 2 h 7 F 6 g 6 Z 6 n z y F g k - 5 S g u p y W 2 x o h Y g r u i p B 4 7 r u f w 4 x _ r B _ 4 q 6 l C 0 i - d q z k h r B g y 8 4 U 6 6 - 6 F i 7 2 _ G 4 9 z 3 D 4 h g r B k 1 w h W m j j o H u w 4 6 F s o k l B o z u q D k g g W p 6 0 y E _ 1 x n E t 1 i x K 3 w k z G 8 m s v C n 2 1 o Z p 9 z 2 F 7 v w Q v - j t B o r - i K 6 2 h t M o w y q S 3 5 - w T i 7 u t O _ k z k J j s - V i g h u l B j 5 v l L 2 z o 6 w C 4 l o 2 N y s 7 o f _ p 0 o D h 3 _ n G v m w 9 L 7 n g 9 B y x q v D 8 y i 9 B h v 2 w C 6 s o v D 6 - o j k B o h n 0 H 6 r h 8 s B 4 g 2 q S o l 2 _ O o t 6 4 U i j v u F w 1 l k F g 1 t p E 9 m 0 t O 8 z 5 p C j 8 k n D - x x 8 M g 4 u 4 E k 2 x o K g t 9 r o B 6 q u 7 g B w 3 m n D i t 1 l D 6 s 3 6 3 B q q q u S 6 u g 6 I m u j q J g n _ 3 C y 0 v 6 J u 2 8 v P q 6 4 o D w 8 _ g D w 7 j 9 B u i - s M m x h 6 I 8 o _ i K x 6 5 Z w v k x b l z h 1 J o z o t I y w y u L 8 6 - i K 4 n u p E 4 u v w F _ s 7 0 I q x 6 o D i r j m B 8 x v w F h j q i B 4 q 7 g D l q 4 v I 8 2 x l P z 1 o v B 4 s _ d 6 h 8 h R g 4 m 3 Y y h p _ E p j 0 s N 4 9 x U i p 6 _ G g h x n J w 7 1 8 M s t 9 _ a m h 8 l K 0 h s n J 8 l i j K g w 6 p C i 1 s u L 8 u 7 w D q r s 2 E 8 q 3 K m v j s B g y 7 w D q 4 p j C o h n v C y 3 o g E 0 g _ 1 5 B u m s b 8 8 p g F g 8 v r L m x t 2 C s r p P k o u h B 0 x k w M g v j 9 B s h y 0 E k - s 9 d 6 v u g I 8 - j 8 E q - o j C y 9 r 9 S y o p - C y 6 h o H s 5 7 9 r B s w n 8 E i 6 1 s V u x 3 w C 6 x j z Q y 8 k 3 B 2 1 4 w C w w i r B s v 9 z K i y y y B m 3 x y B p 8 g e - y - x W s 3 5 4 F 8 w s u K n x g 9 B v i 9 O g l 6 g B 7 t x j O 3 h k x G t 8 7 d l 2 2 2 j E p 1 v g I p 9 y 7 s B o 9 l 7 D 8 0 3 6 C 0 z 0 3 D g y r n J 2 k g o p B z g z k C m q 6 Z 4 2 r 8 E q s 2 y E u k k 1 J m g q g E o 5 _ d s k g w M 6 7 6 t C 2 v - 0 J i l l 2 W q h x 4 X 8 8 i p B n - w 8 M i g 5 t O x o q 4 d k 9 u x B 8 g r 0 D 3 0 h 9 F k y l t B q j n o H o v x _ O s 1 n n C 6 v o k Z y x y o C t j 3 v I _ u t - C x s s - C g 6 9 d h _ i 3 B w l j n B n 1 1 8 M j 7 p p E 2 q h 2 D o g 7 5 2 B k w 0 l g C 8 2 o 9 J g v 5 K v o q q D s k 2 t D z 5 r 4 E u 1 i q B i 4 l z N 6 0 p - F 1 z 8 0 I 6 3 k s B 0 5 7 w T z t 8 8 N m y - g Y g k 7 i I 1 r r i B 2 - h 1 J k z 0 a v 0 t x B _ w 0 l D r 9 y a 4 t x 3 D w j k 9 F l p x g I o 1 7 d 4 4 2 5 K q v v m M t t m 6 I r 5 6 p C o z p w F j j i n B l z o 6 a 2 z 6 0 B 0 j 5 9 C o r 9 1 B _ 1 j R j 4 9 w O q t t 6 l C z 2 j n D q l o m F w m 9 l G 2 3 g s B 8 8 x - K 4 k k n B - j t n J 3 n w - K j j p h Q 8 3 m 0 H z m 8 3 C 8 z y 3 I o _ 6 9 u B i h 4 9 S 0 3 m x T o l x 0 E 6 1 m 4 9 B 1 3 m v D 2 3 0 o w B m n 7 T - 8 4 l G 5 4 w y D q q 2 g C l 5 n _ B 4 t - 6 D 9 8 2 2 F w 2 t 0 h B t 9 0 y E 8 g r 8 E - - x _ D m i g 3 B q o q 1 G m 0 m z N 3 3 u _ O t o k t Z x 7 g t T 1 4 1 _ G 5 4 j t Z g i _ 3 C 3 9 3 l G g u g n B 1 t j 3 B i o 7 0 J y 6 6 u E v m p 9 J o 0 i n D x j h 1 J 2 n t h Y 5 0 z y E k _ 8 p C 4 g 0 1 k C p p 7 w G 2 3 l r E q g 8 v I h 2 q w B u 9 i o B k 8 7 y 1 B g y r 8 G 2 1 2 s M g h 8 i K y v m z Q u j g _ P 0 z n n D q 4 1 2 H r 5 h r B t v m r E 3 i 7 9 C z 8 v 0 E w w r 8 E r u 9 1 B 2 7 p v D y v z o C _ s n u B k w m i J w m k l B g 6 8 l G 0 r t p E 4 r 2 j M o 2 7 6 C w 0 w n J w 6 u p E s t n n D m g q g E 0 k i o F y q q u F _ 4 o - C 6 l h 3 B m o i 3 B _ g 2 k U q k l s B k s 7 p C u l w s G 0 4 _ 0 C _ y k v D k 6 5 p C g 1 v - K m 7 3 s M g o n s F k x n c 6 w 0 O g o q _ O q 3 q g E k p n i J 0 3 n s F 2 t j 3 B l o i 3 B 4 v g W k o l t B q g y l D 2 _ o 6 I v 8 n P 6 n 5 e g g - 6 w B s q n x T k j k n D k 2 _ d 2 n m r C 2 j s 6 L 0 8 o 0 H q n 8 w G k j 3 q S t z 2 w C w i 2 3 I g - u q H w 6 l T 6 z n v D 8 r j 9 B j 6 n m 4 C 4 g h n B r 0 3 l G 4 8 j x b 7 l o P 2 - i m F x h 5 Z s 2 o t I y o s 5 D z _ 8 g D 6 l j d o r 6 8 M 6 s k m B t n q i B o t 8 9 l B 9 y n _ B s q 8 l G l 4 7 s M l k 4 w C u o i r E 0 n 1 j c r 5 - 9 H k 2 0 w E o q r 9 L 3 k s n J _ v 7 8 D 4 n w Q y y 2 y E r t h 9 B q - v u L 1 l v g I u p v u L s v p t I g v 6 l G i w v H u t t 2 H g w - 9 H 0 7 5 z x B 1 n o 6 E p 8 z 2 H m t p i B x u k m F 8 k v h Q 8 n q 8 E n - n l R l q u 2 C z i y k C 8 g t 8 G n m o 8 E g 9 1 - K 3 x r w F 8 r 2 3 D 3 w _ 9 H u 3 s i B g z v t D y - i s B 6 l 8 8 D 4 3 r 4 E g k 7 1 B i v v 2 H w o - 9 H s 9 q 8 G k m m j B u i 4 k J y h u y F k h v q O q j n j H 6 y o j C 0 z 0 3 D p u 7 w G q 3 p t T y x 3 _ G r n j 0 H 0 l j 9 B _ l i 1 J p _ q - b s j v x L z 2 h n B w - v l R k 1 l r L k q x - K 8 t q p E u _ s u L 0 z 4 j M y h - t C g i 2 9 L 2 7 z g I m 2 z y F u j q 2 E g 7 h z P 7 l 7 p C w 9 l s F 4 3 4 p C g _ 6 3 C m 9 1 s V s g w _ O w q g j K m w 1 s M i 6 g x K w 0 t x B 8 p 4 3 J u 2 1 x H y q m p f i n r - C i v 6 0 J 4 i 7 p C 8 y 1 3 D 0 n k 9 N 4 7 6 3 O s w 2 f j 7 r w F 8 3 _ 3 C 3 7 7 p C j r t x B y 8 k 3 B i 0 7 v P t q 8 w G s 8 3 h W y 4 j s B k x m 8 E w 1 _ 8 N k m 9 9 k B o 6 n t I 2 p 9 w G 6 4 1 i L 0 q j 2 M q p x i D i o 3 w C 4 3 4 p C 0 4 7 p C 2 4 m j C u o w o C 6 i t t O w l g 7 D y - u y F m j 8 s U g 0 n 0 H s 2 h Z q 4 5 n G u 8 z z C _ p _ s V 0 r v s R 6 0 3 g C 2 2 o 5 C 6 1 q i B w j q 4 B o l k y C y 3 2 2 H o 6 h q u G q - _ s M s t r 8 E - i z u G x m 3 v I k r 8 4 F 3 i _ 8 N y t p 7 O 9 z x z C g l 2 w E 3 9 _ V i p m x K i o g h Y w m g 0 H 8 k u 9 L 2 o 6 6 F 0 x 7 g D g m y v Q o 4 9 V 7 8 h n B o r 6 3 C v s i 5 H m y l u B k t t - K - j h 9 B u z i t V k 3 o 4 B k 3 z 0 E 3 k s n J m z g l Q 7 m y _ D i r 2 2 H 0 o u 6 P 1 5 o _ B y _ n g E n j 1 3 D 3 2 t n J 6 z j 6 a n q h 9 B i i u t O 0 j p w F g v 6 i K k i k y C 8 - s 3 I p n 8 w G 3 4 4 w E q 9 l 6 E r - w 3 I 3 r 3 8 I i u s i B u 9 w v J 4 t t q D g 9 4 l G i 3 6 r e 7 p j 9 F o l 6 g D m z h d 3 y i n B z t v _ O 3 m r 8 G 2 s g 2 D i i v S 0 q 3 3 J s u h w N p 6 j o H 7 t x _ D o s i x O n m p h Q _ 3 n x K k n 4 l G o w 9 4 H g i h 5 H 2 g 6 s N 4 3 i 0 H 4 5 n 8 E m 1 3 e i p u S i 8 s n X g 8 o k F w l j j I u g h x G 0 s 2 - K 8 g 0 3 D 6 g 4 t O q o 9 0 I m r r - F t x w g I u j 5 w C x h 5 Z r 6 q p E y - g 3 B g k t 8 G i w x y E 9 6 i 3 B _ x r i B _ 8 n j C 1 k 7 l C 0 q r x Z x o r i B h i z q I 1 m - n G j j q 8 G s s u w F 0 r q 2 g B 5 0 2 W s 3 y 3 G 2 2 y 6 J 3 1 l o F 7 6 i 0 H x _ k 6 I k k 8 l G o m t k f 6 l i x K o _ 6 5 S 0 3 8 d y x q v D 4 0 8 p C p k j 3 B 4 t n 0 H h 7 k m F o 3 7 9 k B p u m v D m 9 n v D 0 i v 4 E w u n 7 q B 4 n h i C k h z 9 k B 8 u l n D 6 n s i B 8 9 t x B s k - 3 C 8 g 9 M 0 k s h B 2 o p j C 2 n j r E q 6 q 2 C m 9 g x K q y j s B s w h n B 5 p h 1 J o _ 7 1 B j x 7 p C 0 l q j a s n o x L k 6 q r L o j 0 8 M 0 n s w F 4 2 n n D s 1 2 r o B 2 x 2 W 6 m 2 8 K 0 4 _ 8 N k y j 9 B 4 p k 0 H o 1 7 d v l p 8 E 8 o m x L 0 s 5 R w 1 9 w D 6 l o 6 E 0 z t n J q 9 g x G w h i n D s x u 9 L i x o i B 8 2 r g d s j 9 i K 0 m i t B w z _ w D n w 6 4 T q o q z M 6 7 g o p B 6 y 0 2 W q l s u F w 0 0 k C 2 0 j x K p k - h e o o m j S s x 7 r X 4 l t q O 0 q q j B q - v u L 4 j r p E o j o n D _ u p j C i y r z Q x n 0 y E u t r j C j - s 4 E q - 4 j m B w n - 3 C o 4 r 8 G q t r - C w x 4 p C 4 k x U o 3 l l B m o m u W x p v i D z p s h G 6 m 1 l I v _ l n D o x q 9 L i - 3 s N h u 5 Z 2 _ q 6 w C 7 p 4 3 J p o 8 s V - 0 0 u G 1 t 7 0 T 4 9 q 8 E h 9 p g E 8 p o t I i g 4 i k B y - y v I p z y j G u 7 j - b 4 4 i 9 N w m y n J 7 s k t I 2 1 n m F n s z 3 D u v r i L 1 3 7 w G t p i g K _ _ o 5 D s l q q D r t t n J n w r p E 0 q m z x B v h q v C q z m 2 b s - 5 l G 5 3 i 3 B 0 x 8 p C 4 v y - B r s t x B 0 6 1 o K m 1 t - C u x 3 w C i 5 q g I i x 1 w C u x o - C s 5 w - B 6 g 3 8 D 6 t 2 w C y i 9 l C k k k j N 4 j r p E k w o 0 H q 5 h 7 F 3 r r 8 G w w r 8 E 4 o 2 3 D h 8 6 s M m 0 4 s M g 1 w r L j n t n J k q i y J y - g 3 B 1 k t u L p 1 v g I 7 n r h Q o 7 l 8 E 0 m k v H j 2 y 0 F 8 s k 9 F 1 j s 6 L y 2 0 1 e w p o n D 4 0 n w e m y x y B i y p _ B 6 g 4 t O 3 i 7 p C 2 s s j C 4 2 - V g _ s x L o m - w D 1 2 r - C _ z 1 g I i p u S y p 1 w C w k s w F y 6 s i B g _ i 0 H o k 5 p C k j q 8 G 8 y q v B k w t y I m x s i B 3 6 z f s v 5 j O y 8 x y E y p 5 0 J _ x s u L g m p t I g p o P i 5 q g I k w n p E 2 8 1 l D g m i 0 K o 6 o 4 B y n 4 7 B 6 7 j m F 2 4 _ y Q 6 5 i o H 0 _ u h Q 3 5 j n D q h 0 7 H 4 m n 4 E _ k 3 w C 4 h t v C w s k n D s l q z G w o t p E w v _ 9 C 4 0 r v C o y m 5 H s 5 1 5 7 B 6 h 7 w G u 0 9 - M y 4 p u L s i - 8 B m x h 6 I q i g 6 I 2 r _ h - B y - 9 w G s 7 j 3 c 2 m n - F 6 u _ y M u g n - F k 2 8 5 K 8 u v - B o z j 9 F 2 u 2 g M _ q 3 t O - k u _ O s n z x b 0 9 5 w E t n 2 8 U z l u h B 3 y 2 2 Q 4 1 s p E i o p 6 I 2 m j q J s m _ 3 C q 6 n j k B i s m g K u t p j j B y r o m F o i r k q B o 7 h o F 4 3 2 l H m 8 w 8 8 B m 0 p 5 D 4 0 k w M 6 9 q _ B x 7 0 y Y - q s 8 G v 9 q p E s 0 n j 3 E _ 0 u 6 a p 1 v g I _ 2 j m B o q n n D g l 5 t p B o g 4 8 M w q y l R 8 q w w F u p j o H _ 1 j 6 I m 5 5 0 J y 7 x v P _ q 4 y y B m k 2 v I w i x 3 I s g 8 3 C g 5 1 i K w g _ p C w m 3 h W _ 0 j z Q o 5 _ d 5 q q 8 8 B k z w g d 4 n 1 h t B _ 6 h 6 G i 9 m y 0 B 8 s i t B m s i d 8 k w p N 2 g 2 h R s o q t I g 6 u l R u 3 - m S 7 p _ 9 H w n - 3 C 8 5 0 3 D 0 2 2 q S g n n 8 E u i n _ E k g m u K w z j n D 6 9 g t M k n j x T u 0 u - C n _ p p E _ n u - C t s 6 s M o s n g y B u j 5 Z y q - s H n q o j B m r - 6 F 7 0 h t E x x x j G k h t z P u s 8 P _ 9 9 o R y 5 k R 6 5 t u F 0 g 7 4 U 6 u o _ E u m g u C 4 v i t E n q h 9 B 7 0 p p E l w 1 y E k 5 l _ Q x 9 m r C i m 2 y E y z p m F k n v l R m w j o B 6 5 p z Q i s 6 9 S y h 5 Z g 6 k t c 2 7 2 W _ 5 0 w C s g 8 3 C w i 5 2 Y _ 2 8 w G m 7 s k U 6 n 5 e w 8 k 9 F k 8 9 9 C s r n 4 B u 2 u b u u i 3 B u 6 9 n H g r k n B y t g 7 F 8 1 i n B u s 3 Z _ 8 i o H 4 u h n D _ s o q J 2 k w _ G g w p h T _ 5 n 5 M - o l 0 H y 3 z w C o g j t B v 1 s h G 2 m y 8 K g 2 9 6 C k 9 v Q 4 s g t I o 4 - 8 B t 3 h o H g z g 0 H j v n 4 B z 6 w - B 2 1 y l 2 B 4 z 6 9 H m 0 t s G i z t q I 6 _ 3 o D i z 5 w C n y n 4 B 0 1 t p E y t w 9 P o j k i E 4 p - 9 H u _ _ m S k g y k C s k n t I m 2 h 7 F q v 5 v P m 5 8 7 B 2 u v n E o v q q H m l m r C y i l v D o t w 3 D 2 3 s 1 G y q o o L 2 u 5 7 s B i m 2 y E 2 v j q B g s k g F m y 2 l K 8 n p 0 H 6 v v S o - 1 l G 9 3 2 3 R r 0 x h W u w j d k 6 h 0 K q u 3 w C 2 u p u W x q g 1 J m r 0 y D 7 g q v H n 0 _ 0 C k h i y C j 4 8 w D h 6 - n a i m 7 6 F j _ g z v C x i 2 0 U y 6 5 Z 4 y i n B 6 r - s M 2 4 u S 4 w g j K w 0 t x B q 8 q g E j q n 8 E s l - 1 B n l i r B y v t - R o 0 m 0 D 0 o 8 w E s r t 0 E m o q - F i o 3 w C o u j T 0 y v - B m 4 v 5 B g 9 j i E 2 g h m B k p 9 z K m o q v D z r 1 l E 4 l 2 f w i u h B o 6 y w U _ p x 1 G u i p j C 2 z r j C _ t k z Q y 3 y 6 L z 1 9 w O _ s l R w - 1 s R 8 t y - B 4 5 n 0 D w y 5 g D y y 2 x H 8 _ g z P u 2 j o B q 9 y y B 8 x 8 i K i j 6 s M 2 o r g I k u g i C s 7 i 9 J k 9 - 1 B y 0 m v D w k i x b 8 k 6 t f 6 u j g O 4 w k 0 D m v i 7 F 0 6 s p N i 5 j 6 I g w l 4 B s 0 w - B y j 8 w G o k 3 l H k q g W u n 5 o D k v r 6 7 B 7 9 t x B k x w w F 6 p _ 1 D 2 q u 5 C q - p 6 E i w h 1 J 0 0 8 g D s k o w e 0 - w _ O u 0 2 2 W g 6 8 i K 7 h 9 1 B 8 m 4 l Y k 9 8 i K 5 u 7 s M i 6 j m B o p o 0 H m g h o G l x t u L y 9 3 m O j 5 h j X 0 2 i i C z u 2 l E 0 q x t D 5 6 w g I 3 x r w F 7 9 q g d j o u _ O w 9 w l R i _ p 6 E m 8 o j C u 6 q y F 2 g i g 3 B 8 0 k n e m t x 2 E q 8 q g E _ 7 2 y E n x 8 w D m 9 j m B 7 x 0 w U 8 t y 6 B 3 n j i E l 5 3 k U 0 0 9 4 H r m - g H w v s p E y q g x G 4 v t h B g 2 s 8 E s l t p E 6 h w g I k 5 6 4 F m _ g 2 D q m 9 l C 8 o m 5 H o 5 2 l E g y p 8 E 6 j 6 s N t o r M 3 5 6 4 F x s o j C 0 x k w M 0 h q 8 E 2 g n r C w 7 l t B 9 x j q J i 1 9 k o F i t h z Q o 8 5 r X y t 5 _ p B 9 r x y B s m 1 8 I h g j o H _ 1 8 5 G q m z k U g t - 9 r B t k 0 y E n 1 s x L 0 n x u G _ 1 m g E h p i d l k 4 e _ 6 h m B 7 l l t I 6 2 m o H v 3 _ V q 6 k 1 J 2 v v u L y 6 v 9 S z r i i E n y v z d w 9 y l E n 6 m q G _ v y g I 0 v 7 4 U 6 2 8 6 F 2 o l s B j w t x B _ 3 6 - M i - s p f 6 9 l o H 8 9 7 l G 8 u p 8 E y 8 4 v P q y 8 k U o x 2 j a 9 1 k r E g t p w F t o r M 0 6 l 3 Y 2 h 1 l 0 B m 3 w i D k p i 9 N p z q i B r 2 p y J 2 2 o 5 M y 2 0 k Q s o w _ D 8 k p w F i r 3 w G p 5 h x K s 1 h 0 H s p k n D i w 1 _ W m y _ 5 I m p t v J t 8 s 5 M i 6 j l T 9 h j 2 Z i n 5 0 J w r o p N m s r 5 B 5 q x g B s _ h n D w _ y 3 D i 2 9 6 F _ l p 1 G k 4 1 l E y - u s N u u i 3 B _ s i m F w h i g d k z n P - j 4 l G w - s h B t 3 5 Z r p y - K y j w g M 8 s i t B 6 6 m V l 0 w n E _ z h m F x g l r E q w 5 j E l g m r C y 7 3 0 B v 6 5 8 X 2 s 8 9 P s h 3 _ O 4 l g w N w r 5 l H y u x g B 8 2 _ g D w 4 7 v N 8 - q p - B t n n 6 a 8 r 6 l G y w s n 8 E 8 h j p V u n 5 o D 0 _ 9 i I s 8 0 w E j s o P t r k m F 2 r _ 3 R i u l t V 8 k m o Q 0 7 - Y q l 5 e o 3 8 9 C u v p r C _ r 3 k J o g 9 l G 6 i y l D _ l 5 3 u B _ 5 o - F 0 z n n D 2 m q j C k y h y C i - w y D w 6 o g F 4 p 6 p C q i p - C y 0 m v D 0 z 8 o V k p x o k B _ 0 s h Y 2 7 q w B 4 h y l H q k l s B 2 6 2 h P o 6 g w M s z 3 z B y z r - C 6 l x 3 R y p u g I i v q 4 k B _ z 1 g I o 7 v w F 1 h z 0 U k 5 i 9 B y 3 6 7 B g 3 j t I w p k i E - y x k C 1 8 9 t C u p m q J n l k l B _ k w l D 9 1 v 7 H 0 s 6 w E 4 l g h D 3 9 g 9 B o - 9 9 C 2 4 5 - M 8 s 0 9 L 6 9 q j C j 9 n P - 4 r p E s g 0 9 L 9 8 3 o D k 2 5 l H z - 9 j c u z 8 3 R v 7 l g F i 8 o z N s k u r L q m 2 j G 8 o x _ D 2 i 3 s V 6 _ 8 n G 0 3 j n B 2 i _ p q B s 6 0 z d z y y t D 2 - k 3 B - 4 q 8 G g p r 6 P i j q y c 4 3 s v C u y h w X g i u g U _ k 3 w C i r v 4 d g 5 q 8 G 0 u r w F s v p t I t z 5 k Q j 4 z t D t _ s 2 C o 1 x 3 I g 9 r 8 E o _ v q H g l q 3 L s 8 - g D y 8 4 v P i h 5 2 F n y 3 1 a 1 q 4 o D j 4 9 w T g u r y J j z k 0 H 8 _ m z G l - u n t B 8 n q 0 D 6 9 7 6 F 2 6 6 7 B s 2 j _ H 0 j 3 w E m 0 6 e y r u j j B _ s 1 6 n B q o k 2 b p j 9 6 F _ _ m x K k n - V i w h r E k 1 o y I 8 6 i 0 R o t h n B g y 2 r X 2 6 u - C w u _ 3 C r 6 h 7 i C j 7 p s F g - w 2 N w 9 x - K 8 _ 7 p C s 0 q 8 E s s _ 9 C i i p v D 0 9 n n D h 8 q 5 C - v k 0 H q x 7 6 F 4 t y f v g h h H 9 9 v i L s 1 x _ r B g v 6 l G 2 8 s w B y h 3 x H 8 l j 0 K z i n 4 B m p y z C 6 9 g t M u s 6 s M g q l 9 N _ 2 4 9 S 2 4 o u B y n 0 7 H k u - 9 H g v s v H g u v y I 4 1 s 8 M y 2 r w B 4 o j z G 4 6 7 i K k u 0 - K y 0 k o H v p h n B u n n q J q 9 m m F q q 2 8 D s z r p E j z 6 p C o 2 8 3 C k - s p E j 1 o l R - t 8 o V o 8 2 q S x h 7 7 B z 9 p p E 6 r 6 6 F j v x _ D 8 m 9 9 C 9 n t i D m 2 u g E 6 p k 3 B g y l n D 8 7 j l B i _ w i D 0 i y k C k g o n D m q u 2 C o t 6 l H 2 u s 5 C i g - w G 2 7 6 Z 4 h 7 l G q z y o L w - g 0 R g 3 3 l H m 0 9 n H w 3 g 9 B m 1 6 6 F 0 6 y x Z m g s 8 C i 0 v 1 e 0 j _ p C o y r l R 8 q r 8 E u v g k E o 6 n 0 H v 3 3 l G w w t 8 G s v p 0 H s - 6 4 F q k j o G s y 7 p C v _ y 3 D i 3 s w B 0 0 y _ D s 0 9 z K m s z 6 a y r o m F _ 1 j o H 6 7 m x K j 6 t q H 0 8 u w F y m o n g B s k y - m C i y 5 z t B u 2 g 6 _ C y 8 g 7 w C 4 o q k c q v o 2 b g g t w F y o i x 1 D w 2 j 8 E g 0 u l Y k n u z d s 5 s y z B 4 u 7 z m B w z n 8 E g n w 3 D 0 o r 8 G s t t 8 G g 2 u 8 G n 9 j 0 H 0 8 _ 1 B 9 n m x l I h 7 u 1 e 9 0 j z Q q 2 m q q B o 9 o u K n p _ 5 7 B - 6 m z P o m k r B 7 z 7 3 C i _ t 5 B 8 9 z u h F 0 j p k f 2 2 1 j G q q w o C o i 7 j a g 1 2 y z B h 2 u g I i 2 n 6 I _ _ o - Z y u _ w G k 4 k j I o 3 s w F 4 9 k _ H g p 0 3 I 8 n 9 d q 6 n j k B _ 9 p y 0 B y - z 0 T g r g i C i s 2 3 R q h 0 y E 6 u _ 3 R s q u x B q t 6 Z 7 8 0 r X u q t g E j _ - 8 N 1 5 x 0 U q z s w B 6 m x i D 2 o 4 2 F 6 u _ r D s s h Z 8 m 3 q S w z n 8 E _ j p m F r 8 s h B 4 v u 8 G s 4 v n J y t z n E 8 l x l Y u h 4 y E r u m s P z - 6 p C 4 7 i o F h i p L i h t g E 5 6 7 w G 4 g p n J h g 3 k J p v q 7 Y s 4 u h Q w 7 s x B y l 1 k Q 6 s x 9 P 6 o 2 w C m r 7 0 J v 1 7 p C v _ y 3 D z 5 r p E 3 k y 8 M 1 w - n G r 3 g o I s h r q H 4 3 0 3 G t u l p f w j m c 3 s s h G i 8 s y F h 9 t 2 C z t j t I 5 6 w g I x n 0 y E 5 s - 5 G 5 r m u B 4 0 1 w E t y l q F 6 m 4 0 B q i k 3 B 7 g h 9 B 4 7 o P _ 6 0 g I q 7 2 q I 4 5 k 9 N 0 l l t B i 9 4 w G i i z y E 2 7 j s B 4 w z 9 L w j k 0 H 4 _ y k C k w 0 0 E z 2 h n B y 4 8 7 B _ m _ k Q g u 1 q h B m w l Y q 3 h o B 0 m t 9 J s y o g o B o r j 9 B _ g u 1 G _ m u 5 C s 0 s 8 G - 3 0 4 U k 6 5 l E 7 7 n j B 4 z 1 6 B o 1 l g F 0 o o 0 R 8 z h 0 K v 4 t o j B - 2 1 g U x 6 u i D s 2 s p E 1 _ u i L j 8 p h Q p 9 g 1 J k 1 s x Z p z l r E q y u r K 6 g u 5 D v y 6 9 C w i j 9 B i 3 9 t C 4 q q v B k n - V y m 5 9 S k v z l P o j k h H 6 o o _ B i 8 q y c y 1 l q F 4 w h 1 C 4 i o P 8 w n h T i 5 v l D q v u S y - k m B y i 9 m O 2 9 w m S u j o v D 8 5 x r L w i 1 1 x D i 3 4 _ G w p 5 l G g 6 v k f k s k y C s w x 0 h B s 5 1 6 B n n 3 l G q x p q F 2 q 7 7 - J q 9 5 6 z F u x 9 g y E y q l s B _ w n 4 6 B h l w 7 c q 2 7 9 l D 8 7 x y z B g p 1 _ r B 0 l v 8 G 4 h v h Q n 0 n h Q 8 j x w F k 1 u 6 Z 0 u y o Q _ 8 6 Z o h n 0 H o n 9 d u m 8 7 B 8 k 7 i K m w j o B 6 u 7 v X o 9 - s J q p 1 7 H 6 - z 2 F 6 3 4 o D u m q g E g o 3 8 N i y y 9 S y s x 9 S o m n z P o i 8 l G m 7 r M 0 w m c m o t b q r 7 s T k s o P w 0 v h Q r 2 - s E 4 z i k D y o n u B k p q 4 B t k i 3 B u q g 7 F v u m 0 H v w 0 3 D r v 9 w T 4 u 3 j M 9 g 2 k U x z i 6 I 5 u 6 7 B x w 5 4 1 B g j _ p M q j w u S y y 5 0 B g j 8 h J s s s s F q - o j C 4 z m 2 N i 6 7 5 N q s 4 e 8 k 8 d 6 1 o - C g h 8 i K q m w y F 8 8 3 l E 4 v m 9 F 2 s j s B y m y g I 3 n n c o - t q D q - z k U y g 1 y E u w n j C i u m j C m 3 0 y E w s 7 l H 6 5 s b 6 0 4 j s B 0 m w 0 E w v s 8 M o l 8 y k B u u v 5 N k m v 0 E n g 6 v N 4 v 0 3 j C i p n Y 8 0 p q G 2 0 i 3 B q y 6 9 S o n u x B 8 5 n n D 4 k 8 w D z x g 9 d s 8 _ d v 8 n P v j 8 3 C k 1 - 8 B x p 9 6 F 2 8 h m o B g o i i t B 2 k 5 Z w z 8 p M 6 3 2 - M 6 u p - C o 4 r n J u 5 t S w r g _ H y 0 7 w G 0 0 4 9 C k 2 j t B 2 l r w B 6 8 y j 8 C _ k s s N _ m _ n H y x r w B g o v - B 2 z w o C g 2 p j a w z o h Q i l 9 n p B t x s 1 G y 8 6 8 D 8 k 0 k C 4 h k 9 B u m u g I _ h y - I 4 o z 6 B y - 2 s V _ 5 r j C 0 q o 4 B o 7 t p E h 6 7 h P n t 0 r X 2 7 z g I s p 5 6 W j - l o F i q w s N 1 r n V x 9 8 l C 8 7 t u Y g 9 n n D y i 5 x H m 8 l u B 2 u u 6 L _ u t - C i t o g K s y j x O i y k o H 4 l m u K u i s 1 G w x o q S g y j t c u x i q Y p w w 4 l B g v 3 u G 9 q p l T g 7 n z G v 7 t 9 L 2 q h 2 D k 6 z a 9 m u i 7 C 3 y k n D j q 9 o V v 8 u x B 2 i s 8 C u 9 8 u E s w u t j E o q - V u t p g E u 2 3 w C i x 8 7 B w 4 r v C t p p 6 E 2 y x 6 a i 1 r i B 6 w 6 6 F n n 4 w E _ l t t O 8 - x z 3 B r 3 j i E 2 1 i m F j y 1 x Z 1 s 9 6 F o 4 j n B 9 1 x 9 S u p 2 z i D 4 4 p t I 0 h 8 4 T i s 9 v I y g 0 o D u o l 3 B 2 y y y B 6 n 5 Z _ 6 k s B l o p u F s h q z d 9 3 0 7 c 2 n u y Y r t t n J k y 2 3 D g t _ p C 2 k - 3 R i y u h r B g - p 0 H y t 8 w G 2 w x g I u n g x G y 6 u y F _ u n q J 6 0 k m F k i j 9 N 2 3 3 w C m 2 p g E _ k 1 g I x 4 m r C 4 l o q n B 6 1 7 0 J 0 2 y l E v o k 0 H 4 5 0 l G r q u x B g t z z B 0 y q i w B - t 9 M i 6 m u F r q r h G s g m c u p m g E 5 r p _ B 4 k g 9 B 8 m 2 4 F p g y l D 6 1 x y F - o k q G 2 5 8 r D w 3 x 5 K x 0 u 5 B x 5 1 y E 7 4 n y W y g s 4 l B _ g 5 1 b - l q q D 3 7 1 s R p u h - Z i - 2 y E u 5 5 k J s g l 2 v B u n y 7 Y 2 q i o p B 9 - p i B l k _ 1 D 4 k v _ D 9 w x n E - g h 7 D i _ m _ E g l j i C 8 w o z G m 7 y t O o w r p E - n t x B u j u g E y 5 2 s N k n h 9 B k o - w D _ r 0 y E s i j y 1 B g - v q S y - i s B 6 6 3 w C o s w 0 E i k v - C q 7 n m F w h g j I w w r 8 E 8 5 t 8 G _ 9 m v D 8 5 l k F w 3 0 _ D y _ i m B s x 7 l G q l o V w 9 9 h C m l g 6 G o n w - B k m q o F m 6 j 3 B i v x y B 8 5 _ 2 Q _ m n 7 O 3 - t q H r i l n D i 7 v S w 5 9 g D _ s h d 6 l t u F k l 5 l G 1 l 2 w C 0 8 9 g D q _ h x K 2 q 9 n G 2 1 5 0 B m 4 4 Z i i v S 0 3 7 l G 2 q 0 y E s u 7 4 F m 1 p j C 2 s 7 5 G o s - 9 H y h g o G o 0 l 9 F u q r 6 E l 3 p u F q 7 r 5 C 2 8 o r C y 0 3 w C v 0 8 d y z t u F 2 0 7 - M 4 0 p P q j k v D w n i n B w s s z P s 3 u p E 2 y q i B k 2 g t I 4 m p y J w p y k C 6 j _ n H s o g 2 B 0 1 g t E s 7 z s C i 4 r M g q n v C 2 0 i 3 B g j z f g h 9 8 N o m 6 w D i l v 5 N u 2 1 s M u w r - C 6 1 t 9 S w g v _ O _ 8 2 0 B _ s i m F 6 t u g M s 3 s h B 8 p n z x B g - t r X s r j n D x t 4 e g v 3 w e l y 2 w C q s 3 s N z t 8 8 N p 6 0 y E x q 3 v P s 0 8 M _ k 7 0 T q n j g O 4 - u - K o j p n J 4 t o w e y t l m N 2 i 2 _ G y m 6 2 F s g 0 6 e g t 7 3 C q 8 7 t C m z 9 y Q 6 3 i 3 B m 3 0 l D u - l g O 4 5 j p j C g 1 w 1 a s s g g d i - k 3 u B g 4 s 0 E o p 6 t f 5 p y z C w 2 i u K 6 1 w p 1 F w 8 n P x 7 r g E o q 0 3 D q 2 h 1 J y q g x G m o 9 9 P i g j t M 0 t z a m x - 3 R y 5 k R q n g m N u w w y B k u k T 0 3 j n B o t h n B y 1 t 5 D m k 2 7 H w r k s F 4 v o o j B v j x U 0 k 7 y j B l 2 o v D g 4 i h Q 8 g 0 3 D y p n o H 8 y 5 l G i h 8 w G _ p m m F 8 t o m s C 6 t t 5 B y 3 l 6 I 8 3 _ 3 C t m 9 6 F 4 n v x B s h s q D 4 9 w r L m k v 0 L k p p t I - h k p - B y 4 6 0 U 6 q 4 t O s - k i E _ 2 6 o D - _ v q S m j 0 2 W z l t 9 L w g t y S z 4 6 5 S g n k x T m m 0 6 J x k 3 o D q 7 2 2 H y x i 3 B o u t v C o v l k F z 9 w - K q g s 6 E 2 q g q _ E u h 4 y E q m r t Z _ o _ i p C 2 t 4 W u t t 2 C 8 1 l t B z 6 3 l G q j s j C i 1 _ m S u 2 6 5 m B g i r u K y l t - C _ 2 g 5 z B _ u - s M 4 1 1 y z B m m q 6 l C o m 3 q S m w r 7 g B m o q v D 4 6 q q O i 7 j 1 J _ h k s B m r 0 i L m 6 g 1 J 0 2 n 8 E w x y 3 J _ r 2 w C m y l v D y i v l D 8 - 0 h g B q w r 6 L u n 7 0 J _ y r w R g k o j a g y r n J k n - w k D o s h h Q 0 t j 0 H 0 n q p E i z o v D y z 4 v X q g o v D 4 p r r L g y q h Q i 4 z 8 K _ 6 s 2 E 6 6 9 1 D 4 k z 8 I k x i n D i l n K k 1 l 7 D o 9 m P w l s x Z 4 p o v B 4 l m 9 F i j - 5 I g x 2 5 S 8 t 5 u z F y 1 x g M 6 w l s B m 2 i s B 8 s 8 i K o 9 5 9 C k q u t p B 6 5 9 s M w k u 5 t B 6 i 5 v P 4 j 6 u z F 2 7 k 7 g B y y 5 3 R 8 6 6 0 g I i - o w 4 L w n q 5 t B 6 8 t 0 4 B 6 h m i h I m 9 t s N i o w q I _ m u k U g 3 7 g 0 D o h 0 z m B q u i g O 4 1 7 0 s C s x 5 9 l B u 4 9 n G o 5 1 v N u g u n E 0 6 z 3 D g _ l o Q z l y s C 0 n x a 0 8 y t D 4 n p p E o 9 n 4 E 2 i 0 q v C 2 3 9 0 V 8 w 2 w E g 0 0 6 W w 3 7 1 v B k q h n B 7 5 h 9 B x k v k o C s v 9 8 M t u g i B 4 u m k q B o 7 j s F _ z l h Y y - w 2 F u h 6 m M k 4 t p E o 3 s w F u 7 y 9 S _ i y z C m x u n t F w 6 t n J 6 u n z Q y 2 q o m E g 8 7 w D i r 8 g Y s 5 5 y 0 C k r 3 8 N 3 v 5 l G 6 m _ - J - 3 m z G i p v h R 0 v _ 8 B o 6 r r X 4 i m g h B s 2 4 5 S o 7 m o F i w 2 s b u g 2 g I q 1 y u i B 9 7 1 l W 2 g m q J g x w l R y g v 0 x F _ 1 0 2 W u t z 8 8 B q _ z v q R t 7 3 x y D 3 o _ h g B - j m q p C 5 q p u L l i u 6 L k 7 0 h T 8 u 4 s R _ h 9 8 D i y 3 4 X l 0 z y E o x w r L l i y q I y n k 1 J s 0 s n J 0 4 7 p C i 2 5 8 K q j h o G l j j 6 I u h 4 y E s m 6 w E 4 w 9 g D y k k m F 6 y o _ B m l i 7 F w 1 v q H k 9 w h Q m k y 6 L i k u g E _ 3 k r q F 0 3 5 w o E i 9 m 6 I n 1 6 i K q 0 7 u 8 B s 0 1 k C g 4 m 2 v B 6 j q - F 6 o 2 v w M m x o x g B 6 3 - y y B k l 7 3 J 2 q p q q B g z 4 v Q u u t 9 m E w 9 q h q J i 0 3 u _ H s u 8 2 z E g 4 0 y 1 B p w v v h B v 1 l z P s p j p B r m 0 2 o B o m 7 4 U m v _ 4 l B 8 5 1 u 4 B s 0 0 6 Z 6 w 4 8 9 J i h z h q V o 6 3 2 t M 2 4 - v k G k o m 1 k C _ j 0 h r F k u - r _ D 0 - 6 9 C k 3 9 p C w i g x T 0 2 9 h g B 8 l t y z B _ 8 s u i B w h u z x B q 2 i t T 6 8 h q J u r - 1 b w q h s 2 B w 9 7 9 k B y j t w B i 1 x v h B i m 4 7 s B o x 4 4 F 6 3 4 o D k s x o j B 4 n 4 u z F s 4 2 5 p E _ r o y 0 B o z 1 g U w 9 n w F i p o V u 4 k 6 h E 2 j q n p B i 2 2 k J g o q _ O 0 0 n 9 j B 0 i l 1 k C y s m _ E y z u l D o r z k C w 4 n - 3 L s u s v C u 9 u 5 C 7 q n q O x _ y 9 S p 7 t y F o s 0 _ D k n l j I w 0 7 l G 8 j 7 5 S g p o o k B u q q y 0 B u l t l T _ 4 s 8 o B u z q u L g 0 j r o B u i i p 0 G _ r v 0 w B y 0 k m j F y 3 u - C k l t - B m 8 t o C k l x u G t h 3 l W 1 - _ 1 D 2 6 9 6 g B g t p 0 h B u r k m F 4 w _ 8 F w g l 3 9 I 4 7 l t I g m q 1 y L k x y n J k 9 m 8 n E 4 y m - m B m i n 0 _ B 9 k y 9 S 8 p o 0 H m 4 t 1 G p 6 w z C m 9 4 w C p k v z t B 3 k k T u 3 5 Z 3 1 z u G 8 h j 2 v B v 1 m g h B 7 o p y z B t - 9 7 v B y o 2 q I - v u x B 6 _ j s B - i l n D y y s 5 D j p 7 y k B t p m _ E 5 s 9 w G 8 h 7 4 F z z n q O n 9 - 2 Y t 2 j o a 1 i h 4 6 B r n p g h B w _ z a s h j n D 1 _ j - 4 C m _ 3 7 B 8 m - p n B _ r r i D 5 m 2 v n B 2 y 5 g C m _ q 1 G l 9 8 w G j 6 t h T m v p v D s 4 j 4 f r h h j S q y o u F 5 6 m v D s n t 8 i D u q t g E 6 1 q i B y h p t Z s - t z l B t 4 g t T 3 1 4 5 S l q l _ E g 5 8 o q C q v n r E 1 y 6 s M o m r 6 5 E j w 8 8 N v p v 0 l D 5 4 4 i z F r z y h t B j u r h 0 D h 8 6 s M 8 g t 8 G 1 o - y 2 B 5 _ h 3 B g p y p N u l 3 R 7 u j t O p z 2 x p C - q 4 - n G l m r - t B n 2 9 8 N v q 8 8 N q 2 k 3 B 7 l k y C - 0 9 w T i v 6 8 U 0 u j 9 N m g 1 s 1 E o w o h g F 2 g p 6 E 2 h u - C o 9 u 9 L 0 8 q z l B g 1 4 8 I g y l n D u o t 1 e 8 r n u K 4 t 3 3 J i 6 6 u r C g j l o F u r z l D 2 3 l h Y k 1 l q O s p - w o F o - 1 g V w y 3 z 5 H u o m 4 d i 1 p - C 8 u 9 V q 1 o _ B _ n 4 l o B m h k x K 8 u j n B k p k 0 R w 8 9 z K y 0 j 7 Y 4 i k y C 4 8 t w F k 4 - m B u q j m B y 6 s k U 4 u 4 4 F 0 r 6 o Z s 9 4 o Z o x w r L z l g i J o w o z G s 4 o 8 E g 0 o 7 q B k 4 p 2 1 F 8 s k 5 H y n h 2 D i z y l D m 0 h y 5 I k t j 8 E o r 9 u o H q 5 q 4 X y 5 q i B o x 9 8 I s 2 k z G y q j 3 B m 1 n t 8 G 0 8 r 5 t B 6 s v l K u n x 7 c 0 1 5 g D w 3 1 p M q p q i B o h - 3 C w l 2 r X w l p 8 E g y n u o D i _ q v D 8 7 s 5 t B q j 9 w K 0 8 r 5 t B u - 8 7 B 0 v l i E 4 t - 3 C k k g p V _ o i i P 4 o v 8 G s 7 r 8 G 0 x n y J 4 t x h T k 8 2 z 3 B q g m 6 I m n 8 h P _ l o 7 g B 6 s k u l B k v h _ 8 C s 4 j 9 B m 7 m h r B g 0 k - z B m m m x g B 6 t t - I 4 h 7 o 5 B y g k h r B g z 3 h W o 3 5 u z F o x q x b q 2 u 7 0 C y 9 z t O 2 0 r 1 V s 4 5 3 G 4 v 5 m k C q z 3 7 s B q h 9 s V o 2 k 0 H 8 i 0 9 u B 4 - 9 3 J 0 o k s g B s j m n C 0 y 0 i x D 8 m u p r D k n _ 4 U 0 v 1 i K w v 9 _ m B q q n Y 6 i q z N s x s 4 E 6 n t - y B m q j s z B i x k 9 f 0 6 q 8 E q o 3 o D g u t u w B _ 2 2 v I 8 k s v Q 8 8 h n B k n - 5 S m n p q J 8 x z k 9 D _ k t 2 E g 4 s 3 u D g r s n J 4 - w o Q o s i k D w n u v z F o k j q W 4 y o _ r B o v k o b u 1 h 4 6 B 8 2 p i t E u q 8 w G 0 _ y r o B k 8 y w e o u j o g E y q 4 t W y j t y y B m q m o L o 5 v x L 2 5 r h y E q 5 h 7 F q z j z N q 8 x g B i y n _ E 8 5 l j I o u 0 y p I y 1 5 4 r B 4 g 6 4 F q o i h r B 8 x t z x B i 2 t g w N 0 x y 2 c w z n 0 D s 1 t q O u 8 w o C s v v z i H q 4 1 8 T m 2 6 0 4 B 0 q 8 4 3 T g u g n B x w j - Z 2 s - 6 g B m 5 2 W 4 u v 6 P 6 w 6 8 T 0 g y g h B u 6 u 2 W 0 m j i - C _ q g g K y g v y D 2 0 3 u E 0 x h 9 F 2 3 y - M s m 5 l G 8 l j 0 K o 6 2 l H 0 k t p - G 8 3 h r k U i 5 j o H m z n u B i q 7 m M 6 l t 5 C 0 4 g _ H o k u q D m 1 7 9 3 C 2 _ 6 w a 8 k 7 i K g 0 g w M y 6 z 0 T y 5 l Y t h 4 x H s _ y 4 T u 4 u g M o z r 3 L g u r q D g r 0 0 h B 8 o 5 3 C m u s g I w x 4 p C 6 u w x a m v r - b _ s 4 v P _ h j x K s 1 - Y 8 s q 0 D 2 3 s 0 O 0 j o 0 H 8 3 1 3 I s 5 o y W 1 p 0 h R o 9 6 t p B m 1 1 l h B u q _ 1 D s p x x L o k z _ D 4 r t v H 4 z g p V s w m o I 4 7 o P r p i n B 6 _ u 4 k B _ 0 u 1 G y h w 5 B r 2 3 w E t 9 4 o D j w _ i I w - v 2 g D i m 5 u i B m o r w B g s q q G 6 z t g E 6 8 _ 0 w B w - h 7 q B 6 3 y - I m w t m _ B l 4 n V p z i 6 G i _ p p m C m q m v r C w - g 5 H 4 x 0 w E 4 l 1 l H g v u h G 0 q 3 z B m _ z l D i 1 t w B _ o p v D r 8 g j S 8 m o 3 Y w w 5 z - C _ 9 1 l I g l 5 h W i x y 6 J _ h u v n F 0 3 m k c 4 n r s g B 2 n t u F g - 4 w E s i - g U k 0 z 0 F 4 5 r i p B u 0 8 0 T w g g 4 C z - 9 8 N 8 y q v B i 5 j o H 8 g n n D 3 z q 2 M p h 3 3 R 8 q l j S w z w x L i n p z Q w n l w M v p 1 3 D t z r 6 Q 5 - x v J w z 0 l G x n 0 y E 0 9 r 2 g B y 7 r w B u o 8 y Y y l w u L z y l o F k m i y C 3 u o v B g p x k C n 3 - Y 2 p 7 k U 7 l x _ O t t 7 l C o l q z j B i 5 _ k V 4 7 j h H 4 1 v o K m v 0 6 Q i u - 3 R w r r y J q r 1 v J w 7 z 6 B k z - 4 H m z l m N y 0 p 6 I 4 u t p E o t 6 w E r x 1 3 G z 2 n 8 E v m x _ O i j 5 g C v v m g F j i 0 4 U 0 n z o Q 2 6 7 5 N 6 s 3 q I 0 i k 0 K s 4 w z d u n 1 g I w w 9 2 x E 0 1 t y W w s 3 q S 8 3 _ 4 T 2 h q j C y k s M l 3 l m F v 6 j t B y r _ - M o w k r B k 5 r j X 2 o i 2 S j h n q G 2 3 q g M 9 k u 5 B 0 3 3 j c i 3 v y D 5 o r w B m n x 5 M 2 i 3 g M k 4 w 2 N s k q j B k 6 z 9 L 4 1 s p E _ 4 _ l C k p 1 _ O g 6 0 j O k 0 o o F _ v u g E m i _ v P _ w l m F s h - g H _ 1 5 6 F k 8 q n J i z n s G o 1 u - B s l t 8 M g r z 3 D i y 6 x H w m 9 l G _ i 5 0 B m l 2 2 K o q g o I w g _ i X s p _ 8 B w x u 2 N i n v N 8 t v 4 E y y p 4 6 B _ v h 7 F q 0 3 t O w h 1 z B w m g t I _ r l v D 2 _ h g O u t p g E 6 s u g E m 6 4 _ G q 1 m g O _ 6 u z t B y 2 r r u B w j k 0 H 0 - 0 s C q h 3 k J w k i i C 8 1 y 7 R o m 3 q S k 3 p o F m y r g E 2 9 s u F w 0 8 d u s g p h C 4 1 x 1 k C k h p 0 D z i 4 3 G 8 z o x L _ z 4 _ G 8 m 5 3 G l 9 g x K 6 y 5 6 F q i 4 Z 5 8 l k B 8 g q 1 n B m i 6 0 B y i u i L y h w j H g p 7 p C o w 5 j a u i k o H w t 8 i K k 8 i n B u 8 5 w C o r 0 0 F j 5 n 2 M 6 - _ - J p r h q J m p j _ E - 7 p y J 3 7 w _ D r 0 t l L 1 u 5 - M y y 1 o D z u x 0 E m u 7 6 F y i 5 s H 6 6 i 7 u C 5 0 6 v P 0 k z 4 T _ - y 2 F 2 t 3 m g B j w _ 1 B o r 7 9 j B 6 4 j m B 3 i 7 9 C 0 y h k D y 7 l v D r 0 g 9 B w j i 1 C 9 k t 2 E 6 1 _ l C 8 p t y I j j q 8 G i 3 m - Z 4 y 9 y p D 2 w 5 j v B o o 9 6 C 5 z r 5 M y w 7 T w 9 s w F 6 2 k m B x 0 o u S i _ i 3 B 2 6 l o H 7 2 h r B 2 6 6 l C 3 5 h n B k w z z B 1 i v N 8 l 8 6 b n m 2 2 Q 6 _ 7 j v B j 6 j 0 H m 7 8 8 T _ q s i B k i r w F o 2 0 s C 8 2 o 9 J 2 u o m F w s q 8 G _ n x - y B q 5 - o R o z o 0 H 2 i 9 j E s 0 2 0 F o h 7 d m j o j C g q u X y y 5 0 B 2 r 0 2 F m w o q F 6 y q z Q w 3 k T k - 3 4 F y m o v D k x o p m B n l 0 4 U 6 h 0 g M 1 w g x K 0 _ j 9 B 8 8 g _ Q _ 6 2 v P 0 3 o z P o w 7 l H s x j _ H s o l j I m o n q F w 7 j 9 B 0 r v w F 1 s 1 m M u 6 6 m M s m s 8 E m m _ l C - 5 h 7 D i _ x - j C u 5 6 7 B u - x g B j p 5 m e h t m m F 0 v x 3 D 9 r 3 2 P h 9 r j H _ w y 2 F x 3 2 5 N 7 p x x Z g i x Q m 0 w n E m 6 x l T _ p 1 2 W 4 o r p E u 5 5 2 K 8 m t w F i q 2 u m B t t y 2 H p 6 0 y E 0 o j n B o 6 - 3 C g r m n D k r s s F 8 _ g 5 H 6 s o v D g x n z k B i n 7 s U s j l j X 2 - 0 W 5 7 1 _ G i r l 0 L u 2 u u i B g 1 s 6 b w m h i g B u 1 0 z C 8 t x _ D _ g v - C y 9 n 8 C _ w r 6 Q 4 - - p i D 4 r 8 g H 2 v l k B _ 6 - 0 J 2 z p g E q _ o m F s 1 _ i K 6 h w 2 C y w r j H y - - 5 G y z w 2 E j u p l R 4 4 o - m B i n 6 Z l w 9 1 D w z 9 g U 4 0 r z P w z 1 t D 7 l o P s s k n C u s s w B r 2 3 w E g 3 p q D j 0 7 g D 2 0 j q B q w 9 l C 9 n 0 _ G 5 y s - C j 4 5 L _ t p m F w 8 4 J r 9 g 9 N o o z 5 K y t h d i 2 1 w C x 5 i t Z 0 k x 2 N 2 v z 6 J r o w j O 3 w h i J i x s 8 C i 1 1 i L 2 u u 6 L m v 3 9 P i j l s B w h l 0 R 0 u l t I i - l R t 8 h x K s l p j X g u 3 3 f h _ 0 q I u i o o a 0 r n k c w 1 4 j n F 0 5 r 8 M 2 6 6 T g k n n D _ q o z Q 4 h 4 j O - r - 0 C k x l v H 9 _ u S g i - v q B z v g i J k g 8 j 1 C g z w q n D o 9 z a s 3 m n C 6 k l R l w m m F j z w _ O 8 n w r L 8 4 7 w D o 2 i i J 2 k w 5 B 6 6 o z N i h q m N t q q 0 L q t u u L y o s 5 D v 6 _ 0 C u y n r E 8 1 m q G 8 o 9 5 K k 0 x 6 Z 8 g 8 6 C 8 2 p v C w s s x L 2 0 j q B 1 l r g E 1 k h q B 0 w 5 u G y y 1 O 7 1 o 0 D p l x j m B 0 7 h q W l h 8 P m _ w m M 7 j z 0 F u 7 7 0 J 1 h 6 T s v k j N 2 w p q F q s p r C 8 v v l R g 5 i n B s o j k D 1 r 0 2 F 0 2 6 4 U h l 2 v P 1 k 5 Z o x q 9 L 4 t l z u C o q p z d k t o y J y u 3 g C 4 p v 4 p B 4 6 z z B w o 0 z B r 5 4 J j l l q G p 0 q - C 7 k 0 6 B 1 l k r E y 8 k r C p w l k B 4 k 0 7 R 8 3 l q G 4 l w x B s r p P 9 9 m v D s h v 4 E 9 o _ 0 J 9 t x o C k t u h Q v r s h G u o o u L n 0 _ w T 6 m y n E w 5 p 6 P 2 1 t i D 8 j x w F s j m n C u o o k B s x m x T g g - 2 o B p s r 5 M o 7 v w F 1 _ 6 w G 0 0 - i K _ r o 6 I 8 0 k y C q s o q J s 2 v h G 2 s n 8 v B 0 p x r L v m n c q 2 1 o D _ k m 5 1 B w h u p E s y 1 f t n y y B u z q 8 - J 0 6 - 9 H g p _ v M y n 4 7 B 6 9 2 v I 8 k 2 v Q m 3 k 1 J g u i 7 D o q o g F v u x j O k 7 n o F o q 0 3 I 5 r p j C g 0 s v C x y u 2 E 5 q u 2 W 6 i w g B r q s p N q m w z C h g 8 u E k 0 n r o B v o s p N _ 3 g u C s z 4 l E 2 w 4 9 S y m y g I m w x v J i - n k B _ w 0 7 H 2 v z 6 J 6 n s i B g 4 3 5 K w p 9 6 C v n h _ Q 8 k 8 d v i r 4 E y x 0 g I 0 2 - 0 C y l 4 j b m v 8 m O w k s y J 7 _ l u K s 4 6 l G 7 8 j n D 0 - i i J 0 o k t E i s j s B m 8 x n E j x 3 5 K y s z y D n 0 5 4 F 0 w 4 w O - n 0 6 B o 5 g t I w 2 j z G 2 9 u z C 0 m l 0 D 3 x k y C w j w k C 0 j t x B q 8 o 5 C j n 7 9 C u l g q B o 3 i 2 M t u i g K 4 l x x b q h s 2 E 5 l 9 j E 9 9 i h v D 7 1 p h Q y i z 6 n B 1 u 3 x H 8 g 0 3 D 6 i z 8 K _ i i - F m t p s G 3 0 x 7 R u q j g O h j 8 P r 3 m 8 E w 6 1 q S r g 3 n 4 D h p q 7 Y i w _ u E z r 0 u G o z 0 0 E w 0 n q G 8 9 v h G q r 4 9 P p m i z N 2 0 q v D 9 3 t j m B 4 9 p y S o n u x B k t o n C s z u X o y 4 6 C q n x g I _ w w z C q 3 4 y E 4 u w 2 N o s h - a v 5 t q H q g 5 w C o s t 4 E 8 v 4 8 M p l r M 3 s 9 i K 2 m g q B 6 8 8 t C g j 0 l E s j 5 8 N o p v 2 N m q n i e g 4 1 w U y t g k E 6 t 0 9 V m j 2 0 U 0 h 5 q S 0 _ 8 m 3 B g x k g F k w w 1 v B y 8 t S 5 z 8 w G w 6 h z G 4 t r 4 E o 2 p k F 4 5 3 i N 2 w q 8 C v 1 9 3 C g h 0 f q n z j G q 0 7 l C 8 q s h B s 3 m 8 E 0 _ 7 d 8 w y f p 6 x y B w t 9 j D g z n h G m 8 t s U g 8 m P 8 l x z l B 6 r p j H 8 2 w 0 E 7 9 g 7 D w 3 0 s C 3 i m n C o 5 u 5 V y 4 l p R 4 8 y s C o l u 4 E p h _ 0 I 2 n s M 0 - 7 h W w w h 9 B g j k 8 E k 7 q t I 6 n 1 2 F 8 u k t E 2 4 m x K 7 z v 0 E i v 0 v I 0 n z 3 G n 5 x o K q o u z p B 6 y r t Z _ g 7 o c 5 8 r n X j i w j O k p 2 0 F q p q i B w 1 i r B 2 p g 3 B g s y k C 0 z 1 _ D 4 - 8 2 Q v x r 4 E 0 p p q G y 5 - 6 F n o x _ D k k u x B 0 h w X 8 t 5 4 T o 8 h o I 8 2 0 f m n h 1 I w o g s g B u 8 j k B _ u p j C k z 0 s C u x m u B u 5 g q B g i 8 p C _ 2 g 7 F h 5 o j C y 8 l R y i _ 6 F _ n 0 s U i s 6 w C y j k 3 B z - k t I o r 6 3 C j h v _ O s v - 1 B u 2 j o B 4 y l i J g - n j B s n k 0 D 8 w 5 s J 4 x p p E s j i 7 D 4 4 1 6 B y 5 1 2 H m h w l D n n k T m 5 1 - j C 4 v r v C o x w k q B z y l o F h i z y E h 2 q g E k k 8 l G 8 4 u w F m 0 j d o j t h B o j 5 l G 6 9 q b m 4 4 e _ j 2 k J p i _ t C y l n g E q u t 2 E o y y - B k 4 g p B y p 1 w C 0 w m c 0 y 0 6 B u 1 q i D z l u h B _ m h m B 6 v 8 l C s p _ 8 B o 9 z y v C m j m j j B y 3 7 w K m _ z y E v m 1 f 9 n w 6 J v l u 7 R g r _ V g 4 q q H k o 4 p C g t x v Q 8 i 6 9 C y l p _ B 8 x n n J i u s i B u v 2 y E 8 s n i E h _ o j C 6 p k 3 B g x q p E 0 i s q D 4 q - - n B 6 x u g x B 6 6 9 o R u j q 2 E g v s x B 4 z 2 3 G o i k v H 2 i 0 8 U m q 8 l C i - o l T g n r y I _ v - t C w z - 0 C g v 6 p d m u j _ E u j k n X 6 n 5 y f q 0 q - C o w l g F w x 6 3 C q 0 h q B i _ w i D u 5 _ 1 S i j s l T w 8 q 0 D 6 1 k i F i z y l D _ q s i B s t 1 - K s 7 j n B 9 r 2 w C y m o u B 4 y s x L 6 j q 5 D k h _ 1 B y x k s B 0 m x U 0 t 8 0 C q x q j H - y m n C s p w g V m 9 g x K o 0 1 z B w 9 q 4 E 7 - r 4 E g v s x B 9 2 r 5 C 8 y _ 6 D u 3 h o H y u n j H 2 8 s s N 7 j h 0 R j l 8 p C u i 6 k Q q o 6 _ Z l 3 l m F 7 2 9 d _ o k k B y g o q F _ u u t l B - 6 n 8 E 4 q 7 g D n h y 9 u B m - o o L m 1 p j C o i n 8 G 6 7 t 2 C 6 0 7 0 V 4 1 6 s J g z _ d i - 2 y E h m t i D i z q q F w s o 8 E 4 4 j l B o t r 0 l G s q - q w E 2 _ 6 0 J t k t - I v i z 6 B y q 9 r D 4 i 4 R 6 4 j z M u v - s V i z - j 8 C y 2 g z f g u 3 K - x 2 r X - v k t I 5 0 p 5 D 8 s 5 L _ l _ y Q k o 4 p C o u 7 i K u i 9 0 V 2 p m j v B w 1 m 4 B g 5 q 8 G w i t 9 L s o p v B 8 h r 4 E 2 y m k B 2 t r 7 H w 4 j t s E 0 y p 0 X s q w h G 2 l 3 2 P s - o g d 6 z 8 w G y q h m F _ s 6 g C 4 9 _ V s g 9 0 C u _ 4 Z 4 o t x b 8 s i 1 C _ i 9 v P p 8 v v n B 6 x i d 0 9 l T k l h 5 H o v _ v M y s i g K _ g _ m g B s r 5 3 C h 0 9 i k B 8 l w _ D 6 4 k u m B q 0 5 o f q v 4 0 T o v v 4 U s 7 v 4 j C w u t h B i 1 4 n _ C 6 g 9 h 2 E i 1 7 s H 8 q 2 o U m j h 2 D w 2 n k F w n 3 z B q z m u B _ m r 6 Q 4 i 1 9 L g 3 g j K 0 y 5 p M u 6 k 4 k B w x o 6 Z i j 9 r 1 B u q n v D m 1 j g K 2 l t 5 B 0 o l n D 2 0 2 v P g 6 7 v h C i k x 6 J o l j 9 N m 5 q g E y t g k E 4 j 9 1 B s w 0 l G _ h 2 v P u q w g M 0 _ m 9 J o 1 q j a 2 3 1 8 T q 3 3 9 P 2 h - _ R o _ _ w O 0 m 6 9 C s 4 m s F w 3 k y I m g 9 y p F s v t r X 0 _ 6 i K s 6 0 _ 9 B w 6 q 4 m H u 5 7 0 I i r 3 r Q k 8 - z 3 D i 8 g 6 8 D s 7 l 5 8 I t 7 y j G o k x u o D p g j p f - 2 3 l H w 8 n p N 8 h 7 8 N i 5 m 6 Q k v n l 1 B i 2 4 g r B m 5 q 1 G u w v x g E 0 g _ n y D o q x o 6 C q 2 6 l C 2 l 3 0 B 4 1 1 h g B k l 5 m r B 8 t 6 z K g 2 8 i X w y s 6 W 4 k v _ D 1 8 1 y E g - 5 g D o 9 0 r m F _ r 3 0 B p x 6 T g k 1 - K g 1 g 0 X v 1 _ 8 N n z 1 5 K 9 m x 3 u B m m p _ B g 3 z a 5 _ i x K s r 8 9 9 E m z l j b 8 0 n 2 N s 2 m l 7 E y 8 s 7 H 0 g 3 0 k C _ w v t O o l 0 y t F g 5 h s P m l m q F s j w w F k z p v C 8 j 0 l G s v o p E i 8 r u L o x - i I g k j t B 0 g r l u B m 3 4 p q F 8 h x w 8 D 2 m p w R m 2 h x K h y _ u E x h 6 v s C 2 n u 2 W _ g t q 6 B _ o 1 m M g s 3 p M g 2 u 0 F 2 7 y y D 8 i y y y C k - 6 s J 4 h 5 i N 2 4 w 0 E g k h u D i _ v 0 w B s h j q - E o r x s i C g j v 2 N z s l p T q p p h r B 8 z z 9 L o _ p s F 2 m n - F m r i u W i u h 2 Z o x m n D u 7 w u L s m - u 1 M 8 r u g _ C k w m 0 3 B o 7 t s P m q x _ q I 4 2 3 5 K - q 9 8 N w w v x B _ v k 2 S q k _ k U 6 t v 9 V s 6 z 3 4 G 6 i o k B 9 g v n E q j 6 e m q 8 m O q j o r E 4 w y x L k l r u K 2 u u g O g t w u w B 0 s z h W 0 t - 2 Y m 7 r M - q g 9 B s - i 9 B 0 5 k 4 j C 8 x m q O 0 t m 5 t B w 0 u Q i 3 v w 5 C w z 5 g V m k w i L m z x q I m 9 1 s V 6 v _ g Y y t q 8 C g 7 p g F 6 3 i 3 B g 1 n n J 0 k 7 I m 2 w - I w i t x b 4 j l 9 N g q t w F g v j 9 B k s x - B y p 4 2 H q y 0 v n B 0 v q 8 G k - 2 p n B i - 8 w G 8 k t x B 6 h 7 0 J 6 7 y l j F g 0 - 6 D - m 2 3 O 0 r n j B g 2 r x B 8 w q 8 G 2 q 4 8 D 4 3 m v B u 6 o 6 E o q y 5 K w _ 3 - Y v h 1 f m 0 o i B 4 k 8 w D o x 6 9 H m w l r E 4 p 6 p C w 7 _ h C 3 n y j a i w t S s l s p N y 0 m v D i 8 m V p h 2 w C v m 1 z B i o r 2 C 7 l z j M _ 0 z 8 K _ 2 k r C y p 5 0 J t 5 h 1 J j 5 9 1 v B i s 9 h P 6 o l v D w 4 r 3 I 6 w y - b i y g s Q 4 2 v 3 I k n z 8 M y z t l 0 B s 2 r u q E y k j s B 0 _ z k C g 2 h 9 F i 7 h 3 B l s o v D 4 h j T g 3 0 o Z y 3 3 w G g 7 9 s E u 8 w 3 R o p z w U 2 3 h 7 g B k 3 y q C m 2 4 m l C q o x k J o 0 p l L k 2 k l B k y i y S m v x 3 R p g y g I k i t 3 L g r k 1 n B 0 h u j 6 B 2 y 5 8 D _ 2 k - W y y 9 l o B i 9 y y Y 0 p s o Z w 8 6 p C 8 z t y I y k 1 m M o h o w F y r 3 2 H y y t 6 L u l r p p D _ z 9 r D 8 8 - 0 C 4 r k g h B o 8 n 6 P s y k q G 4 6 u - g P i w 7 u v I 2 j i s 1 B s h m 3 y F w w u o l B 6 7 7 T 6 p _ 5 7 H i _ k s B y j 1 8 o F 2 2 l q J u g 2 i 5 B z 8 h i E i 4 z 6 Q 2 t x z C u j q q F 8 j k 9 X u 1 t _ 3 C m - i m B s 5 - 1 B v 3 _ V u 8 9 4 l B 8 s 8 3 C q j m v r C - 0 i i E k 3 n j x D q t g 4 R k t o 0 X _ h _ s H - q 8 w D w 4 n z G - 7 q h G 6 k s z Q g w 1 l E 8 w j 7 _ B s o p s F y x h u W m s o V 2 w 0 u i B g g l j 3 E 8 x - w w F 2 n - - 6 D o z y 5 g L u w 9 k V s 1 6 u _ F w q _ m j B j x q k i E v 1 2 n q O 0 _ s v C l z v o C v z n 8 E _ 6 3 0 B 3 q 6 8 X i 3 j j k B o - q n x B k 1 2 r t K 4 u 3 z g C _ w 7 t k B o w u 2 w G u 1 z g I n w l g F - y o y z B 5 - k i F i p z 1 G q s n k B l x l o a 1 m x l I j o h o b i 0 o _ 0 D 0 s j q d p q j i 5 B 8 7 8 g V y h l t V u 3 v r k E _ 9 n p g L u q n v D u - p L u k 0 7 H h 0 l u B w t n k c 8 2 k 5 H s 5 8 z x B g g 0 q r B _ 7 0 z Z _ 1 5 5 N 8 0 9 w D r 7 o l R y i 9 o c n 0 1 z B 5 _ o u F m q n j l B o 0 1 z B _ 5 h t M q t 7 u E o q - g D s 7 r 8 G 0 s 5 R u w n j C s v r h G 0 q l h H s 1 7 v N 8 o 3 x 6 B m u _ 2 P k 5 2 - K s 6 v 4 E n 8 - j D g y r 8 G 2 1 8 v n B k g 3 h x M 2 u 4 r u B s i 9 q i D i p 3 v I k 6 l 7 D 1 9 q w R _ l o - Z 2 0 y g B h 5 o j C 6 5 w w R p 3 p u L _ w w 6 Q 7 s - 9 H k l p j B 8 n s 8 G k w 4 3 J _ z r n g B 0 x r u K o q t 8 G w - 8 g U 6 o h q Y 7 l o j B 2 8 j r C 0 6 s 8 G 2 x r g 3 B 8 8 w 8 n D 4 j 0 y z B 9 _ y y E g i p P o v 7 p C 1 p h x K 4 s x - B 2 v 0 5 N q l 6 0 B p h l m F _ 1 r t Z m o - w G 6 3 u r v C o x o q G p u 7 w G k n 0 3 I 4 t i 9 F 6 3 0 g I s 1 n 4 f 0 s 7 v 5 J _ 1 x z 7 D _ 0 k 1 4 B 6 0 5 v n B o _ u 4 E u - l 9 9 J y k 6 w C i w 8 8 U 6 s 7 8 D i r i x j C - 3 8 6 o C w 0 2 8 M 0 7 5 z x B o k z x b o h 2 3 I _ 7 2 x H g k r 8 E m q 0 6 a o 1 s v C y 8 q 5 r F o y - - Y g p 7 p C 6 l g u C w 9 x s C 6 m m u L 2 s 5 0 J 2 l v g I m p p j k B o s 5 9 k B i 5 q z Q 8 3 z j a q x u - C 4 6 7 r X k n 1 - K 1 i _ 0 J g k n n D k z 0 9 L m 5 i t M _ w y y 0 B s s 9 n h D t u 1 9 O 9 w - _ P 8 5 n n D n n l n C s 8 l o I q 2 _ t C s p i 3 c o p 1 o Q o u v h Q k x r u h F 4 m o t I _ v i z y B x 5 w t O 2 7 z g I k 9 u x B 1 3 7 w G g 2 g W w h o g o B 8 0 3 s J 2 w t s N 4 - 8 z K k 2 0 w E g s q 9 J q s y 1 G _ y q g E m k g 7 F 1 5 5 s M 6 5 q t Z s j 3 3 G k 0 4 s J 8 6 o 0 m B 4 n 5 4 U k m p n C 9 - p i B p x w 6 J v u n 4 B y 3 m s z B u h 4 x H o 5 y n J 0 r v w F i n z 2 W 0 - v - m C _ j s h r B u z m j S v y y 4 H 0 4 9 3 C z h 4 8 I _ 6 - w G 6 n q - C 5 0 z y E w 9 s y J y 6 z y F 1 t r 5 D k x j g F l 1 k 6 I p p 6 y 2 B g o w 8 G _ 0 i d 4 w r 5 L 3 o z 0 D z m 9 w T i _ p 5 C l l s - I t g h w q C - v i i J t z 2 w C i 0 w 6 L 4 p 0 9 L r z 5 s J g m x o Q z h s 8 G 9 q k 1 V k 5 o h G x i v g I - o 9 3 C 7 1 k n D z r v w e w p 1 t j P 2 q u k Z _ v 5 z 7 D g j 3 4 U o j s 8 E _ k t k N n 3 o - e 9 6 u 5 M 8 y l s P p 5 q z n D h n v r u B n u u 9 L y 4 p v D n q 4 l G p y h - 0 B u u t b 2 6 l 6 I 9 9 t 2 E v s g 1 C z 3 u 9 L v 3 h j u I j 1 t 8 7 I 3 3 _ q i B w v k h T 4 g j n D o k g k q B p z 1 y E - w x q S j p 1 z r M 3 v v z d 3 i n n k B x 7 o j L 5 v q u Q n v 4 w M j m v l S 8 0 i h Q 2 0 i 3 B s 2 n p E k 1 - 8 B z x m t I s 1 h 0 H g - t 6 w B u x n 6 L s w p n J g 2 2 h - C 2 8 z k J - g 8 i K 6 g i 6 I q o 2 p Y s 2 w x i G y j x y 2 B s 4 7 d p p 9 t C n g 9 i K i m l 4 d _ y h u 4 C o - u o Z w p 5 i K u w x p s G 2 t h m F m v 1 v P 3 q 1 4 U k v x 9 L g 0 n 0 H p o v S z w 6 9 C 8 t m y I u 1 7 s Z y 3 _ 0 V i o s s N m r 8 s T u 6 u 2 H 5 i u i D u 7 i 6 G s n o v C 0 j u _ D 2 0 y 3 R u j k l 7 B u 7 z s U o s l 4 B 4 g 2 v N k q h n B u r - y Q i 1 3 o P r m k i E 2 0 l 5 m B w 9 u r 0 B k 8 v h W 6 7 t t O k l 5 _ z B u m - _ e w l k n C n 7 - 9 H j g r l R o 0 h 0 X 2 6 3 w G _ 5 0 w C j z k t I h u o - e n n t l L p v m m N 0 o j n B u k 4 o D m o y g B z o s 4 E 9 w _ h e q p w s b g y u _ D 9 l 5 v P 5 n 1 2 F i 0 s 2 E 8 w r z N t n l 1 c 8 o 5 3 C v p 1 3 D 4 1 i q G z p 7 2 c u 5 m k Z q l l 3 u B z u s h G 4 p u 4 U m l k m F u 6 t k U r 8 w 9 L n 5 i 7 D p - j 6 I l 5 q g E _ 2 v g B g r g 9 B 6 2 r j H 2 3 v 6 J o q m 2 5 B w 2 9 4 H 8 j n _ r B g m j 9 J m l p 2 W k q j n D m j p 5 C w 0 o 9 j B 0 j g 7 D v s o 8 E i 5 q y Y 1 q s o L n l p v B _ k 7 0 J n 5 h p B r 7 z f h 6 n v D q 6 t j H 4 m o 0 H o 4 l 7 D m 3 o 8 v B 8 u 8 4 U y 0 5 k U p o z y E p z m m F 6 7 2 - 2 B _ q m j C u y j m F 8 i m 2 N j 6 j t I o 1 6 l G - n v l Y x 8 0 _ G k u 5 s R u 7 q 0 _ B y 9 0 z C 8 l t p N w _ x 8 M y z 6 Z 3 v o g d _ u w u L t j x y D j g 1 3 D v l 2 r X 0 k m 8 E z w o 9 J n t s q D t 3 1 2 F z h s n J s 5 8 g V i s j m 2 B 8 g n n D v h m _ r B o 5 4 z x B j 9 l y J w 7 l t B k 8 y w e _ v o u B z - k u K 9 8 i o H x n i z N h 8 5 8 D _ r 2 4 X v 6 3 1 v B w 4 x x b o g 6 0 h B h j 5 8 D 8 m k r B v o v 6 Z y h n u F q 6 l u L q 6 0 s M u 6 9 x 0 B 0 l t 9 L m 6 j 7 Y q k 9 r 1 B g - z - Y l o h 6 G 8 6 - 6 D p 6 x j G w p - n k B r y r q D w 3 2 3 G i 5 3 k o D g p h 2 M 0 j 8 d i n 2 W 6 q k z Q m _ 7 t C 6 s g - b 1 k s 5 C 2 z 6 0 B x t q 8 C h 7 z q I y g j o B 3 6 u 9 L 8 n - n I w u l p i B 2 v 7 P 5 p 8 0 T _ k 7 0 J 6 u 0 2 F q 8 i i F p r p u F z j r 8 G 7 p s l L l 2 t 2 C n j 1 3 D q 4 t - C h 3 l r E s 6 _ w D 7 9 8 d 4 g h n B 7 q q x L 5 j u 5 M y g 6 0 I _ 7 j 0 O 0 o u w U k h - m h D 6 k j r u B 6 r p j H s j i j 1 C 8 2 p y z C _ 9 7 w G o i n n J s k i 5 H s j j n x B 2 v l k B q 8 q 1 G 0 u - t Y n q - V 8 n n o Q s q j l B 0 j - o B m z g q B 2 6 q j C w 7 o q D 0 h q 8 E j 9 p y I 0 - n o Q q y 7 s Z 0 2 p l P y - 3 h P 6 s k n X q 8 z v I i 6 t 8 K 8 0 p p E i q l z Q 4 r 5 p W k y o 7 R g l 5 6 C o h p l Y q h 3 2 K r r m t I 7 8 p l P m p 3 s N r z t w F l 4 s 2 C g t - h C _ 4 6 s M i m u j G g y v k C q r y 2 F 5 x 5 7 s B n o h 5 H s h 9 6 C p i n u B n n v 9 L y 5 m u L q y p r K v x z k C t 8 r 0 L 1 l s - b 7 l 7 p C h v l t x B s 0 9 2 Q k 0 6 l H 6 h 2 v J m j v r K 0 o t v H w y 2 0 F y 1 u S k q r s a 2 1 y 1 G m i k 6 G t w l _ E v t w o K g m 5 9 k B 4 i q u K 4 4 z q H 8 y i 9 B o w i j N j y 8 g D - z s h T o 1 _ g U 7 8 0 j M h h x l D 6 v j 1 J 0 0 s 3 I v u 4 K k w t y I 6 k 6 o c k t o n C 3 w j 0 H 0 r v Q 8 9 t y I m o i 3 B m o 8 k J x o h d u v 7 0 w B 4 l 5 z x B 3 6 v 0 E 9 0 y l D 9 o 7 p Y i 5 x - j C s _ x U q 3 m r C k n y U n m p h Q s 0 m n D 0 v s i p B 6 l p t x B 8 t 3 p M k p 4 w E 0 o 6 6 C 0 l s x B m n 0 m M 2 - l 0 L 0 q m q G w k y l E u q n v D i x p t T p - n u S w s u z l B g u q t I 6 h 7 0 T g k n n D u 5 6 g C x v 5 7 B u r g u C t l 7 s M 8 y 1 t D q p 1 2 H p - _ h e o z 2 j M y j 6 g C o m i n B s n j t I s o j i J k w 3 w E k x g _ H k h s s F v t 8 i K r 2 8 - x B 9 - p 6 E n m 3 5 S l t x n E z r s 3 L v r p s F z h v r o B 9 _ u S s s k 8 E z 5 u X h o h p f 8 9 n q G w w n n D o g j h H u _ t 1 G o j 1 3 D 2 y r u L q 1 m 6 L w 0 n p T 2 p x y D w 3 4 8 I s 2 4 u G 0 2 i p B z z 1 _ 6 B - 8 4 l G m q s 8 C l w _ s V 4 r r 8 G 0 h k n B k h j 0 H w j w _ O 8 1 3 q S s z g Z l _ j r E - z y j O 3 3 m m 4 C s j v 1 n B q 9 v o w B p x 5 6 z C i 7 v S m l 0 s N q n _ r D 8 y r l R m g 8 l C k k t 4 E 2 v z y D r v 4 2 Q 2 j 0 g M w _ j n B q g n r E 4 z q 0 D w i s v H 0 x y - B z x n 4 B s _ z h T r v u 3 I o y g o b 4 s o j B 2 n t k U g - s 3 L i m j t Z k n 9 w D t x s n X 7 l g 5 H s v h 5 T y h 1 2 F y 1 p z M o u w p N 2 x o r E 0 v o 7 _ B 2 m h 1 T _ 7 v 5 B _ - - t j B 0 w 8 l G s 4 u h Q k z w X 2 5 q u L s g o u Y 6 3 q 7 H y _ t - C u t 6 0 B 7 s - 9 H 3 j o y J 2 8 2 s N 2 _ u k Z s r m t I 3 y i w B y - 9 n B 8 k s s F y 7 6 4 l B s x s s F v p q 4 E w m m 0 m B w l 9 v N n g v q H y t 4 0 U t t y l D - v 0 z B 2 4 y - y B 4 u i k D v 1 k q G i t 1 y E 4 y h 1 _ E g - 1 6 B k z u q H o r 9 p C j 5 s 9 L 7 l n c g t _ n I v t 0 f o g s q O g w q 4 B 0 x _ 3 C l s y q I u _ 6 7 B 8 8 i p B 6 q s 8 C q z x z C 2 3 p 6 I 8 h 5 h W 3 k s n J 7 u l n D x m r 0 L u 6 5 s N i h t g E k y v 8 G v o p v C 3 h s 4 E 4 7 o j B 6 n o V 2 7 0 v J 5 4 u n E 4 u 6 o U 2 2 j d 4 l w 3 I w l v - B i t m m F l m w v h B s r _ 3 C 9 6 l - F o 0 l o I g - 8 m k C m o q v D k i 6 n h D 8 j _ M u 4 t 5 B _ o 8 8 D 5 9 7 6 F n - q 8 G q x 1 6 J 4 l i p V 8 s 8 3 C 8 - 5 6 C u y 6 2 K g i p P 3 h u 9 L u 9 o 6 I 7 n j y C 4 h t v C 8 m 6 R 9 k x z C _ m l u B p g y l D w 7 i n B i 0 u 5 C 6 h s g E l g 2 _ G g r 7 3 G p g h x K 8 9 7 l G i l - w G z 9 _ w T t - - 1 b i z k 2 S 8 n z - j D _ l m R o 7 q q D g 0 9 p C 9 q g _ r C u m 7 0 B y n s o L 0 4 - g D k n t n J 2 w l _ B i s j s B 6 m l j m B 4 _ - Y y 4 z 1 e g 8 v - B i o o r C o v 7 9 C x 3 n l h B 4 i 0 3 I 4 z n i J w o m o F q _ z 3 m C y t w s G - 0 y m k C 8 k u x b w n o n C 5 o 1 z o C 1 m m y v H _ y p g b y v - 5 I u 4 l v D 7 5 0 3 D 1 _ u g M s p k 7 D 2 4 m x K s i j j I q z l r E 6 z g 7 F 6 8 7 m M 4 r 4 s R k x q u K j 0 s w F y t p q F l 8 o j C h g s - C 2 w h s B t 2 m m F u t m _ B v - s h B 8 y u 8 G s y 1 9 L 0 r m o F k z q 4 B k x 0 t D 6 x z n X 7 r 9 i S s n z 9 L m 8 6 8 K 2 w g 7 F o k o v H _ s n - F u z k 6 x B h 0 1 n F x h k n j C 1 y x 7 c j o j z G h p t 9 V u w v z C h 5 t 5 B h h 0 r u C 2 x g 2 D u z p 6 E 2 7 g u C p 4 w 7 H r o 0 t D 3 l k t B s w o _ i B y h s i B w 3 0 9 F 5 u r x G s h i t E l l r u s B 9 _ 7 j B 7 8 h n B 8 9 g 7 D 4 o g i E 1 4 - r D n s q p u G z x - g H x w 5 4 1 B k 7 r 7 o C y n z i 7 C k 7 3 5 K i _ 3 W q o 9 j E 3 g y k C h i n m N o w s _ l B 2 y 5 g C q l 3 7 v B x j 1 O 6 - u 5 B 7 0 k y C u 1 v i D m y 1 v J o k 0 6 B _ 7 1 g M 8 l y o Q m u 9 s T 6 v u u L 6 5 h o G o j m j I k 9 x 3 L w n q g F 6 v 8 o c s g l i g B 2 t - j E g p 3 3 G 4 z x n J 6 5 - g 6 C z m y u j B p 5 x p W w _ w h W s n j 0 R w t z w h E 2 z l - W k 8 8 o q C k v - v q B i n w u S 0 v 7 4 U 6 5 l 2 S 4 s j 0 3 B s p 0 y z B m i m 0 i C w p k 6 m S u 2 3 7 Y 0 k u 9 J y r 4 s N 6 9 t t 3 B 0 u 3 s 2 B 6 n v _ 7 J t h q g E i 2 s 5 B j 6 x v Q 8 x l 4 f 6 y v u L - 1 i k 2 C w s t q D 4 r 4 - K s _ t s y B q x n v D o g 1 7 q B g g j 2 v B s r k 1 z T w 0 j 3 4 C _ x g 1 I 0 _ r t _ B r r g o b n _ m 0 X 2 k r k s B p y 2 2 P z v 1 r X w v x l L 6 t m t Z 6 g 6 w C v i u _ O _ x p q F o 4 h h H 6 _ t x a g - t 5 V k 2 0 x u B 4 l _ 2 r C u k h s D 4 1 z s C 1 v r 8 o B 8 8 7 2 z E 6 5 u 2 C m 2 t 2 C o g m w m C y v z o C _ 4 u _ q I g _ v g o B _ o j 1 T 6 w s g E r n v o K - o v q H h - 5 0 B 1 w n V s q n g y B u t o 5 1 B h 6 g x K 0 p q u K 7 n 5 3 J 5 p p u S i _ w 6 L 2 s 6 9 S 9 g 8 h e 0 p q u K u 2 k 6 I 0 h _ t Y q g o V 2 j y o L i u n r E 7 6 m 5 V m w 0 6 J g g l h H 9 1 k 2 e 7 v o u F y 6 7 l C 2 4 s i B g 3 v k q B 2 t z - I 1 m v u G v z o k a 2 u 2 l W 4 9 g i C 6 4 q _ B y 1 y 6 3 B 6 z - 6 n B i z y 9 V w 4 o q s B o k i l q D _ - k s B m 4 n - F 4 6 j n B y - z v J w q - 6 b z u g 7 u C h 4 i _ V m 7 3 x H 2 6 g 7 w C _ k r - F 0 6 7 6 W g 6 q u f 2 l n _ q C z 8 t 2 E 0 n i 6 P x s v 7 H 8 4 h 0 K u p i o G k g s j v C g 2 y o K g j _ p C 0 9 t 3 q D u n 4 _ G k v u n J k 0 _ 3 C g y i w N w - p t _ B m 5 u 2 C y 7 8 _ g D q 7 n u B v x j z G 6 _ l p R 8 7 9 2 Q o r 5 5 K j - x z i B q m 9 n p B g i q v B o 2 9 4 F y s k w s B w 5 p z G q 0 h q B g p m y J g w 2 g U _ n x 7 H g i 9 6 C 0 3 z _ D p t m - R h 4 x v 5 B x x 3 k J o m 6 w K 2 _ q m F y x 3 - 4 C 8 w z 0 E 7 h w l L - m n 0 D k 7 5 l H g p 1 9 L 1 m 0 3 _ D l 0 z 6 o C t k i 3 B l m 1 5 N o 6 l l P 2 k i s B 9 y l j j B 3 5 q p E s 4 n s N 4 q 8 _ O 6 8 t 4 d 1 o p j C - - q u Y h o m u B 6 8 w y F 9 6 t 5 B _ v y x H i y s 1 G w v _ x S n 2 8 3 C t l x t O x 7 5 k V 2 o - 0 I r u g 1 C g 8 m p N 9 w t 5 B i l 8 m S v h 1 z B 6 i v j G p 8 s b l v v i p C r t 9 M 2 9 q 2 E 6 s w 3 R m q j r E q v r b y 0 5 7 B m w n 6 Q 4 x _ g H 6 r 3 e 5 x y l D 6 - 2 7 c u u w z C h n 2 W 2 s h n O o j l l B t h t s G w x 8 5 S h q j o H w 3 q y J w p j n D x q l r E q s r x a l 5 v v J 2 o m s F 0 i 0 k Q 4 h z f 7 i x U o 1 j 0 m B 9 j l h v D 6 q p m F 6 g 7 u d 5 v 3 6 n B q o w o L x _ n 0 O i 8 p j l B 7 v 9 w D h - 4 Z x q 0 v v B 6 g 3 r D 7 5 u y F n h 6 g V 5 q s - I v r k 1 k C 9 v p 6 a z h 2 3 G p o q w B 0 5 o 0 X z g _ r g B 4 8 x k i E h v m g O h 6 _ t C t m s b _ g v - C 4 l p j B - g 6 2 c 4 t u h B y g r v D z n h n B n k n u Y 0 j h Z 0 6 u v H u - h n O k i 5 J 9 j 2 2 F 7 u j t I 0 h 3 t O 4 o 2 j G x r 8 0 I 2 q y z B 0 3 7 v Q x s 6 o P 0 m x o k B 7 h 0 u E i - u l H 5 4 _ t C 9 p x s N m z z l K k 3 v n J z 4 5 - Y g u u p E m - 2 8 K 0 8 n z d j w o l R 6 2 w 0 L 0 _ u r L g y g 7 w B v o _ _ e p n s p P y 4 6 h R 9 q 7 l C w 1 l T 3 q y x G 9 z i k O 4 h j o I 8 9 h k 6 B y m z 6 L i z s 6 E g t 0 6 B _ 1 u h Y 6 x s u F q x g t H 0 p y 0 F g q j 9 B i - n V y 3 x t O _ n y y F 4 n n o F k h 1 k U k s k z M k k u h T 0 x z 6 W g 4 j p s I 0 0 7 z 3 B u 2 2 h r F 2 h t t Z w k r t I 2 r y v J s 8 4 0 2 C 6 4 4 v P i r y v J 6 8 i o G i y u j H x 8 6 _ W o i q 8 E i 6 l o H _ q 6 2 F u 8 _ j 8 Y n h w x Z p 5 r u i B w q k i g B r 5 u 7 4 B m 2 _ 8 K 4 h w x 0 B _ 7 x 6 3 B i z y x 1 D y w n r E 8 o s u G 6 i w 0 m B 8 1 u r L o q o p m B 2 m l i e 9 4 i t Z m h 0 u n B l z 4 5 S 6 8 0 2 H 7 2 4 4 F 8 8 y o K t 2 i z M g m y o l B 4 h 8 s a u 3 o 7 g B g x 0 0 n H w s m y C y 6 w 0 E 0 2 y t R 8 k j _ H 0 n 1 3 I 5 t l k B 1 4 r 0 L q 4 - s M 3 - y 4 U 4 n j i J x 6 s s U j v i 9 D y s o _ B y 1 y 9 V w u u 8 G 9 9 3 z K t o o s B g u q v C 2 6 x 2 H q o 8 l C y 9 j 1 J 2 0 2 - M 4 n 9 w D w 5 8 8 I s z 7 4 F 6 v y 5 M q u 8 P s n o y I u r 8 7 B y o 2 - t B 4 i 1 z B k 1 4 9 Q k o y s C y q x 1 G z 2 p l P 8 o k w M 7 n 2 0 y B l n w 8 K w k s q D k w 4 w U i 8 t q D x z v - J 0 j 1 0 F t 9 j i F o 9 v X m 2 6 2 K o y 9 k U g r v - I n x 8 i K u 6 8 7 B g o 0 k C 6 u - s V o h - 3 C m v u r K r k z k C m 3 p s G h m 6 7 B q m _ s H 2 g 2 j G 8 7 k 5 H r m n 6 P q z 3 9 S 3 v 6 - Y k k j m W y z 4 i j B 9 j s - I v h l z M 3 g 1 m M w 0 3 3 D 4 w w 3 L s j j i E _ g o k B s g 7 3 G q 4 o o a 0 q 2 h T o q 0 3 D i j u o C v 8 2 p C r n 6 l C k 0 q s F i p 3 q I 9 s q 8 C r n 8 - Y 7 3 n 4 B j 4 q n h D 4 h - s J g p w g h B w 5 m g F 2 z h 9 T 8 p p z G s r t x 6 B 8 m p j w C k s 2 1 a u l 7 x H y 1 8 s M y z g 2 D l k 8 0 T z - p g B r o j 0 L 2 p o u B 2 4 u l T w 7 _ h g B q 2 5 3 R s p m l B g 9 0 l 3 C 2 9 l t V j h - v h D - o h 0 l B k 1 6 y z B y k w o L u 7 s w B o 2 1 o U _ m 5 v I _ 7 _ 2 K p p o u S 1 s l t R j r s m B 2 z v l K 4 p w o K _ 0 s h Y o m k 7 D k 2 z - g B 2 n i x D _ x p - C r y g j I 1 p 7 6 v C 0 7 s q p C o w p _ i B w p i 9 B 3 x 8 6 _ B s 1 1 o m B 2 z 3 j E m t r _ Q i 0 x 4 1 B q l u S z - 4 4 F - 6 7 _ m B 4 y t q D 1 t - j i B r 0 n m m D v 1 5 4 F y l 8 5 q K v - y 0 F w 4 r h T r s - y k B j j 8 j l C z _ i p 6 C z y - t n C v 3 4 j 6 B 2 m 7 r e r g 9 z K q n u 7 s B h h k 7 O t h 9 6 F x m r - I q z v s G i z r j C o p _ 9 C s 5 1 o U y 9 g 3 K k 3 2 3 D 1 p p 8 o B 5 u u 2 E w t j y W r p q o k B 5 l q 6 a 9 l h i e t 0 8 0 T 2 n v 4 l B t 1 h o B r r 7 s _ B h - u h J j q 4 j I h v o 9 m B 4 4 x j I g v p o B t 0 s i Q 4 j o s m B z m k l G 4 u r - B r 2 i 5 B w p _ 2 L 8 j n u I o u j x Q u u g 3 G p 9 v 9 C t v x y H 9 y h 0 H i h _ l B z k 1 0 C 0 _ m x H 0 h z m I n - 5 - Q r j v v E x u x 0 T 0 v v s k B 0 3 j - n B x r _ - 6 D n j q 4 L o 9 6 x M m z 1 q E y t _ 6 V o _ _ n C h y t t P 2 o l x E n x j 8 N u 5 u z R z h 0 m C x j p 1 R n 4 t n T w j g i L 3 9 z m 7 B 3 0 i q F 6 5 - i E o 6 t q D _ v 9 3 5 B j v 9 o E r x v v D 0 9 1 l O n x - r f 3 w 5 2 L 4 4 6 h F 3 y _ g E s v w i E 3 7 9 _ J 7 0 4 w D l 4 h i E y o l y F h r g m C 7 y 3 4 Q x 2 6 1 Y h 4 7 w D j u l j X x r p k G l _ _ r Q h 1 5 r L n j y k D 8 s i 6 C 6 z m 2 H k 7 2 i F r i 5 n F 1 x _ o a _ q i k e i - 2 s K 3 y z m B v w 9 3 B q 8 h m I 9 6 o m I p h 0 q C 5 7 k l E n y w g U j k n y b x p 7 - H 3 0 j j J 9 j o r N 9 0 6 j P z p 3 z J n 5 s 2 H 7 r r r F t o s y I 3 _ h t J _ v 7 _ C r 1 5 m C s 9 h s H p 3 w q D l h i Z v t y S 3 s _ m B q i 7 1 K 8 8 j 7 P h _ 5 k I 0 1 9 o e s 2 3 3 I y l g o J i j z 1 D p l q r H h j - o T x 4 3 u y B l - t 2 Q t r q 9 L s 5 u p B t h y u H 5 s i l D 7 h 5 u W 4 9 s v H 7 y n - I v p y 6 B v 2 z r U r 5 9 - H m q q k J m 9 2 y H q 5 j 6 D l 7 3 3 C g s g z C 3 k 3 y k B - o q r H l s l l G y h 5 w W 6 w _ 2 D y 9 0 7 B m - n 3 G l z h 2 O g 5 w 2 O r v 6 _ E u q p y I u r n y D q r t 2 E q y o w I 3 s 1 _ K k q 3 m R t 0 4 5 H 7 6 m f 9 9 m k B 1 g w U l l 0 h B 2 n _ w L v 9 v q K v 8 4 9 F n u u u C w s 8 u E s 6 s 8 E l o j 9 C o u - Z 9 y r 0 M 8 8 h t D r w y q D w r k 7 d p i 2 _ C v j 7 w D i z p 5 F z 3 m n N x 4 0 s B 6 2 i y F q 4 k 8 J q 6 z v C 3 s o i B q 4 0 _ D z 3 h z D 2 h r s E 4 i r z I m n u V i 4 8 z L w l g 4 E q x 0 q B j v h n E 4 y 4 x D s w 3 8 E 6 9 j n E x 2 7 q C 5 u s o F 6 w t 5 C j u y h E 8 r n j G g u 8 s G v u 7 r C p k j u w B q k 7 9 B 9 v 8 w B 2 u v 7 F q 4 3 l Y i g o o 6 B 4 s - r D n g 9 p K 2 - j 5 G p u 2 q E j x k u F o j l 7 E 2 m p n C l s 2 u E 9 m v v D h p k 8 I h m p g E 0 m 3 h O g v z 7 H g 0 2 g y z D 7 q - y G u o r s 3 - C 9 g u 6 D 9 0 3 2 I p q x 0 P r x t r J z r 3 0 E 3 r 4 8 D o 2 y j G v t x 5 M 1 j v v H k v 1 1 E o m s s F l 3 o 7 E v i t x B h j u o V x q _ 4 J z z j z C q 9 - x D j m u g D o 7 s s D 6 p 1 q Z y r w z X _ 2 w s G n r 3 m P p w j 3 e t l 6 6 F h h 3 t J - 9 _ s Y - 0 6 W 7 w 2 y S r _ l s O 5 3 k o E v 1 y z L w i 5 l B g q 6 4 I 2 1 1 k C i u j v B u q w l G h q o 9 M x z 0 - C 0 _ m t T 1 _ 8 3 I n 8 l y K _ j 6 r J j j 9 _ l B p q r u E j m l 4 O t s _ _ S 7 i 4 j C 9 7 v n S l 7 o n R 8 i h _ I t o 1 g E 5 q t z E i p 0 w a 3 h p r T 2 6 9 8 G l x l - E n 9 - - E q 4 j p 9 B r w 2 s B 8 9 2 u m B v w 1 z E 2 5 r 9 B j q r t C o p x 8 l E 4 7 l 7 D 1 o 6 t W h z 8 1 q C 2 t y k S j s z k G z y n 1 J k 5 n o H j v i j E w k 6 0 B 4 8 _ s o B j m p v 9 B k x x s f l h i m i B k - u l M k 4 1 8 H l 4 1 9 y F z 0 m 2 D 5 5 s i a 1 u z u l B 8 9 k 5 b p i x 4 t D s 6 9 _ v B v i 4 w I 0 0 t 0 D 4 2 0 2 9 3 U j k w _ G h 7 9 1 D o 0 4 o F t 3 v n B h h n 1 D 5 i i N 0 3 i n S r v j c v _ 5 l P k v h e g _ w 0 C z 3 i 9 B v y j u E 7 t w b 8 v i 3 B 2 _ k 5 H 1 w u 7 C 0 9 i n B o r q 3 C 8 t s 1 C n s 2 d v n m 7 B h k s r C 1 2 m f 0 l 3 t C 2 y u p C 8 m n w C r 1 2 l B v n g v B n 7 1 - f 2 k o _ B g z 2 5 B n 4 q U z m k Y x g 0 O m x 6 X j 3 5 x D l z t g B m 3 z o C 1 n g n B 8 7 - Y 7 y y 5 B 5 s m y B _ s u q C l 1 7 R u 9 y z C 4 u r Z r t r l C k _ 2 m B l j 2 X _ v p _ B r 5 2 Z q 1 r _ B y h 3 y C k k 0 b p x k p B h 9 r w C r x 5 j B - o h Y 0 m 8 8 G j k 5 b 6 1 g g B - _ h t C 0 - i s B h 9 y - C 5 g _ y I h 0 i m F u _ 4 2 C 7 w z 2 E n w r 7 E w 6 o 9 B i 3 6 i B n j i 7 B g v p q B 6 9 _ o B 6 h h 4 D 8 _ 5 4 F m 0 5 X n m 9 Y 5 h h n B n n i _ B 4 5 w h G 4 l k _ C 1 3 z 0 C _ r x b 1 k w w B y 8 1 5 D 0 2 8 e 5 r 7 z B l p z 0 B _ m l l C o n 8 5 B 0 k - s B 4 8 s w G r x h j E 9 5 5 v B l 8 l d u q s u E m p 3 1 B v l y u B 4 z k R 0 v 6 l F u v q 3 B p i 9 q B 7 5 m T 6 q w U h u 6 a t 3 k v H 6 z k g F u 3 6 h E i _ 0 S s x 0 4 D t p r o M z j n w B j m 1 s B o 8 1 k B 7 l _ u G s i q 2 G n u i j E - m t 8 B - h - o B w y - N j p q Y 0 4 6 V o j h z C 9 6 _ u B 9 _ 4 t C 4 w 0 0 G r p h l B 0 - o 1 B 4 v g o C m 2 7 - B h 1 t Y - g r b z 9 r 2 E 4 y n l D 1 0 r _ C _ s i 6 G t n k h B i 5 _ g D l h s m F p 7 n r D j q 5 g B 0 m t _ F i l - v F l u 3 m E i 5 i s C 2 p 3 o D y 8 y 9 B 5 1 k w C w 8 5 j C t k l 9 C g 9 - h C g 6 z _ D 4 j n 9 C 4 y l y C j 9 i x B q 7 4 4 B j u m x B i t w - B k w p 6 C 7 s 3 5 E w 5 s p E 0 w z l C i x m r U _ q 7 l C y k y t B _ q u - U 6 w 1 0 D 1 k 7 9 C l m q t C k r m c 0 w t 6 B i j t 7 B 7 s n 0 N l r k 7 C m 6 i k C 1 g i w B w m y 2 C 8 p 8 q B z w 6 s H 8 8 r Z m 1 j 8 B w q 6 d u i u U y q 4 m B m 4 5 p E 0 8 h p G 2 s q 2 L w _ l k B 5 z t 7 C l x 6 z B 9 1 v 7 B q - 8 i B 1 w p k D n y q n C q 9 1 p B - 3 5 8 B m _ m _ C p q z 3 C 1 k h 2 C q y s X q p v z I 6 r i 5 O 0 z 1 3 I w w _ 2 D 9 0 o i K h w p n G 3 - k 8 E z 6 y 2 J z j 9 _ N 3 g 0 2 C z 1 4 V u 8 t h X j v h 4 C 3 p h t I w k r x I p 9 w 3 D x 8 6 3 C 6 9 j x E l 4 6 l D 7 _ g 3 L l 8 x k L 5 w r n L 9 u s i C q 8 y _ S 3 p j o R 8 4 - 5 C s z - g H p l l h K 9 j 3 k G 0 6 w _ B u o 8 t N m 2 w p F m t 4 z F x r r n D q 7 o n I 4 g m y C i t 2 s F v r n m I z 7 x t E 0 r j 2 b g q z 3 Q 2 2 p x I - i 0 5 B 5 o - o D 2 g x _ F 2 s 2 7 H 9 7 z 4 T z m k h K _ 9 z w T l v r 0 M y 0 l m C 5 4 i l B q y n o F t 4 w 4 Z 8 k h _ B h 8 0 z K j g w z D 1 9 p w d k m u z E 9 t - h I w - 7 8 D q _ - 9 P t 9 4 r G 7 2 3 8 L 3 p x 8 4 B h n 9 j 0 B n u m u D o s i y f n x q 8 5 B v 2 _ q Q 9 - 3 - P u y 4 s 9 D s m v r K x u r r W m m r j R 4 y 5 i G w o v y J v t v l L k l n 6 G 3 t - i D 9 m w q I w o h g M g x t n P _ u 2 Y 9 w k r 4 B q 3 9 h G n k 4 p F 2 - - i T 4 - 8 w D q h t m 9 B 3 k 6 s B s p z g a 9 9 5 0 C - y - i E 3 v s 5 N q h g j H m k _ 2 o B 5 _ 9 1 j B q y 8 m E u - 4 4 q D l x t o V h t y z b j 0 r 7 n B 7 9 u - j B 5 x 2 r H 1 - 9 v E 3 1 7 m k B 9 n k i O 9 k u 6 c 1 0 q 6 w G p _ 7 8 w B l _ z h M h u j w a 2 7 o 9 W p u n 6 j B h v 6 4 N 9 s w 0 D u s z l r C n p 8 - G w _ 4 j D 5 t h k J - 0 u t S 5 o k _ I s r w s Z 4 i j v J 2 4 r x H n _ - m E h r 1 t W i g n z H 0 i 8 n s B s m z l 3 C 7 4 j u K 9 - w 8 1 B 6 i 0 s w C n 0 9 x F o g q y H p 8 0 9 R z - s x T g 2 o 7 g B 4 v j v G y k u 3 P 0 p 7 g x B - 9 - 0 Q - q 7 z g B r z q i o B 7 u k 3 z B g u r 9 W 4 8 m 1 K i 3 - 4 J 1 n p t Q i 5 z 8 9 E 8 r 0 r k B l z i z 7 B r u m k g D 7 6 5 z Q 1 r i t s F 9 l m y Q q i m o D 9 q 7 6 J v l o t _ E 9 x k h o B j z x m P k 6 5 s N g o l 8 S o 5 t 8 y F g y m 2 J x r h 1 _ B 0 s y i M 5 h 7 o I 6 n s t X x j g x e 8 t 6 2 G m 0 s s G 2 1 k 1 S g x 1 q N 5 1 6 _ N 8 q m 4 M 2 i x t J o v 6 8 D k k v - H 7 m g 7 W l r t x R o m x v J j 3 0 v Z q 2 y i j E q y 3 - K k w - - S n s 6 t W _ - k x O 2 r x x m D 7 2 8 z j B p _ 6 y q C k i 6 s 8 C 7 3 0 t u B l y 3 o G s x g g l B - n v j c 4 _ p z s B u 1 k q _ D k p 3 o c s 1 z 3 D 8 8 j 8 o C 8 z s 5 v D 6 z z z z B 2 h x y h B s k z 6 D - 7 v n F 5 h z g I 3 m n g p B 0 2 5 m r B u u z _ 9 B 9 j u k y C 2 m 9 5 P 2 l 7 z B t 7 9 l C 8 l x q 6 C q m o _ R 4 0 9 0 L 7 r z y I p 9 z 3 Q 5 z w K u p r 6 J 6 g h n H p 9 s z I y v r k G 5 h v m U 2 l v 5 8 B 8 9 m y b k w 9 j Q t t 3 s Y 6 o x g x L n r j 8 n B 7 k 2 l l C m 0 u v J u _ 5 y s H 1 p m z N n r 9 o 3 I o x t 2 o B s r p - c 0 r 5 t x C m 5 v 4 X 9 p 5 9 j B 8 p x 7 r B l w h 6 j H 6 _ 6 i v C - p v r k E 8 w j w 5 D t p p 3 w B h 9 m i E 9 l r t H r r o - G 3 y j 7 H y z k x q C r 4 k 2 6 D 6 - - 0 5 E h q h x k B z q 8 z r B j u 0 l U l 9 7 3 n B n i u 7 S p g 3 2 H x 8 l 4 G 4 6 4 j E 3 k 1 _ X l 2 i 6 x B 0 4 2 h f q 8 t 4 C j 6 j i k B p h k j k B 9 o j v L 4 k 9 h Q s 8 4 - f w r w t k C w 6 v l 2 B m z z v l C _ _ 8 m 7 B p 8 2 k R i 8 m m U x n l i J 1 w s 8 B r - s 4 O s 1 v y D 1 y x m v B v 4 - i P m 7 u v B q 2 y t G 5 2 8 n w E g y q j O _ p 6 r 2 D h y x 6 y B t m u 5 4 B 8 m 6 5 q B j i 3 7 R z g s w V 8 r 3 g x D 7 0 v r k E 7 s 3 q g D 9 i t x s C n y m 3 I o t z 7 Q 0 2 r 4 7 B w 7 i v a t 4 t z I u t 7 g R m 4 3 4 Y m 2 h 0 n B i 5 r s 7 B j - p n F o r y u D 7 n s 8 l D w u - m h D t 8 q k p F l - s z M m h m s D l r s 3 B u 0 n x d g z t p l C q v 6 q 9 F q 8 t z 1 F w p y 1 h C h q h 8 j B v w q 0 i G z k p 6 _ B s 3 6 8 L m - r 1 C m 4 s l P x l m i z E y p 5 x 3 U 6 r l l Z 5 u x 7 x B j n 4 6 Q p k q g N z j k h W _ 6 - n C - 6 i n E j k g j V h y 2 l 3 G o 0 x 6 O n - r u h B 0 z 2 k K g t w _ I 6 1 1 l u B 8 5 u y U r 7 n 6 O z 4 l j B 9 h 1 u L r u 8 - Q o t 4 4 i B m y m - F g 1 q y x B i 3 7 x N g n l 4 g B z m x g D q 7 x r i C y w l r F z 8 n g Q 9 h 6 8 F _ o 7 7 K 2 w p m v D r z l 2 J 1 p k 1 R 2 5 4 7 F o n i x 9 C l v 2 _ J 4 y w o M z - r k g C 7 m l 4 E s q g o J j 4 p y Q n r i y z B p 8 x k j P r 4 j 9 p B 2 3 5 w h F 1 s 3 q E y 2 3 v I x p 1 y b 0 q o t y C 6 y r _ 2 B l q x n N 4 w h 1 K t 7 9 0 Q k 0 o 0 X y v 6 x P g l 5 v S t z i - Y m q l t h N 2 8 x z L m j g r f j _ k w x C m 5 s v M 3 u _ 1 K 0 - - s j F j l 0 9 g B 5 k r 9 j G 6 j v 1 I q n 8 i K 4 n 9 z - I 5 - n 0 B g p 0 y u B k - k - g B 4 k m m f t u 4 g p B - p 0 6 l C 7 t t k E - j m 2 8 B z u 2 7 h B i t 0 m 3 B v r g l s C 0 r 3 v i E - w h 8 G x s v g e 9 8 z x v B z 1 u k E 2 n o w I 5 0 v h 1 B 5 w 0 n M 4 7 6 j R 7 9 y u U 2 2 u 2 j C w y g w L h n 9 v W j l v n Y 2 o y q B l 8 5 9 E _ r y 5 B t l k - K w g 5 x L o t r 4 - B j g 6 3 u E r k t - f k _ t 1 M j x t w c 6 s 1 g z C n i r h P q 6 l 4 k B _ 6 z g K n _ v - V 0 l o 2 r E y o p h Q v h 7 m - D w n 7 p Y 8 8 y y K j z _ g t B h l 3 1 M 0 q j q h B 3 7 p 8 n B 6 r _ z P 7 g s u C v v o n o F j 9 q y C h m s 2 I 0 n i s S 5 2 0 6 X y 3 z n Q _ z k u B j 3 5 w J p 4 n m F 5 s x 5 g K g 4 t 8 z C w z 3 w Q k 2 g p 1 B j 9 1 t t B - j 7 8 o B _ 6 9 g f 6 w 2 l R 4 6 z q B 3 z 8 z z B 5 v 5 1 o D 3 r m v U 5 h h o E s r 0 j 2 C s 1 - l 9 B q - k 4 N j x v y c 7 v q h C 1 - 2 k F 8 q k s w D t 5 7 m V 7 v q x Q - t _ 4 D o o j t C h p 9 7 E v p 1 k s C j 6 2 1 j C 4 t m s Y q 0 n r S _ y z k D 3 7 r g g C u r w _ O p l h i 4 C g r 6 7 Q q u p i h B 6 o m i O x u r v G 8 l x x 1 B w 9 7 t H z z r v l B 5 3 _ 4 u C u k 4 v s D p v 8 t c 1 y i i F 0 g h 1 h B 3 i i k M 5 3 3 z b r g n v B 9 r 4 m 9 B i 7 w y 3 B 7 r 7 4 f p h - z - B m 2 y g - D o u 1 p P z q g r I - k 0 4 M 1 m 5 n 0 B _ 2 n 8 D 5 i y m K 9 q 3 l D l 3 v m K 1 0 i z i B _ n w u V p u k k p G j y p r z B n x 1 5 V 6 x - 9 t D u s 1 t R 9 k 2 4 o D i 7 n i f x m w - G y r - 6 r C g - 9 4 Q _ g l x E 2 r p m D z 9 4 4 W i 1 n o I s 9 z _ h D 3 s v y L y h 2 5 G x 8 4 g o D 7 x n - N _ 2 - 6 j C q 9 w p 1 B 8 z _ 8 0 B 1 5 v 1 S l m v - V 0 1 h n q C 0 q k o b t w t 8 y G 4 y y n t B u _ - 5 f u q 2 4 0 G _ 4 n v g I j - w s 8 B r v j v d v u p 0 x B o t 3 o c 2 r 8 t G v h 5 k F r 6 m p D z _ z 1 N j z q 0 P q x z 7 z B g r s i G 0 x p 5 m E 0 h 1 o T m 5 h 1 E t i _ 3 G y j p g E 2 4 - p 2 E o m u j J g 2 1 9 g B q u i 2 W w 7 h t C 4 l 7 _ V 5 l n 5 0 B y 7 z 9 k B 6 _ p 7 o B s 7 1 - F q i q z N 3 k 8 u X y 1 1 0 3 C 2 r y t F 0 o 3 n H q j g s F j - 1 r N 5 8 o p V k n r t 8 E t m s 4 q B 1 p y l F x 5 j 9 K y t 7 n B u w s p C r u o - E q j w o X u _ u z E g n 4 1 R 6 8 q l B g x n w u B 5 w r n k H 3 q i u k B h s y s O w 6 l p R v 5 n 0 I 9 v 9 6 a p v q 6 B z w 4 y I 5 j 6 v E i z 1 t d t o j u B 3 u z - C 8 x 2 p L n 6 u j G y 4 2 l C w p 1 t P m 3 l y d 3 2 r j S j - 7 h T x 4 9 t z B m s y v h B t y g y d m _ y _ p B s - 9 z 9 B 0 m i q m B 5 0 o 0 K z - 0 w a z n r x Q m 5 w 6 G 1 y 8 2 O j y - q r B h 3 n - E u 0 6 3 G 0 8 4 g X g m 2 3 j B 8 w s 8 B q l i o H p j o X 9 q p z E _ z z w N w z o 3 N j s 5 j X z 1 q i H - k - 5 N o p r r t D u p 6 2 b n g 8 o l D h r o g V o h u q 5 E g 5 h r F r m p 0 N 6 _ t s n D r 0 v g V v h p y X h v n u J o x g 6 E 5 s 2 r V n z n p r C 6 n m j W x o 5 k D 0 v 6 2 F x h 8 v F m x 0 w N n 6 z o D o 9 m x E g 6 z 1 D n s j _ g C q j j q f y u w q i D x 7 3 m V _ y m 2 W m z _ g J _ m u r L s y k o 8 B k 5 6 u j B s 8 3 u h M 7 4 1 w R _ s v 1 D v q y 5 J w g u i P k q _ 8 _ C 1 s l 4 z B 6 v 5 4 R 6 n v - g B 8 z j l n D t 5 7 _ J 8 x s _ J t 0 1 o f 7 x v l B 3 0 0 t T 8 u k 3 s B p 0 7 q C 9 x s x D 3 2 8 o g F 9 z r 5 r F w y 9 g F 1 y w _ d t y g 6 T v 6 m 0 x B p 0 p z O l _ 2 g I 3 l g x p C 8 m j 3 B y g y u P 8 n s - E o x 6 i 9 B 5 _ x y 0 B y 1 m m g C 8 7 l 4 G p 1 j 7 N v p 6 h X 6 g 3 7 I h w t x i B o 6 8 z L 1 r j p z B v k i _ G 7 v 0 i K h g x 0 H o i 9 q P m 3 k - D w 9 7 1 G o _ m 0 y E x m p 3 h B v l v 0 T j 6 7 8 b _ k s 0 K 1 6 - 5 x B 6 w w z C t - 6 3 M r 8 - t I z - w y S q - t 3 w P m 7 6 - q B - - _ w p I 9 n l 8 s B i r i i p D i w q x W _ k h k k D x m p h z C _ j u s 9 C t - p l Z u m 2 b 9 9 2 h b q n 6 n I r m x m E j h k 1 J o n x 9 P 8 7 o n M 4 q 7 1 s B v m m 3 B j g r g F v t p 8 1 C - 6 v p 5 B 8 - t 0 S 1 _ 6 0 D 5 4 y 9 E i p r u D 8 6 o v H k v 5 9 - D - q p 9 d z _ 0 m w C r k 0 k q C 9 s x j W 9 9 s m B - g k _ X 7 p _ s E w x m h D g 0 m o S 4 l m 5 L n h s 5 E r _ 3 - e _ h 5 i D r 6 9 l j B l h u 5 j F t r m m 7 B 4 t i z t B v 5 y t r C g g v g M 7 l 8 y L m k x j O 5 0 _ 9 U o s n l J t y _ n Z h 6 s x C w 1 w q 6 B 0 r j w x S y g i q J m j s 3 y B r 3 0 k u C t 5 l l y B 0 7 m k N 1 q i m J _ n u h B n - q 3 9 B 3 i r 6 R 2 n _ - H x n - _ D n x y v M 4 k 9 3 g B y o _ l E y i l z I i t 2 p E o 6 q 2 r B p t y s E j l 0 w Q x 5 p 3 O h t l 8 K i 1 - g M 3 6 4 - C 4 8 2 h j B s 8 x k D l o 2 z G m h k p M g j x y Z v p n 7 D 0 o p m 9 D j m 2 _ v F s k l 5 d l i s 6 q B j 9 n p m B _ 5 x 4 Y t 5 t 2 j B w 1 8 3 H m 7 m 3 7 B u v g i U k h 7 2 y L s q 4 x f y v 6 u X m g _ m 8 C 5 s 3 v l F h 7 4 p k C k z x l 3 F z m r q q C l 4 t 3 2 B 9 t u 2 z B m x j 0 D 5 7 j j 6 D q n t 6 L y t r l b y h v 8 H k _ 7 r V 7 v - 7 E 4 t z t 6 C l t - 7 h B i u s w o C z 9 5 n h F _ p h 9 M 4 7 z n d 5 k - - r D 3 5 s r s E 8 y s 0 o B p u j 2 S z u y - Q o p 4 k 4 G w h g - 8 B - v w 3 j B 1 2 u h d _ 7 q v 9 B y i 8 j 1 K i k 5 5 R 2 3 9 j P k 0 _ q R 6 g 5 z u B v x 1 - N q 0 o - E 6 5 1 p a 9 7 s i S y 0 - 4 O - s m h g B h _ 8 u h E 6 k 5 l S h j g q F k q r g E _ 8 o l G 1 2 m p F 8 t 2 z J u k p u q B 8 l 4 o 5 F 8 9 r g P r m j g S y x i p Q y j h m C 4 n 4 s C p k r p 6 C 1 3 5 K 0 y k h V r g 1 0 E z w p x K q g v 6 9 B k y 6 t 4 B z r i u N _ 0 3 m x B 6 y p l I o - k v D y r 8 2 C 5 8 6 h t B h k l x p B w z w 2 Q t 6 2 7 k B m j w g S o - 6 1 g B s q m r N 9 5 z _ M t s v t H 7 k _ 1 - B 8 x 4 8 N _ n u q - C g x k 6 1 D i m q j b 0 j 5 p C 4 y k 2 N 6 2 u 8 K k 1 _ 8 F 7 3 6 4 F _ z n g E 2 0 l 2 W 2 q o j v B 6 i k 8 o B 0 2 y l E _ t g r u B m l k 5 m B o 7 t 8 M 2 i 4 w o B 6 p z m M 4 r w 0 F 1 7 n z 7 B 7 y z 0 F 1 o g 1 J g 1 v s R g q m l u B o w i 0 H x s x u m B l x k 1 V v n g q l K q x 9 7 s B u 3 g j j E x u q 0 t I _ h 8 j v B 6 m 7 8 U r w 5 3 z O 9 z h p f - q g s g B 9 p l k Z n u 4 _ 6 B o i p u K l w k i F h y n _ E y 3 t S u k 2 8 f u v m 6 E n l 3 6 W 6 k 7 w o B _ k 4 0 B j v h j S 6 u x k 5 D w 7 9 z R q w s 0 U 0 5 i k F 3 0 6 1 s B - v v h v F z 5 h _ Q - 4 5 o V 9 y 4 k V 5 8 x y B k g y 6 B w - 4 9 i B 6 7 r b l 2 g 2 - E t _ _ t C s q j 5 V g 0 w j M 0 y n z d v p k i E g 2 8 x S y 0 i 7 u C z m n g F l - 0 o c r n j o I 6 n 5 m g B 0 v t _ 6 B h y t u S m u t 1 u G 6 y 2 - M w j l 8 E 1 q h 6 G s - t 0 E i 3 s 5 _ C o p z f - z g w M 0 n 2 v N o o k l 7 E _ 4 5 T n 6 q 8 G k v q l z B 2 k t t O m m j 3 u B g s w t D - 1 5 l G i m p - C y 2 q y Y g - 3 i K 4 2 3 2 Y i w 6 j 2 D 6 s m n t B 0 7 v m k C w 8 5 g D g h j l B v h s 2 N w _ n m k C w h s _ O i m s l I m w w l D 8 0 n r L j 9 o s P x p 9 s H 2 j n g E i u 2 i k B 9 6 u 4 _ B 5 p 8 v C 5 j g 1 E m y x j B 8 g 9 n S n x - i F l t k _ h B h g x r N t r _ t F 6 6 1 j H w n 4 k d 3 4 1 3 E x _ q _ D 2 5 g y h B 6 w 8 t B v g q z g B o k v p H y q q i L r p h g B l q k n U 4 s t 6 H 9 k 0 t q B 6 k 6 w V g o 3 Z 2 x x 7 F p g _ t D 2 x o s X 5 8 m m C m v v 9 a l 7 p s F l 0 3 6 I u y _ M h y u x P o 4 t u T - 3 t 5 J n _ k 9 D i 6 z m C v y r r L 1 q v t C g q i 1 H u n 2 n D z i l g R 0 j 6 z D 3 q 3 o H p 2 h 9 X s n 6 k D 3 o 3 w E _ g t z B t i r m K _ s z s F x 5 h s L m 5 l r H s p x W 2 1 5 x E p l o t T 0 8 5 7 H m l 5 k C 5 5 g Z - _ l v D 9 m u Y i o 6 9 Q m 5 6 j 1 B 8 l 4 l D o l k m Y 3 y 0 g H k w k 1 h D 8 u 1 v v D k k n s D j q k x P h k 8 v I k k o i B 1 z 1 4 K q t y 2 G u m u m B 2 j k t I w 5 w 3 C 7 n 2 - F y q g i K 8 j 8 1 I 7 7 h 0 G 0 8 q _ H m 7 1 3 B 8 v o - E 7 8 - h I q 0 t r O 4 o 2 t H 9 p 9 w 9 D 9 j q m N 0 4 0 i G g j t p L w 5 8 q H k z 1 4 B w j u 3 J h 9 y M y q y h M t 7 w m a z k g t D m h 9 u O 9 0 q u G 1 m j v W 0 5 r 1 F x v h 6 C 6 4 g 0 C 2 t r c 1 5 h 3 U r 9 m 0 C v 4 8 v W l s h 1 B 1 k 3 i D j v z h B 3 7 k p D 7 z 0 5 H y l y y C z n 0 6 O i x 5 w V u z 6 h S u 9 7 4 K 3 k j _ B p s s o W 4 i q 4 I x i q q F 2 - p 5 D t p 2 t n B 6 u _ n C 7 z 3 x S h _ o m D 1 p 3 p B z l 7 2 B 5 h q z D w q t p B n 3 8 r H v u s _ G u u o 2 B x i z 8 B 0 9 _ m B v 3 s t D k p u 5 F v q 0 z E 2 q 2 x C l q 6 6 M k o 8 m C z k 7 i f w t x x J _ 9 1 0 B m n 4 n C s 4 t t W l h g 7 I u z s 5 I 4 q i t H j n j y O s w v 4 F 3 9 6 o V 5 1 y v D g u 9 i B 2 p l w C g h 0 S 7 v - o F 8 8 6 3 G 3 7 g m M h r 0 4 E y 8 p o I 5 9 l y C i n z 1 F 7 j 4 4 L 5 i i u Q 4 i 1 h F - y j y B 9 i p - S r m y i E z w p g D r z s w Q 5 l v - H _ 4 8 h I 5 m i o D j 5 0 f r w 5 _ C y 4 m w F i r 5 9 F n 3 n q B 1 6 r 0 B i 6 1 z C i m - u B 2 9 m s E 3 g - l g B 4 3 z l I l w 5 l E _ l q d 8 y 1 r R 3 8 t 6 E q n 1 r L z t 9 n D h x 6 t B 2 9 p 3 M v p t O y p t v B 9 4 3 m B v 1 0 n B q 3 t j D r h i p C y w k 6 E 6 r 1 v H 8 r u - j B 8 o 5 W 5 o i u B 2 _ q h B 0 t y q C y v l m B q 0 p w B u y p x G w 0 1 S 3 8 u j B w 7 _ L p 5 - T z x l 7 E o k x z B 4 o j 2 B 1 m 7 8 I j k q _ E o n k u D s j u 8 B 1 u g o G g i k Y n q z K x i i k B 7 o 9 w E 9 t i 7 E v 9 r g B 1 x i 4 B n g z r B t _ i 8 C _ _ m t G t g h x L z 1 1 j B 3 g o x C 8 r u v F t j o x B y g 7 p B g _ j r C 0 j u u D n _ 6 e 5 s n 7 C 3 g 8 u K r - 9 p G 9 u g R r 4 y b 8 1 4 l C k 3 - m B h _ 4 r M r k 6 p B k o s t F 6 m y i F 8 l k l 1 B z k u - C 8 o m t B l h z t B k _ n o B 2 n o 3 B t s 1 N - 5 - 5 B x m v M x p 4 m B n h l m I 9 g 8 3 B r q 6 U y j z q B u 5 y 5 Q r i u j z B 6 y u u D g i 8 l M r 4 r 9 C 6 9 u p I x o s 9 W r y u y C q r y k B k q x w D r _ 3 l E j p _ S 7 o - x D _ x 4 i C _ u 2 h C 2 o 0 q D 6 3 n 4 B y 8 q t M r y 5 s L q - 5 5 J w n q r D y 7 5 s T s t m a j l p r J w o y y H 4 n 1 p E k 8 w q F n j k p H o _ v 6 C v u r v B t z r q F o 3 5 v C y 5 v a k l 1 4 M m x n h F 0 7 3 r F - s 3 g D - 4 y 5 E q g r Q v g r l E _ y y u F p t s t G 3 i _ 1 F o z y 5 B l y _ r F 9 w 9 h D z 0 l 3 H h x 2 5 E w 0 y p G - 6 q q f u o g 6 a m i 8 5 C m - l w D 9 r o r E o g v r C g q 8 a o u i 3 E i - 5 Y 3 p y n N p 6 p j B - l q o B m 6 y j B 0 u k u H k l n - - B - 9 s - D 8 y 9 i X n n - 0 I 4 m y 7 I 3 2 r w B u 2 x w D y o j t B v 1 y c _ o 9 j E 6 g s 7 H s s 7 q O j y 8 l B x k j q B 0 0 - i B o t r w C 9 j q p C l 6 _ 0 D y o h m C 6 5 u v B 8 0 2 5 D i 5 9 h B q s v 3 E t 3 1 8 C q u 2 0 B r i u n D h - x 7 E z g n 6 C s 8 t m B p o 3 j D u 3 x z C n - i c y x r q B n k 8 u B m 0 0 x B l x w 6 E m v 8 g F 4 r 9 o Y t h t i C i l o 5 C 0 - 5 z B 5 g 1 v D n u v 5 J n 0 w f - 8 z w C h u 0 i L l - x t H 2 s u 8 U h z k 3 C q l 6 8 P i y n p C u v i v F x z 8 c x g p p M 1 v 5 Z _ 3 3 h D n i h o B o 1 s t 2 B q 1 v v C - 3 5 h C w 1 y 0 h c z i 0 i 8 d z o 9 5 z a w 8 w v 0 o B 8 x 2 2 y 4 E 4 t 4 w G l q 0 h k P h r t _ m 0 D 6 i l p z E v q u h _ w P - x j q B r _ x m I 1 z h l q H 1 u q h M 3 3 s s x 0 F q q p k n B g o 3 6 l U 5 6 4 _ h C 0 3 6 0 E _ g _ 1 J 8 2 1 t 3 3 C _ 5 5 i Y g q r n v C t 0 8 v q B q k 0 r z D l 6 x 9 w E h q 9 p C 0 0 l j F 6 s 3 w R p y q 5 0 F 8 l o l X - r i 8 t D j t 7 3 z D 2 v p u t n B 1 h v 6 j B l x - g g B q n 1 3 m J l 2 m 7 F p z i t s F v 9 h 6 z F 3 v q m 7 N k t q x y G t l v o 5 B 6 h t t 0 C x x 4 m 8 E j 1 o 0 _ C z t y 6 n B t u o 0 t B q r 2 k 2 M z 7 x t w R 2 7 s t L 1 u 3 z 8 N l m p p l c 5 2 n _ r M k 5 v n h O 2 q k 6 3 L z r m k D x h 0 7 r B h w 0 m S 1 3 h 5 h I _ v 3 2 q J v g m 0 h F l p m 5 w B p - t 8 z E s p i 6 W o w q k u E u 4 8 l 1 B - x q y T u 1 1 h 0 C 0 h v 8 G w 5 m t f n _ j - L 5 q h o F 7 h 4 v 0 F y 5 3 1 n C 9 2 0 h E t q n 6 3 B z h 8 S 1 t 2 3 M j z j n D 8 0 q 4 o C 2 q n m I 2 5 9 v R 0 6 i r l B 9 o n i G 9 i l m 8 e 3 m y s 7 X _ p o h - B h 3 3 y y B y o i n 1 T 7 _ 3 2 h I p i g j 8 k B h w 7 6 u E s x 9 y P _ 4 y 9 X q q x p _ B x o k 9 5 B p 9 x 1 G q r p 0 K k 0 6 q _ B l 1 v t I m p g 0 3 B g i r 1 o C x _ 5 z I q s k h W _ 9 l _ F j g 9 3 J t m 5 v P z y 2 q D 9 q t i 2 B _ _ p u E k l n x O - 8 9 z K v 7 u 2 E z k 8 4 l L 3 1 z v R z u p i M 6 p m n d j h g 6 U j 9 t 2 p B n - l 6 8 C z n h z x D n _ x r y E 6 j g h t B k i l h V l 9 - t s D _ l - _ o C n - n q B x m t u H q 6 0 9 n B 3 _ 1 _ i C u 5 x s K w j p 7 S 1 9 _ 0 x B l 6 p - F 7 n g l G 9 4 s k k P z p u l X 4 6 s k X n j z 8 Q 5 y s 3 C v 8 6 3 J n m 2 l C 7 q 2 s u B 5 o 0 l M 9 8 u y j B n z p u I h - u 9 E h 4 5 y h C x 9 g 8 v D u o 5 3 k B q w 5 t h C j 2 x r P z - l o F m v t n Q n h 1 p c 2 9 0 3 s C _ 1 8 3 K 6 w k - o C 3 l k 9 h C 6 u - 1 5 B n r _ u z B k 1 j 6 e 2 - y 6 x B z 9 n _ f 1 v 3 r o B i v t 8 x F - t q u D w l 1 x N - k w 4 j C 5 m 0 l U v p n 6 - B l k 8 4 E w r h 4 N t h u g E z n g q R s h 5 j T 5 q _ j n E j - 4 0 V l 2 v u D h w - x F w o k 9 E 9 z t 6 M i u j 4 E 4 7 5 x v C g 0 w 2 C 1 x 2 y F 1 x n g I 6 v j 6 M s 5 v m v C 1 h 2 v p R 5 v _ g t C o - h 0 b q y - g I r r 0 s Y 2 0 8 5 G 4 u 8 r m B 0 w g _ k C - v y s j B u q m m a l h l k c g r w 8 k B t 0 y 9 F u q o h E y y 3 n C - x g 1 S o l _ t C x 7 s 0 k B x j s j x K 4 0 7 6 d h 3 o y l O k i 5 g R x z 6 y Y g q _ i x B i 9 m h d t z z 0 x D w s i k C 2 s v 2 D 8 4 i t m B t g v s T k m i z p V n 8 g j K - z 6 z d m 3 i j 5 B 6 o 8 j G k 6 w v P - l 1 l N x 0 l 1 M 9 s g 5 n G 8 8 k 9 4 C 7 u k w 7 C q 4 7 v J i 8 u v _ E 3 8 8 5 S - n m 8 l D 5 3 s r s B r v w r z J 7 r o v W v u s w 9 B 9 0 m y M m m k w g B l l n i I i _ x t 1 Q _ z 4 k C 6 i l 0 q C l u _ z L 8 6 q 7 c n 0 u 3 h C 9 y y l P g _ _ 8 4 D 7 l w 2 C 1 2 5 h E j h _ 7 r K - 3 o 3 8 J 4 3 k j 0 K _ p 8 p p B 5 y 9 r h B 9 8 0 5 x C 3 6 z y D 6 q z t h E l q _ v z C t p o u y L j k 9 x 5 C l t 7 v I 0 k k i U o y s p P 7 - _ g 4 G 2 5 3 k N k 6 w i Q x m - o w D 9 q k k 1 D - k 1 6 J o t u 0 G v 0 n 6 _ H h q 1 - v G t v l k K x u 3 q N v i 0 g J z w m i F n 9 _ x l E y s 8 o L 1 h z 8 2 B 7 6 s 3 - B 7 t p 6 u B 0 s 9 g j B u 1 k 9 b x o _ 0 h E k 2 4 i T w v j 1 x W - z 7 t k D 3 h 0 o 1 E x k _ i 9 D 4 t k t Y r j t p u B _ s 5 0 j C n u o y S _ _ h h v D g u y x p B h 1 g k z x B 9 4 w i 7 C 3 t g x v E h r l k t B i l z v 4 E i 4 v y R - 7 z j r B z 2 v x Z i 6 o 1 R y o k x t C p y t - k H g 9 m k 2 F 2 4 0 k 6 B v u 5 z s D m m 7 _ 0 J h s w l k C - g 7 z F 3 _ g 1 _ C w 9 o o L _ _ g p o H n 0 3 k 0 I p p v v v k C i 5 2 z i Z t l 9 1 l C 0 w x y n B y z 4 r H z y r t Z z w 8 z i I 2 r 3 z p D 2 l w o 5 B p v r j V n 0 6 x g H p 6 j j x D h 4 g 9 h B x x s k u D g i m g h B _ m w w r n B l n _ s v K s k w 7 _ L z i y y w B 1 g j y o F 5 9 v 9 J 1 - j x Q v 3 i 7 F m j h 7 p B t l 3 r r B i t v p t F w g m 1 i C p 6 2 h 6 B x 2 w s u C i k t u h I 8 t v 0 o B g - i i c _ z w 5 i C 9 n r w 5 d k 5 z 2 y j B 6 n p w n B l q n i - B 6 s 1 2 9 G 8 l x 6 8 N n 7 m l 2 T r j g 6 2 h B j y _ m 3 S p _ 7 u _ L w 3 s 4 o G i y 5 u r B 6 4 w 4 U u k k s p B k k j x U g i l r W 0 y 7 2 m C 2 3 1 1 Q 7 7 2 t 2 I 9 - i l n C x s v j j G v o r w 0 E 5 k k l 3 C o _ z s k O i t h i 4 C 5 v i o I u h 0 9 k G o o j p t Y 4 5 5 g h B v q 3 k S p 4 u _ V _ l 4 w 9 B n 9 i w x O z k 8 4 7 B - m r q P 4 0 6 i 7 H s 5 9 k r E 6 h y 3 z I 6 x p v l C j l n h g C h h 2 1 q H t - y 8 - G h k _ p 7 B 3 p - t n K 1 z j 2 k a w k y h n J h g z m - T 5 o h x u L 1 - 4 9 v U l h z y b s 2 g v g R o r p s z i B - u m - u C j 8 8 s n C q 2 v m w 8 C h 2 2 i x U z x w w p N x - r x w G n i n o 7 6 B w s s u d w p 8 1 t b l 5 3 2 0 C 0 o 8 5 M r h h 0 o I p q i m 6 P 9 4 z 7 8 B r 3 g j v e q v g v y B y h 1 2 y 2 B 2 6 u i - k B 2 _ k 0 u D w 3 0 m r e t 9 m r v N r n 4 v - y C l y t 3 m D x 0 0 0 g D v u r v 9 a q o 5 g 3 D q m _ - 1 z I 6 7 0 3 y z P s p l w 7 q B o 0 x 6 _ j C n k 6 o 0 2 C p z t 8 f 5 g 3 m C 3 7 q 3 q g D 5 z k 1 1 Q 2 w v 8 y h B 3 m t h 5 V k 0 6 _ 4 f _ 3 z _ 4 v C 6 y o i s e h t z i m B x y m r _ I - j r o i 0 H 7 o 0 y 1 g E h w z s - m C 0 y 4 g n b x 7 _ w 8 J 2 r s k _ t D 0 i 7 v 7 1 E 1 k 0 p n z V l 2 q l 2 F 9 i n j y k F q h g _ w F 3 j - j o 3 B _ 6 j k _ l G p 8 1 p z 7 I 6 j j 2 w r F _ 6 s 5 o F j t h g _ M i 8 v 4 v J m m n q y x F j l l 0 3 8 C t 7 s m l B n x o 9 y N 1 0 r i r G 6 4 _ w 5 E q 2 h q x F k w 4 r n G j t j h 6 L x i 0 3 q D _ 6 6 j 1 B r m 6 s t C l - h y E - z q 5 r K h 9 h - z C 7 6 o 6 _ 0 B p p 3 i 1 C q s w h 7 J k u v 8 s J - 6 0 y o G z x r 0 a x x o t C 4 r i 1 k B p 0 0 _ N 7 0 w o w F w _ m 4 M o m l 3 h Z v x t 9 t F j 8 7 j _ Q 0 w 8 l e 9 4 i 2 O m - v t u C s l y o w D 5 p w p p B 1 k p - 6 H 8 o 9 s 0 D t 7 5 _ M 4 v i 3 9 C n j 3 v w H u k m w T k q g h J p q v - F t 9 8 2 v G 1 2 v 5 S w - r y f - o j r Q g i h z 3 D x l o v K u o 8 x E 5 n t m 9 C p m i z k V 9 p _ l n O r 8 t 9 Z t 5 j r G n r 1 m o F 5 6 5 7 l c o o g 0 x C o q v w K 5 7 z q q B 7 g w i 9 H z h w 9 n B 8 m p u w B 1 n r 0 m O j 0 3 s n J h n 3 q M r 9 _ l M j 1 q s R x 6 j k x E n 7 i g l G q 8 t q v G s s w 1 m F 1 g n g k F x - 7 g l h C s 8 u 4 x E w x - 9 s B 2 9 i s v B x k 7 0 6 G h i l k 0 D u k 2 9 1 B g _ l i h D _ 3 t l q C z k 7 s l F k r p 2 6 E 3 i 9 k 9 B z 3 9 7 Q v 1 j l E v g w i z B - t l v s T u x k z 9 y B _ o k 7 h G k x 0 v 6 E s y - 9 f 4 3 y 3 p B 7 s 4 z 0 H j l u 6 X x r t 5 o D - 7 z 1 j B 3 t k h _ D _ m k r 9 C s - 1 g o l B u 1 1 g z J 0 m h g v C 3 z 0 r k C 8 5 9 6 P 8 3 - x v F 5 9 q _ Q j 6 p j V k _ g k M 1 o o v U j t 3 j M j g 6 3 B 3 i v 6 y F 9 1 y 2 x B w x z - F 5 2 j 9 5 E u q j i w B w h m w V 3 4 p 5 0 H 4 m p 9 6 F 4 r 2 x w D _ 4 - 3 E - 0 2 g 9 C 7 6 k 6 E - t x s g B u o 7 s M w _ y 4 G g u _ 8 W 2 v v l L _ k o x p B w r y y d 6 j m y p H 4 j y v z G _ l k p f x t 1 8 D 2 0 1 n o D o 8 z k j B 3 _ v _ j B 6 7 w x 8 B 9 v - o K 2 o z y t B 8 8 k 2 y D u 0 r _ d 9 - 7 k g C i j 5 6 n F o - s p T i l t 8 7 E t y - w _ O x m _ w K _ 1 i w N g 7 - 5 J k 5 4 q T j i u l z B u 9 1 8 k F t 3 k l r B 2 v g i g B m i k f y 9 t m f l 7 5 k D _ v m p m G 9 m 6 _ J 1 5 k 6 j B z x p y Q i k r 7 X - q 1 k V z l 9 - 0 C r 4 w q I r 8 o 8 r C r 8 6 1 l H 8 2 u x B - 6 w j D 7 - u p X t 2 u k J v x 4 5 _ D - m m 1 d 2 r p l K 2 i x s B j j l n N p 4 q 9 1 T i t _ s O z j u 6 c v z 8 - B 4 l m q p C h 4 - 9 b _ 8 i o V n m - 1 6 B w 2 8 h P g 1 g m k B h g 2 s y B p j r w x B k _ y x 7 C u u y i b s 2 6 o V n h - 8 b p 6 u q 1 D t m 2 1 i J r o v r U 9 k _ q o B w m z j G x 3 m l r F r y l 6 a i j o - h B g m m z L l 9 - 5 T x 9 m p F u p x 1 j B u 0 4 y V 1 g z z 2 B 3 3 5 o k B q - z 6 c 6 0 1 u - B - s t p r C m j g 8 E _ m _ p M 5 - t l D 2 t 5 9 K i j n z y G 6 7 p h L 9 v g l F 1 g k v d m o k o z B y v w 1 J y 9 8 9 p E o h - n G w l o 6 q B l x h y o B v v l j B m t g s C m x 3 n u B r 6 k _ k B 3 h 5 h b 0 z p 3 Q u 3 _ s K 9 l w j b j 9 y 6 O 7 6 u 7 D 5 n k 3 y B o t z x y F 7 t k r 3 B 4 6 l g 7 B 9 o 9 9 H r 4 5 r D 4 3 r n W z y g z 3 B 6 n 7 o V x t x t n F s v o u X k g - z B 7 5 2 6 G y 7 y 0 Y 6 o k v C 3 q w n g B 7 x r o F 2 v n h v C g o z _ k B 5 m x z X 1 q 0 6 7 B 2 u l t Q j 8 x i B n u t n F w _ r n y B v j 1 s Y g p h m B r h 7 y H k x 3 h w B k 5 t y Y y 0 n r c y h q z o R l r t 2 D l r o _ H i 2 x _ - B t z i x W s r 9 r E 8 k _ _ y E - w 6 g 2 E 4 p v 4 a h 1 7 m j D 1 6 v 2 f h q v q n B _ i v 6 F k u n j d 6 6 - k k B o 3 9 i W g 3 v h S 2 2 x i r C g x 2 2 j a i q v p n C 4 t - u M 6 v 1 m B 6 l v o M i k j q y C o 0 o u e n m s o n B j t w w q D 4 s y r L 6 n j z N l j h r K n - 5 p R 6 5 h 4 l D u u x y _ C o 2 p 9 g C t q n - M 9 _ v 1 f 1 5 5 o x B g r 5 z i C n t z q q C l x g u F z p x f n v g w C p u n p F v k p z I h y n z 6 G o _ k 1 O j n 4 h H j u l z X 5 z w - l C q 0 7 3 N s 3 6 5 L w 8 p v C 9 n 5 _ L 8 y s t Y w i 1 p v B g p v 2 y B g 0 i p h B s n y 7 s F u 7 o q S 1 k 1 3 v B 6 x t r H n l r _ H x o 3 i C 2 2 p 9 C y u 5 2 C k m p 9 B u q k z L 5 l _ - N n i 3 0 Y 5 r g y G m 8 u - R t 4 2 u H - 3 i 8 E 9 i 8 s B 3 _ h 2 Y - 5 x x k B 1 5 j k _ B 2 h s s F 1 0 k m Y 7 5 - 4 G u 8 g k D 6 4 n 2 v C 7 i r l e p s 6 n O 5 k 5 m D w 8 z m V p 3 3 g J g v g g B 8 n n q 2 B i p k 2 m B z 4 4 o X k x n j B t u t 4 J r y x k i B o q p u b r v o k K 3 p v 0 g B u n l - D u m 4 s G m u 2 h G m p y r M k 0 0 h E 6 w x o F 0 g - i C l o - 5 K 6 k m v M n 7 7 9 B l - - r E q 0 k 0 E s z s i Z - i x i E v z o h K t - i - B k k v 4 M u n o 9 E 9 l k w G _ j 8 5 H g p u i L j i m _ j C m s p 4 N r v i t G _ y l 4 Q 2 n 2 6 D l r j h B u p w v J o k v q G 2 r s 9 c 4 6 - r g B s i 6 9 r B o v i i w B _ u r 9 l D 0 7 l m 4 b o y s 4 p B m t - r z B s i q o K g 2 g u Y s l m h Q v u 1 x U n g n 9 9 G g x s 0 h B o i l 8 E 4 s 1 5 S q j j x m C o w 3 w D 7 i 8 m r B 7 v z j M 7 j x - K l h o - R x 3 h 1 J 7 k 3 q G 1 o u 1 j C g 6 o 4 E u 1 g z M 9 v t - y B v w 9 3 C 0 8 k 2 M _ q 0 7 t D h s s w T _ w p i o B k n k x I n n m j l B g 9 8 _ i B 4 w w g W 8 8 k u w B _ 3 v l 2 B k l k t v N o 4 6 v h C i s x 3 R i 3 q v v B 2 j w k 5 D 4 q r j 5 E m k v j v B 2 9 0 7 9 P k z k y I _ p i 8 o B q x _ 2 h C 4 g q l z B s v g x b g n _ w _ O 4 q w 2 q D g 7 8 y j B k x 4 m z M o 0 _ k u D q 9 r 0 w B n 7 8 4 T _ h 1 l 2 B y w k g O 4 t 3 i n F 0 - g k f p r l j 1 J 3 3 3 k 2 H j w x - 1 B 6 v u 7 H l z q q 1 F 6 u q q 4 G l 3 3 h m G n n q 2 5 B 7 x k j X z u 5 v q B r u i n B 6 o 1 9 3 C 5 k 7 5 h B 3 v y 0 E s y l l R l n 7 9 P i 7 q 1 G 8 3 s w U 0 s t 7 i D m l 6 _ Z m w g i 7 C 4 1 z w k D w - x o Z g r 4 j 5 E 2 3 - 6 p D 2 n r 7 Y 8 u 2 p n B g 3 2 2 o B w 9 z 8 v D m i y k 5 D y p - 1 8 M g _ - j q B 4 q q x Z 6 j l v h B w 1 t 6 W k 7 h z G 8 v t j a 0 k 1 m r C i g z n p B 0 2 4 j 2 C i _ _ l N 8 5 j t B q 9 v i L i 3 8 q x E u q n v D w - v x B 0 - 5 l 1 B 0 v u i w B o x w k q B s w x - K _ q o - F y n 9 s V 8 q 5 w E _ v 1 _ G i l - 0 J k t y 6 Z k g x j O y w u v J w o h g d _ g i 3 9 C 4 h p y t D k 0 5 o 5 B m o 0 y Y s 9 n v H y g z j 8 C m g o 4 j B g j 4 8 r J k y q 6 b i 1 3 2 9 C o k h p l E y y x q I 8 h j h g F 8 z r n 5 C 6 8 5 z v D 0 h x 3 4 G _ l z o h C o v s y p D 0 h n g p D g v m u Y y h l _ r C _ 9 8 h 2 F _ p z 2 h C o _ s _ l H q j p y q H s 0 9 j 9 H _ v _ x g G y j s 8 M w y 4 w T q o u t O 6 - - s q Q i h u 7 s B m 1 z r 1 B m z 3 1 _ D 6 w 9 r D s 9 8 1 x E k 1 4 p k a i t x o m C q j j 3 p H 4 x 5 s 8 J 4 1 0 y s O o 3 n u 3 i B 4 l v g 7 M g 6 7 n k F q p _ y 7 D 5 x q - R i i i m N s m 3 r _ D 2 v n 2 3 I 2 u v p 4 H _ y 9 t 7 V g 4 9 k g C y h n 3 2 D t l n z Q z v p h Q l 8 g 9 s C h m t k o C l q 0 3 m C 1 u 5 x y X 5 x y t O 9 g g n 8 D x - 9 w G 6 g 8 6 u K q 8 y l W 8 h x j i c y 1 4 q 3 D 2 9 h 9 u Z 8 5 - m r C q 6 k 8 j F _ 5 1 k o D k 3 u z z J w k n 4 B 2 u 3 s H 6 t g q 6 B y - j 7 g B g g - o 5 B o m k n D u n y 8 s C m 8 x 9 S 0 5 7 v q B k x s 2 N 6 j z y D q 4 2 4 l B 8 r - _ 9 B 0 4 z j M 8 g s h G y s n s g C 0 n h t I o 7 v 3 O q w z o c q 2 7 x r D 4 p - 8 F m 7 h i F i x y i k B y v 1 k Q o - 2 j c w u 5 w 6 B 6 g m r C y p 7 2 K g p _ Y q 2 r m 8 D i y l k Z m g 9 6 F 8 x h n D 2 l v s b 2 g y 8 5 B w 5 s l L 2 0 5 j E m 5 w l o B k p 2 o V 0 r h n D 8 t k _ h C u 0 o g E g 1 t 8 M u r j r E 8 j r q H q t i 6 I 8 h k t t B 0 h u i x C k 6 n t 2 F _ z 4 k d o 5 9 g 4 B m q - w 1 D _ x 1 o c o 6 y z B o y 6 8 N 8 s u 4 U 8 o m i l I o 7 y l z B m g v g x B 2 h z 9 S 2 3 s s N 4 m p w e 8 y m y 1 B 8 x s 5 6 C s x 4 8 d 8 9 q g d 6 o p u F w w 3 2 Y 4 w 4 t o D _ 5 v 4 1 B 6 w 4 0 B w l - h g B q j 4 1 Z 0 0 3 m e u o 7 n G - p 2 4 U 4 3 6 3 C 8 s k t I 4 x n h G m x 8 5 m G i n j l 0 B 6 u s 4 z B y - u t j B y 4 y 9 P w 3 m o j B s p _ s E 1 5 k r E _ h v - e 4 i 6 3 J h 7 9 7 v B 3 p 0 3 O h n q z 9 E n i n j 9 B 4 t q k 5 E 6 j y y 0 B p - - 5 h E u v 2 q I g 0 i q W v 7 7 w O n t n 8 E x _ x z C k 1 p w F h 0 q 5 D i s o s z B z i g t _ B t q l z 7 B 7 9 _ 5 7 B l g y 8 k C 3 r p 6 P k r z f i - 9 v 3 G 4 n h q i D g 9 z 7 3 E 1 y w 5 V y t q - I q g 8 _ 4 C y m l q F s y n t t B 9 t 2 s U t n 9 p Y v 8 5 g z K z g w - p C 9 v 3 4 5 D x s w 8 8 B 3 x m - m C 7 g 1 h t B - 0 w - B m 3 v q I 5 0 u 2 C h s 8 m O o z _ z R - 4 7 - Y v 9 - g H t 6 t s G j 9 u h T 9 2 5 m S k x k y W 3 2 j x _ C x n r w B t 3 h o H 9 u 3 g 6 C h l 5 q z C 5 r - 8 0 M l 0 j v r S h v r 6 a 7 t x q S 9 t _ v s B 7 w z k C 4 z x g U x 1 y l I g w 9 0 C 6 o t s U g o o 5 u J 7 x u x B n s w o K 4 8 0 m m D l - s 1 G z h j _ Q r t t u w B l _ n m N z o p _ r B u 2 1 y 2 B s 8 y o V q y u s b 0 3 y s a _ w x 9 S 0 s u g g F q v u 9 - D m 2 r r u C 6 3 i t s C y 8 l n t B 2 w r g M i - u 9 S j v w q H z k 9 _ a 3 h g - 9 B 5 _ 6 8 2 C p g r 6 m G 1 q q t x B i q p i B 8 z 7 3 C y o g 4 d y 2 v g I _ k w l D y i 6 0 J 0 h s n J 0 l p h G k g 9 6 s F 9 n q j C s g u 4 U q 2 x 2 H _ 4 0 _ W q i n u B w w 3 2 Y 4 z m o F m v z h e w x o 7 R y h 7 s V m 3 7 y p B g h u 3 I _ r - w a y r o u L o - 4 9 C 2 v k z t B _ 6 i - R u w 1 - M x x 0 t O v o i k u C n k t 0 t C 9 7 1 l W r - h y S p p 3 w C q h - g Y q t x h - B s 9 j 6 P 0 o k 0 X 7 y h o I 9 w t - I 0 n 8 5 7 B n 7 - 7 i D p l 6 0 B 2 r w k U t g 0 j v B n 4 l n D 2 u i k Z m t l r K _ p m r K r r g 9 l B x h t 2 Y n u o h v B 9 0 4 t a i n 8 r L p q 7 p d n j g k D 7 n 3 l E h 8 _ 9 _ B 2 5 1 4 o B 3 1 p - x D 7 o t g u H 5 9 i p m C _ g i z 0 C h _ r _ g B 7 k 6 6 M v y t i T 1 l k 9 N 7 m 4 h E 1 m s h K v k m p v D z n x w a - 5 l 2 X - q u j X 7 0 i q a 9 v _ p V q 9 4 r n F 0 - l - t D 8 x m 3 2 F n r n 7 U 1 6 s _ a 0 2 - 6 K n 6 5 5 C j z 9 x F 1 4 k _ B 4 4 4 6 E u n m K 1 y 4 0 K 9 m 7 v D m n _ i S p 9 w 5 s B 9 t x i V 8 q n 3 4 B q 0 9 p I u t h y c 3 _ o u g B j r 5 z S y 9 o 2 p B o p r 0 t B t t m 0 v D p k y m 9 C 0 y 9 3 6 E - w k g T - 1 i - E 2 g 7 h L 8 v u n t C 8 r k 8 Z y t - 4 d t l 0 9 L 9 n y z 7 C 9 - m 4 g I 2 1 0 2 Z z y q r r N y h p z F w l l t R v 1 w _ N n 4 k r g C 1 w w 4 i C g t t u T 8 u h _ o F h l j - E q p g 9 w B i s t y H 0 5 w w s B k r 4 h D _ 9 n y Q 5 - m w M z u y s W u l 6 i K 7 y o q l D h x 5 j m B n h 1 9 V i 9 l 0 0 F o 3 5 _ q E j s _ n E 3 - t l H m 7 0 o D l w m w g B h z q _ s B u 1 q g I r q _ 2 E t - 5 h C s 4 r q q E y l z 5 Y - 1 t u v E s 3 z 2 q B 1 w 7 2 6 G 0 w j v n C 3 s j h b l s i 1 L 1 n r t Z s 3 _ 6 T 0 m 0 s R z 6 5 _ R k r y z w E u 0 u 6 y E 1 z h i K j n 6 q G p z v x M 6 l i p r D 7 3 4 s R g i o z 6 D 6 m z 6 D 2 6 3 j F 3 3 4 1 D _ m w 1 J r r w t N n v v 4 w B - s _ 8 D - 4 q 0 5 E n u g z i C k 2 r 7 2 I _ 9 s t y B 0 _ v j O m m 9 3 P v p m _ Q 0 x 2 5 p B 9 - 5 t o C 8 y 5 p q B q 2 1 _ z D n j 7 h C 9 l _ m 1 R n s l k r D o g q - I m g g o p C q y l l R s l z w z B q s l 1 D 2 3 j l u C t h m t v J u 4 2 v j B 7 n 9 7 P y z 5 y F _ m s g x D 6 q z 3 o B s 0 1 8 4 H u z h i 6 B 4 w 4 l G h 6 7 n _ F 3 z 7 7 J m m p 3 Q 1 2 i 4 9 G n s 9 v p B w 6 _ y U 1 j 2 x 1 E - n 7 u M 1 0 i t 0 C l q p k r C 5 x r v o F 7 3 7 j T l y q y H x r 8 f s 4 q g Y 4 h - m r C q p k 2 Z m 7 o L u o o 2 u E w v l o j B 0 x 5 k g C q 8 9 6 F w o w h G 2 j 5 9 P _ p 9 k J q w o 4 d k j i n B _ y 1 j G 2 q j x o B 0 _ u z l B g h n x T o h p o F 0 p h p V g 5 p n r B n x 6 1 B l k g x - F m p y v J 8 m - o 5 B u s 0 l 0 B 0 w 8 - 9 C 0 - w 2 c 0 n r s a _ 3 y 9 P 6 _ 1 1 b 8 j 7 8 d g 4 0 - Y y m 2 0 8 C s z r 8 M q _ 3 l 9 C 8 - 7 h J m u h 4 j B o r h p T 4 l z o V y t n r K k i j s 2 B _ 0 7 6 O i _ k h Y 8 i 4 - Y m w o t k B 2 o o - C s y z u z F 0 q 2 j c q j 9 9 0 D i q 2 m M w x u _ O k 1 8 m n G 4 n l l R 5 w g 1 J y x w s N m n - p J 2 w x v I _ _ v y B - 6 8 s u H r k p k q B 1 z w n t B - v 8 3 C 6 j y 2 F 4 6 - g m C w 7 o 4 3 E i x _ j Z w 9 l y W w j g 6 e 8 _ v t D - x 3 l H s i 3 4 F 0 1 v s R p 4 t u S 4 k g 2 g B w m l t I 4 _ 0 _ z B _ t 0 o P q o 2 p Y u s o g 6 C g j j t c w w 3 r u E y q l 8 k C 4 v u r r I i p 2 6 n B s k z 6 B g - 6 z R 4 q w 3 I _ 2 5 3 R 2 6 w y D k 5 t 0 E u w k m F i 1 o 7 c q g l 6 y C k x n h Q i r _ s Z s x 7 w D q 2 9 y Q m 3 q - y B i y 4 u E 2 v 7 y p B o 2 u 4 U 6 p 3 q v C z 4 i r B 5 4 3 y y B g x m 0 - N t 0 7 4 z B s t i n D 0 z y y k B u i u s U o 6 s 9 j B q s _ s 3 B - x s 4 E x k 9 0 I z y _ 5 7 B h q n - R x p u m _ K 1 x 2 _ G q 7 p - C y u k k w F q 5 - y M w n _ j 2 C 6 3 8 s Z w v s 8 M _ o i v k G o r 1 - 9 C 6 w 6 6 F x w x u 9 D q p 1 8 T q r z 9 P 0 i 9 4 p C _ q q g 6 C m 3 2 1 b k _ 5 w D x 1 m m N 3 2 g o I 2 s 1 4 X n l k 9 d - 3 9 _ a 9 z v 6 g C 7 q q y I j l q u Y r x n p T x 1 - p Y 5 _ _ z _ B r 8 3 3 G 7 s k k F 6 i n r E 0 1 m q s B p - 9 n G h i o h Y 5 4 9 l o B z r j _ Q _ g j - F 2 - 2 x r D 4 0 8 4 H s u g g o B 6 z 7 j i B o p j u K l w n _ E n v i - z B t 1 o 3 s D 4 n o t p B l m 1 y E v n z o j B p g j t T n v 1 9 k B p 6 t 0 L o - j n C y 2 _ 5 I z 4 o P r q g t E n y p l u D p p x 4 l B h 5 r 6 Q t 7 - y 2 B 9 g v t s C y 9 j h x B r 8 i l g C k 6 j j I 4 8 n z P 6 1 r - F 2 _ g u 3 E 4 4 - p W 2 6 q m N 6 n q - 0 B h j v g M z 9 w w e g 6 g p V 5 9 l y 0 B 2 t g 7 o E 3 g n 7 q B t 6 t l 0 B w - m j 0 C - 2 9 j l C t 3 u v n B l 5 s u i B r 8 1 3 J t - l n t F 1 o - y 2 B w 1 s z l B - 3 m 2 M j 0 x j O 1 n 3 o c x 5 t 2 E i 8 k o H s 9 h n e v 4 x _ D g 1 i j 9 B l 5 i z 2 B k p 0 3 J u 6 7 s 3 B 8 k 4 n b i u 3 v X u z 6 w G 5 h g m 2 B w 2 u 0 E 8 t m x L x z 9 h P z 3 k u f q s u n E o g h g h B r w 6 2 z L p 1 - p q B h o 9 4 i B 9 h - 0 J q g k p R 7 8 v z d i z m l p G 5 v - 4 1 B 2 m m l 0 B 0 y 0 l E n k 4 k g D j o 2 2 Q v 5 o v H n u z 6 Z g o w U u g z 4 1 B k w 3 o m B g s h z P _ o i i F 8 - p h G i v o - I 4 o n y I 9 5 1 p t D p t j 0 _ B - 8 _ g H n 4 q g d 1 y s 1 G - 8 0 4 U i k - u E s x t x L 7 1 2 w E 3 6 2 n 8 B v z 4 u 9 C t 4 k x a z o k - m C - i s 5 V _ j 4 l 9 C p h 0 2 H 1 o 3 7 s B w r - o T 4 o k i z C u s 3 9 - B s 0 6 y - C g m 1 p W i l 7 8 f 8 p s r X u s u o C 2 n 8 _ j C o 8 9 h g B i r 6 v v B g o 3 v q B _ 7 3 o P o i k v H i 1 h 3 2 D y - 6 t C i 7 0 s r B 2 7 l l 7 B k 0 p u w B 2 5 3 o R g - u 3 I 8 q s h B r 8 v q H s j j u w B p u 3 w C l h 3 v P l 5 v N y l z 4 x C 9 6 o x 4 P h z l l 3 B x i q y I 3 0 o t W n 4 v q Q v t k h 9 E m w 3 9 G k 0 g W k 8 3 s g F o h x j j B 6 z v p N h 4 l z L 1 y n m H w r _ - N z z 9 z W 2 0 w 4 B i s 7 x J 4 g n 0 E w k j h V 3 n n g Y _ z 3 h c x q s x s E _ u r 6 8 B 1 h 9 9 F n 7 7 s B p w p 0 I _ y - k G q 3 o 4 z D - z s 4 L _ z 1 i F 0 x s y m C - p - - f z l t x B t s y l 6 D q 4 o 0 f 4 y _ l J g 8 6 x h B _ o q x J i 7 k 3 F t k x n 3 B i 4 i j H o 9 s 2 j B m g 7 8 Q i - z m x B 9 h t 8 P 8 k 0 q m B l v g v C 0 3 4 p K x 7 o k D y o r k F 4 5 y t E s 4 h o D s x g g f - _ r t H _ 3 8 8 C 4 z z i B 8 6 l _ L 6 r k i C v n 9 y k D g x 6 i W r i g j h C _ s t n x K g t 2 x m J 1 p q z 0 T 2 q j 4 X n 8 9 8 l C 2 p k o s B 1 6 u r h I x 1 t u 3 B h j 5 q b u _ r 5 R l 0 4 l s C k o s x o E x h q 5 s F n y 6 q P - l q y k C g h 5 t Y k r r w c z n r 4 u B 4 x - 1 N l 9 u k i F 9 _ h l d n v u 3 K 5 w j 7 U _ t q s X 4 m x 4 W h 3 k 8 2 B 9 9 7 z - D w _ x o b m - h 6 n B 8 q q 4 6 B u r 3 n B z 1 x 9 o B 5 5 7 x 4 C g i 7 m o C x m k z n I q 3 s _ C 7 q i 2 P x z t z q B z x k - W 2 k x h B 8 s r x m C 6 g 5 _ q H o o v w x B 6 u u p Y x z 2 g k C u 2 s t 5 C l k o 3 7 B _ 5 v w r F 1 u 7 o r B j m n h X q 3 3 r Y 1 7 s p N s n k 9 B 1 - w p H 5 6 u 0 K t n k n O 0 z k _ B 8 8 u - O t u z 0 H 2 0 6 z E 5 j 1 g K 3 _ w q j B x l i u I g 9 z 1 F r s o k h B t _ _ _ T 7 8 3 4 T n g l g L 4 v k o C 9 - m w I l s m m i B q - 2 3 I p q 7 7 E o - 4 8 H q p y s E n 7 h v C m v 6 1 I h 8 0 v p B i 9 s i Q m q s 7 R 8 6 4 j h B g i 4 - L 1 m t - M 2 s q y M - m _ t a r z j 7 W j p _ l G p 4 o t Z u r w g V w u s T _ s l 1 h B g q 9 1 L k l n 9 F 1 t i 9 P l y 5 p d 8 w n 1 a 9 i y q _ F s s 6 h X m _ 4 o U u 3 s l K m x j p D 6 m x g O v m 7 v G - 9 q r T _ u 1 o o B p y 4 o B 6 v h s D r 2 4 l c 2 m r l D 7 1 1 7 T 2 1 u x G o t h 4 0 B i 1 9 4 E z 3 j 9 D j o y q a l - z 2 C w v s z 8 B v - - 2 I u q 0 l N 1 i r u S w 2 z s q B z 1 w q t E s 8 _ m D 8 h s j C s 1 q 0 V n t v x F - g i t 2 B k s g _ J i q t _ 3 C 0 i u w F 9 n i 1 U t 8 l 3 E _ g - 4 r B x 9 k 5 8 B 9 x v s o D k u x u J g h 4 7 o C - k 9 l I i _ 3 0 C x g i x S z p j t v B r l p g I p p 1 c g 0 2 6 G 9 5 v t B _ 8 g i a 1 0 9 g J 2 - o 7 r B o t r p S n 0 k x F m _ m p K g 2 i y p B z w n u F 8 w _ s H v 5 i 6 4 B r - 7 4 p C 7 7 _ p J h l j _ C z 8 u w J i g p 0 F g 0 0 l D 9 w l 7 0 B o h 7 h o B 6 t - v I k 0 - k 4 C m i i z F h l y j L v 3 m g s B s t h - r E 5 x w v O i 7 v 4 d h q p j y B x u i m T u y x n a w 6 _ m 1 L v _ 0 x V 4 m h x D o i l 4 x C i 2 i 5 M m 8 r v i J 1 i m s c v z s t n D m 7 n x E 9 t h s c 8 2 o 5 I 5 9 t v _ B u 7 8 v W 6 i 7 v x G x r o v e q m s w D g h 1 1 z E t u h s g B 4 h - 5 j H 8 0 k o s C 1 4 1 5 w W v x s p N p m l o F _ 6 j q t C 2 i k y 2 E 3 m j t m D p n y m R j 5 8 0 6 B j 5 y h R k 4 t 4 T 0 8 3 r m B t v u - 8 C q s x h 5 B i _ r x u C y l s 1 7 Q g 2 t 9 7 B t q u p U w 7 q 3 l D j 6 x t j G 3 h 2 _ E g k 4 n K s 5 r p Z 8 2 5 0 6 B y j 0 r 8 B q 7 y 2 p G u l h 5 z C y 8 1 3 u F - h n j Y n r o 9 7 D m 3 k 0 t C n 5 n q N z - v _ u M 1 r z 7 e m i v 3 h B s j w z S 6 q j 4 k B o o - o w B l h 2 t X 0 z 7 o X s - i 1 h J l - u x 4 B 1 5 - 7 h B 8 9 g 4 s C m 1 6 7 M 2 t _ i D o - q u k B m - m i C 0 g t - x B 1 0 u 1 Q i h j h P 7 j s 1 C 1 4 6 i H i o z 2 7 B s u 0 9 E 7 2 3 n I 9 0 s h Y y i 6 w 2 C 8 s p - t B i 0 x m F 6 8 g n E w r p t G q t 8 p q B k 3 k t L p q u s Z 4 m w 0 q D i h 8 i r B 3 x 1 r P 3 2 5 9 I s v 8 l H q n k r Q _ 9 i t U w 3 y y V r 4 h m g E 0 m v 4 l B - k w o X p v 9 m R q j 7 t D q - z v B r w 6 v L h n p m H y j m _ b v t z 4 O u y 6 n N z q u z 2 C l - y w b s s o 0 N w x g k Q u 1 y _ N 8 5 5 6 J k 0 m z J n i 4 l E 6 v g 3 O p h 9 2 1 B n g u j 7 B i 9 i z X t 8 h q c q i z l v B 1 q g z e 5 l _ q B g q 6 g D o 8 9 k E 0 j 7 2 f 8 m 0 u F 2 t z 7 Q 9 4 m 3 j C r 2 o 6 o C 1 o m 5 i F x 5 n i F 8 m x _ q B s - 6 9 Y 0 l w l C h 2 t j K w _ v m o B u 7 k h G n g x p F i l - q E r j u n h B u 2 7 9 z G n w 4 u C s - 0 2 D 7 0 6 y G u r g _ C y p w t C y 9 z n G - t g g S 8 n 2 5 G - t s q B l 3 _ 0 T 5 y x 6 T 7 o 0 v C g 0 n t U 6 u 0 3 J p h 3 x J 4 j 3 v c 5 v g 4 G k h u 6 K q q p Y q o 1 6 R q s p z 9 B q r q m C r 8 o w q B - n i 0 I z 7 k 2 P j 8 0 u i B y 3 - 3 p F r k 5 y j C g 1 8 l O w m 8 x x C 5 - 3 1 p B g 0 - k j B k l _ r O m n h y D 4 3 2 l S g 5 3 k I u - 8 4 G q g 5 8 C 9 7 1 s U 4 5 9 u B s 6 m o N q q l u 0 I r m 2 7 m D n z v o E o 9 i 8 V 5 8 - 5 a n y r w 9 F r j q y t C n x 0 4 0 G _ k 2 h D r j n 0 3 B k j 6 t 5 K u x t p 7 B k l 0 q q B g _ 0 h G p l 6 x H 6 g s 1 w B x 8 y x E w i 1 i U 9 8 n 8 L m 7 w _ F r 2 5 3 J 9 r y 4 M p _ o 9 I m v - - j E p v s j v C 2 6 m v z B 0 3 j v 2 I u j 7 0 H 7 4 r 5 C l 8 g 4 G l k y - K p - k l d m s p t 7 G g u q r F 4 z g _ i I o 2 k o z D p q q 8 S u i 3 - V n p j s Q n w 5 p I v 0 s z D i j w 3 e 3 n u w q D 0 4 x n H 2 4 w 7 4 C 1 s p m d s k 9 r L 1 i s y g B 3 5 8 6 x C 6 j g - t B h 6 n j E 1 p 7 u F s 5 z i c q 8 2 y J 1 z u 0 O j 9 6 x e h j p 2 w B 2 s r 2 h B j n l 3 O 9 u g o 5 C g y t j B 9 o w i l B n m 9 n D 1 i 8 8 i D q 2 6 0 0 B 6 l 5 o e v - y _ P z 7 n 6 B m o - 3 n R q r _ r E 3 4 v 1 O z 1 i q G t k 9 y L 5 5 u h K 6 g j l k B 6 7 r 3 s B n 8 j o B p p l 6 i B v p w l T p j n _ 3 C p y - j 3 C _ n k u S q m k i B 8 5 4 7 D o 0 u u h B n 0 v y x B 0 8 p - r C z w h _ P p 0 5 s U 3 3 g p e y 2 l w H t 1 h - a q h 9 x H z 5 l t L k v 0 o L r j k z M t 5 - 3 D _ l t j O 5 t l x E 2 k m t d h 4 3 2 S 8 4 1 4 L m p q 8 K 8 4 m 2 l B x k g 8 O 0 m g s t B q h y u G 9 - v x h C m u 3 y v C r q p l q B 2 x y 1 s C n j i n p E 0 m k k a 7 _ g 6 E l q s o O u n l p P s 8 z 1 S q 3 h 4 x C 2 1 8 5 X r m t q h B n q r r N h o v 4 - B 1 g o 8 I q 3 t g r B n l v w 2 D u l 6 o 8 B z z i k C h 5 q w L 6 2 - 5 o B 2 k n 1 q B 4 m 5 k O g - 7 n X 8 4 s 7 O o o _ 1 Y z m m u I 3 w y i y B q t - 8 J j h k n X p 3 1 w d l g 6 2 8 C q - _ u F t p r h K p _ z 4 v B 9 i r 8 d q 9 g u X 4 9 - z Z p l 8 s a s 4 6 - G p l p n L k z k 2 b m 9 l _ O p g 7 2 8 B g 6 m x b i v h k O y - p S q i 6 6 1 B q p j q V i x 3 2 O 0 w 4 - S v h x w D 1 j h z U 3 v y o I n q _ 5 i B n p 4 r d i s m 3 s H q 5 0 4 V v x 7 v E u x k r M y k 4 5 C r 5 i k B x 5 h 6 K 1 p 3 1 F v m m n J q x 2 5 H s g n o N h o m 8 F w _ v q E g i 5 z H - 5 0 g C 4 k 8 m E n n p 9 I t l 1 x G 5 i z g X _ g k w N - r j m M w v v 8 f 0 y p 9 F w o 0 z F 1 y n m D 2 i t i _ B - r 2 g Z i x m t J 7 n u p E p r q u H x x 3 m S x n 1 7 B 1 p 1 p C u _ 7 0 X l 0 _ l g B n j 4 l G s l y 5 R 2 v y y C j 8 w v G 8 v o 7 D g t g 3 e r j x v B 3 w o j W s z 2 2 N 9 8 x q C w 7 k j K w 4 t 6 D n w w v J q v p - F x k g h E j 2 k z G t _ r 6 N r s 8 h F n 2 3 6 t C u 3 7 u 8 B w j u q L z z q y F 0 7 r 4 B 8 0 x 2 D 0 v t _ G h o s g D x 8 h 2 E 8 6 h 5 J u 1 l 4 J 2 i j h T q 8 9 i v B v 0 x _ D i j y z B i 1 7 o C k w _ 5 L 6 r p - 9 B 0 p m l I m 7 i 6 n B 0 g k r F u x q p B k h x g N o j z k h B w 1 w k k B k - m i F _ 1 p 7 C u z q g D i w l h F 6 1 z 6 j B _ y 6 p P 7 4 g j I j 3 z g F p j s U h r m 6 I m u 4 y M s 3 q h z B 7 5 2 - d w 7 _ z E g w 4 1 J m r s n H 0 i y 4 B t o j r C l 0 k 8 2 B 3 y t 7 C l 6 _ 1 E 1 o 6 V v h t U l n v i Z 4 9 1 n f o 5 t - h B 5 s x 1 E z r h l C g o r p C o v l f v 5 3 7 D v _ j g O 8 y t l H x l 6 w k B 2 _ 3 m B 8 1 - 6 E g 5 - h D 2 h r x Q 6 y l 5 S q 7 7 8 E y k s y D 4 4 k z K 9 r 3 t O 5 4 u t G p 6 6 r e w t - i L - y 6 9 0 B t t w o B l 9 h g E n s 0 t B i h i x D h - v 5 R t k q Z 2 2 y w F 4 v j m E 7 u y w W - o _ i W k - i s a r j t u P q l i 1 o B x n t j N j o 4 p S 0 g j l c 5 i h i B 5 3 r h E q 6 u n U l l 8 u O 1 u k m G i t 2 s C v m 7 t C g j t s I 7 o 1 6 E u _ 5 v J p j v o J 2 5 i 1 J n 2 1 h F z q r o t B _ 6 s z G t l 1 m E q o o v L h r w q Q 1 3 q v j C 6 5 - 0 I p 5 - 8 i B - n q 6 a _ i 3 6 n C 8 r r 2 B - i 2 3 O 9 p l 2 C u o 5 q F t z 9 z K 4 o h o G y l 3 j I 9 l y 4 I t n 8 0 D 4 u 1 j O k n 5 j B 1 z 8 j E 7 6 3 z N v s 9 i E m 3 q 0 E 8 7 - 9 M 1 _ 2 o R 1 z v 3 I o 0 7 7 u I h x u r N z o r o C x m 1 X j l 3 7 C z 0 9 j E 5 k q 0 B n 8 i n U o i 9 z F x j 7 6 C 4 9 i q P 8 8 8 6 D 1 x j r H l s g 9 F q 8 w n L x p w t w B 4 2 1 1 u B o m 0 z I 5 j j k Q u j z 5 U v 0 9 1 B q r 0 w K t n 7 v C 1 j 9 s O m 9 j 9 R 5 s 8 p H 4 4 x p J y h t h j B 2 n 2 k F x 0 s y R 7 i x j B 5 o 9 p H v x 2 9 D r g i i D u 9 9 v v C 1 v 7 r B 1 6 k 1 2 B 2 m 6 O q w t o N n i x s F w 7 1 5 j B u t k k P m 6 7 t E k o 9 2 Q 3 8 7 1 D o 7 i i J y p z n E 2 j s - C o 4 j 7 N 5 y j 6 P w k q y F i 3 9 i B 8 j h 4 B 2 5 n o V 8 4 3 w H w o 0 4 B 4 r 4 h F r i 3 4 J j 3 g m C 5 7 6 g D z v 6 t M y 4 q s O q t l p J j x z 5 g B n r 2 r U 8 m 2 0 H s p y w E 5 h g k C o g q z B v p s 5 X v 5 6 m K k 4 n j I j v 8 9 n D m z j n B 1 j l k D l 3 4 4 J 9 v v u D s _ w m J 6 p m m E i k 5 k q B _ l s o O _ 4 l u M 9 y l q F y i q 5 7 B y g u m N g 3 w - S 3 m l m D k 6 r j G n 9 k - P m g w o O 0 4 w 1 I s i 7 z H 6 t s 2 Q 0 u 0 q M i n 6 - B l r j 5 E t 3 x q S - 2 6 v j B h p 7 u O 3 l i u I p 1 l u I 0 m r q E g s 0 7 E 7 8 1 o Z s t h 5 B r g i 0 E l 2 q d x 9 i y D g k g i B 5 2 r 0 I 5 1 7 r D m q t 5 K 8 t 1 5 X 4 z i i I n y q g E 3 i 3 z M j _ o 5 B 7 h h 9 E _ h h n B 4 _ g 2 O v 0 p y H v w w o B m - t 5 E 8 s g w C x n l u E 8 w 4 x E 3 y t 9 M n n h 6 H 5 s p 2 G m r y 1 b - 0 w q Q i 5 0 l O 5 n 3 y H 8 8 i m F 7 k 4 0 R 0 z _ - G 9 w 0 j B 7 0 o _ D h z 7 r J z 3 y U l r g Q 4 9 h _ I _ 6 y 1 E 5 v i r B x 3 1 3 C y j n 2 G 6 5 0 t J y u 6 v I m u 2 p r B w v h 3 M s 0 y p T u 4 6 s F n j p i G - h p 4 J n w o r H o j r u D j i g r F 8 w n q H m z 1 y B z h q m J p o 9 j E j 5 s n E h u v 4 B n 8 x z F z s l d k 2 o 0 C r v 4 1 C 3 7 r l F u t w - P _ j _ j N s 5 j h Z i 8 6 4 C 5 1 u 2 I 9 j u l C h h l - l B m s p u I g j i 6 W v 8 x v O k _ 2 g J _ o m n N s s 8 q Q 2 g 5 s v B n 2 t k h C 2 7 t 1 B i k p t E 3 - z h B 5 _ 9 7 E m j m r B r q k r J o i s - n B m 5 j g V 6 j h i R l h g p H r 7 5 8 T 3 g r o r B 5 4 j x C p 5 5 g C m o z w C 3 _ l g G k z u 2 D o n t y B m 6 z j I v 0 7 l C 8 g 7 0 B - 4 r m V s 6 m h b i q 3 q E v i h 7 p B _ z n x J 9 v m n C 0 w l y E z u 6 m N o 4 s 5 D 2 z 7 q Q v l 9 0 V g h 2 t D j x k u G h v p j D t x q 7 F 6 _ _ v D 8 y 1 4 N n r 6 7 L 3 1 n k N g 2 _ w X 2 h 2 z C l 1 l _ B 1 t q 9 E 6 w p 9 F 0 9 h 5 B 0 _ w e g p x 7 E m q 0 j V - 9 7 _ N r m p w H s t q x K 1 5 v 0 B 8 x t u B n j m _ I 3 t i o D j m y 8 E v n m k J 3 1 5 6 F r s 0 x B g x 8 g K v r u x M v p x p L y q 0 l D 6 - p x C 5 l w 3 C 9 x n d 2 k 6 0 H q r l w H j p l - P 2 1 x w Q z n y 0 F 1 9 g 0 B 9 - n 6 C v g r f y j r v O k 4 x z B 3 n g k E 8 l l n R 3 t s 8 E v t h t K t 8 9 x F w y h w D 4 6 w 5 J k g z v r B 0 4 8 g E 7 m h z B 5 - q 3 B x z l 4 M w p 2 z D j q l 5 C j _ l q G _ - _ q E l _ 7 s V r 7 r 5 D u t s q G x w m m C p p 3 p E j 3 u t E h g j m B - g - v C q 7 p d 1 9 p p B 5 v m c 3 m 5 n D k x h 1 B 9 o t p F 3 8 q f 5 3 k m C r l 3 p P p m - t B z 4 h g B _ u j g C 1 8 y 6 Z p _ m b 5 m 9 4 D 8 k 8 0 B 8 2 h h D m i v o C _ v u k J z 7 k o C r 3 m q G 5 - 7 g B w 4 u j G i 8 v r D 7 s 5 p F s k x k H 3 i 3 4 E h x q r F u u - 9 C y q q 6 D k j y m B i q w 8 C k 5 k h F 7 5 p w N x 7 z 2 D h 2 q 2 O _ j u m C t o g s m B 7 g 5 5 B 3 m l 2 G 5 q j 5 a j x 7 p h C r 4 7 w D 7 r q 6 J 0 - y 6 N s l g 6 E 6 t k 3 C 8 k h l F g 5 4 2 F h i r 7 P s 7 2 i J x g k v I g 3 n m e 9 s - p I p g 2 g g B j x - 2 C m k - x D q y 8 q r B n x n h X r 7 v 5 E 0 - 7 o h B w 2 m h B z y q 2 D v z o P h o _ 3 L 1 6 3 z L k y j j C m s n r I y 3 3 h h B 7 _ 7 w R x z 7 7 l B r 5 p R - n o o C 8 x p p F v _ l n E 5 w 1 m B v v s x U z 2 6 g J 5 n g 6 M _ h - s H _ 4 8 i G 9 0 2 s D 4 p 4 5 E 2 1 7 p H h m j 1 C j p p h M _ _ - d 5 t i 4 B v t z 2 H 8 g l u C 1 1 x h J q h 6 8 H 5 n n 6 U 6 m _ r I x h 1 t c y v x z a k h j l c i i 3 i R g g 4 g D s q k x L i 4 6 4 W r j m r E g y y 1 N o v 4 4 5 B 1 r 0 - N 1 8 2 j T 3 8 o i H i v o t j B 1 5 h p X n h x r E s u l _ Q r x n s O m s 8 q K x p 1 5 l B v 4 n 2 C w m m 3 D p i v q B z 0 p q H i l n h O 6 i y r D 1 7 6 8 D l _ 9 1 I g 3 z n C v u 1 o K z 3 i 1 H 5 t 8 m J h 5 o h L 7 q - _ K 3 s 6 1 Z r 6 _ m F i - _ 2 V t 4 m W h k v - Q 1 j m 4 7 B 8 h g u P x x m m G 9 x 4 5 C u l g h L j l l i D y h g 0 t B l u v n M _ j - k C t 8 j k G w 6 j 0 J g _ o 4 K u n 5 v E _ s h x C l s z 0 i B 5 u k v 9 H l 2 x t I m p 2 0 H n 1 _ t M o 2 q r C m r s v H - 1 w 8 M 7 y - r G r 6 k 0 o B n 0 _ 5 F 8 z 6 z C 8 j n m C h h v s l B 7 z n k C j r 8 z R v t _ u C z 1 8 t C o 5 5 _ C 9 4 t 4 C 5 _ l b _ x l i a 8 k 0 1 p B k 5 k p P g v 4 3 C 6 _ _ - E x 6 z 0 Q - h q 0 K 8 x 8 _ C q _ p - C 6 n m k G p g - a z 3 z l L x v w _ J o u y _ F w 3 j u B o i t z H l 3 2 - D w y x t G j g m q E z 7 o h K k i l n C 8 p - p I 3 - p l K g r m s D o w o _ M q 0 p r r B l 2 _ 8 C k 9 4 _ E k o p y Y i u y k O n v x r C y 5 8 s D o i i 7 C v o 9 3 O 5 6 i 1 K u w p - B 0 t h k H z 6 r x O l 4 1 x J 8 p - h a w 2 5 _ o C r 4 m 1 Z 4 _ 1 z G _ 1 0 4 C 7 p r w U p j u q x B 0 8 j _ B k z w r D i 4 5 y L m 6 - i E _ 2 u y u C j g j r J k i w y 0 B u u z 0 X m v t m J - - 4 n 4 D n l l 4 S t i w m D p _ z 0 B 3 _ k q J 5 t _ 0 T - g 0 y k B z 0 z u M w 8 2 5 P l 8 r 5 I z w 8 6 L _ t i _ F 1 1 _ o D g p h z D v w 3 n b 1 y m h T x _ 4 l F r r 6 u B t t _ v C x 3 r w B z 8 j j U r 9 v t E k 3 y j H q x k 3 T q u s x Q r v t 3 d w _ 2 h n B u i u 1 C v 8 i v Y n 7 1 4 J n g 3 0 C 6 0 x u H z l _ - H p w r u H k x j 9 j B y k 9 0 J m 8 j 0 i B 0 j 8 g M 5 n 6 j J z x p 8 L 8 7 i x G s w _ z o B o q 6 k 6 C l i 6 8 B r x - 4 c m 0 _ 7 a 3 r g 8 _ D h q z u F u 3 w u F 6 7 1 l M 6 x 8 m L 8 2 z j C t g y q B _ s t w o D 2 j w 8 D - 7 z i S i t 3 m B 0 t p z P 9 r g v l C - z i 9 K p _ 9 _ G y 8 7 w H l n y o g B - s o h F 4 h 6 2 T j h z v I 2 3 1 0 G l w v 0 B 1 7 h 7 B g p v 4 2 B 8 v _ - P 3 4 y 3 G 2 9 0 s P s 3 j q G p s 8 v D p - 4 q Y q x w y G i q h g F 7 k 2 1 D 6 4 l o _ B m p m - E v 8 r 4 M q t - 7 Z x p 8 w G 9 8 s o Z i 4 m s L t p 2 p D j g i 7 L 0 y h z J l r o 4 V 2 p o k G u z i t J - 7 _ 6 D r 7 k v N s l 3 h n B u 2 i y E z p s 4 I z 7 g y F 7 2 7 i z B w 4 o k E t h p l B 5 k z x R s 8 2 x B h o j z G h 4 3 r E m 0 h 4 D 8 n n - F i u j 7 G 8 t 3 r B - q j i F t 9 s 3 F x h 5 k O r s u 0 D 7 1 7 9 W g x 9 0 E g h w t J 5 p h w H u m s k C 2 t 9 z B h 3 t k a t v 8 u E y 5 s n D 5 n y z D i 7 9 w S w 3 5 w U _ m _ x G 5 _ 5 3 C - o l l P l u l g O g r g w e 3 j 9 m J - o h o I k 7 r _ H 9 _ i l N z u v o J 0 p w k G _ - 1 0 X u j 9 1 F 6 w x 2 g B 8 p u h F v v 6 3 C y 7 9 l G h 2 6 o B o r 3 6 C 0 x t 0 R m y j 5 l B w l y 7 F h 3 6 4 F - 0 x y l C 5 x 7 7 g B z t s - E x y 7 v E j m l 0 b x 0 i v Y z p 4 r D _ z 7 - K u z 9 f z 3 6 9 M 1 p r 9 I _ k 2 - I 7 0 4 n F i s x y F 5 4 h 9 P m 8 s - f 9 z m n P x s 6 z C 5 _ h u U 8 v r j V 3 m q _ w B o 0 s v B x 9 r n K v 1 g i X 5 y n g C 2 h v s Z 4 n p 7 X r h h v N 4 x 9 j C u 1 s 2 J 1 o - v Z 7 g 7 5 h C 2 k t o v C p x j k u B g k m i J k o 8 j F i i z 6 C m 5 3 3 I g 4 t q F x - z l Y m w 5 i D 6 h o g I g w - y D r 4 r 7 H z 9 p 6 D n o u 2 S x h k q C 8 t p 6 D 0 w x p G 4 - 6 o c r 6 l w V n 9 p 1 G v k 0 s B 5 0 u 8 M o x 5 h C 3 n 3 m Z p - _ 4 G z _ 2 u E j t j 8 R l 8 9 j Q k 3 x n J q g - 9 C l y 9 m F _ t h j K - z n l J v h h y C t 4 y w D 1 r 5 p D - 2 v - Q - 2 p m E 0 n h g N j l 6 _ D 5 p i n M w k k 7 F k 5 x m E u 7 k y N x 9 q v M m h g 8 Q - 8 u k I w h 0 g G 0 t t 3 U w o 4 g D _ s - r B 6 s n n E w w z x D 7 7 j 8 D w s z 7 F p g 1 x B k t 8 1 F o 1 o 7 O m g k 3 C g m u g 0 B m m k 4 Y q x q z F l g 4 6 K 0 g 4 i L z q h 3 U 4 9 l 9 E q n z j C s p 4 l O 0 3 l i B n z z y E n l m g D 1 7 i r G 6 h 0 8 D l x 2 1 b - _ n _ F 4 x _ v N o g t x I j q - - Q _ o k h N 2 p l 5 Y g 4 p - F k 3 3 - t B o 8 3 2 p B _ 3 4 - N n 3 s 6 H 2 7 x 2 I 6 5 2 v c 0 6 r r D t 6 8 n b l 3 8 3 K r _ u o F 3 1 0 t C 6 v 0 - j C z z o 5 T p v m j H x i 1 j J y r x w I g t y h j C x 4 z 9 K u 0 z 3 - C h p 3 _ 2 B h x j h r B w p s _ h B p n j v P k l 9 4 N q v 0 n D 3 t 9 p F 6 x v 0 E m o w s V 9 7 z k R m 5 9 t I g 0 v k K w _ 8 6 E h k s 2 L q 5 9 o H m s 3 4 Q j x y x C x o g l m B s l 5 i d i 7 y 7 V q 1 7 v G o j u x F j j m j U h l i g l B i 3 o r H 3 y o w j B x v 1 2 T 0 z v k F i q n g N n t q 9 Z 0 0 r m M 7 g l 9 X 0 k 0 k g B q v v w H g g 5 _ D l s 9 1 D y t x 7 U 2 p n r 0 B 8 3 n z N l 3 - 7 M 5 o 2 3 G p 2 u m Y 2 3 8 u i B r n n k V 7 p y x L m z 1 3 q D u n o r C 6 k 1 6 J w u s 8 E m m z z n G 6 5 9 j E o z 4 q h B y t x - e i y _ m O s j i 3 o B _ - z n 8 E u q u 6 2 F u _ u u S z 1 v q S w - h i C s k w y 5 G o n 3 h m Q 6 m q 4 2 E s x 0 o K 7 2 4 8 X q 3 l j s E o 3 v 4 E k s p s P 4 0 u y z B o m w 4 E 0 i v 4 E g g i 3 c _ w n 7 v C w o w 2 N 8 q - g D w r k y C 2 7 z g I u j 3 x H y v 9 j v B 2 u 1 - 4 C x t 7 0 I m l j 1 J s w y q 2 G _ h k s B v 4 h 9 F y k 8 l W r j _ v M 2 - 4 3 u B y 9 l q J 5 z i 7 g B w k p p - B y y _ m S k g u n J k 9 1 6 B u g 6 u i E g g l j 3 E l w v g M l 7 z s N j k 6 9 C 4 _ 7 0 h B w y r - 9 B h p i w q C z r y 4 y c v t y x 5 K 3 9 1 1 a 9 6 - 0 J z 2 x 7 R u 0 0 m S o z 9 7 v G p s n z Q 1 8 j z N x o n 6 3 B 3 9 - 9 l B k 6 x u o D v _ 7 _ 9 B 6 y m q J l 2 i s B v 1 s r L h l i 3 B u 3 p z M w x g 0 K k w 2 - 1 B 6 _ v 1 G v 3 v 1 8 B v x 6 _ a n n 1 q - E k q h j x D p x o 0 O 5 _ w u 4 C j 2 2 i z C v - 2 p M n s j 4 5 C o i 0 7 R q g v u h V 9 q y q z C y 6 7 8 D s s p s g B 2 z i d h k w x 6 C v 4 p y z B 5 i l z 7 D 1 j x 6 x C x u z y E _ 3 u 4 k B 7 7 q o y D v w 8 h g B p 6 _ i l B p v m 8 t C 4 - u 0 h B 0 u k - 1 B l h r n V s r n g I 4 g 8 4 j B x 4 5 3 b o i 0 - g B l g h h P 5 s 7 r K t 3 k h L g m 3 n J 8 p u p M 9 w 7 q a w 6 o s h B 0 9 5 p U z u 3 2 Y h - 2 u K - 8 3 0 B 4 g y v k F - 3 v 6 M s y t 3 x B o h 4 9 1 F 3 2 j 3 2 E s x 9 - p B 3 w s n 6 B w q y t p B p u 6 u 3 D y r p s R s 6 i s 4 D t y 4 u O 9 i h 6 P 2 9 6 1 8 C q 5 p j l B x p m u L j p 0 q W 1 x 7 3 Z j r r l I 5 v 6 h w F 1 o 5 n q D _ 9 t 1 - F s t l k l E s _ z w J p w i x E g o t l q B y j j - _ B 2 _ 3 i j C 3 t 5 r K 4 w u j z F 5 4 z 1 r E k n w e 0 2 u o E s k y 4 E p - v 5 E z k z t G t 3 0 w m D 9 h t _ o B 3 l j - k C 0 3 8 x K h y 8 - O j l 4 3 B 5 7 r 5 u D g v 4 0 i B w z v m K _ 7 m 7 O v v v n G - z v q F 9 x _ s u C 6 5 t p M k s s n U k m v y t B - n 0 u M v 4 p 0 5 C n m _ l q B l g k 5 J 9 _ l v i B 6 j - - p B 4 k 5 m k D 1 w 9 o W v 7 5 l v B 1 r 9 _ O i 4 s 6 E 3 h o y N i y w 9 L 4 8 5 i G w 4 w 2 q F 5 2 6 z g B _ h o n u B k 4 w q U o m u 8 G - z m 8 L p g y 4 X 0 _ q p a o 8 w z 2 B - p z r x C 4 i v q 2 D 1 t z 2 b 2 r 7 8 Q i t 4 9 H l 6 o 6 E h y s o m H o g n 3 I - h m i m E 1 2 w m F i x 3 k z C j v 4 k 4 B p j h 5 L 8 r g g E 8 t _ u Z 2 g h v Q y x 3 l K m 3 2 v h B n k 9 t 4 B t 2 2 z 4 P - _ l j C n 7 u l V h 5 8 t Z w l y j h B 7 0 h s n B i x p r g B w l p y 4 C y 7 j _ n G s 2 i 8 u C q 2 q 8 E v r p r o B 8 p 1 o F k t 0 h 3 D 5 o 6 _ a w q - u 8 C t t r j I o 8 x w u B s - o 2 V 9 w p z y D g 1 j g b 2 x 0 t B o r t k X - v v g G 2 9 k t b r x 4 4 h B n s 5 9 I t m o y 4 B h 8 6 q 8 D 8 v 9 p N r k n 8 J q 0 v 3 x B w g 2 g Q - - m n Y 8 8 3 _ T v 5 _ h w B 7 q 9 i p E 7 l u o E 7 l 5 p C 1 6 0 r F q 8 r r C 7 u p h R t u w k B l z u m x D w g 0 3 n C l 6 x o I x 5 g p L j j x 6 c w r r v o B 1 t h k 0 C 2 q 3 1 g B p j - _ K s 8 i n B m 0 s m K 7 k 4 3 B j _ j v l D 1 i o m m D _ l v 8 e q y k p L t 6 _ 6 g B 4 t i h - B 3 5 4 h u B 5 6 g u G 8 h z _ y B j 3 2 g y B n p m x C y o 0 0 Z 9 4 m 1 C y 1 v t Q 4 o w 2 C y 0 8 j H y 1 - _ X x 6 n s Y o 3 9 k _ B r r k 2 R s 2 9 t G l 3 5 3 F 0 5 0 n u G 2 h 4 T t 8 o u D y 2 j s D i - 8 g u B v 9 w 3 H j k r 7 K x l z 0 r B 5 8 y z w D n x r m I x z l p j C 9 y 6 l P m r j h 6 C 7 7 p 7 K n h 8 4 H q s h 8 c s j 4 3 4 C t 0 _ y a 5 s x v b w t w 6 f q n p v 3 B 5 r i o H g y _ q 4 B 9 u n y 4 B 5 s o - 5 B u k i i L 8 0 6 u 6 B o 6 2 o M s u o o F 0 5 0 n K 9 7 8 3 q B 5 9 m 1 p C - 8 2 - Q g g 1 8 X m 1 v r _ D - l 5 y E q 0 o l U l n 8 m P o 9 n u m B h w q u f j _ 4 y i E r s r 4 r B v 6 p n 8 F m - u u N 6 g k 3 e m i l z C 0 0 8 0 F r 1 _ u J z 9 o 4 S w x h g y F 8 l z 4 t B v r y s 9 C y o - p 7 B 5 s p - Q w g g 1 i G x n r x 6 D x 1 2 s V 7 _ m u 1 L x j y o j B 9 j z k e p 8 n 3 F j k q 0 Z 1 w 3 v z C x 0 s l z F 5 y i m o E - j l - q B 2 y 4 y 7 C 1 8 g q d _ h 0 v - B 3 k 3 g Q h n _ b v 5 g 5 5 B t u 6 p K _ - m 0 t D 4 x 7 0 J 0 r j m D u x m g O 6 4 8 _ O 5 u q h C l u q 7 o C y 5 5 - m B l n - s P _ q 5 s m B r q z 4 I k p p w p U u 8 q o m B 5 n m 5 F l t s 6 D w s n o b p h u _ K i k n u N y r n 8 Q 2 - q 8 a w y 4 j x B 0 _ - s i C g m r h P y v q i Q 6 p 1 6 n F p z l x L 6 g n k F k v 1 n E k 8 4 u q B t _ 6 z v D t 6 h i c k n v h e 6 h h 1 P r g q i K 1 _ m n l B h r _ r C 9 7 m p k B j _ 2 - S o 7 i 2 S r 4 m 3 k B x 3 j g G 5 s p 5 k B k i n r O l x w 7 b o r k w 1 B 4 k v 6 K q s h l G h 3 4 i N 0 s 2 n v D u 8 r g v D 8 j k 1 I _ l u _ U 5 w l 4 C 9 y r q D 1 6 0 j L k 0 5 t i B 4 x j l M h y n x D j _ v j E m 2 k 9 0 B q w _ _ D g l - w D q q 8 8 T s l i 0 K w v u 2 g B 6 5 6 l K n i j y C x 5 j - 0 B o k v h G 6 _ t s G y x q 5 1 B s u _ 6 C 8 3 m 1 n B 2 o i s D s u 5 j a 2 _ - m n C s g u j X y 9 m j k B m m - 0 w B s q y l L m 1 u 5 B p v y 2 H 9 k y 4 X h g 6 5 x B z 6 2 5 K 4 - _ 1 B q y s 9 m E _ 3 z l I p _ h x K j v n - w H t x 0 h x L h 0 2 w C w 5 y h T w 2 w u Y h - q - I 6 o u k Z x u l _ E z p i _ i B l l x n t B 9 o 7 t l B l 9 4 r z E - j 8 6 C 0 x v r X 4 t i t I n l _ z K v v _ 9 H w y x o Q v 6 w _ D n y x _ D 5 6 0 v 5 B x l t u m B j 9 u 0 t C s 1 m 3 5 O j - 0 o U v m w w e j 1 y 7 4 B g 8 p w F m z 5 k d y 5 _ - J 1 4 o v D 9 4 4 3 R j - _ i I z n w y r B 2 7 1 w C _ g s g M o h 9 9 H p g k q J 5 p w g M 2 - t 4 l B j z 2 s x Q l _ 0 1 n C 1 u k 8 1 C 3 4 v 7 R q s 4 m M 2 j 5 j 1 G i r 5 2 F m 9 9 3 u B 2 j 5 o c 2 p y u L q q o p f v n y o q C p o h g 3 B g r v w F g 9 x 0 E u x w 2 C 5 s - 5 G r u v m m D v p - v M 8 l 9 2 o B 4 4 _ g D y p q _ E - - 7 g D p 9 m z 7 C v 1 g j N q 8 l 7 u C t n m z Q u t _ s T 3 o 8 4 p B 6 r 5 i k B 9 t s 0 L 7 k n y W v v 7 6 w B o 3 6 4 y B 4 v x s R k h g k q B i j w 2 H h 2 r z i D i 8 2 g q C - g i i J - o g z j B 7 2 8 p d t x q 6 E 6 q k - F 0 9 r 9 k B m 5 i i F h j 8 k s D z r k 0 R j z g i C 2 n u l I 4 h 0 p M 6 r x 8 K 3 t v p 7 D 6 p l x n E - 2 y z - C 7 u 4 3 O u x 4 p Y q 2 6 y 7 D g 1 3 o w X i 8 x v 5 C q 7 o 3 m C 2 g 9 0 8 C t 1 g 6 G 4 8 g 0 K p l 5 Z v j p h 3 D s z t j O y o _ p J n 2 3 r X 8 g - o i B 2 q p j m B m 3 2 e _ n x l I 6 _ - - M y s s - C _ q 1 _ G k u l n C i q 8 s Z u g 1 l W u _ 4 1 b l 5 y z t B v m p s P v k m t I r w m p 6 C - - l q G h m r 5 C i j - s M h v t 0 L j - 2 g V t g 6 n p B x u p u L 9 - l k B y o s v h B g 8 v o Z 8 i 1 5 7 B q 9 m 1 e 2 2 p 5 D u x o - b y q i u W 0 m g 9 B q u 2 8 U m i _ 3 k B 2 x q 1 G w m j t p B s k p h G s u 2 - Y u n r g I 4 h i y C 5 2 s 5 C 6 l n 0 L x l 2 s N q w p 5 C y n 4 _ 0 B m - h - e t - 9 k Q _ x o 3 2 E i s i 6 I i 3 g k Z 6 m - p B w h g 0 - D 8 _ o l u D 2 t g s z B _ y 4 j E g w v _ D 3 - h p m B 7 t 3 o U k s l y I u u y _ G 4 r _ 8 F 6 1 5 n G m l x _ G 7 2 w - B 7 m _ y k B m z s k w F i 7 o i B 4 6 q 2 N k z i t B s v z l H w - s _ O u t k 7 u C u m _ g Y 2 z l - R 6 i 3 7 v B w j 8 u x G y m 3 g r B k q y k C y w _ g 8 B 6 v v v J 2 4 y 2 H 8 v v t D g w _ 0 k C _ l v t q D 4 8 s i l D o z q i z C o y i x b 4 6 k 7 q B s - w j 6 B n q s q u F 7 m y q S l 6 m m y B 5 2 p g O g 7 k 5 t B o 5 _ g H 2 7 7 5 G 8 _ 7 p W k 0 r q H q u l u F 0 - r _ k F g 7 s _ 6 B s k u _ O 6 k h s B 0 - 9 0 C 2 l x l K z 4 n c 7 6 7 8 X x r s 5 C s 6 3 n g E q - t 3 q G q 4 r v h B 0 x _ 3 m D - k l t B 4 u 8 l z B n r k n D m 9 p 2 u F r v g t E j 8 h _ Q i 0 _ w K 5 4 j q J p g x j m B x i 0 2 H 2 4 2 m O 6 p q 0 L 8 6 o 9 L t j j n g B t o y t O 8 w 4 o U t _ g k s B 1 q 0 y E x t y v J m y u n p B u 6 r t k B x n w y F - j 0 4 U 3 7 r q D q - r 7 c i l m 8 o B 4 3 o w F 2 1 g 6 I g s 5 3 C 6 7 2 _ W u 0 2 v X s q 9 g H q s 6 n G u 9 v 2 H k o x 3 D 1 2 w n E k h 5 9 C o w p 2 N 6 o h g O j q v w V n g 9 l 7 B 0 2 j o F 9 s t j y L v p m u K o l w _ m B j p 0 5 S 9 7 x 2 H w j n k c h m y s N 4 p u 6 7 B 0 w 2 h W u m n o H u x x j j B r h n y J 6 0 p v D m _ t u F g n 6 w E p _ h o H i - - 9 P w z r z P 2 o w 2 C 0 g 1 j M u k o 0 v D g o x j v G 6 x 3 k - P 8 h 7 8 I 3 6 3 - Y _ l v - b m j 0 g I 0 0 g Z 5 q _ 8 i J o g - 2 z E s 7 r s - J 3 m x q v D r s _ i S m g 6 t k B l z 9 y f 4 9 n g y B u - r - R i 4 t q 4 H 8 9 h k 6 B h i 2 _ G 9 l n y c _ j m w R 0 z u 2 o B 6 x s g M 0 h g 6 P k 7 v t D s w p n J i 5 8 0 V u 3 v y B 7 y 6 4 F 2 m 7 w o B 0 g 9 n I s u i j X s o l y I 2 - m 6 E 1 r x t O 9 4 r u L 4 r q l Y w v 5 9 C p 7 4 7 s B q 5 t g I 3 _ o q O w s p h G w 4 y p M p 6 o y 0 B i 6 s - e h r 4 - M x r n 4 j B 3 j 1 r X 1 x r - b 2 r w n p B j w i o b h o m 4 9 B j 8 i x 9 B u 8 t g I q r 6 u p E s m s 0 h B y g p 8 C - n y 3 I 1 0 g 2 b p _ 6 3 R u 8 4 7 u C x k o k Z 3 q _ _ a n q x l Y q t x u d 7 i 4 4 U 0 o g q O m h o o L k r 5 9 C 8 2 0 j O - j q x L 3 x s r L m x t g I i 4 6 t C j l 6 8 I s 3 5 z K 6 9 4 7 x G 9 7 8 y D 0 r i 1 J i n g 2 D j h j y S y 6 z z C 1 6 1 o c k y 7 4 F h o v 6 J 1 i 2 t l B 8 9 6 5 K 6 3 2 l o B p z q u F z _ s 4 i E u p q v D g 3 o i p B l 2 3 8 T 8 8 5 l G 1 9 8 v X o n o k l C 1 x t 8 k C w 3 z 3 I q 1 9 l W v q - s E t h u - t B p z 1 z 0 N 9 z 5 8 D t u h 6 G g k o p N 7 n 0 r o B 1 0 o j 4 E x x 0 q I j 2 9 w D w n 5 2 Y y 6 3 1 Z w g m _ h C 0 - w o j B 2 h t v J o s u 3 I - g 6 i z C _ 1 4 7 B q r 9 y N o u v o Z q _ 9 w a 0 h j p i B 8 - n v C _ s s s b u k y 3 R 8 3 t o K 8 l 5 4 d o _ o j l C 1 i t r l C v m q v C z r 7 s J 5 y 0 y E o j 1 2 Q o 9 n z x B t t u 1 G - h n 8 E - k m q G i z q t k B k q 6 v M _ g - 8 F i g u k t C 2 h j g O w 0 v 4 h D 3 x 4 2 o B t j o - F _ k 9 s Z w j w o Z w 9 s k q D y j k u S k 8 u 0 E g u m u m B 0 p t 7 H x t u 2 E - t m 0 D z 6 k T k q 4 1 g B t i j 3 B z l y _ D r 9 _ 2 Y 3 i u - 1 B 4 7 0 t D - u n v H n g j i E 2 4 n y c 9 t x j v B q t 0 r u B j g 2 3 J 8 p _ 1 a 6 o _ s H y 8 h z y B 1 6 4 r z E _ 8 _ w G 6 j j i P z 3 r o Q 2 0 _ s H v o o y W 8 7 y o l B 3 x 3 5 K - t t s 2 B 8 r 9 9 H j 3 5 s J 5 z w y D w y 1 6 B s s 4 j O i 7 w w R 1 u l r C h k 9 0 T 3 5 j l g C 7 n 4 j 6 B s o i q d g p 6 5 S 2 j l s B k y l i E v 7 7 x p G y 2 5 h P j 7 x 0 E p t _ l 2 B r p s x L w r 4 _ 9 B r j 0 t D 4 y r x Z n 6 v o Q 6 n t y Y 3 u 9 1 s B v r s r L 3 7 - _ h B - w q u Y 1 8 5 9 P 3 - v t t B x y _ 7 - C s x j 5 H k 3 2 3 D 3 w t h H u 3 v x B x 1 h o H r 1 3 y w C v p h j I s 8 h y J 6 _ u q I 4 w j u K q y 0 o P 8 x y g V 1 s 1 0 U o j s 9 L 1 w 0 n t B 5 p z 0 U v 4 w 3 I w 0 g 7 D 3 g i 7 o C 5 s r - I g _ s 6 7 B 0 i n z G 8 0 6 s R 2 y u 0 L k m t 1 n B s h n s 0 B q 6 2 4 X 3 w 7 3 C t - 1 l K g 3 s 5 V 9 h 4 n p B p x - i k B h x z y Y 0 s 2 q S l w q 5 C 7 3 4 5 6 C 4 4 0 h g F 4 9 5 0 h B q k 8 0 U m 9 p q F s l u x L q 2 x 1 k I _ s 8 8 U w q 6 5 t B g u 4 l u B _ 2 h 1 T u n x l T u m h n O t h u t M x g - 6 q B v 6 j j u E m s 8 6 8 L 0 z l 0 R w 3 l 2 M j w w y z B 2 k s u 8 B r y 7 p C 9 4 u _ p B g x 8 9 C l v j s B o 2 o p E j 8 y - K s 8 w s C 0 x 8 4 H h 1 0 g H l n 7 o D - 1 q g E 9 n 9 j c 2 p h i P 5 m 3 w C 3 q 1 3 D 6 _ q 1 G v t g z k B 6 - u u d 9 7 8 o P s 0 l x b j i g z j B p - 9 i k B p j 2 k J i i 5 w G k n s l Y q k m 5 m B z w - i I 9 6 i g K 8 6 1 l G 6 v 4 h e v p v - 1 B r y 9 w D n 3 j - z B m _ t w q C i 7 5 t v F w j q - m C m 7 j m o B 8 x 4 4 i E p x x 2 H 7 h g w M m 7 g o G v z 5 R x 3 _ t C u z g m y B 1 j r 5 D 6 r - 6 F 6 5 h n O _ z p h r B j j o u 4 B 9 y 6 - M s j x - B 7 z 3 2 Q w g 0 o K 9 s 2 5 h B g 6 u i p B y x s w R 8 6 r s F p 7 o 0 O 2 - o l d k y m y C 0 5 o 8 E m g 0 6 L 8 u i 9 d s 8 6 m e 8 z 5 p W q j n z 7 B 8 4 p k f k 4 0 9 L i q 7 - M 2 4 h t M 0 8 s 4 E q _ r m N 6 t - g x B s m _ g V g l h w N 2 z - 1 S u h 6 7 s B k _ j r B 5 4 2 k V 8 n o q G q w x w R i l 3 s U 2 z 8 j E _ p s r u B 4 n q l R y n o w X m k x g I 0 t o v H y s w y F q v _ v P u v v l w F o 1 q u w B g 9 g j N 4 2 _ o - B i 3 w 7 g B 0 9 3 5 K u t 7 l C y x v 5 N 0 t 8 d m v 1 h R q 1 8 1 S g k z 8 M q m q m F g 3 l q d 4 j y j O i s o w q C s 6 q 4 5 C k m u q D m q z g I u z k 1 J _ k v u F o y n _ l E u u o _ B s n v o K q 9 m z Q q 9 _ v 5 B 3 g 5 o 5 B 8 9 j j N 4 z 5 u G 8 l r u f u 9 8 _ p B 6 x u 0 O s k r 1 k C 4 5 _ w D u 4 t 8 C 0 3 m g F o 9 h g Z 8 h r v B g n - - Y g 8 1 u w B 3 6 7 p s B 1 r 4 - M n y s 5 p C 5 6 w 2 W p o 0 l 7 B 5 z 1 l W k - 6 5 K y 9 i l V 4 h 4 j O i o 1 t O r i 1 g U q z m 2 b 9 o 2 2 F 2 1 p z N 2 n 0 v J l 9 0 2 P 7 v u s y B p m 8 1 S v 0 6 6 C - 2 z 6 Z p 3 3 o D q 1 t 9 I x v r 7 K l _ _ t U 7 2 j p M l r _ 3 B m w x j F y k g _ F - 7 t 1 G s i x 9 J 8 9 l 6 F z s s 6 i C x 1 h v I u _ 8 0 U o 0 7 p c s _ 2 3 S q 3 _ 4 c r 5 o q C - 7 p z i B n s v w L m x k 8 B 7 y 2 w O m - u 5 h D v 7 7 5 G x u 1 k B s p p p E 4 g p s n B x 7 o q E _ q u x G _ 9 3 k I q 9 1 r k B 2 3 h t S 8 - 6 r J 3 _ m p F t x o p N z 5 h 0 E t j h 2 C u _ u - C v s 0 2 G - 2 5 2 E v k n - F v 7 i - 0 B x l z v D 9 8 y j M w m k _ I u q 8 h G u r 5 u G v 3 s 0 Q y 7 j y m F p l 7 _ n B o i r q J x i 3 2 C n s h 3 C x n 3 h F o o 2 e l n 8 y F _ g - 0 E p 4 - p X q 6 3 o K 0 x 9 y C 4 2 _ 4 E 1 p m m U i 5 1 2 D 0 6 - k P p x g Z q t w 9 I o q 4 o B 4 n 7 _ O o l m k H 8 z v 9 G 7 _ - z D w v 0 q U 8 v v w D _ q 3 6 Q l 3 q 1 E 9 4 p l E m h 3 r H l g _ t C _ y 0 5 P w k h _ D n u 9 g M o y k 5 M u z 7 7 C v i k 5 g B h s 6 6 L o 5 y 9 B p 4 2 u F 2 _ i t E 4 6 n m G 5 7 1 u E 5 8 4 z C x q 1 i C m 7 _ 9 R x s 6 5 g B _ 6 s m k B l - m r D 4 8 z 8 D p - h l h B 7 q 6 u n C 7 u s - 3 B k v 3 l B z 5 i n E o 8 h h F u s x w E y m 3 _ G w k i h 2 B 7 7 k l G _ 5 1 3 M 2 1 l j G g p 5 p E 4 o z 4 R 4 r p q s B l z g 5 G - m w 7 B t _ k 8 b k x y _ N j w 6 w q B 8 6 9 j N u t 8 s Y - 7 h p H g t p 2 H 3 v o m O - x 7 w I 0 y 8 u J l 0 x 4 i D p i - l J p y r l F m _ n l B l y m o O 6 s 4 2 I - l p i N q m n _ B 8 4 t 3 U x m r m W 1 n t q S 1 p s 1 L 0 n 2 - Q t z z w O _ r - t N 0 v 4 8 Q u r z 0 B 3 p 2 P t 8 x g S k 9 4 4 G _ h o Y g y n m C 8 8 3 - F n v 7 q D 1 r 5 2 B q u q 0 F - l - m B 0 x o Q r 0 2 d k 7 r O 8 k 1 u J 0 6 i o Q _ 3 8 y H 6 0 p i E y s 7 w J r k k 1 8 C y q 0 j D g 3 7 s F 1 s y 0 B r x y m G z 1 9 l 9 E 9 u 5 q Y k n n o - C v 4 s x S 4 y h n C - s 7 2 D q h 1 m v B 8 5 m 8 B 5 u 0 l F x l 2 1 E 2 t n y F - r 1 s I 3 j 8 j E - 0 r w C o h w 5 C p q - _ M w 4 j 4 F 4 n j q D p r o o K 7 0 s x E p 5 y 9 I n 4 i j E o u 1 y H 7 4 1 h C v k 0 g E - 2 7 h Q l 0 3 5 u B j 6 t y E x j r z E o m i i H j u r m q B j n w g j C m j s 1 Z n i w 7 N x z 9 l f g q 1 k E o 8 k l E w k 8 n B 6 t 8 p F n x 9 6 J i y x w C 4 _ 4 p E 5 n 4 9 Y l p w l B h 6 1 m Z u v n q E - _ u w D 2 7 k h G 5 5 9 h C o n 7 l S m 1 2 h B t m p r v B h i q s D p t l z L 6 s 3 6 C l 0 w 8 B 8 t p v W i q r v H - z 8 u O w u q 5 h B 1 n x v D 8 g l 3 F p i s 6 G m k v g E s 1 s s V x m u j N 9 g q m 3 C 7 t 9 2 r B k 2 y s B 2 p t 8 R t 8 i 2 U j 8 k 8 E w 0 _ b 9 q j r E h p 7 g n B j 1 m h P r s z s L p 6 6 4 C 1 8 v r B 3 q k k E 2 u s X 8 - i k D w l 7 e p _ - o C o j 1 m C r p 2 _ F 5 j r 8 G o v g q M o g - m W u i 0 s c m x 8 r P k 1 j k C s 0 3 q C r i k 3 S x o _ 2 H 8 9 l r I 2 8 x k G 6 m w l F - 1 w 1 T 3 k l 1 E 5 i 5 6 p B o v o o I 3 - _ 9 r B q j - 3 D z y 3 t F j j s z H i l o 8 E p l k x F 6 _ r j D 8 i z _ O v 2 y n F 0 v g 2 I w g 7 6 B t h j m C r o h l B t 6 k z B m u 2 T n v 2 5 E w 4 i 7 f 9 j 7 r B g k 3 n C - l 2 y a g q 4 j G k l 0 j G 2 t 8 6 E n j m x C 1 j t 8 Q h s o g J w r j 9 N r k 4 m Q i r j _ j B r u t 0 G t j y p K 2 0 z 3 S 5 x 7 1 C 0 g y 9 B m x - r F z z 8 t R n 0 9 m 2 B z _ 2 h B n z 8 s B 3 m l s W r g 9 3 F v s - g F k 5 p l C j z j n E u t g s H _ 6 9 Q o 1 y r C _ g k s Q 8 h w 0 O s 2 x U 8 w y W l t 6 9 C 1 2 7 6 C y 6 9 7 E 6 3 i u C o h m y B 3 n 6 j B 5 1 v k E 2 p 9 t L z u x S q 7 9 7 E o i n n I 1 n p w F r u k 5 J 8 5 q x F 6 j v m O _ r l i I x r 2 j H t o i i D - o u 0 C _ q 7 p C y q z 0 G z - y k E 5 q 2 8 L _ 1 p 0 r B l v 3 1 O p 6 v u m B n 6 v n E 5 j s p B z z 2 h 1 B r 2 0 x I _ v 9 m D q w 1 s C 1 w 0 x Z 9 n j v S k 9 j l F 5 2 s c w 1 7 k D h 1 7 i H t k y j I w 4 w 4 P z n o 2 R u 7 u n K u j n q H q x - m E u y 2 o L 1 q x m F - r t 5 J _ y 4 x w B 8 o v r J p 8 9 h D 6 w n 8 B y 5 y q O 6 k q r C 4 9 z 0 E p z n n F q r r 1 H s h g 9 C s _ 4 0 C 3 t l 1 E x z w k w B w 1 2 x b h m 9 h C i m 0 u C h n s r H z i t w H y r 2 _ K _ u _ 3 J 1 q v M v 7 k q L 0 s 9 y P w n w 9 K o y n h M j p s s H m r z 1 B 0 u i 6 C j v u 2 E 0 k w k D j 0 6 6 C m k g q E 4 p 2 6 F y w y 2 B m k 1 v C 2 t _ q B m - j t E _ 1 q 9 r B 9 u 1 r X r r i j G o 4 h t D t y h i x B - u u _ B 8 w g 4 E n 4 k 8 E 0 h t s G p 0 4 2 E r g 3 u f l q 3 b t 7 1 g C l k o - D r r v x Y u 5 q 1 B o w g 6 K 1 i r l I s 3 x t Q 4 u q v j B 4 r n 8 S 5 z i v u B x l - O n 2 - V s 0 s u G p m 7 x n B p 9 3 q T o k 2 5 R 4 v 5 x E m 0 7 5 D u k n t C 8 s y - B k _ y V p j o k L 4 q 7 3 N l k q k h B l 5 p l B y _ u m J g h h 1 D l h i 7 C _ t q g a 8 2 4 x B n y 8 q C - 3 7 0 F l 4 y o E w 3 s u F t x p h G t j 9 t B 8 2 m z E h j v s B s j l l B y n z o C o m w q D 6 t 0 v F y _ 6 X 5 h 9 _ E i j i r B 2 8 9 i B h y 5 2 D o 9 1 7 B 3 o p 0 I m 9 - 2 D z z s t C n t j o E m _ i y D s 9 3 i V q 1 m 3 Y v m _ i C t 9 q 5 D s n m h W w g 4 x B w 9 j 2 G p o 3 V n n - w B t 8 j j C 6 x 9 7 B w v k 1 C q k g V 2 _ 4 r B q r _ s G 8 j s q D 3 k m h C 4 8 o 8 D 2 8 0 4 H y m q q N _ k 6 5 G 6 i y s F 8 8 o 6 4 D t 8 _ p H 6 h 4 t H o t _ n E 1 8 _ j I m h m 5 I 6 g k s C x t q u S 1 y i 5 C p k s s D j 0 q s C j t q x J u q o i H 6 w 3 - B 2 4 s l N _ 6 l v V 9 t j 0 B p 6 1 l C h s s w E q 1 m 1 B 1 w - g H k 4 x t V z l q h B n 0 w r G h q r u D 4 r - i D 3 7 - 5 B w 8 o l E 7 3 x s B 4 r p p l B m n 8 p E v 3 n 3 F m r z 4 B k - 8 m b z 5 j _ F _ r 2 - O j r 3 h I x 7 n 4 G _ 9 h v P 9 _ 4 0 G p - i l I 5 v 9 8 I 0 o u 2 D v 1 2 8 C u - x g K u z t j E i 7 g o P w i k 5 B 1 w w x r B n h 5 p D r j q u C y 2 1 w C s g r q E 8 v o m C 1 j z m F g x p i H 1 i 3 n Q i q l 7 K 1 h x n E 0 y 3 w B u r 8 l I j 0 g k D t u p p M 1 k l q G k x r 8 B y s 4 t D 5 9 n p C v n w l I - 1 u v D x g r 5 D h s 5 _ J j 7 4 1 F 8 2 p n D l g w z B r m i m R 9 2 n 7 C 7 1 z u B g v 8 3 D _ g 5 r B 8 s p w D _ i n l N l _ _ r F n 8 l 7 r C j i 4 q G 2 9 k u H 6 x w l D p 5 4 s F 7 u m 2 L - r 7 m J s v v - C z q l i B 2 v r z B n 4 l 6 H o 7 8 n H n p r g E 7 p v - H 8 o n 5 C i 6 l h Q - w 1 m C j p k 7 N v _ o 5 B 0 v m 5 C 6 8 i v E l w t r p B 0 l 7 w K 3 p t 0 S y g r u D z x y s D 3 o u w n B h u q V g j l p Y i 2 j 0 I m m 6 h B o m z _ F v x 9 r G 2 h k 2 D m - r _ B 4 7 6 8 I 3 6 9 0 C m 5 l t E z 8 9 n H n 1 j t I s h j m X 3 1 3 7 E 3 9 i 3 H 3 1 y u C 9 o u 1 G 8 5 r m C 9 o n l M 6 n l _ B 1 4 h - C l 9 p _ M 2 n p g g B 6 k 8 1 E 3 k 6 l L v p t b p h s m C 2 j 9 u C p n _ 5 I l 5 1 r M - 8 n 5 E g x x j D j j 0 p 5 C 3 x 1 6 M 7 - r g n B r - _ 4 B 1 y 1 s j B 5 x r n P w q y 4 E z g 9 6 P m z k 0 I l x _ 0 G p 4 7 s G s 3 2 l M n 9 x z C m s t k B x h - j K r p u 1 G 6 9 2 0 n C z 1 z h B j x h t F y u 2 1 D 1 q 5 y O p k p y M 1 5 t v G j s l k B m _ 1 4 N 2 _ l y B 3 v h t D p n g r D x s v 6 F u j t _ D q 6 0 Z o g m p C 8 - 2 y B 7 3 w l N 8 o w 7 O j k 4 4 G t o l u M r w i 1 B 2 z 6 - C x 6 1 _ B g z g v H g i y 6 Q k v o 4 B p s m u a h k j g B g v o z N o j 4 3 u B v _ 1 7 I s t r r M m 1 4 o E i u 8 g F h y 0 3 D s u 1 2 C 2 n t 9 D z t w m p B v i s g G o o 0 h C q p y 4 d z 0 v h D k 3 k y F m u q i J u r 1 6 C 0 h q o 1 B p n h q G 7 h w - K q 3 t i d y j 2 i m B 6 5 5 k U j s 0 w I h r j 7 Y k 0 7 w b - n s b v o n v B 9 - n h F n j g 7 H o 0 j 3 L 9 s 1 g E z j n g B x n 2 v B m h z g E 3 v - g C 5 r w p B t 3 p p C 4 3 x o B r z 3 h B 8 h u 2 F 8 g o r C t 0 z o F 9 n 5 x I v n m o o B j 2 x p C 1 m s k I 9 6 o - p B m 8 8 8 D s 3 h i C - t m 0 D - _ 4 2 Q g s q s F u 8 - t C 2 n l l d p 9 1 x H _ 2 5 0 B g w _ v N _ 9 r 2 C g 6 9 d i v 1 v J h i 6 v P 7 7 q q D s j q q H 9 v y l D 0 8 _ i I w _ 9 V z u w j O 0 p 4 8 M 0 8 4 j O w 2 t w F 0 2 j r B - 2 4 3 J 2 9 v 2 E o 3 4 s 2 B 4 7 l T 2 l o _ B s v u x L 4 s y 3 L 6 w z s C 6 6 z z B z j o y I l 8 4 l W o 3 q s F s l z v w D 9 4 q i B s r 6 v M g p o p N g m o 4 E j 3 9 1 B w p l y C o l 6 9 u B 6 i l 3 B o i t 9 J 4 r x l L k t r p E _ z x j j B 0 4 1 z B _ h q v D s m o n D _ j n j C m - 9 t C 0 8 i l B m p 6 7 B 4 2 z l L 3 o u X o 2 w - B 4 u k _ H 8 m h - m B _ q 5 u m B i z u g E n s k T y i 4 3 9 C 8 8 j o F k g m t c y j o 6 Q 7 i u x B 9 w i z N g p j h H 5 k l 6 I h t x z C q q k m B - 5 8 w D 6 s - t C i z o m F u x 4 0 B 2 2 1 j G q o o Y 3 2 2 l E g w 8 l G k h v h G _ o h 7 0 C 1 6 m Y 6 3 - 3 m C j v q 4 E m q 4 0 I z 4 7 p C u 4 6 w G y l s y F o q 7 9 H 4 _ h 0 H s r t 0 E r k 9 1 B 9 v y l D u 8 8 s b 8 s 9 0 C 1 - h d y h 4 w G 5 x u y F g o k n C 5 q 2 W 0 - 9 0 C u - 1 w C g 4 q q H g j z a m - x 6 L g i 8 p C _ 1 o j C 2 7 k k B w j 8 3 C s h y l E 0 o - 8 B 5 r 4 k J 2 o q 5 M h _ x 7 s B 8 g n n D _ 0 t r K w u g W k 0 n 4 B 2 n o 5 C 4 y m y C h o 9 t C m 4 z w R 8 n 3 z d v o s p N _ 8 8 n G k k v w U j l n 4 B 2 - k j k B k m 8 s a w i r v B y y j z M x p q w B q v s 6 E m z g q B l 1 0 O _ u p j l B k s o P _ u r g I g w h j K n q k q G 4 t x x L q p 8 P s - - h E 0 o t v H 2 p r M q l 1 2 K _ l t 7 H i - l i F o z p w F m 5 8 7 B u m 2 W o 5 m n C g n i p B i - 7 y Y w s o 8 E _ u 2 r z B x 9 z t O y o 4 Z u o r M 0 _ 6 w D k g j 7 D w 9 9 6 C o g 9 i K 8 l _ h J s p y _ D k t 6 3 C 0 p 6 L 4 - o 0 H 5 r p j C q n g l Q o 8 8 1 B 2 - 4 v P g 3 - y G m u u - C t r v v J g z l q W l r t u S 1 x 9 0 I 2 9 5 Z 2 q k 1 J z 4 5 8 X k 2 9 p d m g r - j C _ q m x o B u g 2 s b 6 9 z 9 S w 1 x _ O s _ t 9 J g m - p W w 6 x 2 N 6 s v x B o g - 6 g B n 8 0 8 M y 4 v s N x - 8 j E 9 y u g I s o q t I h - o l T s 4 l t B _ g 8 x H 8 0 g q v B w m 8 2 Y 9 9 0 O 6 n o t T w i 9 i I 8 g n n D 9 - l u B 2 2 k u B t - q g E 0 t h 1 C v k m k F w n 2 h T q x j 2 S y 1 y 8 T x j n - F h x x g B 2 l v 2 H 2 9 3 h P 0 6 q 9 L u s - 5 I 2 - x y E 9 y r - b s 9 - 6 D v 3 g p B r - - 0 C w q 5 l E h h k g K 8 - g 1 C - h 8 9 C h v v 7 H 6 h 1 l I i 6 _ r D _ k - j E n n u x B y w r j C u 0 x u L k 2 m n C j 9 l n C 2 z h l V y z 9 k Q r 2 j 0 R o v j 0 3 B _ 2 8 1 y E - _ o v B 6 u - y N 9 p 7 0 T k i z l G v r u l L g n 6 w E x s 8 u E 4 h 0 k C o r 5 6 C x v 5 8 D m i w j H s k _ s J g h t 4 E 2 p o m F q z 6 0 I k - s 9 J o _ x 6 B t 6 s b q 9 r 7 H 8 u 5 9 C - 5 m c 4 9 o 4 E s v q w F h o w g I l n 7 l C x 6 5 Z 8 5 6 3 J 6 2 3 2 H 0 j i H _ u q 5 M v 3 j l B 8 0 j t B w n y a s k g h H 4 t o w F i 9 r b k - p q D w m h t E 4 w 5 p C h n u 2 C j 1 7 w D p _ y 2 H 4 h j k F 7 6 i 0 R r _ 5 L o 7 k _ H m w 8 - M u m 0 z C i g _ 8 T 7 0 _ g H r g o u Y i l - w G 8 o i p V q 1 h u W o q 7 9 H 2 1 y 6 Q q 9 g 1 J k g 0 x Z s 5 1 1 a y 4 h o G q 6 j q B g 5 l 3 L 0 t h 1 C g w g i C 6 4 5 k J 0 5 g w M v 5 _ i N 5 _ 6 - M z 9 - 9 Q 6 g q _ E q 4 w 7 H y z w 2 E 2 _ o 6 I q q 0 w R q q 8 6 F w v 6 s J 2 6 z w C w u 9 s E y _ w u L k 2 j k D y _ - g r B 8 k 6 5 K 7 o l 1 k C s 0 y l L g i w 4 U x m 9 w G 8 l r 0 D n q h p B 2 h z y B 2 s n o H n r g Z g g 9 z R x m 6 2 P - q 0 f 4 g _ w D 8 0 2 _ O 0 _ u h G 2 z r j C y h q - C q y 4 0 I 5 9 h d v 8 v - K 6 k m u F 8 1 j y J z k 6 o Z g q 9 z Z _ o 3 8 D y m g 3 B 0 i j n D n p 9 g D 1 v k x a 2 n g s D 2 v i i C l v m k Q i j 3 e h 9 y v h B z h y 8 M g w n g F l p j z M g t w o Q _ s l x K s v i k D _ v 1 _ G h 0 q u L q q n 0 _ B g w q 0 D k w _ p C 0 3 z a 0 _ 9 z R o _ n c 5 x 0 4 X h o 3 w C 1 j x z C k 5 p j B 3 - 8 8 N q 5 s i B p z 5 7 B z n x q S y 4 r q F 2 i g u C t y o 7 g B 9 4 r u L 1 v s - C s y 0 l H y 8 m 6 E g z 2 k 3 C g n 0 p n B s 5 u z 1 C h r l 6 I 4 v 2 - K r i l n D h 3 6 m x J _ 5 6 0 B 2 8 x z C q t 6 Z p 5 9 0 J y 7 n z N 7 _ g 9 F y m s 6 E k x n n D 4 y o 8 E s p w 4 E 4 v q v B t y h q B g w k _ H _ 8 g z M - h - 8 N 6 r y n E 7 r z 6 B 6 x k m B n 2 j y C k k q 4 B x o 6 8 D m 0 w 2 E y l w r K q r k s Q _ y 0 6 L r 8 n q O s _ n 8 G y l u 4 d o i w 2 N 3 v 9 h g B 2 i 6 e i j o o a u 2 0 4 j B z k k y C 5 l v i D z m 8 3 C 2 1 w m h E 4 w 7 z x B w g t x L u - j s B i - r 5 C q r _ r e y q s w B 6 6 z j v B 2 o 5 8 D 6 5 z l D 2 t 9 6 z C g 7 v v Q o l s h G k s 7 1 B q 3 _ 0 J g q j 9 B r 6 4 s J g 7 s q D x p 9 6 F 2 n g s D o 6 _ s J 2 2 9 s M _ s i m F o m i n B s g w k C 8 _ - g D q 0 1 2 F y 5 x 1 G 0 - 4 J g _ u - B g 6 k 5 H y i r g E w s 1 m 4 C v s k n D w q 0 0 E 8 3 6 w O w l t v H 2 v p J l v x g B z 9 j t B 6 - 5 g C 7 v h p B u - 0 o P q g g 3 B y 9 o j m B 9 g r j H i 1 h s B u o 6 0 B p 7 _ t C i y j r C j _ k t B y g v s G y u 1 w C 6 t v l D x l x z C x u n m N 4 z 3 8 M y 4 g u C m v z g I n n 9 d k v 2 v N x 6 l 7 O j z k 0 H g 5 l i J s l n 8 G l w m m F q v 2 o D _ 5 u N p o 0 8 K - 2 q r L q 8 n m N k u s n x B y l p j C o j x Q 3 r l o F w 7 3 u G s i 2 l G o r - 6 D y h q - C z i _ i K s i 2 4 T r h q s F g u h z G 9 h 8 p Y x 8 o i 8 F q 2 5 _ G y r s u F 2 h r i B 4 h m i E v z n 0 D s 9 i O g u q y I q 8 1 9 S w q o z P 0 j v h B 8 v 3 3 G 2 q h 2 D i s 9 6 F p j 7 i M w k _ z H l 9 q 8 C _ p q y c n l 6 L 2 r u 0 U _ k z _ G h t _ s V y t g 7 F v s y 7 R x n n q F 6 w h m F t _ m y c - m o h Q g 6 i 0 K i w l i P h 0 n q F 9 h i 3 B 3 3 o 4 B 5 i r - I u h p m F - 8 _ z K i 0 2 4 X 2 7 m g K k w p 0 D j r v o K y 2 5 s M g p m q h B h o u 5 B r 0 _ V g z s h B n 7 r h G u 4 q - F v 5 q h G _ 7 s l I 1 r r i B 4 0 7 8 d _ t 2 2 K 4 k 1 p M v t v 9 L o 5 s h B 8 n o 6 w B 6 6 s s N 8 4 m 8 G i 5 y s U u y 2 _ W y y 5 3 R 0 j p w F t 1 z q 6 B - 9 k n T g k i _ c s u 8 9 Q g 0 i z P _ - 9 y N t h 6 - M s _ p y I k 1 h g F s y j t B g w 6 9 C g 1 t 8 M u 5 0 h - B i q i v - D 6 4 x y K o o 3 h t E u 4 q 2 W y u q 1 G 4 o m s F i 0 v t O 3 r y x u B x y u 7 Y 9 2 g l 5 D m 1 n _ E k t _ y k B 5 6 p 4 d v j 2 6 b w i 2 3 D o 4 - y k B u 0 1 6 J q 3 s 8 C s n 7 3 C 7 j n 0 D g j u 6 Z - 4 k n D n 6 x 3 I i 1 g y 0 B j l 9 r 0 B 1 0 h u W x g 1 y E v i r 4 E u 3 m j C m 5 8 i k B 2 4 t t O _ 8 q i D m 7 3 s M h p m m N t 2 m m F l 3 w z C w x o z G 8 2 9 d n 9 v _ O p h g 2 b v v h g y B 8 r m s F k l l s F u 5 y z C i k g m W q h k 1 J 8 t o 2 N 1 r 7 s H 8 9 1 3 G y 5 g d 9 k 3 w C s r p j B x 8 h d q 9 0 - 2 B t w i j l B 9 7 x t O v 4 l u Y s 4 3 w U 1 s q g E 1 o 9 u E - w q p E k j j z G 9 u p j C i q y o C 2 3 1 l I 0 z 4 l G q 7 r u F g u u 4 E t 3 r 4 d 6 o l v D t j o v D m o k s B 0 j _ p C t r h o B 6 q q u W n w h H k x i n D z _ w z d m _ _ o P p 6 p u F - 2 _ 2 c s k m z x B 3 p m o F _ j n j C l p _ 1 D v 8 6 p C m n s 6 E q 7 6 8 D 4 - p 0 D 7 s w 0 E 2 t t j G q t p 5 D 0 8 u _ D k x g 5 H q 9 9 p Y 6 5 3 g C k 2 p q G u 1 j s B y q x s N q 2 _ 1 S 8 m h y C 8 o x _ D m v y y D i y n g E 6 u q - I 8 z 8 0 C m r 6 s M n y r x L 1 z q - C 6 v 8 6 O r p y - K g 2 y 6 B _ x n u B t 5 5 0 B q m m q J n m o _ r B w 6 o 8 G 9 w r 6 a m j r v n B y 7 l v D 9 h 0 t O & l t ; / r i n g & g t ; & l t ; / r p o l y g o n s & g t ; & l t ; r p o l y g o n s & g t ; & l t ; i d & g t ; 6 9 6 9 3 8 9 8 & l t ; / i d & g t ; & l t ; r i n g & g t ; r o 3 4 9 5 p i o H 5 r n T g _ s C 1 _ x 6 B 8 h r B w t t c k 1 s x C p h 0 I g 7 l Q 4 2 q T w g z J i k 6 B j o 0 K 8 3 3 I k p e r 1 g B 1 1 h C p h - P q h t C 6 8 3 C r h m Q q _ h B x 5 p I 8 2 K p w j B y h J _ q y M u y o R i r 9 E i h h M z 3 M k 0 h H 0 g f q 8 V 5 - p F w 0 g E 7 v 8 h B 5 h 6 p B 7 i v 9 B t u r P 4 6 k l B 7 x j z I u k 7 B z t g B m 4 s D n q u t B o 0 y E w - i B 3 7 J z u u F - g m N z z - 6 C o k 4 Q k 0 y E 4 6 5 E 2 _ 2 x B 5 v 8 L m l z E t p u D o 7 h v C h 7 o D g 5 - e m n h G v 2 l E 8 y t W 1 1 0 8 D 1 p W 7 h 3 C v 3 - a p p G t s n J p 4 3 B p 7 7 U n u o M h v 1 p B l v V t - 3 E x k g 2 C q x 2 j D s 1 8 3 C z y 4 T 3 k 9 B i w q G 4 l 3 B x i w B g p 5 C p 0 p L r t w C 2 - 3 Q 6 n q E i 1 3 E x g y Z o g l g L l h p G 7 x y O - z 2 0 D 1 2 h s C 7 m f g p - I 3 j 3 k D q r 8 5 C x s i D l j X h _ 5 K 6 k 4 D 7 z h G - j o g B - p 5 g B q v p X n 9 T p k z D h w g a _ x v m B r 5 8 0 B 5 m y V j s x r B _ _ v E - z p J 0 k m B t v e h w _ g B y m 0 F - k m h H x 1 k t C 9 4 8 F n 0 u F 5 9 p i E 1 s - C 7 n x L 6 2 _ P q t t I p 1 1 G p r s S 2 g 6 f z t z g B i _ 4 T 3 k 4 H p m 5 X j _ 3 T n v k h B 3 w w H 1 z k _ B 5 5 u J n y i v F t l v U n 7 R t 7 7 H l 7 t Q h y o C k _ g O t g 1 B 6 y l L u i 6 V 3 i 7 G 1 9 p I 1 x 3 5 E 0 k 1 r B x 7 u B - 4 - r B 0 9 k i D 9 w m G q o x C 5 q w C _ 3 S i t 3 k B g 6 n s B y p 3 a 2 5 w x D t m y B j p K x m i B w 7 1 N - i W l z 4 D l v 5 O 7 _ _ C p n S z 3 m C i g g G 7 n j B 1 p c _ t w B v k 2 J 4 _ 6 F n 7 _ N 7 l t H x q m L 9 l J 5 t _ D k 1 u G 4 z 3 D t 4 3 E l _ S x 6 Y 8 8 6 b 4 u 9 w B z h n S 2 v 4 p F 7 u g B i 9 j E 9 l 7 Z p i 6 s B r x 1 X s k w l B n l v K 5 z z C 5 0 w S g u n U 7 z z J m x 6 C r g - 1 D k p 6 p B 0 - 0 5 B x 3 s x C _ m - B h g t 8 B _ n 7 6 B - - X 9 3 g L 4 5 3 k B k i y G 4 g t G k _ 3 g C m i V p z q 5 E r 1 5 3 D r n k 4 B 3 3 X n t 8 9 B w g o P 8 p U l 5 p x B o o u B - g o D t z 4 H p k T 4 m x C t p i X n 9 T u 8 x B t r k J k 4 q B u w l D v o x B n h u L j - 5 K q o x C x 4 M y k K t s z K p n 7 e g k k E 1 7 N w g 2 C _ 3 S 0 0 i L z _ X u n o P m 7 x z C w v w - B i h 5 e 0 l x r G j n y w E - - j 1 C 2 1 r - C 6 n - m F j 0 l C g i - V g q 0 3 D 4 x x 8 B z p W 7 u P _ 3 8 w D o o u B h s v b l j X w - u M 7 2 g w B 6 r w G 3 u p - C s 8 W 2 x 6 h B u v p D - _ r z B - h U 9 x l h L x j R 4 k i O g 1 i E w l v D z w 5 p B 2 4 r y K i k 2 B k p e m x Z k 3 n H k p e u 9 w Q 3 5 i B 6 m N 4 0 u a i z 6 h K 5 4 j B 5 7 p G w 3 o E 1 3 - w H z 8 z l B j n l I y 7 p J l 7 R p 8 t E v - r D j 8 i D g q q q D 2 t 0 C x 0 t H 8 6 o F 5 6 2 C p p G t u 9 K t u 7 Z 4 1 4 O s j _ k F x z Y 7 m m f 0 k 1 J 2 i h o B j l - 6 B 1 7 N q x t z B 0 k m B o - k C g m i L q p 1 K w 8 k C v w s B 9 9 Q y _ j E _ n n c 7 _ 3 v D t z S _ o 2 C s i 4 7 C 5 t s r B w t c 5 t 9 k B j u p G s j l Z q i r F 0 6 7 F _ j x V 5 l G p 1 R 3 3 X x p 6 Q 4 r m C t w w - C t t t N u u _ x L k z 5 M n g 5 i V x - o o D r 3 g F k 1 v Q q _ r W w k n B n 0 Y o h l D m 4 q c g o 9 N j y 0 D m y K x m i B h 9 v H q j _ C i 2 h B g p k k B - v u C o 0 1 b y u i G x s i C o w _ T 4 w T p 8 l s B p v h B 4 2 h Y h p m - J n 2 z s B z _ 1 m D x s 6 B o z 7 J l j p B o i G x i t s B 0 q m F 6 2 K 0 k z B 5 q n L n 0 r C g 4 S r t k v B o 8 h E n _ 3 T r 2 p C 6 2 K t 0 2 O 0 s 1 J 8 s G 9 t f 9 x d z p W i 0 2 W m 5 5 B v i w B _ l s d 6 2 K 1 p p Y _ l y M 3 2 U s z h j B 6 v g P t 5 u 7 B v l n E k 4 i p I y n s p D y y _ C 3 3 X t - Q y v u D z k 7 G w 3 7 K 9 0 - R 7 m N w j t B 9 r q J i u 9 E t z r C g z 2 W 7 u 6 B x w w w B s 8 W 1 1 q C k 0 G 1 j R _ m m i B y 3 M 3 x p E 1 5 d 2 o V q t p F 7 s G 2 q - N u v 7 E q 8 o i C 5 _ 7 - B 1 u k 4 B z u n t E p 8 m s B h 0 l C 3 n u G 6 2 K n x r G u k K p 7 9 P 2 h N 8 p U r m x f _ 6 9 B 2 h N k 5 5 B 1 m i T g u v G o 9 q C u s 1 J x 6 Y n l l v B x q 4 Y x h v c z - w S u 2 S v n q P 3 i T u v 6 N g q j y B 7 u i B n 1 R o h 2 i B s k 5 h B n 8 p b g j t m E 1 - o w C s m n 4 E 5 r m O l j k p D 2 h - E 9 4 m n D h _ s C s 2 N 4 y r E 5 r 1 H 3 q b w h o J 1 s t B w n j M w n x J u z g M h n p 9 C 5 t s k E m u 3 H w k r F 5 j w F t 8 u C 4 2 K 2 g 1 K l g 7 D 2 g 8 D j 3 g F 0 u 8 r B x _ i H x g z O k i V i l x V o i G h j h t B k i V h m r T q w 4 K 5 t q J 4 _ x H s l x V 0 n 8 j E 9 h 6 Q 7 z x I 8 l 5 N 4 y 2 H r o 6 G 3 t w H 2 m s c z _ 7 g C x l _ u B w i 4 k B i t i e q y 0 o B y 0 8 O 1 s s _ B y q s t C z z v W 3 z - p C 7 r o 6 B g h m n C 0 x 6 u B l v 4 Y l q 8 U v m p i D g 3 7 S 9 0 t J x 9 8 D p t 0 c 7 v Z 4 7 6 o B 8 s G u 9 - _ B q h e u 5 y S 0 k K o 7 7 P t o 6 O x i 6 Q y m j M 9 2 r D 0 l E p k T j g M w t g 8 C - t j K t 6 0 j C j 0 6 X h 6 w E h i r E 7 8 j h F h w r G s n 3 K s 9 7 B k g y L q n v R q q n X g g g S i 7 k s C g _ l e 2 g x S j g p m B t 4 8 n B w w 7 G p _ 2 W t 0 5 w B n 7 v m B 5 3 h p C 1 r k y C r x s E 4 _ o 0 B 0 6 v y D m o q M h p l t C h 1 v o D s l k g B 2 4 q 6 B k 2 v j C o 2 p 7 B 4 3 4 U n 7 h h C x z - 5 C w t q x B 9 h q X 7 7 8 O _ 3 1 y B 2 k m 3 C - h y - G p u 8 5 B q k o X 7 7 w u E u z y l F 1 m _ k B 3 6 r p D y j j k B 3 4 x y D k k y 9 J 2 p 1 i E v 5 5 X k t g t C y p l y H 7 u 5 t C n r 7 6 D k 2 v g D m 5 x x B 4 q g Y t 5 y w B 2 h 7 v D v 7 j f t l 3 U o j n s C g o h l B s p 4 s D 6 _ y 9 E 5 h n 0 H m o n p E r 4 n z B s _ 9 r C h r 8 u C k 9 g i D 9 v 8 u B 2 t m 8 C 2 m n Q l z 6 v I q o y h K 8 9 t r C m x 5 1 B _ 4 s 0 D 3 x s 6 B l q x 4 C 0 n 8 X y 8 i X r m o 1 B s 5 l j B u 3 z s G z r x 7 E k y r c 7 _ 8 1 D 9 n m l B l 5 i Y z n 2 5 D w i _ 1 K t h z z G j m u 2 E v x w j E 7 s t _ C j 6 7 o F 3 _ u 8 B w m v 7 D u 0 k s b 8 l n i I 2 o 4 o B 2 u t u E 6 g p i E 4 4 n l B 7 m u 5 B p y s k B j - 1 l E p y 4 h B y 6 l y M g o q u B - 7 4 z M u w k l M o 9 o l E t n z m D 4 g 5 s C i y r u C r w i h C 4 2 l p E o 5 z q B - l 7 j B 0 0 3 o C 1 _ r 5 D 3 m l r J s s u i G n h 4 z C x n z s E w 3 w n D x 5 q 7 C j w m z F o g k 0 B y z h u D 6 l s z C - n 8 q D l 2 2 4 B s z 0 g D 8 r 3 g E 2 7 l i D r q h 4 I _ i _ v C m l j 1 C 8 2 1 X n v 9 q C r g r s H v j 4 J h v u g B 4 9 9 x C 4 v 9 _ D _ u _ 2 K 7 - i o D l w j i G s 7 u 0 B o i s l D z 7 s 4 B i u m 7 B s 1 1 h B 3 l x x F u 3 z 3 F k 5 o r E 0 y m h N 8 2 v n C 7 3 0 z B w n 9 g B q o w u H u h w 2 B v 7 _ 4 G l 0 6 9 W n 8 3 U w i u 9 G k t j h B o 1 5 q D r - q w B z 1 m l E _ y 4 2 D i o q u B g n 1 0 L j 8 7 z S 9 s j q D _ g 9 - C z v y p C r m 1 4 G p l 6 0 B 7 m m 0 C i 2 h q K 3 3 6 _ B v p k l B z w 7 p B v q 6 z C v v y d r m w 9 F o w o 0 C 5 3 2 U t i 3 x B g _ 2 u B n 4 7 z D s u o k I g h 0 6 J 8 u t 3 D - 6 t x B x 2 n Y t 7 o s C l 6 t 7 E v 9 z o D 0 x s i C t 5 _ r D y - 0 V r 0 l y B 6 g j u B s k g w B 5 i k u E o 0 n 2 E i 9 - X - x w h D s 2 2 y D j w 7 p C s _ k n B j k s 6 B 1 6 9 5 B n _ w l B 6 k 5 q C g 5 9 u B 2 5 9 d - q r z B m m z 3 B z v p Z z 7 s 4 B w l j 8 C 9 _ 8 1 D 8 o 1 Z 6 7 t t B l l z 5 D 6 u n q H 7 y 3 c 9 4 - y B z y j 0 B 5 4 g 8 C u t i s E w g n j D 8 _ i l D 5 i h s C 8 o x 9 J _ k q v F j i g X 6 g v w H 4 3 l 1 F i 2 _ c w w 3 5 C p y 4 h B 5 k 4 X - v n m B z 6 5 x D 9 i 9 M 1 r o 7 B 6 9 y t B x u z k E j 0 w i C - q 1 h C s q y _ H 0 g l 4 E v m n _ E s 0 3 2 I 2 z t t D 8 q 4 z B x 4 v 5 E 8 h 1 3 B t i x w D 3 v 2 n C 4 7 8 r I l 4 r n J 7 q j y C 9 4 - y B 4 4 r w D q 2 x 0 C z r i 4 C l 5 k 6 C 1 h v 0 D 0 3 j - C p y 4 h B 6 1 7 o B u 3 0 m I 1 9 4 p C v n _ 4 B l i 7 d 6 9 o p B w z 4 n C q 9 r v C k i k c t h p m B _ v 9 h E s 8 h N 3 n j R - v t v B - 2 0 g B r p O - y j X 7 - g O 8 6 1 K - 2 _ i D v o x h B n v 3 6 C t z - E h - g B s 9 2 D y w s B 6 m N 4 p - x B g 6 - X q y R 1 r U i 1 U _ w 2 B s r 7 e - l s J i n q V o g q F p g 3 I g i m P z w T 2 0 x I x y h H k s m D l _ n N p 8 x B 6 p - L y 6 Y x z g G 4 0 k D v - l S & l t ; / r i n g & g t ; & l t ; / r p o l y g o n s & g t ; & l t ; r p o l y g o n s & g t ; & l t ; i d & g t ; 6 9 6 9 3 8 9 9 & l t ; / i d & g t ; & l t ; r i n g & g t ; - y i w n 9 o x l H o 8 t 0 C z u 4 l D u j v X m 1 t o B q 6 y C 3 k r H p p 6 5 C s 6 o v E g k x i B 3 g k N 8 y _ N q j _ w G i 3 l y B w - l R g p q _ D u 4 q E w r t B v - 3 O k y y g B g r a w v z 9 B x k n T t 4 l j B p r 7 X 3 6 0 w T 7 v 5 2 D w t M z 4 k B r 1 h W 3 9 g f _ y 0 B 7 l 0 M 9 j 7 G 2 v y D 8 4 - B j y 9 N t 2 N j 3 b z h r k B k 8 n d t y l F q g x l B 0 0 o n E 4 j i X v _ x n B i p u b 8 1 3 I s m o H 1 w v G o k n L o z 1 e u 7 _ M r x 4 t B z w 1 V x t M o t 7 I 1 4 q B _ - z M o o 5 v B v k h - C h u O k m k d x s Y y g y C 2 m 4 L 9 w X o k T 0 j z Y x g 3 h B 3 o _ G i j _ l C 6 2 v 2 C - - J p i y X r j _ C 7 _ 2 G 5 j 8 B l m 8 M i s 2 C 2 l S x 5 - L 3 q 1 B 5 - 2 S 7 w o D w g 1 F r n j M h 0 t y F o y 1 F 2 1 t J 9 h u I l j n H s 8 1 1 C l j t T r 4 o L - 9 r B l x N w l 8 w B x _ n W x _ t B q q d n - i C 2 u L j o l h B 6 8 u l L 2 _ v h H w 8 o W q 6 5 a - 1 o r D 6 0 5 K 9 z s r B g 3 j D 1 t K _ _ 2 G i v u H _ 6 c p 8 p L w u J 1 g p P i t o y B l o 4 s B g w 3 u C 8 6 _ y C z 3 M 9 _ 1 P 1 i m N 8 u r l F 0 2 h p C 2 w 8 v C 6 9 9 m D g 3 x 4 B 3 7 x s E o w z B t _ n s B 4 q z M w z i F h 8 6 C s z g X r 4 4 C 7 r j D z 0 h D 8 5 u E l 2 u G z 1 7 G 4 q i E 8 n m L 0 x 9 H 9 w 5 D s z u B n 4 u Q h t x G k - p C s r y G 9 r k I m k p L 3 m h U o r s E g u q E k 9 3 L _ x y D _ s 7 E h 0 9 C x n o C j 0 r F u n o F _ q 4 j C r q w G 5 w 7 C u w j F 0 i s E v l r E h r h U 3 6 6 O y n p J 0 4 j a l - n B t w j B p r r B z h t D l 0 m E 7 j k e n w p W g 6 x G z i w B 4 _ k Z g l i n B v i 8 L u u o C k x 1 g D x y j E 2 k g E k p 5 C l 8 l D p 6 g k B l _ S 9 w k B x x _ E 7 x m s B i 1 y 0 F p h 1 p f h r 6 E x 5 k x C 1 1 t J z x L g m z g D q z 6 9 E _ u 2 1 O y x g W 8 s q X i u 4 Q y 9 r J x 6 k s C 2 m q 4 B 7 s j E l s p B x p i Q g 4 _ U q q u X t m h U 7 7 q x B u s 1 w U 4 1 r K i p k F o i G p u v E - v 6 O s t n B n k 6 E 5 9 Q q i G q 4 u X w l _ F t h 4 M 6 l t J 3 y h F s v l N y 3 M v q m H 6 7 h l E 5 p k 5 B k u 6 y B m v q u G 6 n q z D w 9 0 X n 1 f 5 4 e 9 w X x k k k B q g x P i s N 3 v 9 B l g 5 L h i l B l y K x g h K m 3 v B 0 5 8 B 7 w X 5 v j F h o n G 1 i _ K 9 9 q U i t z M h o g d k p K t 2 N - - J q y 2 V m j X k h 1 Q u r 7 B 6 h r B l x N r x 6 g B 2 y s J r - i 2 B s m i p B 3 1 v C 5 _ 7 D y 3 M 1 z - E p 8 o R - m v N t z 9 E u 4 p I 5 h s Q 3 h N u m 1 C 9 l 6 L t p s L v 6 1 M 6 s n J 2 p q C q _ o B y 7 J y 3 M 6 _ 4 D 1 l z L 0 u g L q t p u B u o 5 S z i 0 D 6 7 j S 7 2 K n m - B h 0 v Q y x o k B 9 5 9 N 2 9 m E s l j h C 2 z - U p n t I k 8 l D x j U 7 p 1 - B g p K 2 l h B 3 m - H y o V w z o d 8 i j 9 B g 1 i - B 6 8 - G v o 3 u H y 0 g E l 9 3 O 5 9 z C t q z 2 B 1 r 3 J 3 v t I 6 t - N r x q K 6 l k Y 1 g 2 C w _ g F 9 l r g B o v q x B n i V u h n 5 C x j _ k B 6 u U u m z D h 2 2 b j w n I 1 _ v O l 6 r a j 9 n x C l 1 8 a m 1 t B 3 j - 7 B - 8 o L k y o C q 9 T 9 4 w V q u 4 C w 1 9 G m q J g h O r k c 7 2 K p x u X z v O i z x Z t s 9 E - w v k C 4 9 p l D z n h F r t p y B l z o z F 9 h u I k s q W - 0 x K p o t z B 2 y z J h p - w B u 7 4 D w w d 6 9 6 2 C 4 6 5 d o r w H v i s c n 6 y C 3 s 0 t C u t x D j q x c y i w B u 5 3 B 3 p k M 5 m b q q h C 7 2 Z q o 7 G v n 1 5 B u 3 g F - s n V y o V 8 j p o B r 1 L 8 r c y i i x C l s 5 o B 1 o v B 2 u 6 j B o h g I x q 4 T m 1 j U - 2 o k B o r 1 J 7 - o E l y v b g g l K k h o C q o b p t h j B j 3 4 7 B _ 3 s p C 6 9 _ v B g k i 1 C q p G 4 7 v B - x 0 J 5 4 m D 1 4 h w B m h 3 Y 9 o j M x y 7 1 B g l u O - t 9 B u w o z B l 1 n C j 6 k B 9 y t r B o 4 u w Q 4 1 y y F n o v V 7 9 w - C 0 o 6 D 1 o w Y q y Q 6 n z o C 3 8 Z 6 p j h F i i 1 _ b n n 8 s B g h O k p K t m 3 C t 4 q Q h t y C - y 8 a 8 r S - 8 5 D 0 6 r C 8 9 m E 3 9 i 7 B 5 p v G j m 8 M s 7 K g s N z t x G _ w 9 q B 1 v 9 B 4 z 0 D h w l o B x 4 r H t 2 N k t m E p - 6 K g 3 7 E o y 6 M y 8 S w o 6 o D g 2 7 7 D 7 i n j B 3 j w x D y 6 g C x w h b 4 6 0 s C 4 w I o m q a t r h K p 6 l B v v - L q 7 L u q n w T r l q 0 G z 8 7 l E 3 1 r u C 4 l h C 0 t V r i 4 0 B h y m y E q i w F w q t G 0 l - 4 B z - p k K v _ x M z 0 k y D 3 y s e 1 w k S 8 8 2 E 0 s _ 8 B o g 3 h B p l k C o 0 h H r k _ p B 4 y h H 3 t K 4 h N 6 n o P i 6 0 G 3 v 6 C 0 9 z d p u 5 x B q m 3 1 B x s 2 Q y p 3 2 C n k 7 k K x l _ W u m _ E 5 7 2 Q s q 9 O j s m 3 C s g _ d y g m I 1 0 6 c - m v C j g 5 6 B i 9 g C 7 y y m C g 3 T 6 q 7 B m y O v j U i r i C 1 h o L 4 t 7 B t 2 N j 4 2 H o _ v Z 9 - i Q 8 - S u 1 T z _ y p B 1 v 9 B y l t H 5 w 2 G 6 s 1 F j i t B m x k x C 5 1 0 q B k y 5 q D - 6 o H - z 6 Y 5 6 u o E 7 _ z Q t 0 i J _ u i B q r q U 7 o 2 i B q q h C u n 1 B 2 7 u B 5 o Z w 3 g I 3 h N 3 2 t C k j t D 8 2 T g 4 s K v _ o f k n - F 6 z k D l j y J 5 o 4 u B 5 y p B 7 o y D n t y C q k h B 0 u 2 5 B 9 y 7 z B 1 i i o D v h 5 R l y K n 5 r h B o 9 o I 4 m 4 N q j n t B j y v F h u 4 8 B u k g F w z l 6 B k 9 r 4 D _ 5 x O 7 _ v E 1 x 1 C x q 2 I 2 h 3 x B p n O o s 1 E 5 4 m D g 3 y b w 4 l R 8 w 1 R 6 7 j b j 1 k 4 C t u 0 9 E m - 3 _ B y k c h h O - m 3 R v z 1 X l v s B 6 y 5 R j h u G 8 9 - D l o 4 L m v s q C 9 w 2 B q j p D l 0 3 V g u 5 H y 6 3 Q g - 2 I h v x D q w y W z j 3 a o 7 g l D q v v t E q s h x B 5 k L g p m L v q T i 9 - h B z j r V m q d 2 r n H t 8 6 q D m 4 h q B i y v G k n p L g g f 7 4 z E k n t G s 6 p H p z 7 H _ p z L o t s E q 3 9 O o q s K o h r G y q l M i n h k B l s h E g 9 h h C g r i C 3 v - 4 C 0 4 v B l 5 7 r B y 3 i S 5 6 x h B m 3 p u C 7 n k g B g i 6 g C s o y Y q j r B x s 2 a v l s x B v y x k D t 6 y B y 1 z w B 3 q w T 9 - J 9 5 g y H v j v 1 J 9 g 1 K r h 6 9 C g j 7 G 6 2 _ x C 8 2 2 K w g q K p v R k h p G k k o D x m z u B k u 8 D 4 5 1 J 8 t l T 7 8 0 s B i h 3 Y z k - j C q z - U 2 _ X k 3 g g B s g x B h 5 - L _ 9 S 7 g x H k j u O 4 m u u B 0 n - k B - 5 w C 7 m h F q n w F i 2 w P 0 5 8 P t p 8 R g 3 4 B z 0 z O 4 t - J p y _ S p w 7 D i 9 g C w y m J t 2 N 4 l o z B 1 s 2 E x - - m B r 8 9 V y 4 z d m r v I x p w Y k w v e s 6 1 p C v t s 4 B 1 8 5 S 1 v 8 C 9 y z _ F u z t F - v 4 v D s j l a 3 r x 7 B z g v t O 8 p 8 z S 8 1 p 1 B j i j C o z k U - o T 8 l 6 j L w q m t B 2 i l j M i s N u 7 y T v k m 6 K 1 y l s F u p u 5 D _ z o 9 P 2 n 2 p U 9 1 w t P z j y q N s g 8 8 B l w k m D 1 8 x v E 5 u x z G 3 r x d 5 l - 5 P i g 0 t a 6 0 I n m v - D g g _ I z r u Z 1 x m D n 9 7 _ K 2 2 l 5 N 1 x _ 8 g B g s m g G z 7 _ 3 B 2 z a x h u 4 B q i q p B i 7 7 i C j g s L n 6 k D h 6 p w B 4 2 4 i J l y 8 o E 3 q p n J t m - 0 K 7 u 3 - O m 2 w 7 D 1 g z l K h p 5 - U w _ m t B _ j z y D k k s N 8 z 4 Q u x o 1 B 8 i 2 5 C l 4 x G v s s h I h z m 6 E 4 r k E n w x F n 9 j E 3 k z B j y K 7 8 2 Q x j U w 8 7 p B 1 g 0 C 3 o M 5 2 t C 1 6 v D j 9 u L m k 3 M u u 4 H p l q F x _ g F 7 g _ l O t 9 z i B 5 9 7 o I x h l _ B m j 8 y I 3 k L h 6 h W o w o l D 1 5 5 5 B i g n C g _ 0 8 C - w s r B _ 6 t a l 1 8 r C 4 n 4 D 4 u h p B r p G r q r 1 B 8 4 _ U 9 7 T u r j o D r p G m x _ C n 0 h G w h e 8 0 x c p i - L 8 i u C _ u y E y j t B _ 2 j w B w h e w t t F v x p M 6 i d u u 1 U x y _ B j g 5 B 1 t K 3 n _ Q 3 t 7 H 7 y m R _ 2 r Q 6 8 - I 9 k z g B 8 n 6 H 8 8 z o B n p 3 2 B g 4 u M g q U 3 _ X n l z H x 4 3 B - l 8 N 8 l 8 G 4 k 9 M q q v g C l k v b h 0 3 B 5 5 1 7 B r 9 T k y 0 O w 9 o J 8 2 K u s u S z 3 o C k o 8 O 8 n 6 H 5 7 w p B 0 k K p r k 9 B 1 g q V 1 g z V 0 4 q B s o u B r y k B w h e y k 7 B l r n J z _ 2 J r 7 F - 2 s Z g 6 k N k n o 1 B r 3 y r B p 2 3 y D o o v _ C m t 9 M n t 8 U j 1 t B t 1 R o 4 v F w w G g r z L o h i C t u j K 7 9 Q q i G j y d j q x B w 6 x c 5 8 - B k h 2 M 3 t K h 5 r C h 1 s I 6 7 9 s B 9 k q I h i n 1 F s o 0 I 1 9 2 Z q 9 _ J 3 q 6 r D k n 2 D h - - q E 1 4 1 I v w y 2 C - 3 g w C r i 8 5 I k - x b o i G - v z i B 2 2 1 B r n k p B w w G t - p d 9 j 4 s D _ _ 2 B h g M y u 0 g E 6 y j z D o k p S j _ S r _ w B l 9 p C 9 8 k H 3 h r B g 6 R 3 r k E k - 4 V h u i D j 3 v B _ - J 3 8 l G i g K 9 s t B n 6 g g B k y K x t r S h 3 8 B i 7 c k x x h B v 0 7 T k i j C z q w N z 6 Y 4 8 y o B 0 7 U 3 z j s R 3 _ t F g y o q D 5 2 _ 5 B r p G j _ S i w _ Y 3 4 w D 4 w h c _ s 2 s B w h y p C 8 _ n a y l k P s u w 9 C 5 i n 7 D 0 3 w y D 1 v i u B s 5 7 D g t 3 a 8 v u D m r j 5 B r m s u D - u i B h 3 x R v 2 u R - l q o B k - e i s 4 w B 1 p z H h 4 h 5 B 4 z h H x 2 w J z z n L 8 _ 2 B w z g C 4 r i n B 0 - i B o 1 o R _ - x p C l 2 r g C o n 9 t C 2 7 j Q w n 1 U 1 s n L 8 v h n B j s x Z i v s u B l k T p y o C 4 5 8 d i x 8 a i 7 9 B m - r J _ w X i 3 3 P 7 0 w M o 6 _ n C v 9 q T o 7 n P i 6 6 2 B x k z D g q U n v 5 1 B i r p 8 B x - l M u x u D x _ l y B k _ y N s q p C p 9 T o n z X 7 z 3 M 7 g p B 2 r O u 9 o J 1 t K u 8 x B 9 w V s 0 s D s v 9 s B 0 h 6 D h m o S _ r u E y 9 4 Z 9 l 3 D 9 - 1 Q 8 2 K 1 n 6 C o i G t 9 g V 7 - 1 Q n n i T 4 o Z s v Y h 9 l M 7 l 7 M h v f 2 - 4 F g _ h E 5 1 t P s i y J j 7 3 z B 3 z 9 G - r 7 _ B k _ k C 2 2 l F v 0 h - D j o o H 5 8 l N i m 4 X 9 7 m E 4 _ f 9 r m K o 2 w B h o p c n x 0 N p n i P 7 v i Z 4 o Z 8 6 q 7 B j r k 1 B t s 0 W n x 4 q B - 4 r 5 G 6 q j 5 O i m u 0 C m i - J s r s B 5 - t 8 B l 5 r 9 D o _ 1 V w - 0 R r 9 g D w v 5 H r z l B j 0 z a 5 h r B v _ w B 7 h 8 Y p o i o B 5 r 4 n C h x p _ _ B v o 7 y u B s k j P j l M 9 o m L 9 2 T m g 5 G 8 0 3 Z s 2 N u q T z v q E s 4 s B n s w F 9 i 4 H o 1 g B l g v I r p G y j R 4 4 n T p i 3 r D m w w k C 4 9 Q 9 v i 1 B 2 7 z j D 8 5 q C 2 i l G h l 6 p D 8 6 _ H 3 p _ 0 I h w 3 H 6 8 3 y D u 6 h x E 3 - 6 p G m x 4 E 9 9 1 2 B x o V i o o B u k w 0 B w w W n 6 p R z 6 Y m h 9 7 K y x r B j 2 8 W r p G 1 7 m C q i G 6 7 g y y C v 4 j 4 B t m i B - s l m B q 3 3 u C m i l g C s 1 x 1 D - t r r D k - g B r j s Z m 4 n U r i 5 D 5 3 1 P 2 k q E x t v D m v 7 W 4 k m B t 1 R w n 5 8 B 9 4 z B v 6 s I 4 o n D t i n E t s x B h i w B h g 0 B p n l j B 1 x k B r r l r B r p G s v j C 4 i d k 3 W z 7 t H h l z O h l a z x y m B n s m D z 6 Y q i y G 0 i d q 7 q D 7 7 6 G l 4 5 F r 4 y G 8 l n N s 4 s B - 2 v p B l 5 0 C s 2 N 4 9 x D _ n x J t l t H j 9 5 9 B 3 m g B 5 l - C 6 4 9 f v y m J i g K v 6 t O g i m 8 G z 6 Y _ - J x 7 q G - 5 k Q 5 u 2 m B w 3 7 G y 5 g s B 4 t r L 2 _ 1 h C 4 0 u L y k u i C 0 8 p m C 3 h o z B n p 3 U t q r S l 9 z u D 2 t x b 6 2 K x 3 M t x _ B y j s E p 9 T z _ 3 T 8 z 7 P 3 8 t P k n 7 E x k y Q j q h C 1 i w B v h k L u h e o _ h B u h e v o x f 2 v j F 2 5 2 Q 3 _ r M z m z k B y 6 5 D 2 m o W _ l i G 3 p 8 8 B 1 7 u B j y x g B j 5 M r 0 p L 7 z 8 K 1 l h B w 2 N m 1 3 D m r j E y 5 d r 7 F 5 8 p L h u b i z 3 O j 3 J l 8 x U g h 5 n B 3 m f u j 6 T 8 m w i B 6 i - f 9 2 T 8 t l E 5 v t d 2 m t f 3 _ _ C r z M l y 7 r J 3 2 6 I - s o Y g 9 O m l i k F _ p r d 3 n i H y z j M t v p D 8 i 8 X j 0 4 D v 5 z 1 C 1 v - G 3 m K 9 2 T 9 9 5 t G m 8 _ B w q l o C 3 t m I l r f 1 1 i E y s r Y 9 q a j 2 g E i n Z t q y V 8 5 w C s 0 9 J n m q P 9 w - X r 5 j C q 6 i B j g s 3 B t h 1 P w o s D i 4 l h C l q 9 C 1 7 v w C u 6 2 x M k 0 2 W o 4 o r B v _ v a 8 0 2 B - t 2 D m 4 3 4 F 8 s y f 6 h 6 H 8 3 i a y l w g B g _ x B u n k M v g 1 B x 7 J p 6 n B p j p B z t t N x u 3 U 6 2 K 4 9 - D - g O 8 r m C 4 y J v q t C w z s R z 6 8 F t l n t B k m u E s o q D k y 0 J z i Q 9 2 T r z l B i 3 i B p i q L q p i 0 F 1 y y 9 B - u o E - s x 4 B 9 p _ 9 C 6 _ v E s p r U 2 q 8 X v x m L 3 _ g C 5 r c x _ w B t u s N t n 1 G 4 k L r 4 8 m B l z 6 I g g K l 3 n D k 2 6 c 1 l S v x L 4 2 f m k s D i 1 1 g C 4 o r L _ o v C n 7 1 J q 0 x M 9 7 y t B i r t o C 6 8 h F 4 7 7 _ D x x s s B v x _ E 4 h N p j p B 2 m v N z 2 2 Y w 4 m D 7 5 q X 8 k 8 I u h U j 3 z t B s - s p B o s 9 J m h 1 N 3 p o E l p s l B l 7 1 U 7 v g T s n p q D k y 0 n D 8 y 7 Q 6 7 p G h 3 v B 5 5 o V 4 v n K x s 7 B 9 x m B q n s W k 2 u J q p 7 D q 7 x M l - 4 J 3 9 _ D 0 w T n n z s B 4 k m B j - g U 8 2 K g 5 h S 6 2 K 9 p 2 B p 2 n F - _ 0 S 1 v 4 I q h 0 Q r i 5 D 0 i z L j z 2 Z x i w B n t 0 W 6 _ w V g u 0 H l s m I z v b g p j k E q m w Y 9 6 y F q m p n F 7 o i 4 F o v q B 5 4 3 G 4 9 7 I q u g G 5 4 7 B 9 p - L 4 o Z 6 2 j D 7 m x X q p l G g 4 S y s Y - m f m u 8 C t l w H 7 p o o C t 0 r g B j w n 3 N 7 q i - B 1 i 3 k D g 6 h e i 7 6 s B y z 2 h B w _ x p B 6 7 p G q _ h B z 9 1 R x 1 n D 8 s _ - B 4 x 5 D i v 3 K q v q B 7 9 l D u - 3 R 8 6 9 B h s N 7 h 3 f n 0 u F 5 4 n t B 2 m n d 7 i - L 8 9 r B j 7 1 H 1 z g g B k 6 y C s w k M s 5 u Z 9 l _ H x r t B - 8 z 0 B o l v F 1 4 v B 2 2 5 I m p u 7 C 5 t r u C _ 6 o T u s j q J - j _ 7 B i i V n 4 m R 3 9 m E k - 5 I n m y o G 0 7 t r M x 6 z e 3 k g F 2 k x J r l - F m n 2 D l j X m 2 w B _ i m J n v V - 3 w J z w 6 Q 7 t r k F 4 o Z 9 y 4 m B t j 5 5 C t o _ H n q - h B w x k D 9 i m J - p X n k z e 3 o j s B k m n E s l k 2 D l q 3 M 2 m s C 7 3 w m E 1 o j c v 9 p m H - q t g E - i W z 0 s 0 B 8 y u 0 E n q p V k - i C u s z U x r 9 L n h S w 0 o C s 6 p I u k u P w i w B g q 6 O 1 8 9 D x k K n i y G 0 p i R 5 2 K - j 5 F 1 i 8 P t z g C v h 6 D 3 n t G _ y _ u D u u 7 r I x 4 o l C w - x v r C r 6 k l S m h 9 u I s p o i D 1 g s 7 C h i w t B 8 8 p 4 I 5 y w 3 H l 3 z s D p q v q B 3 n 0 j E 6 8 v 0 F l 1 z j K 1 z u 0 O 1 z r 9 M p 0 o - V u o m l F v q g q v B k 0 0 w x C s v h 8 P r j p 2 b h 6 y n O g k _ q D z o 2 1 B 9 9 i j B j 2 o t G h x q k D x l j t C 0 g 7 q G m n s o C i i g n D q _ 6 e v x x l D 6 t - 9 E s 9 7 Z p 7 6 s C 9 g o o B 6 j j - D z u q X v 8 _ a p 8 x T w m r o B 9 6 m X y t u U p 7 6 s C z j u U n m v u C q v z g B j s 8 5 B 8 6 n O m h p Z 0 3 m s B s i x q C _ - 1 P g 5 r 4 B u q p t B p p 7 U m p r V l m w H z t o o C v s 1 G 6 z 2 8 B k u u g D k i r m D p u 7 m D t s i 8 C 4 p 4 o B r t j s B 8 v - R x 1 j V r 9 k w C i 9 _ x C y u 8 o C m g 5 3 E j y x x D i 3 n g B g - u s D 5 l w z B y r u h C m q 8 v E 2 _ p g B x r n 6 B 8 q 0 R k p 9 8 B 2 i q c w 2 k r D r 1 r l C o s 5 l B z u q X j 0 j w B t j o U 7 t w n B 8 x u P _ 6 8 f w g v l C - t l p B z 1 6 k C u 1 l a 5 w z L p g i 9 B n r v 2 G h q n S x 3 u r F q 3 y u B l 5 k R - u p p B _ g p H 5 8 h p B y y z - C n _ 1 H i l 6 3 F v p s z C _ x 9 q F 4 4 7 1 B u l 8 w C h 5 n z D _ h z 1 B m 2 s g F o m 1 o C 8 g n s E g 8 _ I r 3 y k F 7 q 6 2 E n - 9 j B y 4 9 n D p 2 9 9 B 7 q 6 2 E y s i q B x - o s C h 0 s o D 0 g n j B i k 2 X j y 7 p B 3 t p V l 3 2 1 B 6 t g c r i 1 0 F 7 k 8 Y n x v 4 B 8 o 6 b g j 9 V z u j i C 2 k 3 J i 5 6 p J s v t 5 F k 7 q X t 1 7 j E 6 q m w C w g v l C g _ k e w u 2 t F k m 6 i C g g h g C q l u t C k _ k v C 5 5 g q C _ l g 6 B l 4 u 2 I i n 1 9 C y 4 9 n D _ _ 5 P p _ z v C - 4 q - B m 5 o O k 9 i 6 B v - Q 6 v u - D 3 i o o E s - o w D u k k p C x u k K 2 i x l B p 2 v 0 D 7 0 5 t D t m m j B s - j n B _ x s 0 B r r h h B 4 t 0 l D - z n 9 C g _ z 8 D r l n v C z h v j C t 9 3 j F p 1 - 9 B 0 i 6 m C q i 0 s B o z 3 V r - j n B r s o h B r t 4 v B y u k K 1 2 4 J 5 r v m B - x 0 S k 9 x u B k 8 9 o B 5 7 k P k 8 9 o B s 5 i h B _ i n l B q m x N 0 u 5 - B - z - I p 2 v 0 D z u 9 9 B k 8 4 6 E 8 p s k D r 3 9 e q 2 5 h C y 3 2 q C n 5 l 4 B 8 1 9 x B _ u h a - r 8 g D v 6 0 q D 4 s _ - E q q 0 9 B j x 2 W m k n 4 C 0 0 u I 6 r - a g 5 7 n C o t m M t 9 g X v r 7 Y r 7 u f 6 o h z J m 0 2 z D r 3 x s C 2 z 0 d 3 0 z 6 B 3 y q 1 C o - t N 6 1 u g B o 9 5 g D 0 s - 7 B i g 7 X k t l r B 8 _ p 5 E h r 6 h D 5 1 j W z q h 8 B _ 1 j J x s h s B g _ k e o 8 4 - D 8 x g t B k 9 m f s 9 _ Z y 6 i u C s z 3 i F v v r W j x i y B 9 1 2 G z 5 4 0 B j 2 k s I 8 8 3 z B x r o 3 G l t x 6 B 8 q _ i H z 6 - j G j w k n H r l l h C - p t u C 9 2 r R z w 4 f l n 6 z I m k o 5 E h 0 v j J x 1 1 u C 2 7 5 9 B 4 v g O g 2 0 z K w 8 3 l D r 3 t T x l t J j k 9 0 E 0 v o g B j g 7 n B x p o 0 E i 0 l x B w w 9 6 D 2 2 j x C v v x 6 C 7 4 r k B z 1 _ x B t g 2 5 C 1 1 0 s C 4 8 j t I x y v 9 G z i 1 s D z 5 v k H 0 h s o L r u n 3 E - 7 8 g B n - u u B j h y g C o u w O 7 h 3 m B - j h x C _ p w p C t 1 o u B 5 t 9 5 B h p z c - 7 g x B 6 - r v J m 2 y o B s j 2 y J h 7 m o D n 7 0 0 G _ j s 7 C m 5 j x B 4 4 g 7 E i l j n C r q v o B u r s i D g 7 4 n D t o y 1 B 1 g 8 h C s 9 - w B n 5 w h B n r u k C y 9 g j D 4 t o 8 B y 2 g 0 B z u s Q 9 h 6 i D n m q r C 2 j 2 m E p 9 u 8 G 4 8 x s C 9 _ t 0 B m h p r D r 9 5 P r 6 i x B 6 p z t C 6 z 3 i E j 2 1 s D 6 x i n D y l y 5 C h p s k C q 3 s j B 1 o o z B z - v 2 E i 0 8 v B w _ w z D v x - r H z x n c z 8 0 0 F h 0 8 3 B 8 3 4 z E x r i l O r s 0 8 C 5 i s q K 9 2 r k E z p t t C 7 6 _ z H 1 7 l 4 G q 3 n t I z o 8 x E w o 4 4 H o - j o C s w 6 z G _ k s u B j z n t F 0 m 0 4 B j n i 4 D s 8 q t F u g 7 _ D 4 u 5 x C j 5 m s J t 9 6 u B z s o j D 1 w 8 m E 0 h r u E l 1 3 4 G k i p 3 I s - h 4 J 8 l z 9 J n 3 j _ m C 0 s y 8 L y 8 5 T v h 6 q E x 6 j 8 D 5 j 0 X 4 9 n l E t u s k D n w h 2 G _ o 8 8 v D 1 2 z g d k 1 j j E s 9 u s H 8 x w 1 I g 4 2 z C 0 r k q F 9 z 2 - D 7 3 s s E 7 j 3 1 B l l i l E m n w U 5 q g k 4 D g i n g X 1 - u n j B i 8 4 q B 0 - y _ F 6 h 4 6 L n q g h H y r l g E g g 9 i G z _ w 2 H j h i t F 1 i 5 u D l 5 4 l J h v j y c m i j 3 D 2 3 2 - H & l t ; / r i n g & g t ; & l t ; / r p o l y g o n s & g t ; & l t ; / r e n t r y v a l u e & g t ; & l t ; / r e n t r y & g t ; & l t ; r e n t r y & g t ; & l t ; r e n t r y k e y & g t ; & l t ; l a t & g t ; 5 1 . 2 0 2 3 3 7 1 5 0 5 4 4 7 3 6 & l t ; / l a t & g t ; & l t ; l o n & g t ; 1 0 . 3 8 2 5 4 6 8 0 0 2 8 1 5 3 1 & l t ; / l o n & g t ; & l t ; l o d & g t ; 1 & l t ; / l o d & g t ; & l t ; t y p e & g t ; C o u n t r y R e g i o n & l t ; / t y p e & g t ; & l t ; l a n g & g t ; e n - U S & l t ; / l a n g & g t ; & l t ; u r & g t ; U S & l t ; / u r & g t ; & l t ; / r e n t r y k e y & g t ; & l t ; r e n t r y v a l u e & g t ; & l t ; r p o l y g o n s & g t ; & l t ; i d & g t ; - 7 8 8 9 7 6 3 8 2 3 & l t ; / i d & g t ; & l t ; r i n g & g t ; 4 5 1 g 4 y 0 j l C 7 l m i K j u l 3 m B s s 7 1 a _ n z 9 Q 4 s s Q 4 r q l P n z w h B n i x x x B i n 5 q m B _ 2 v _ E 8 0 y 7 D k n 0 i H & l t ; / r i n g & g t ; & l t ; / r p o l y g o n s & g t ; & l t ; r p o l y g o n s & g t ; & l t ; i d & g t ; - 7 8 8 9 7 6 3 8 2 2 & l t ; / i d & g t ; & l t ; r i n g & g t ; 0 n x 4 7 3 4 s l C l 6 7 q D u o o k H 9 v i 1 C 7 2 n 2 M & l t ; / r i n g & g t ; & l t ; / r p o l y g o n s & g t ; & l t ; r p o l y g o n s & g t ; & l t ; i d & g t ; - 7 8 8 9 7 6 3 8 2 1 & l t ; / i d & g t ; & l t ; r i n g & g t ; t - k p x y k 3 i C h 1 8 _ 6 D 5 _ - o B 7 g i q J 1 u u 8 y B o i - 9 6 B w 2 z k B v q s v D g i r s h B t t 3 k s Y z _ t 8 c & l t ; / r i n g & g t ; & l t ; / r p o l y g o n s & g t ; & l t ; r p o l y g o n s & g t ; & l t ; i d & g t ; - 7 8 8 9 7 6 3 8 2 0 & l t ; / i d & g t ; & l t ; r i n g & g t ; n i l _ 3 o r g p C z s s p H 5 5 m R q t m y G z 3 1 g F _ 4 v k H & l t ; / r i n g & g t ; & l t ; / r p o l y g o n s & g t ; & l t ; r p o l y g o n s & g t ; & l t ; i d & g t ; - 7 8 8 9 7 6 3 8 1 9 & l t ; / i d & g t ; & l t ; r i n g & g t ; i v z j r 3 q z i C j u i - F h g r k F s 1 2 k T r w m s K 8 - y x R x l - q C 8 y 0 r B 5 6 g 7 H p g i t F & l t ; / r i n g & g t ; & l t ; / r p o l y g o n s & g t ; & l t ; r p o l y g o n s & g t ; & l t ; i d & g t ; - 7 8 8 9 7 6 3 8 1 8 & l t ; / i d & g t ; & l t ; r i n g & g t ; u 5 l _ x 5 q 7 m C v n k 6 K 3 4 h 0 L 5 s i q D l l n g G j 1 7 z D & l t ; / r i n g & g t ; & l t ; / r p o l y g o n s & g t ; & l t ; r p o l y g o n s & g t ; & l t ; i d & g t ; - 7 8 8 9 7 6 3 8 1 7 & l t ; / i d & g t ; & l t ; r i n g & g t ; 1 6 k 8 v n g u o C _ 8 i 7 H w o 5 2 C _ z 6 4 T 7 l r u O m 4 z 6 I m 5 z r B y z k p B n j k j z B & l t ; / r i n g & g t ; & l t ; / r p o l y g o n s & g t ; & l t ; r p o l y g o n s & g t ; & l t ; i d & g t ; - 7 8 8 9 7 6 3 8 1 6 & l t ; / i d & g t ; & l t ; r i n g & g t ; u 8 1 1 p k t t l C z 4 k z B l 7 i u H 9 l q x D z u v 2 B n s i n B z g v n E & l t ; / r i n g & g t ; & l t ; / r p o l y g o n s & g t ; & l t ; r p o l y g o n s & g t ; & l t ; i d & g t ; - 7 8 8 9 7 6 3 8 1 5 & l t ; / i d & g t ; & l t ; r i n g & g t ; 9 r v r u 5 _ m u C o j r 8 I 9 4 u g x B 5 y - z x E - 3 5 z l B t 1 z - R r n z n F 5 x 2 i d x n _ 6 1 B 1 p 0 0 F 3 n t s 1 C y _ g m v F n w 4 5 G o 0 k z X v 8 2 l O - q h o p B 6 k m 6 e u p l k D z r r n F z i 5 Y 9 y t g T v 2 h m H s i h y D k h n T z w z Q r v 6 z I i i 6 h J l 0 g 1 E 2 0 m u D w 4 0 7 S m 4 9 i 6 B & l t ; / r i n g & g t ; & l t ; / r p o l y g o n s & g t ; & l t ; r p o l y g o n s & g t ; & l t ; i d & g t ; - 7 8 8 9 7 6 3 8 1 4 & l t ; / i d & g t ; & l t ; r i n g & g t ; v i j - - h z k m C 8 h 1 k C 2 0 6 p H l 2 7 w G & l t ; / r i n g & g t ; & l t ; / r p o l y g o n s & g t ; & l t ; r p o l y g o n s & g t ; & l t ; i d & g t ; - 7 8 8 9 7 6 3 8 1 3 & l t ; / i d & g t ; & l t ; r i n g & g t ; l s w i x u 8 0 k C z - n 6 O g k x G g j z x n C 2 j t o l D 8 n n k p B u l 9 5 q D p y 1 2 H g i 5 7 X x y 5 8 B z g 5 i E & l t ; / r i n g & g t ; & l t ; / r p o l y g o n s & g t ; & l t ; r p o l y g o n s & g t ; & l t ; i d & g t ; - 7 8 8 9 7 6 3 8 1 2 & l t ; / i d & g t ; & l t ; r i n g & g t ; 5 8 p r k u 4 u i C l w 0 4 B 6 3 - I 8 8 0 u D 6 k g z G s n x j B & l t ; / r i n g & g t ; & l t ; / r p o l y g o n s & g t ; & l t ; r p o l y g o n s & g t ; & l t ; i d & g t ; - 7 8 8 9 7 6 3 8 1 1 & l t ; / i d & g t ; & l t ; r i n g & g t ; u 6 7 n 6 z y 4 5 B _ i t 4 S 4 1 7 6 S u t n j f i r j l J v 6 i l M - z w Q 1 7 r t C j t 5 3 B i g - - K n j 0 5 F & l t ; / r i n g & g t ; & l t ; / r p o l y g o n s & g t ; & l t ; r p o l y g o n s & g t ; & l t ; i d & g t ; - 7 8 8 9 7 6 3 8 1 0 & l t ; / i d & g t ; & l t ; r i n g & g t ; i h j 7 i 6 3 u o C u h o _ s B g s o o V 8 r j _ J p j n - J _ j j j C z 7 n V k v k q C q n m x Q i 4 4 y B 2 l 7 z F 8 3 p u L 3 t z 1 _ B 3 i r q K i m q s e o - 4 6 C 5 u r p E 9 x 2 5 b l y 3 8 I & l t ; / r i n g & g t ; & l t ; / r p o l y g o n s & g t ; & l t ; r p o l y g o n s & g t ; & l t ; i d & g t ; - 7 8 8 9 7 6 3 8 0 9 & l t ; / i d & g t ; & l t ; r i n g & g t ; v o 1 z h 1 n g 0 C r m x g K r y u R j n g r H & l t ; / r i n g & g t ; & l t ; / r p o l y g o n s & g t ; & l t ; r p o l y g o n s & g t ; & l t ; i d & g t ; - 7 8 8 9 7 6 3 8 0 8 & l t ; / i d & g t ; & l t ; r i n g & g t ; m 4 y _ w 3 n r j C h q 1 y I l x w 2 B 5 i 1 r a 6 _ y 6 F z z 9 p 3 C 7 q r 9 7 E u 2 8 g B j u v p E _ k w s y L m w u g 5 B 6 2 9 o I 5 _ - q M & l t ; / r i n g & g t ; & l t ; / r p o l y g o n s & g t ; & l t ; r p o l y g o n s & g t ; & l t ; i d & g t ; - 7 8 8 9 7 6 3 8 0 7 & l t ; / i d & g t ; & l t ; r i n g & g t ; n 8 2 0 u 7 v 9 n C k r l 0 H r _ - 4 C g 3 j t B 5 p q 0 D 9 5 9 4 Q & l t ; / r i n g & g t ; & l t ; / r p o l y g o n s & g t ; & l t ; r p o l y g o n s & g t ; & l t ; i d & g t ; - 7 8 8 9 7 6 3 8 0 6 & l t ; / i d & g t ; & l t ; r i n g & g t ; 1 7 _ r y p 1 y n C 8 8 5 i D 0 5 t 9 E h 2 5 3 C n m 7 - B p 5 0 _ B 5 r x 4 D m i i j B 3 3 3 q J 8 3 _ x F q g 6 S - t 3 u M & l t ; / r i n g & g t ; & l t ; / r p o l y g o n s & g t ; & l t ; r p o l y g o n s & g t ; & l t ; i d & g t ; - 7 8 8 9 7 6 3 8 0 5 & l t ; / i d & g t ; & l t ; r i n g & g t ; u 9 8 0 3 9 l n o C s x n 9 D 1 r v t G 8 z 5 - D & l t ; / r i n g & g t ; & l t ; / r p o l y g o n s & g t ; & l t ; r p o l y g o n s & g t ; & l t ; i d & g t ; - 7 8 8 9 7 6 3 8 0 4 & l t ; / i d & g t ; & l t ; r i n g & g t ; h s q p h 2 m m o C h 4 g x E q 6 8 Q h h 2 s D x 9 - i E o - w 0 J y j n m Q i q x m B x 7 m 0 Q - p s g V 0 u k o P y w 1 _ D _ j o x V y t 7 k l B 3 4 o 8 4 C l l y 6 S w j 4 8 s F m l y 9 Q & l t ; / r i n g & g t ; & l t ; / r p o l y g o n s & g t ; & l t ; r p o l y g o n s & g t ; & l t ; i d & g t ; - 7 8 8 9 7 6 3 8 0 3 & l t ; / i d & g t ; & l t ; r i n g & g t ; s 1 t h h 9 w k i C v n t S x z 0 w E z _ p Y h t v z F i h 4 4 b q 2 x 5 s B j 0 u - n C m 7 k t - B y 3 g g K x q z u o D 4 _ 0 v X i v z p E - 6 0 r M q w 1 p s C 8 j s 1 D 9 u m 8 C 6 g z n G _ r m - C j 3 g x C & l t ; / r i n g & g t ; & l t ; / r p o l y g o n s & g t ; & l t ; r p o l y g o n s & g t ; & l t ; i d & g t ; - 7 8 8 9 7 6 3 8 0 2 & l t ; / i d & g t ; & l t ; r i n g & g t ; i t t _ 9 l t 2 z C 5 m 6 l D r s u r M 4 k z v C p i - - W - k k J n i k y C & l t ; / r i n g & g t ; & l t ; / r p o l y g o n s & g t ; & l t ; r p o l y g o n s & g t ; & l t ; i d & g t ; - 7 8 8 9 7 6 3 8 0 1 & l t ; / i d & g t ; & l t ; r i n g & g t ; j 7 _ 6 t k 1 l k C m y 3 d 5 o l l D y p 8 P m u h i H x m 9 w g J 0 j y s C s 6 k j W m 2 h w h H y 4 q 6 G 8 v 6 8 R m 6 p i E s r y 9 E n p g 9 F & l t ; / r i n g & g t ; & l t ; / r p o l y g o n s & g t ; & l t ; r p o l y g o n s & g t ; & l t ; i d & g t ; - 7 8 8 9 7 6 3 8 0 0 & l t ; / i d & g t ; & l t ; r i n g & g t ; i m 2 l w 4 - g k C 3 t 3 5 E 8 p r X 3 7 8 h W w n 6 h I 4 0 t 4 U 9 4 4 9 B - p l v 6 C 6 4 z - B & l t ; / r i n g & g t ; & l t ; / r p o l y g o n s & g t ; & l t ; r p o l y g o n s & g t ; & l t ; i d & g t ; - 7 8 8 9 7 6 3 7 9 9 & l t ; / i d & g t ; & l t ; r i n g & g t ; i p 9 s v 2 9 h m C v n 6 i B 8 _ 9 O l t 8 i D y p 7 V r n w g E 2 i 2 t G 5 3 3 2 Q g o 4 l C & l t ; / r i n g & g t ; & l t ; / r p o l y g o n s & g t ; & l t ; r p o l y g o n s & g t ; & l t ; i d & g t ; - 7 8 8 9 7 6 3 7 9 8 & l t ; / i d & g t ; & l t ; r i n g & g t ; g o q 5 l m q 0 o C w s 6 u F u l p g B i 3 u 3 E 7 w _ - D & l t ; / r i n g & g t ; & l t ; / r p o l y g o n s & g t ; & l t ; r p o l y g o n s & g t ; & l t ; i d & g t ; - 7 8 8 9 7 6 3 7 9 7 & l t ; / i d & g t ; & l t ; r i n g & g t ; k s o z v 7 s y o C 2 j z 1 6 B t x j 6 w C t u _ p I 1 g m v H 1 6 6 o C w 3 s 2 s C 8 0 z 5 t D 8 k h z H 9 8 m z P & l t ; / r i n g & g t ; & l t ; / r p o l y g o n s & g t ; & l t ; r p o l y g o n s & g t ; & l t ; i d & g t ; - 7 8 8 9 7 6 3 7 9 6 & l t ; / i d & g t ; & l t ; r i n g & g t ; 8 8 t 0 l 7 2 3 o C 8 v 9 l C z m y x J r n t 6 C s y 8 - E k x 4 6 I s y p 6 K 1 - h 5 E q z p j C 8 q q 8 W 9 3 x h c 4 4 6 j d y m 4 u H _ 2 7 g c r 5 _ 5 l B _ w 3 y S w s 8 p D m o 9 z p C q 7 i m n B x i 4 9 t D & l t ; / r i n g & g t ; & l t ; / r p o l y g o n s & g t ; & l t ; r p o l y g o n s & g t ; & l t ; i d & g t ; - 7 8 8 9 7 6 3 7 9 5 & l t ; / i d & g t ; & l t ; r i n g & g t ; l 6 5 h s p k h p C 4 6 g v p C h 8 k 8 i B 5 1 h _ R z 1 x h H u _ x 3 g B & l t ; / r i n g & g t ; & l t ; / r p o l y g o n s & g t ; & l t ; r p o l y g o n s & g t ; & l t ; i d & g t ; - 7 8 8 9 7 6 3 7 9 4 & l t ; / i d & g t ; & l t ; r i n g & g t ; u n 9 - 3 s n i p C n r v s B 3 5 3 9 S l 8 r 3 P & l t ; / r i n g & g t ; & l t ; / r p o l y g o n s & g t ; & l t ; r p o l y g o n s & g t ; & l t ; i d & g t ; - 7 8 8 9 7 6 3 7 9 3 & l t ; / i d & g t ; & l t ; r i n g & g t ; 0 r i 6 9 2 1 x l C g k 3 s E s 5 o v G p u 0 q K z x 4 9 d g 4 r s c w 0 8 h j B 7 v 9 z M t q - 4 D & l t ; / r i n g & g t ; & l t ; / r p o l y g o n s & g t ; & l t ; r p o l y g o n s & g t ; & l t ; i d & g t ; - 7 8 8 9 7 6 3 7 9 2 & l t ; / i d & g t ; & l t ; r i n g & g t ; x 4 n m u x i h 8 B 7 l 8 6 Q 1 w k - g B s g h _ F q 4 7 i E 8 - y h D 4 l v 9 E 1 r 2 8 L m 6 j w M m - 1 3 F l r y 5 S y 7 x c v 8 3 i O g u n 3 s B 6 2 4 h O 9 l 2 6 K w l i - B g 6 0 1 I m 5 w n G u m i 4 D 5 4 8 V w 6 h g C 8 2 s V q k l 3 N n h g p D h n l z J 8 8 u o T 5 8 2 x N 8 l 4 g C k l g 7 J t t n y R x n 8 9 H 4 p 5 u C x m 9 5 o B j j 7 M o 7 u 2 E o 5 g m E v 8 7 w C _ u i p B 5 w g O s 5 x z J t j z z F q s x t E v 5 2 y E q o z 2 C w q 7 m U _ r 0 _ J m u g l P m p 3 3 d n 4 s 5 v B 5 q w g K p j y x B 5 y k _ T 1 m 5 9 J v s k 4 M j l 8 7 f g l 1 N i w 0 v F 1 o _ r H 0 v s n n D h 1 2 y H 6 h _ 9 G 6 j h g M 2 _ 1 n G - y 9 Z 1 w 3 x N z 1 s - K v l w q d x u o q U u o s 8 C 5 v u o B u l 2 4 m C r n 3 j G 9 w j 0 F y v 5 u T g m r 9 P k m q N z 0 r s F 5 5 - u x F t o y 8 B 2 k 3 6 K 7 q z 0 D z 8 0 5 B 3 j _ i T o w z l I j v 0 p B n r k u 5 E 7 v y q C 8 t q 8 B 2 5 t 5 C u j 2 t n E h k o 5 D o h 0 1 G l - i w R z x 0 o B r q 5 m 6 B z m 5 b h 0 t t u B _ 5 i 0 P 1 l 3 l J s o q o O q 0 3 5 C 1 1 q u B 4 n r x H 3 r _ i T k 7 i g I p z l s m B y s k z W 5 z h - E 4 i o s F 5 l 8 l 0 F i h p e 2 q y 7 F 6 - p l f w k n 1 J g 1 2 n H 9 j y _ E 3 o 9 - n B m 0 s x M y h t l R 1 w k n M s 9 g 2 G i - 7 x G z p y _ E h u z i B 8 u 7 w E 5 u 9 v X 5 l 9 - n B s 9 2 2 i E 7 6 o t l D n 3 s y T o 0 - z 3 B w 6 - t F i y 0 x - B w 7 g 4 C h 3 7 m C p m 8 r V u z 1 4 N j m p r H k g 7 s F i n - r E 1 i p z R u q 5 x X k p v 9 G 5 h 7 x k C r 7 5 g E 1 n 3 7 T i 8 6 9 B h k j 0 S g p k 1 u B 2 6 n 2 K 0 4 i 2 P l r n 4 J k - 6 w H z t 6 p B 5 u - i W o r h 3 o B u o 2 x B q l w 9 G 2 m i 4 d w y i r J y 8 n g Q t n n 1 B u x r j V j m p r m C z - 1 f _ u z g B j o j h D p w x 4 I n u j u n B w 1 j g i B 6 y s i J _ y _ l G k l w t T j 6 4 m c 0 o y u H j 9 t w D _ g p v X 8 1 v 1 k B _ j x p 6 B n 6 6 n G u v 9 k M v j t l L w u 2 5 P m l p v D 9 z 1 m P g l k p E m 3 y _ H s - q m F m _ - _ L 5 l 2 o G 6 n 8 n F 7 _ n Q i y i i F 9 u - p Q 6 r w p g B p k 7 1 B v l j v 7 B w y 7 5 G g q j k L 4 7 2 7 B r - v z R u u p n 3 B 8 w i 8 G 8 4 1 t S - i h h H x 3 _ p g B 5 z y 0 B r 2 l z b i - _ 8 _ D 9 0 7 g B _ i 3 s D _ k 1 0 M _ n g p B x v g z E w 1 z 8 H z 8 p 8 O v 8 1 k N q q 0 y T 3 u 6 S 4 r x p O 2 x j o 8 B _ x j w B r 9 7 - F i x k p C 7 g o 7 R u q g 1 J - h s s l C 5 i w 3 B w i z l 1 B 3 g q _ J w x _ o R 2 q q z R k s 3 4 b x p 5 _ B l - u q C 7 t k p H n m k g H q 6 y o U l t 3 p K w w 6 z U u 6 m x T u l - _ I l q o l C 3 p i g F z g 2 0 B 4 j h 7 D 7 _ g v F 4 8 q v B 6 9 i l e l - s z i B 5 o _ 0 Z h u t x D 9 5 g j 7 J r 0 j z K - j h r H l o z h E h r r 1 B _ s v h W u 8 x g F w 2 l 5 g C n 6 4 k I 2 _ t k j N 6 v 2 t b 6 m _ q L s 6 z h B s 9 j 5 C _ o 0 i M k - 2 7 Z p - i 5 a g 0 z 9 F n j v u D y i p 6 p B k g 5 w C y _ g v n F 3 v 8 x 6 H 2 x y v 1 D 4 k 2 w 7 B u 9 1 g _ B h 8 w z w D x 0 p z - G h 0 u l 2 C - x i i r C z 8 - 2 F 0 9 7 x H _ i i 7 w B r - t q b u 3 3 9 u E y n _ z K 9 8 v W _ y k - C y s u l L 5 m y z B r m v n H 1 k 0 x K 6 h g 3 D 8 g 1 f j p 4 j E j h 3 9 B 3 q k y E _ j v h B - z o 2 B 8 j 4 5 F i x y q E t 7 t 5 y D u 0 z u a z l q x b 7 2 n 3 W k u _ w M 8 j m u o C x v 9 i M k v u 5 D z g h q G v - 2 _ B j o o q C q o 7 l G r 8 7 w B 1 y p o G u s 4 s B - v m k J 4 o p 1 b - 9 h w C r k 2 _ F p z i k H 4 7 k 0 B g 7 4 X t n i 4 G k w 2 r D g 2 m - M 2 3 x i F 6 2 4 u N k 5 r r N j 4 8 k B g 1 v k H k _ x n D n 6 4 k K 3 s o t C r 4 5 t B 0 _ 1 6 E n _ v o e 3 r p 0 M 4 7 q y K p m s i D o k 8 6 P _ q 1 s F 9 w o 6 O x z y p 5 B 9 6 u 9 B z 5 o g V 3 t n u d n w j t B j r v 4 M i 9 w f y 8 t q B l t g u J r 8 1 p r B g - i 5 C m _ r 1 F u 9 i _ i B g t y c h 3 y z P y g o v F x s i P p 3 0 l N 2 l h f k y w 7 W 7 t g k C h s o y F v n g m c o 9 q v M m n g q O 5 y g i P r 8 9 x D g i h 4 I s g p 7 y D 8 o m k B - w 9 t S h 2 x j B 0 z 2 _ E u i j 5 I 6 9 q 1 D u 1 g h H p i z _ C 3 p s o B q k g a i o q 8 P 4 7 o - D o 0 k x c l o u y B n w n s p E z 6 6 l E 3 1 8 n q B 6 t q - c 0 v 4 j Y l o 5 h J 4 j 1 n N r - h o E p s o 8 _ E u g w j H 3 l x l d - 1 i w B q t w g I j i k 7 K 5 1 7 z G 4 i h q I u z u j K _ t h 3 D 2 w 9 k G w 8 k y K q v u i q C t g - x e g u 0 k L 3 l n v L o i x i J 4 8 j 3 L g i 3 r d n p g q F _ i h t C 1 7 7 3 7 B 8 k _ 4 B 5 k r m E z n n p e n t 2 - B j g p 2 E o r 5 m e v 4 3 6 J o w 5 n F t o p g S z - 0 i U z 5 5 k G z p n 7 B m g 1 5 F j _ 7 7 J n r g n H v j q 6 H n - k _ N r - l w F m w 8 m I n j m - k B u y p 4 B j 2 u k c q 5 y v D y 3 r h K n 1 4 s K y o o z D w r 4 h C g 6 p 1 B l i w n W o 9 k R 5 n 4 s C 8 w _ y C y t - h B 2 _ t 5 C 3 g t q F j w j - F 5 m w 6 B 8 m j q D y - o z P j q v x S u z 6 p B 1 w x j B o m t 4 x B k - g k k B x v 6 5 D q 4 8 v D p v q n I t 6 2 4 C y z 1 i i F _ z h g B p 8 8 4 C n r i 2 C k 3 q l E - p 4 9 D 9 0 u m D 7 8 t 1 C 3 1 y y G j - _ g H s - w q H q g x 7 E h i j 2 U m _ 0 x r B 7 l q k I p 5 4 6 g F 5 k 4 _ D u o p o F g n p 0 D t 8 l k E p t g j B t 0 q 5 G 0 z - 7 D g m s h F l - h 1 D i w o x d s i i - C s s 5 7 C w 2 u i D 9 _ l u T l h 8 t B m 4 p 4 B 2 _ n M l y u - E 9 m x q B s _ j U 6 o 9 p D j o h f 4 9 x p j B k m u 2 H k 9 8 z J 5 - i w B _ 6 w 4 K g t q o K - _ z n D 5 9 7 8 D 5 7 2 d p y k - L 2 y u k n B x g x T y _ 5 n G 7 n v d 7 p m d 3 3 s 8 G 2 o r j F n i 7 - e y 3 w r C r t n 0 B 7 l l p G 0 1 q 0 D 8 5 x 7 B 7 6 3 q M q t 7 7 G - 4 l z C u 3 9 3 D 8 9 9 c w i t 5 B u 5 1 m C u t q y F v k 6 P w 9 2 5 B - r x j B 2 5 u s K h q h t C q _ p m E w - u u E r w h 3 L y z o o C j l g 2 F 5 7 i M l - p q E 6 x - y C - h v 3 N 4 p x x S l r o n T h v 8 g C w k 7 w E r 9 - h Z 1 w t 4 B q 9 g v M j w p p P 3 q l 8 b z 9 4 i D n r n s F v 3 t l J k 7 t g D j h x - E 9 - t k w B i 4 2 5 B o v 2 o L p y 7 w B 8 8 k 4 C t m g x F x w h v B u s 6 6 G u - p j 5 C j y p o C 4 n v z F 9 x - i H h h i R o 2 6 0 B g 2 5 u B 8 y 5 h H 7 0 q 4 N 8 7 3 t B 7 l x 0 v B 5 y 8 L r q t g D m - w 9 B x 0 8 l M u p s 6 Q - h - g E z g p s B h o j l D j _ k z D m 9 r c 6 2 s p C m h r j L 8 m 9 2 E k s 0 0 H 9 6 2 _ B 8 u 4 t h B 3 j i v a g y l l C 7 z t 1 C g u h u D t g p w W k y 4 v Q m o 0 2 e 3 u w 6 H 3 i 7 m C 1 y o 3 B 6 5 i o I i t - h 0 B i y q r s B j y z 7 Q _ - y 0 I 3 i l 4 N y l z u X w 2 l v U q v m 2 2 B k z _ 1 C j 2 v 9 X 0 8 r y E 9 x t _ x D r 7 3 g W 5 z 5 g F m y i 1 G 2 y g n C t z o m 3 G k q m t E 1 x 1 h C 7 q i 1 X 1 x y d 9 _ j n D 5 s x y C j q s T 3 6 n g z B v _ 1 m K 2 j g g b j i 8 t C j g w y G v r l k L u - j y L _ i y y B g 6 l i D 3 q i p K 3 9 6 r R y 3 r x I w 3 r y l B g o i 0 D 2 z r d t 0 l 8 G g j x y q B 0 y 3 p D t 4 o 7 G h u r m C 5 n 4 g e x h 5 g H 2 k 6 u I y t u 2 C g s g 4 c r v m 5 R t n 7 k M 3 o i _ b 2 t n 2 L 4 8 3 1 B s o i O o 3 s x C - o l z B g 9 h - W 4 i q u I v _ q s R l v 2 3 G r v y m C 1 _ 5 R 9 _ h 3 H k o o r O x 8 w n w C 9 v r h W 3 p z z F w z o n C x 4 z x V r m 3 4 C r 1 t 2 B m w r l C 0 9 x x S 5 u v k C j 3 v b p i 2 _ B 9 0 1 r F p n 6 p J q g u e r 0 - n D l 3 r g P x 7 l 2 u B i 9 n j R - l g y B 4 1 l x K q i r x M v y 0 x X 6 y 7 q J m y s w B j 9 8 3 B v m x 5 O q 8 o g H w 3 u 7 M 5 8 m 6 y B n x q 8 P 6 x r - R w 6 q 8 J y u i 3 K u 3 0 g M 5 w v 6 C 3 1 j 5 J y 5 w _ B 0 s q 9 O m k _ 1 B 7 u 9 y B 7 3 m l H 5 s t 5 I x 9 r p O 9 s s v B l o 9 x t B q 0 2 r G 7 w z N m r w 8 D n s n w H g 4 8 w F 3 p s p e h u _ S 7 k n j H o r 3 s y B h p 2 g i B 9 5 3 z j B p o 4 v K 8 s 9 o B k v u - R l j 4 z D q _ h h H z 9 g h K s v z x t B s k i n 1 B v _ m o B x o 3 7 O 6 r s l G p q m s H s 9 g i L h y p 9 F 0 1 7 u E n _ 5 u F i s s _ c l 0 6 2 e l l 6 3 C s y 3 v H 9 x _ p I y 2 4 6 D 7 g u g B 0 r q r B 2 o x 3 B k z t - o B h q n 1 a p j 5 N i 2 l n G 4 j j 3 F l v 2 2 M x r 2 h B g 7 g 7 F 3 q w 5 L w w h s E m 6 s 4 Q w k r 1 E k j 7 7 Y u i v l T z 4 9 6 N 0 s m 5 D i - x w T y 2 m 9 D x m z i s B l z 2 7 C i g 0 2 E q 2 j P s w m _ H s l 5 k J 5 y h 7 C o 1 o 2 C 6 u 2 v S 5 4 t r c r p q g E t n 4 b l s 2 O 0 m w 8 Z k 9 1 r S - 6 u i L u h i 2 B y 5 z v I j u w s B 7 v 4 s X y t k _ b l 9 4 9 B 5 4 s j K i v t q 6 D s 8 g W 4 m g m B 2 7 t r I h m y l L r u n s - B g 0 s z a 7 6 6 j G 7 9 7 m Z n 3 4 1 I k x _ h F z z h 6 C 1 8 1 v B r o x 2 Q i - q q T m k 6 n Q 0 3 0 b n 9 h n D r z o r D t s _ v J 5 h u 5 G v p t n D o s h h E 1 q 5 1 C r h p 1 v D j 5 l 6 K l i h z P 9 x l k D q 2 r 2 D n j s o B v g w a t p r 0 C m k 7 v H s 2 9 m J t 4 4 j E z l 8 g J i i q j B 2 q 0 f 4 h 5 7 L i _ k 3 B 1 u r q B r k r o K o j t 2 B w n 2 o F 7 o h t B k l _ s G x 0 x j D 7 y 4 1 C 4 t m u B r 9 2 9 B g s - y C 5 x 6 l C 4 5 y 7 K h h q 9 N q p t l G 8 _ g 8 H j m w 8 F u h i n B n 8 u v F 1 y k s D 9 y 0 h E 0 v w i C j z y 4 D w 2 u q B s k - k B 9 4 7 q D p k w k E y y j U v k 9 h B 8 g 9 O r x h 2 C m n 9 0 E 7 1 o h B v m s 1 J m z z u D 3 - 6 l B o y l 4 C 7 s q 9 F m z _ j P k v 9 n B z 6 k n B z v i f s o 9 _ Y j n n 2 I r j 0 - E x m z 9 E y o l t F 9 2 k z D - k 3 g I i 8 i q E 5 t u v C t 1 r n D n 6 s j J h g u j E _ h l y C 3 0 6 0 C 9 y 0 i D r 4 1 o D - - 5 s W 2 t z 1 D 8 3 o u S 2 w o g C w p w 9 B t q m - G s o h y F r 0 x q H h 2 x y C q i k 1 D 3 h 0 j W z u 7 g K y o 9 _ N 8 l r t U h 6 - r B 4 3 s 8 O u g i 5 C k j 2 0 G q x z 8 F 0 1 8 x D z k 5 y O v y w 3 E _ v w t 6 B 6 h r r D j r y 2 G x x t h I v 5 3 v C 3 y 8 3 E - w 4 l M 8 r p 4 D 6 q 9 u B 9 x w o B g 3 k q h C q j o g O n 2 y _ C z l z u O s 1 3 t C t 9 5 c 5 q 4 s C x u 6 m G 9 j g k C 1 s y u F 6 z k n H i _ 7 w G k o y z O x u o 6 W 5 y g n G r p _ 9 B r u - - B v n i s B m y 7 - B u n 7 6 C l 9 9 t B m k 7 0 h B 4 p 9 q j B p 3 m 9 C j k 7 O 3 5 u 1 O y s 8 x B v 5 o q R 9 3 k - B p 3 n o L 3 1 y r D 0 8 - o L 8 m 4 z F t y x 2 F t - 1 h F m s j 3 F l h l - D 6 - p j B u 0 4 8 K 6 v 7 Y 9 3 1 _ B q t y n D 7 r z z E 1 9 h y K 8 w 2 o c z p w t 5 B 1 8 t 8 X h j u u C q w 7 n L y _ k x w B i 0 9 r E k g o 8 R z g m 1 e k o 5 r T l t j u k B 6 9 g n x H w 1 h 5 H s 3 z y E y q n z B s k s w I s 1 l x J 0 p 4 q L o t _ 9 C 4 _ r z K t 9 1 z J 0 4 0 t b o o q j R g g t w E v r 4 m D 0 u w x b i 8 - h 1 B x h u 3 F 8 x o - Z p u q n D q k k x N r r t _ Q t 8 6 l Z u x l k V m s 6 e 8 k 4 r b v 5 o h I q 1 g p J 3 p x n m U 0 x g h I _ s m i S z t k _ J 3 s 1 4 g F z _ o 3 F w n 8 k G y n 6 8 4 F 1 y q 4 g G 8 6 _ v v E r x 3 6 Q j x u p J u p 2 j r B g x - t H _ - 1 t I p 4 _ s i B 9 9 u m D h 0 r m D t 0 8 k E v 4 - s I g z i 2 I i n 4 8 1 H p 1 1 q l L r s x 9 0 B 7 u 8 _ K l 7 7 g F p 6 6 z c p o m 8 Q 2 3 h l I w 5 q r g B s j h 4 Z s 2 8 l F q r t 7 d 6 m g v D 3 y h m O j i l _ F s 9 u l N p - r g T 2 g w n E s l o j L 4 n p q U 4 r 0 j J w - n q N 8 9 z r 5 B 8 j m o P 6 5 i w N i 0 y - D 7 0 g 4 n B _ 8 0 g T w v 9 j U k 4 8 p B h g 3 j f q y o l K o 6 x 6 7 B k i n w u B k r 6 j M - z 7 r I 1 2 r - H o p q 1 B 0 y k z G s j i m E x j 5 1 C x t 4 Y x n 7 l g B 2 0 k n E x x u k Y 9 x v k 6 Q i _ p g F 8 u u 5 J y 9 1 l E 8 q y U q k w p J g 0 v 0 M _ 9 h n T 1 l p m r C t z 9 5 u E 1 g p 3 r U j h 9 r v C _ 2 x r l B t t h x h E z m w o p D z 7 7 6 e t x 6 m I l 3 0 P z 1 8 c o r s i H i 5 x t L g g 8 3 I 4 z q w G z w g 6 Y o o s s H v j o 2 C 3 g y k 2 C p p o s J 9 p k n J o - 7 d 9 9 y o T w j g u 0 B 4 l 2 q t B z z z k s C 9 y l s d 8 0 k 0 T i 5 0 k P g q v n M v w 5 v C h q w 2 B j s p m L j j 0 d w 2 h v E t 8 m r a g p 5 l C k 2 o j B x i i 5 B w - 6 l L w p x 2 H 7 2 4 g H q q t p g M 7 z r q E n t j j 6 B k p 0 8 O 8 5 s i B 6 5 o n w B l t m 7 F k y i i C g p k q C s l h w F r m 6 1 g B r _ s t s B z h t 5 Z m p u 3 G j p p r S 5 t u w C o m 2 j F 2 - n n m D z 6 _ m V q 3 g a s 7 x 2 B t h v f 7 0 r 2 B 3 h r t J 6 j 3 r I o 7 1 s U m t y 5 J j s r 8 D 2 k z g N j i 7 5 V 6 v u - H 7 2 4 w P y t 2 l X o 2 _ 3 F t q i 4 z B v k j 6 u B v _ k o G k z 6 h u B z q v p p B 3 l m 0 D 5 7 p p F z 2 j r u B 3 7 s v - D 1 g j v I w n n 8 D r 2 v s F 5 j i q C 7 - 8 i D 9 2 0 4 6 B i 6 w j z O p 1 s 8 J 9 t w i D l 1 6 9 b - 4 p 2 l C 9 g q s N 0 9 o 9 M u k t i O l z 1 u u B 0 7 p z M h 9 t y B l v 4 m B 1 _ 1 z x B 1 z o s x B h j x m t B g o r _ g C o y 9 9 t B 0 5 g l 3 H s m k k H v 3 r j V m n u 8 F u m 7 - I w z 7 x s F g m p v V w z y q v B 2 h s h T 7 h w 2 O 8 n p 9 B p y j v B s 0 n b m _ 7 o m B 4 x - U t w w 4 y s B 1 q 5 r 3 J y _ g 1 b y v 5 1 E k _ 9 v F l 6 v 1 P 6 7 1 o z H h h r 7 o D 4 n _ 8 _ E 0 1 n n - B r 5 4 9 m a 5 0 w s - D 4 x 9 7 p B i 2 9 1 E m y v 6 J j 8 5 p c 5 x - u p B l 0 s p p W o n 7 u o C o s t h T h 4 5 _ r E k 3 9 n t J g k 4 g s C t v h l k D 7 7 - y D g 4 m q D w - m 5 8 B m g 3 j V v 1 h 5 v E 4 n l l h L 9 k m _ L 1 o 6 s i B 3 x p s L l 0 n 6 G 9 i 0 0 e 8 9 4 j l C 3 6 1 0 g D y s i q y C _ 8 v _ 5 C 5 z l 0 k B t j 9 t E u 9 y y B 1 _ z h C j p p 7 F 3 8 _ 5 N 3 0 _ y i C y 3 8 f r s g p E 8 w m 9 M m 1 x 7 s C s - 5 l F r 9 4 9 C u 2 q 4 2 C p i 5 s C l 0 0 T _ 1 o f g 0 l Z w n r q b 6 8 s j P w y x h E p o o i H r 4 q k i I 9 v 1 1 q L o 8 p 1 X _ z - z U 7 t - q _ B - g 4 3 Z s t x i Z q s m _ d k 1 i - N - o 7 t 4 B r 9 - 2 H 6 h 8 v D _ i 7 s D z u z v B j 0 8 y K 2 l n z J 5 r 3 k w C 0 g x 1 L 6 5 s 5 E g x j n H r 9 t - B 2 0 0 W s q _ m J p m t P t - 7 o H z o v R i l o s v D _ 3 4 1 I k u u 6 W 3 3 z h o B r 1 s j z D r o x y j C 2 2 7 6 Q z u r l K 0 n 1 9 n B s x 2 k J 3 2 3 l D q h y g X k 9 i _ L 7 u v k k B q 5 l 1 g F 7 w _ 6 8 C w 3 2 9 r J n t q k k C x k y _ c p w k l z K 1 p j _ u E m j x j 7 R u 5 r g h B o y 9 u e t 1 l 5 J 0 x 4 8 u B 7 z i 5 B g 4 v n h D n x z w F v j m j a 0 o n i f 4 r m 0 F 9 t 2 x r H z p l i i R 0 t z 8 x Q m k i i s B i 1 3 w w B 6 h w x 5 J 5 y o 2 r B u 7 8 v c o _ 5 2 E 9 5 m p F _ 8 7 x S q t k z D u k y s D q l 6 x l B r j x i B x 3 o n I m j h 0 b _ o 4 o B l 3 k g X 4 5 v l K 0 n 7 - Y o 8 q k J p k - k C 0 p y - 0 J g r q o 8 E l - n 0 r B 5 r k l i E x l 2 _ - B p r m 2 f 6 p p 3 n B w g 1 k O 5 g r 1 V 6 r 9 r N 5 v 1 6 S x 9 o z x C l 0 x l f _ u q N 5 _ 9 u D o i 0 r B m 8 h 5 e 9 v i v 9 E 7 h 3 r B p y l - h F h 4 h - C h - h p J 2 o 6 n M 7 m q - x C s t 2 7 d y 7 h 2 D v g w y Z 9 g 2 9 j B j x q r B q 1 0 u H 3 n 2 0 C v l s r H 3 g u h B 4 y o m e g 9 _ 9 G r v u 6 B k g g g F z u n 5 d g p 5 4 w B j 8 h 3 n C m q w 4 b h g t l B t - 3 r C 6 z 7 k 9 B s n s m R 3 o m m o B r j j m P r 0 v 4 E 1 s 3 t h B j 3 o k i C j 6 4 _ C i w 8 i D h n o 9 P 0 l 8 v Q l v 0 t y B y 7 v 7 z B z h 7 2 U x 9 i n C 5 m p z V 8 _ 3 w C z 1 x o N w k 9 s t B 7 - m u G _ s v l D 6 2 l a o l 6 z D 0 t i X - y 8 o B 0 1 w 5 u B p 1 9 l u C p x 1 j r B 9 q o 0 g B m 4 v t k B g z l o t P _ o g o D s q 1 P l t z s B x 3 1 l l C y q 2 y I m 6 8 0 b 5 8 _ 9 P g 1 2 n L 4 3 p i E g v s 1 c y i 9 o n B 3 0 r 9 L k p r n E h 2 8 W l _ g 6 R 8 s 1 o L h j i z Y m y _ z B h z h g h E 6 _ o 1 M x - j o C i 3 p j B k 6 t p Q k _ l i D v p u Z i 0 h l E l p q r j B x x n n M s x j 6 C m 4 4 l H m o p r f 9 4 j h M 3 g 1 x F w g 1 i B l t t h B s n j 6 X s n g m C z - 4 b 7 y v _ F _ y q i b t y n 3 O g 0 x l k D _ 6 r f o 0 x 8 B 9 q 7 J u i g s B n 8 3 z E k s x q C 1 i 3 Q i v h m - E r 3 o z N x 3 8 j H g 6 g z D 0 q i 9 _ D t 0 y f 5 n k w B 5 r 9 g B h s 1 O 6 i j z k C p 5 s m Y p 1 k - P s s r 3 N m l 2 - r q B - w 9 1 n F 2 4 u 5 I 4 x x Z s 8 2 5 7 B t 8 t l F v 7 z u 4 B 5 l p n H 0 y 9 j C l t z T p 6 i 3 9 B z t k R i x 2 3 u F 1 q 4 h b 6 w i x y E h r s m Q p i h k h J m 3 - y H l m r j L 8 p h o B l q p y B i - 9 4 I n 3 t t g B l 1 4 6 j G s p 4 l y C _ w 6 8 L l 9 q 2 Q r n n 5 o B v g 8 7 4 B 5 p u l j D o p 4 7 Y m 0 p 3 g B 6 6 t s D z k 2 5 D p q 7 w 2 B 6 j q 7 G 8 o w u G t i j p E 5 n v 2 R m 2 k u n B w o t 2 p B s q q r K 4 g j d p n j r B 4 m 2 q B r q p _ 2 D 5 i i o L 7 k t - g B g k s - y B 4 z w h I 0 i k m R l q 2 4 Y r m o i k D s g x R t u x u I k h 2 v J r p i v T t 9 6 m C _ 0 6 a r v s h C v u i 3 C q u k m k B w 6 3 s I t h 3 r I x v t 3 B h p q g x B 7 k y h 5 B v 0 k 4 E s r o 6 Z - t g u a n m n _ M v q o O 2 3 z Q m j 4 l Q 8 8 9 X l _ l j O n u 5 k h H w k 0 8 w J k _ _ h q C m - 3 l e v 1 x n _ L s 0 y - D p r j y B p t x 5 B r _ r t 0 B 1 s _ v t D 3 0 p x n F j r 0 r L v g z 3 o D 1 0 x p r D h 4 5 t l D 7 j i g M 2 x g m E u k u - K p w 4 n h F h r 3 q h E 6 4 w 6 Y h 4 x u E z 4 l n D h n 3 i Q 7 x r 3 t B 6 0 l v B t q 5 m 4 C n y l 9 t B 4 g i n V p 4 g 2 w D _ 1 v 9 K x 9 m _ 3 B l 5 j 1 u C 8 9 j j k B k n k l 8 F v 2 v q o K x 6 g 4 E 6 3 6 6 G m 3 m h O 8 6 4 4 N j o i r O 7 i l 6 D l k k - K i l z x G 2 4 m t O 1 6 _ 5 Y p w i 7 j E o s k p B 8 g u j E m s _ 1 y E 6 r p 8 t U y o g 8 F - 7 p g v B v u 4 r 5 T y 6 1 v N m h t q z D _ h s g Q v - 2 z X v t 2 6 C 2 y 0 l r B _ g 4 h k C 4 k s 0 e 2 s i z t B s h 6 0 O g 8 l _ I v j y y R - h k l X 6 m j - q D i z t 0 F r x k y R i j h t L 9 p 2 9 e l j r 7 - B p 5 r i i B - 4 k s y D 8 x w k N o r x g 6 D 9 g n 0 C 2 7 t q C w 8 9 _ s F - h i w Q j s 7 _ Z 4 s 2 8 E p 0 g 0 _ B k o u 2 F 6 k r v W u j 0 v M j n i g e r v r 9 I y t g g R w y g 5 K k 7 l v B u 1 1 u C 2 3 4 T p 3 w 1 P 6 8 p j I - 7 v 3 S i 7 v g e z 0 _ s d z 4 k 2 7 B 8 0 s k T 6 y j q r B 3 w 7 v p B 1 1 p p B 2 k k t c - 1 7 u V z j 5 z O k z p 8 x F r z s z Q 2 8 6 8 C 1 r _ 2 D 4 r r d g v p r H - 6 0 4 n B n o i c 4 3 w m G 6 m t m F u 2 8 m N y w 9 u w B x w k x 2 E 9 - t d 4 n 6 0 H y i k o C 5 k 7 p F 8 9 p j D s q s x X l 7 9 v H o 8 s l I w 9 5 J u k t 5 T 6 g 3 w l B x - 1 l C w m t m D x q 0 z b q w i r B 5 s w 7 F x g 2 v k C u y 7 2 7 B u l y - Y j m l 1 G n 0 3 y R g 3 l t Q m g h h B k p o l Y y 8 0 k U 7 n q y K _ 6 6 s C q x r i m B 7 3 i l E h r 3 2 Q l m l q E l s n y D 3 w u R o s l k D 8 l 0 V s l x 4 I y x p z K n p m 4 E k s 5 h G h j u q i B _ m 7 m N k - 0 6 M k 6 q 0 K r _ 4 z w B g 3 l _ g B k q z S _ q 5 g C w i 3 L g x 2 _ u B 0 n s k Y v h z r C x v 8 h M m v 0 h f j g j x K _ 8 6 k S j 6 _ v C 2 h 4 5 E z 4 h 2 s D 7 8 _ y z B w t o v C 9 2 y 3 B t r v m B t 2 o p Q v o - x B p q k w t B w l 9 1 b z j j x O - t 2 l H v h 0 0 D t j o e p j o 0 l B r x 9 c v q q s C r p j v F o j 7 r G 5 m g q D v v 3 T k l j w 7 B _ u 4 0 D 9 u 7 y b p 6 q i v B i q 3 y D m w z h C i m k r N y 6 x y J w 4 l c 9 i 3 4 B m y w w B u 8 z 4 C 5 k i 8 5 F v 9 j Y 5 - l y C z u k M p h l g U 7 n 2 q B l - p z G 4 u 1 n k B m i i y I u 5 y p f 0 - v 1 r B 1 r m t W 9 _ 7 9 M x r 2 g K 8 k z i D t 2 i n I p 3 u 8 L 5 7 y d h u k o D l x - 9 k B k k o r J - 5 0 - J r 2 j w g B q s 4 3 _ B 0 7 t y B p w q i O 7 n r v f 2 p 7 5 o B s 6 r 2 E v o m 3 m E 3 j x q V r y i i I x l o g j B 9 o w _ H u l v v H v s y i 4 E o h j 3 K 7 h 0 _ 5 B m o 8 1 y B o q h q G k 0 - L v q l 3 f s 9 x n m B 6 q m s E v 0 0 k B r - q z C r g 3 4 G x 1 n i g B y 4 n j K 1 4 _ 0 R r 5 x m y B 5 m p 9 D v q g 7 F 6 j l c 5 l 2 g I l 5 4 m 9 B s 5 6 9 W k o 6 l P k q 2 3 L m 0 6 3 C q o 7 s E 7 9 o 6 K z h - a i v 9 n D 7 n j l F _ 4 z t G t m j 7 B u 0 x _ h D u r s 6 I 0 y t 7 F o r 1 s n B n h l g U u y w v E k i o 7 E 8 5 z 8 G p q q k b j y 0 n B v j _ c p p j _ g B l g 9 w L s 0 4 m J 9 w o w V 1 9 4 q J k z 3 w F 3 y q q J 5 h 5 m B i l m u p B t s r y b 9 1 n k W y g h 5 O l l _ l J 9 p t o w D h o l 6 H z 0 n n L j - _ v E o 5 5 u B i m 9 q D 5 u m 4 G x l y s E z 1 8 - Z _ r 6 r e x 6 i i E r _ - - D x u u s c g i 0 i B y 7 m 0 Q m 1 g 5 F 9 o x p J 0 l n R w v 7 6 H n j 6 9 O t v 0 y D o _ 2 f u 6 k p J h h p 9 k E x 2 6 1 K p w 5 y G k 6 _ n B m y k x D i u p 7 F 9 9 l z k B q 4 g 8 e p 2 w g B 2 0 0 j D 7 g x 1 L 3 8 s v H j l i 8 B j _ 6 - D 6 l v 4 o B t 1 p m X o w 1 u E 4 1 2 8 C s 1 q q X t - w s E 2 8 k r e n v q i E 3 w v z E u _ v z C p 9 0 x B 2 4 - o C i 1 n z S y 2 8 6 B _ t 5 i B g x 6 k I x k - y I m w i x D m x w 1 T s h 9 s K k - m t O n 1 j 2 H - g 9 z m B n _ q l B k k 3 6 B m k v j E r t k 8 K i 4 w q F v m 8 2 E s u 0 - B g x l 7 T o z q c 3 5 u w B o v 4 9 Q 0 y 9 i C h 0 0 1 D u _ _ p D 2 w q 0 C o p x p C j y j i E x g k 9 H q 8 o 2 I s 2 2 7 2 B w t 7 o E 6 2 g w L o k i w I r p y 3 B s l 1 _ C w g 7 S 2 2 5 4 D m _ k j K p k l 6 G i t 8 7 C u n 3 X h l h q B u 4 _ 9 V k - y j B 4 m u h H v 1 s k B 2 l u s B o 5 r k F q 3 x u I 1 o u _ C 2 y 9 7 E 4 x 7 4 B s s v p K _ _ k h D v h 0 1 C 6 t j Q 8 t h i B 1 z g 5 B o 9 r v B h p r s D 3 g l 9 D _ v 0 i D z w - 5 C 1 4 k j D i r v W s o 2 p B 0 _ w j B - o 8 7 F q j s d p i 6 X m 7 z g C y 0 4 s B s n v s B w 7 4 9 L v y l q E 8 n 4 6 J z 8 4 l E m - w j C 0 p l h F _ y j x C 1 6 n x E l g o d t x 1 n Q m v - x G s x w r I g i r 5 I - 3 9 v B j 1 v g D 3 r i k E s - _ v D 3 s 6 7 O 3 n 9 y E 0 s 1 8 B s g j g D s i 9 0 C 0 v 2 9 F j v t 7 B o i 1 7 C x o 9 3 F 1 s y w B - r l w B 3 y h r F 6 2 1 h H s 9 j _ P o 7 x h Y 2 u p 8 D 3 p p k G 6 r 3 k C k l y h F 9 s 9 u E - z 4 x D 5 7 j - F v 1 z m K p - n h s C j h 1 g U k k - 2 B v k 4 n E w s 1 t F t o 6 4 N j _ l q P i z 2 _ H q 1 6 - C 8 _ 5 t I 5 h l m F z 4 o u g B o - 6 m G _ g 8 o E 7 g u i D s h n s B l 5 u 7 M z p 8 z F - 0 k x P w h j 5 K 1 l g k K x 2 4 o j B u _ s j N o 5 2 r z B 1 v 5 w C s 9 3 6 H j y 6 s 2 B u u 0 9 h B 9 - v z T 3 8 j b 2 2 i t G y n 9 s D v 7 o 4 G x q p k h B m y w 9 z B u s 9 t c 4 h 5 k W n 7 p r D w l 2 0 G 2 z v i r B t 6 - g J 3 m 5 j H 6 0 t - C 5 7 r z X 2 0 9 z E 3 u 4 t n D v i w n E q w v q N 0 r 2 m D n y t _ C u g 0 Y 6 5 6 5 F k 2 6 p L 1 j q z G 2 n - t D t k h v C k 4 x i Q z i j 3 K g l 1 _ C k i l p B o 0 p 7 N 1 2 u u D 6 4 1 j C 5 q z 9 D 9 y z 1 o B r u g 7 B 4 5 8 6 I q k 0 m Q p z g 6 F 6 r _ u S y z 4 Y 9 g _ l E h k z 7 J s 9 2 n D z x 6 p F 4 z w s C k t y w C w q i 2 S i _ 5 m I w t l k b 4 4 5 v J q p 3 6 Q u y t o w B 3 5 0 s 0 C 4 s 6 9 G w w n _ G m t 2 8 E 5 i v l B h s m t M o 1 z y B p s 8 l O n g 6 2 R t j 5 3 q B u q q 5 L u 4 r s E j p i - G h i g m g B 6 k k p J x 6 u 9 c g j r g C 3 m 1 n B q j _ 7 E w - u U j w 5 u D o 7 x k P 1 0 0 8 C y u g q B - z 7 8 S k 6 g 2 H 4 j l r D n _ o w G u 4 r y E p s 6 j K 6 4 h 3 O 5 h 0 m B 6 0 8 j H 3 u 8 5 E 8 - u g F 7 q t d v g 2 2 M - i x v J x z r 6 T 2 9 0 z D s p 5 x J 9 q h 3 R n p t u E i u q 6 o B l _ 0 n Q v s 5 r G - m r m B k y 0 h D n x 0 v j B 8 1 j k K l o - t W q x 9 u E 9 _ n 3 B 8 0 y z D r 3 3 p k F r h 2 - D 0 5 x 6 D h g 0 0 E 3 - r g G 6 h s q G 1 w z t G v z x h K m t m l F 2 2 n m C m m l O j 2 1 o H 6 x k Z u p 1 Y - r n 4 B q h 6 4 H 2 j i 9 C 6 o i p U i 5 i U _ i p 5 B u 8 k O - r - p g B h w 4 p f - i 1 5 b - 4 h i I u 6 y i 2 B 0 t j 1 O k m 6 7 B p l 3 e 2 4 8 9 T n i w k E 8 o i 4 C j k 8 6 J q h 3 v C u x 4 w C i w _ 9 I u k n 5 B u q s 3 C y s 0 - I l w x h V 6 5 x m J 0 j 4 u D w x m m E r z 7 x c n n x h Z q k p - V m j h w D r 9 9 X w 0 u i G w - x n C s 4 r 8 K r r g u O 7 t x p J l _ _ u g B j x 1 u d k 9 g v K 5 o 1 s d 9 - 6 p W _ j 7 m n B j h j 7 E 8 h o j U 7 u o 9 G - 1 3 t s B o s q _ _ G j 2 _ w g C 8 i 9 0 u C h j 3 y P w t 3 p X p q 2 u b _ l r _ R o z r i E l h 9 2 i B k y - k l B u _ 1 t 5 K o x v w k D s 9 r n S h j 5 8 p C v m 5 l X r p t j l B r 2 0 7 H k 0 i 5 e 9 - 6 l Y h u 2 8 2 E r j z _ J i x - 7 r C u y 7 i F 5 j 4 x i B 3 j 3 1 H n m o t K o g u s 8 D m v 3 6 f p v p 3 f n r h p t B o 3 2 x N z w 5 5 T o 3 6 l I q p 0 p S z u - - V x 5 k v J r i o _ 9 D q l 3 0 X x s i p O i n o 1 2 B x l 6 y Z u n 7 p f - k 2 0 D w x 8 0 H g n p k C 2 v 3 7 t F u z 1 g 0 C x 0 m o I 1 1 t i x B 8 _ o 8 H t _ 0 j M s 3 j m o D 2 0 5 9 L t 0 0 h R 3 g j l F 2 y o n I y - 3 f 0 r y q E w x x u c 4 s 3 m B 8 q p 0 W x m 2 o O - m 5 _ X z y - 1 V g v o 3 B x o 4 n B g z - 6 D 7 0 z 5 m B v t t n 9 B n 0 i r I w z q q 7 K 7 5 r v Q k 5 0 g G z 5 l t D 7 h _ _ K 4 i y v V x 5 1 u M 9 8 q 0 V y t 4 2 E z v t 0 C l z g _ d v l k l R 5 h y 0 i B k i p 5 N p 0 5 y p C r k t w P z h - o D 8 w l k K k 0 7 j C k 0 2 w M q o g n J y i - r H u s 4 5 v C x 3 g y F i w 8 4 G v t 2 n g B r t - 0 C t k x l V u w w 3 J n 7 w 5 r B 1 p - 6 k C 0 z s 8 L h q 3 x n B x w q t b g 0 7 r e v 1 w - C w n q g M m o _ 5 C t x g o F _ 5 o y D r g 6 n J j h r 0 Q 4 z u b t 2 w R v _ i u G q 7 2 h v B _ n p 5 Q y u 7 s B w 8 t 9 D i z q 6 M j 8 8 k I 2 n i 1 F _ y 7 n e y t 6 u I 2 i p i E p 6 x y F v 5 g n G q g 2 1 J y p t t U - 1 x m C u 4 u v B 2 v m m V x x 5 y E v r 4 V 3 9 l m P 9 m 4 d 9 9 2 l D w y m e 8 8 6 s E o _ v Y z 3 m 4 b 9 r 4 W s - _ 4 N j 5 h N s 3 t g B 2 n 5 6 B u p k q B 5 5 o h B n 8 w j D h 4 8 2 D 0 w h y C 3 g j s D _ 7 t h o C 0 7 v x L j 5 q s Q q 3 q q L 8 w k r v B q w x 9 H 0 x 0 0 E u - i u 7 B 6 p t 3 B y i y q H l i 7 9 D l n n s C 7 p k 5 X t 2 l m G i t m u E x i o w B 3 s r _ D 7 g m 0 D 5 l z x B j _ r h F s k 8 9 P i t q 1 H h s x y B 8 s r r F 8 w 5 _ E 9 h l 5 C t w g 6 G w j 1 - X u 6 l S z s r m C x u k _ B j _ x y E 9 4 i 2 B 8 _ t y B 8 h m Y i v k 5 P y m 9 _ b i o l j T v 6 q h F v _ t l L v o v e _ h 1 w F z m z l L _ l z z E y x i 3 K 2 z 0 j T r 4 n s T m 5 x z 2 B u 6 4 7 C _ 1 2 1 H p 5 p 5 E p k s R 1 1 v 6 B 2 v w 1 L r _ x v C y _ q q K _ 3 y r E 2 w g x B x s z p D z t y z D j m 3 m C 8 _ l j O 3 g w 2 C 6 r 4 g M g x 3 w D g o u 0 L 6 w 7 O u y 3 p B y k o R v 5 r r D 1 n s e o m - s E n l q k C o q 9 o F y 2 h _ I j q w 8 O w v 7 q Q m q 4 7 1 B 7 k 2 i h G p - 6 6 H 9 n 9 g k D 9 9 x j 8 B n l 7 0 F 3 9 n n Y q 7 3 g E g k 8 s 0 E z v 5 o 0 Z n 1 6 r _ N h 1 z v k B 6 n w t e r l 6 q 1 Z l s 6 8 C h 6 5 n J n t n Z 8 r 1 v F t 7 g f 0 l 7 j C _ _ i b 2 i 2 4 a l s r k K p k 3 7 V 2 q 6 5 C i p v w D 9 z h 9 E h 0 5 j J 5 w i m f p j 5 v Z p 7 6 0 E l u h l B z y 2 y B u l 1 l T 3 s p p G 6 t j g C y h 3 - N u u g 0 M w v q r D 6 7 r 4 D _ 5 l l D k z h 3 E u k s h B q l n t u B n q x 4 C g n k 3 K v 4 q h F 8 n q 8 d q _ m 2 I - g 4 5 B 4 x q v F u i 1 o C s q 3 8 K 7 i h w G 1 q u l M h s x - I i 2 g q K - v u t C 8 8 p 1 M o i 9 k B m 0 m _ 6 B g p t m f 7 g n l S t n t r M s 3 8 S 0 u k w E h o 0 t E t t 2 P s 9 2 i j B t k v t K 2 4 _ l F r i m i B i i l s C w n h y b i - j 9 Q 9 r z h B 1 9 l i E j j _ - U 1 o 6 p j B 7 v 1 6 C 1 4 i i L z 6 m n C s v 3 M & l t ; / r i n g & g t ; & l t ; / r p o l y g o n s & g t ; & l t ; / r e n t r y v a l u e & g t ; & l t ; / r e n t r y & g t ; & l t ; r e n t r y & g t ; & l t ; r e n t r y k e y & g t ; & l t ; l a t & g t ; 3 6 . 2 8 1 3 5 4 5 6 4 0 2 5 5 3 4 & l t ; / l a t & g t ; & l t ; l o n & g t ; 1 3 9 . 0 7 7 3 8 0 7 3 7 0 9 3 7 9 & l t ; / l o n & g t ; & l t ; l o d & g t ; 1 & l t ; / l o d & g t ; & l t ; t y p e & g t ; C o u n t r y R e g i o n & l t ; / t y p e & g t ; & l t ; l a n g & g t ; e n - U S & l t ; / l a n g & g t ; & l t ; u r & g t ; U S & l t ; / u r & g t ; & l t ; / r e n t r y k e y & g t ; & l t ; r e n t r y v a l u e & g t ; & l t ; r p o l y g o n s & g t ; & l t ; i d & g t ; - 7 8 8 9 7 0 8 0 9 1 & l t ; / i d & g t ; & l t ; r i n g & g t ; j x 7 u h 2 w l l P i u 3 t O 2 o m k B y t q 8 C y 8 l j H 2 o s i D 9 x 7 s M & l t ; / r i n g & g t ; & l t ; / r p o l y g o n s & g t ; & l t ; r p o l y g o n s & g t ; & l t ; i d & g t ; - 7 8 8 9 7 0 8 0 9 0 & l t ; / i d & g t ; & l t ; r i n g & g t ; 5 t q - w s 0 w 4 P 0 9 s q O n s v j O s l t s F q 8 1 w C g k 0 3 I 4 l w x B 0 - i i J i - n k B w 5 o t I s w n 8 E _ 8 n j C s _ - m B o 6 o q D u z 6 x c t j 5 Z y w n j m B 3 8 g g y B & l t ; / r i n g & g t ; & l t ; / r p o l y g o n s & g t ; & l t ; r p o l y g o n s & g t ; & l t ; i d & g t ; - 7 8 8 9 7 0 8 0 8 9 & l t ; / i d & g t ; & l t ; r i n g & g t ; r m v 8 u 4 o j r P g 9 n n D 8 5 y o Q s m - g H _ g 2 g C o k s j M x l o q F - o - 9 Q & l t ; / r i n g & g t ; & l t ; / r p o l y g o n s & g t ; & l t ; r p o l y g o n s & g t ; & l t ; i d & g t ; - 7 8 8 9 7 0 8 0 8 8 & l t ; / i d & g t ; & l t ; r i n g & g t ; v j m 4 p y v v s Q g 6 k T k i l t I 2 _ r i D v s l g F l m i m B & l t ; / r i n g & g t ; & l t ; / r p o l y g o n s & g t ; & l t ; r p o l y g o n s & g t ; & l t ; i d & g t ; - 7 8 8 9 7 0 8 0 8 7 & l t ; / i d & g t ; & l t ; r i n g & g t ; - 0 3 w 2 2 k s u O w j q 4 B 2 0 k s B w r v q H m w 7 w G m t 3 0 B h j 3 l K j 5 k g F & l t ; / r i n g & g t ; & l t ; / r p o l y g o n s & g t ; & l t ; r p o l y g o n s & g t ; & l t ; i d & g t ; - 7 8 8 9 7 0 8 0 8 6 & l t ; / i d & g t ; & l t ; r i n g & g t ; t 3 x y m 8 8 3 l Q i s i q B i n j s B m t y g B k m i l B 6 t l u B & l t ; / r i n g & g t ; & l t ; / r p o l y g o n s & g t ; & l t ; r p o l y g o n s & g t ; & l t ; i d & g t ; - 7 8 8 9 7 0 8 0 8 5 & l t ; / i d & g t ; & l t ; r i n g & g t ; t j n x _ z 8 6 7 O i 0 k 1 J q 6 i g K _ - k s B j u w 0 E _ 9 u - I 8 j j r B s j 1 f y o r i B _ m v 2 W 6 2 o L p v - r D m i o u L y 9 9 6 F 2 5 x j G u y 1 W n 2 o u Y s 3 6 g D q 8 0 l 7 B _ 3 u l D 6 y i 3 B i w x y E o g g t I - _ y 8 M y u o r E 1 v x j G r q v 9 L k 3 u h B 9 8 0 s N g y 8 j D 9 3 m q F g v n 0 H - q 6 p M & l t ; / r i n g & g t ; & l t ; / r p o l y g o n s & g t ; & l t ; r p o l y g o n s & g t ; & l t ; i d & g t ; - 7 8 8 9 7 0 8 0 8 4 & l t ; / i d & g t ; & l t ; r i n g & g t ; p u _ z x z k 2 0 P g p 9 3 C o w m v B g y z f - q g 9 B & l t ; / r i n g & g t ; & l t ; / r p o l y g o n s & g t ; & l t ; r p o l y g o n s & g t ; & l t ; i d & g t ; - 7 8 8 9 7 0 8 0 8 3 & l t ; / i d & g t ; & l t ; r i n g & g t ; z 7 u o z h g q z T 4 1 u w F 4 m g 5 T s y l 0 H q o 2 W i 5 u v v B n x w - B & l t ; / r i n g & g t ; & l t ; / r p o l y g o n s & g t ; & l t ; r p o l y g o n s & g t ; & l t ; i d & g t ; - 7 8 8 9 7 0 8 0 8 2 & l t ; / i d & g t ; & l t ; r i n g & g t ; - k r z q q 7 3 - O s r p P y m u g E k u 6 p C 0 n 8 1 B 9 2 8 w G & l t ; / r i n g & g t ; & l t ; / r p o l y g o n s & g t ; & l t ; r p o l y g o n s & g t ; & l t ; i d & g t ; - 7 8 8 9 7 0 8 0 8 1 & l t ; / i d & g t ; & l t ; r i n g & g t ; 9 m k 7 1 v w s w N w - o P w 9 _ 3 C g p h t E u i p - I x u 8 l C & l t ; / r i n g & g t ; & l t ; / r p o l y g o n s & g t ; & l t ; r p o l y g o n s & g t ; & l t ; i d & g t ; - 7 8 8 9 7 0 8 0 8 0 & l t ; / i d & g t ; & l t ; r i n g & g t ; t 5 _ i j - i 2 s N i s t s G 2 _ p 5 C - 8 x k C & l t ; / r i n g & g t ; & l t ; / r p o l y g o n s & g t ; & l t ; r p o l y g o n s & g t ; & l t ; i d & g t ; - 7 8 8 9 7 0 8 0 7 9 & l t ; / i d & g t ; & l t ; r i n g & g t ; h h r r 8 s l 0 z P i - p q F _ q 6 m S q 8 p m F k 1 2 r X 2 p q 4 r B y 3 _ 1 S 8 x q 4 B q g 5 w C m 0 s b g 2 5 l G m 9 q 8 C g _ s v C 5 k 6 7 B y s _ k V z x - j D 8 j g h D w v 8 4 F 0 - v 6 P s p h _ Q i u k m B w 3 v q S m 9 n v D i 8 _ l C h t 1 r e i y 0 y D o l v q H o 6 - g V i m x 7 H 4 p _ 0 h B y 8 o u W y i i - W z p w Q u m t 5 C - v x h W 2 u 6 0 B w x 5 5 K s 7 9 l 1 B 2 j 5 j m B 4 9 3 m 4 C i j x 6 a i _ 3 2 F v s 3 3 O u v 2 y E q - 8 u E w k y - B 4 o o 6 P o n x n J 2 m l x K 8 1 k n D 2 k x s G 0 w 3 8 M i 1 n v D 6 o y g B 2 q 0 y E 0 5 u h Q k 2 3 3 G s g m 7 D g 7 8 n I _ 0 r M u 5 5 2 F s t 7 9 C u n t - C o 2 t p E m j t u i B o q 6 l 1 B y t 6 7 B q u p i F u 2 p j C _ j h n O g x y - B q z u j H g s j 7 D 9 i x 7 H m g 5 w G j j y _ D w i j 9 B j 4 1 l E u u w i D q q 6 u E y 4 g m B 9 p 1 y E 2 2 j 1 J w k 3 o K 4 - w n J q o v S g v z _ O h m u 2 E y h 7 o D w 4 8 p C 3 g x s C r t h 9 B _ - 0 7 H w t v u 4 B i g p r E k 2 l u K k p 3 i K 8 7 t l L w r y 5 K q p p 8 C 2 7 r - C 2 w h s B 0 y 8 d 4 - z z B k 6 h i J 4 g m v H g h 4 8 I 4 u i 0 K 4 j v p N 0 v 3 u G g u 4 l G m u t 0 O x q j 3 B t m h o B 2 - g t M h w x 2 H u z v r K i o s g E u q p K g s n 4 B q o 2 2 F 7 _ 1 3 O g 6 z p y G w _ p 0 D 2 m 5 0 B y w 6 s U 0 n 8 2 v E m 2 r i 2 E r 0 6 9 C r 7 l n D 7 z 3 8 I r l l j v C 9 _ 8 0 I 6 t 7 v P - t o l u D z - k t I l 4 n 7 g B r h r 0 t C w 5 0 6 B l l p l h B - i s 4 E p 3 7 3 R r v h 7 D r 0 w l Y t n 5 9 P 1 5 1 8 U 7 h 2 s a u q 4 m M 1 x - i z F y k 4 9 9 L 4 1 8 s a i z r 8 C o 9 u 6 P m 3 0 t x B y v j o G s j y l P 6 n t y y D 4 p 8 3 C 0 g m l B i s p t T k r h k D q g w 5 B w i i o I 6 4 u - C u o o m F 9 j m q F k h 8 2 Q k t 9 i S w r 3 j a 6 g - - M w 8 9 2 Q 6 5 h z N 2 n x q 9 B _ u j o B 9 k 6 s H w l l 7 D 2 9 v o L y y 8 6 x C 8 _ q r - E u y r 8 C 6 x 3 y E i 0 9 l C - y q v C i x x g B 2 - p 7 O _ 4 p j C y r - t C 0 n w x B j 6 j t I 2 g 7 l K 0 1 k 5 H - 2 j 0 H 2 z - u E j q h n B u 5 - n - K y v l s B q g x y D o l n r L 0 v g i J w m r j O _ 9 0 O 6 6 n u W s n u w F 2 _ q 5 D 2 z p 6 Q u 3 w _ G w t q q D 0 6 k y I i t k R k 2 u 4 E y 0 m m F 2 h w l W o 2 k _ H g 3 4 6 Z 3 t q 3 L _ h 7 Z u m x 4 d 0 _ 3 - K w z 7 _ h B i q w 6 a w j p l R y v s 6 Q m 7 9 v s B 8 n 8 3 C _ _ 6 1 D 5 4 n v D k 5 t X i r l 0 L o 0 h 9 B i 1 7 s M 0 v i n B y y g 7 F s z 2 l H s 5 1 6 B 4 x g o I y w n Y 4 s l 5 H o l k l B m h 4 u E y 1 p 1 G u 1 g u C 2 u w - I 9 g 8 0 I 4 r - s J g h 3 g V g l j p B l _ 8 s V g p y U 4 - l n D o 8 y 6 B _ v 9 w G - 0 2 3 G o 5 p - m B _ l z s N p 5 9 0 J w k 8 5 2 B u y r - I w k h 3 - B w s i n B w 7 9 9 C - j h p B q 7 w s G 4 k 3 j M 8 _ l 0 H k h v - B 6 p g m N 8 s 6 p C w x 7 g H 4 8 7 d n i 0 u G 0 y x z i B s 0 n j a w q m u 9 C _ l 4 o m C 0 h x U 8 6 4 l E u w r o L 0 v m y C g s 1 4 U 6 8 p i B g y z f m q 7 t C y z i 6 I i _ 9 6 v C _ 8 4 6 F 4 q x 6 Z y 6 r 5 B 6 u q 8 C q t 7 2 K o m 3 q S 2 g 1 z C _ l 5 v P 8 8 j n D y r 3 s M m o i 3 B k t p k q B o 3 4 6 C l w y j G _ - z O _ o 7 r D q z t 2 E 5 k v - I o - q n J 2 p u 1 G 4 r 6 y z B g o - h g B q v 3 0 I i n s 5 B x k y y D m 1 n g E 5 l _ w G y 4 k p f 8 z v - B w p 5 i K w 4 h t I 3 h 6 s J 0 3 - r g B i h p 2 j D s w 8 p W y _ r 7 H _ 5 k z M 0 o y l H 0 6 4 2 Q _ h 4 m O u q 8 w G s i - 8 B 6 t 0 y E w 9 t - B u 4 l v D 7 k h h H s 4 q j a s u g s B l 2 3 l C s h z y k B 4 x h p B s o j k 6 B k z 8 3 C i 0 y 4 i B 4 2 4 j M s 1 6 g H u u 8 r D u r v S q 4 6 6 F 5 o _ 6 F 6 g 3 _ W o 4 p 9 k B g v s x B u 4 l r K 0 p h 0 X _ 1 5 r o G w s o 8 E 0 6 u y I m 6 9 0 V 6 v v v J 2 7 q i D w t v 9 L k 6 j t I u o y l D u w h 7 O _ u r g I v _ _ 9 H h 6 r 5 C 2 z 0 w C - 4 2 z 3 B r 3 n c 5 s k 1 V z z y h W o j w i l D h y 4 h F i 7 9 p s D _ - u k U 8 k t x B 0 5 _ 1 5 B m 4 p k s D 8 r l l P o i n n J w - 6 _ h B 6 h r 5 D m g w 6 y C y 7 g l h B s 4 p g d 0 y p q D o 3 h x V u z o 8 C s 8 h 6 e g r z 3 D 4 5 0 l G q k - p B _ 1 s - C m - o - C r 6 u n J 8 9 3 8 N k r 8 j D _ r 5 j i B i p 8 6 F o r z l E s j z l G o p n v B 0 r 9 8 N 8 q i n D n s 9 d y y n v D q x t w B 0 9 0 w E q l q - b g x r x B 8 1 o y J q 6 w z C k _ - 8 N 0 6 0 2 z E s o j h z E 6 j x u m B m h 9 5 G q g 9 w G _ 5 p g E g k x _ O m 5 4 s H w g p w F 0 w p y I 0 w 9 j D 0 u r w F 1 p m i F 4 - n q G x 4 _ 0 J p - j o H k 0 t - B 8 1 y 3 O g r k k F k 2 - t Y u l 7 j E g j i q G o 6 m p E i u h x 4 D y 9 0 p q B t _ t 1 G 4 w n - 1 B _ 2 p 1 q B i r s t O m _ k u B u 7 9 1 S _ 3 4 h e h 6 t 1 G 9 v v 2 E i 8 h m F 6 w w 4 z B p - l k B s u 6 3 C t q 8 t j B q n h n 9 G u q y l 2 B u g 7 1 Z q g q 4 q E _ 7 t v 5 C s _ r p v B m j 8 s 3 B y p z 8 T k 3 y z B o 1 4 h p B g l 9 1 B 0 u r 9 6 F k h p 6 Z _ 5 r b 6 8 l u B q 1 4 7 B w l 8 h J h y l r E g p j g F m - u g B 0 6 x 0 F y z 7 0 B w 0 l 2 N h 5 4 o D s n 7 w D q p r u L w l - 8 B 5 u j m B k r l o F i w h r E j 0 h _ H i p z s N o y r 3 I 3 2 0 4 U m g s b 6 y u y D m g 9 0 I 8 q s o K g 1 8 i K u m k u B w - w 3 O u z s 9 S q k s i D i _ m l 7 B q 6 g 4 k B k v r v C k o i q W s 8 m n C 4 z 3 8 M 3 0 h n B s 4 1 z d m g p - F n p v X _ h 8 r D 5 v h o B s g h n D 9 v o v D i 7 v 6 Q 2 x j 1 J 1 5 l u B 4 g z n J q n 2 - y B g j s 9 J s m 7 3 O 5 i p g E o t r j X u q 3 s N o g l j N 4 u t 9 J t o q - b 2 0 w 0 O q y m z N o _ s h G u k w N z 6 q x b h w n - F 8 w 3 j O 7 s 6 p C v w - V m x q - C k k 0 z B 2 w u - b u o l w R s 0 g 6 P l k n v D k r 6 5 K 8 y l s F r v 9 d i r n v D k x 5 w T t 6 k m F w s 6 3 C x l p j C 6 s k l T 5 h m u B h - w i L m _ 0 8 o B m 4 2 k Q 0 i p j B r p i n B g 4 k s F 5 l x g B 2 m 0 2 F 8 u - 8 B s z u X m 8 s n E 4 t g i E 7 j s q D n r u _ O r 5 8 3 C 1 7 r o L g 9 - V k j x x L p w 0 y E r 3 m 0 D 8 8 k i J o g l T r h 4 s J 2 s 7 0 B j s l t I u o 3 y E v y r h G z g u h B u p q g I 4 o q j a u - r t k B 5 3 i 3 B 6 s - 2 K q j h o B w 9 l l B 3 - 1 5 K n 0 r q D w - i r B g u y U n 9 j t I m n r j C x g y y B g 3 8 h J 8 j - Y z 8 n y W 4 w z s C 5 i o - F m k 2 x H k 6 l c 7 v i 7 D o o 3 i S u 4 9 - J 4 s k l B 4 h t x B n w z 6 B 2 4 3 0 I h o 7 w G 9 7 o g O i u 2 8 D o i 6 l E 8 8 7 g D l s v 2 E i t n g E 2 u x y D k 8 _ s J u 6 m o L _ w t 5 B k 9 o s F g k r 0 D g z v x B y z 2 W 8 4 m 8 G q i 1 o c y t 8 w a 8 - 4 9 C j q - 0 C h z 9 w G _ s r i B q g o V s 9 0 0 F u s l s B u x 7 w G k o - i K 9 k r r K l v t s G u h 0 z C z g o 0 X w i s x B y t n v D i k y v I h 8 m u B 2 y 5 l C g o w U 5 w 6 k Q g v s x B j i - V j z z 3 D 4 - 0 k C g r m n D 1 y 5 8 D 4 u w X j q 3 p M 0 j 8 d t o u i D k 2 u g V y j _ t C 6 6 s s N 7 t n 2 M r q 8 i K s 4 s x B - x t x B 0 p 6 g D i 7 w y B o w u - B n u t x B g 8 k 8 E r v r h G 4 6 3 3 D x o s u L 2 2 v z C 6 t 4 g C u 6 2 1 S 4 - l o F k x 0 8 I o v l t I i j 5 l C 2 z n Y i p u S 2 3 y v P 5 y 0 y E i n s 5 B 2 4 o L w q 0 l E o r 0 s J h t t 2 E h 2 m r C o 4 o 0 H i 5 z y D q 9 t w R y l 5 g C l r r r K 0 l j 9 B n n 0 f 9 _ r 0 L _ x n k B y 0 3 w C _ k s g E t l 6 8 D s 7 p 0 D g j 5 p W - 2 6 6 C 6 w w 2 C j 3 2 l H 1 x g 2 S z g g k D j p 1 1 a v j 4 8 I 4 r 8 w O u y r b 4 k z 3 D s o h 9 B 0 l o q D m r y j G 4 r j n B 6 u _ t C s _ l n C o t 0 l G 9 y j s B 4 1 n 4 E n 3 w 3 I 9 9 i z M 6 3 p s G w y 0 z B 0 m m c w h 7 p C y v o - C 0 k 1 z B m o p i B h 7 7 u E n m i 5 H k 8 i k F n z v _ O 8 8 2 z B 2 9 6 2 P w v t v H m 6 r 2 W 6 o v - e k u 3 l G k 2 o j B j 3 k q O r 8 5 4 F l k j 1 V s 0 q x b 5 z r s G 2 k 2 O 1 z 8 0 I g q - i K s h l 9 J 9 z w l I 8 r s x B h 3 9 t C w 8 v u 4 B 4 7 9 3 C n n t l L g 4 x - B 7 0 p p E _ o g u C 3 s k l B u 5 j _ E z 9 _ 0 C _ z o r C u 5 6 7 B u o w - I q x m 6 E j 2 y 0 F o v w s C _ 9 u 5 B l l v S 8 p n 4 E 3 0 8 p W m x m j C i k o V _ j n j C y 0 r 5 D y q - p B _ - o - I w q h y z B h v r 6 Q i r x x H z p i r B 2 y v y D 0 q y s C k p o p E g y 9 V 0 o g 7 D z k k q G z 4 o P 6 t 2 w C _ z h m F k l - 0 C 6 g s 5 B v t y j M 8 2 h n D 1 v n q F w u h k F m h k R w s y 9 L y i i o B i g x 2 E u p o m N i h g 7 F g 6 h 7 D s 9 i O 4 3 v p N 7 t x s C l v s 0 L 7 t h o I 7 8 g _ Q 2 7 z 7 H p z u j b s g w 2 N s 6 o c o r i q W s _ t p E t 0 h d w g m i J 3 _ q 4 E k n 7 i N r g x U 2 x z 7 H 2 i y y D _ s q _ B i 0 4 g C 2 5 3 s U 9 r l m F m z l x K 5 4 x l D q m p 5 C 9 y q g E w v w n J 0 x h t I t 0 z 9 S k 2 i n D j z w - B o t r v H 5 _ l _ E j 2 h p B z t 7 3 C & l t ; / r i n g & g t ; & l t ; / r p o l y g o n s & g t ; & l t ; r p o l y g o n s & g t ; & l t ; i d & g t ; - 7 8 8 9 7 0 8 0 7 8 & l t ; / i d & g t ; & l t ; r i n g & g t ; 1 m x x m n t x t O _ x s 5 D m z q z 2 B 4 z 0 x b s t i r B m g 8 - J o u q _ O g o t x B k o 6 3 C s x h i E v w j i E 9 g 8 k V & l t ; / r i n g & g t ; & l t ; / r p o l y g o n s & g t ; & l t ; r p o l y g o n s & g t ; & l t ; i d & g t ; - 7 8 8 9 7 0 8 0 7 7 & l t ; / i d & g t ; & l t ; r i n g & g t ; z n t q l 1 p r l P 8 2 i k D u - 1 w C t h y y D & l t ; / r i n g & g t ; & l t ; / r p o l y g o n s & g t ; & l t ; r p o l y g o n s & g t ; & l t ; i d & g t ; - 7 8 8 9 7 0 8 0 7 6 & l t ; / i d & g t ; & l t ; r i n g & g t ; j 3 m t n m k x y P i u 0 n E 6 g 8 8 D u 7 t - C o p s 4 E g 0 q j a 4 5 7 g D - h - 0 C 9 r _ 6 F - x 8 d & l t ; / r i n g & g t ; & l t ; / r p o l y g o n s & g t ; & l t ; r p o l y g o n s & g t ; & l t ; i d & g t ; - 7 8 8 9 7 0 8 0 7 5 & l t ; / i d & g t ; & l t ; r i n g & g t ; 7 v k j 1 - 0 8 w N s 8 v x B 0 s q v B s k l g F - 7 r 8 G & l t ; / r i n g & g t ; & l t ; / r p o l y g o n s & g t ; & l t ; r p o l y g o n s & g t ; & l t ; i d & g t ; - 7 8 8 9 7 0 8 0 7 4 & l t ; / i d & g t ; & l t ; r i n g & g t ; n u g t 1 8 l 7 6 O 4 6 h k D 8 9 7 l G 6 i 6 m S o 2 q q S w 4 o r L 9 - v l I & l t ; / r i n g & g t ; & l t ; / r p o l y g o n s & g t ; & l t ; r p o l y g o n s & g t ; & l t ; i d & g t ; - 7 8 8 9 7 0 8 0 7 3 & l t ; / i d & g t ; & l t ; r i n g & g t ; z x y 0 m 0 n h 6 O q j s j C u p o j C o u n v B v k x s C & l t ; / r i n g & g t ; & l t ; / r p o l y g o n s & g t ; & l t ; r p o l y g o n s & g t ; & l t ; i d & g t ; - 7 8 8 9 7 0 8 0 7 2 & l t ; / i d & g t ; & l t ; r i n g & g t ; - s k v t 7 q m g P 4 j 9 9 C g 6 x n J 0 0 9 9 C 0 m x U q p t 9 S 2 - s 2 C 6 v k u B 9 9 v i L & l t ; / r i n g & g t ; & l t ; / r p o l y g o n s & g t ; & l t ; r p o l y g o n s & g t ; & l t ; i d & g t ; - 7 8 8 9 7 0 8 0 7 1 & l t ; / i d & g t ; & l t ; r i n g & g t ; 7 3 0 t z l x w 9 P s m g W g 9 r 8 E i 9 4 w G l - q i B & l t ; / r i n g & g t ; & l t ; / r p o l y g o n s & g t ; & l t ; r p o l y g o n s & g t ; & l t ; i d & g t ; - 7 8 8 9 7 0 8 0 7 0 & l t ; / i d & g t ; & l t ; r i n g & g t ; v t r m g h r r 4 P i 6 4 w C 8 l n n D 4 w 8 0 C _ 6 r i D & l t ; / r i n g & g t ; & l t ; / r p o l y g o n s & g t ; & l t ; r p o l y g o n s & g t ; & l t ; i d & g t ; - 7 8 8 9 7 0 8 0 6 9 & l t ; / i d & g t ; & l t ; r i n g & g t ; - q 6 9 o 1 5 n 8 P 6 s s i B m - 6 s H w g z z B x 2 r I x p v v J & l t ; / r i n g & g t ; & l t ; / r p o l y g o n s & g t ; & l t ; r p o l y g o n s & g t ; & l t ; i d & g t ; - 7 8 8 9 7 0 8 0 6 8 & l t ; / i d & g t ; & l t ; r i n g & g t ; 9 9 p 0 k o v z 1 P 8 v p q G k 1 8 0 C - 3 h 9 B & l t ; / r i n g & g t ; & l t ; / r p o l y g o n s & g t ; & l t ; r p o l y g o n s & g t ; & l t ; i d & g t ; - 7 8 8 9 7 0 8 0 6 7 & l t ; / i d & g t ; & l t ; r i n g & g t ; 3 j m v i 0 0 x w M w 6 1 7 R 6 z z 9 S 2 g p i B y - t 7 H x q l r E & l t ; / r i n g & g t ; & l t ; / r p o l y g o n s & g t ; & l t ; r p o l y g o n s & g t ; & l t ; i d & g t ; - 7 8 8 9 7 0 8 0 6 6 & l t ; / i d & g t ; & l t ; r i n g & g t ; 9 h z i h p 4 z 8 O s 1 q q G u k _ 6 F 8 j k h H i 0 t 5 B y 7 0 l D i 5 o j C y v u 8 C w 7 5 s J 2 s k v D w t o s F 0 t 8 0 C t i m k B _ 5 h i F 3 0 n 0 D _ _ r 5 B j s 7 p C 0 p 5 l H r 6 u n J m z 4 Z 6 q t s G s k s x B y z h 3 B 6 k l 6 I 6 o v g I q v r b t y 1 s U 8 w o q D 3 1 7 3 C 2 _ 4 7 B 7 9 8 d o 4 g 5 T 9 w 0 y E r w q 4 E 8 y 5 3 C n _ w q S & l t ; / r i n g & g t ; & l t ; / r p o l y g o n s & g t ; & l t ; r p o l y g o n s & g t ; & l t ; i d & g t ; - 7 8 8 9 7 0 8 0 6 5 & l t ; / i d & g t ; & l t ; r i n g & g t ; r z t u u h n y g P q o w o L 6 g w _ r C 0 v 7 s a 8 0 h i C 8 4 n 4 q C 2 t 0 6 J i k l 3 B i r 4 - M w w i r B - i o y I w p g W u j m i F 0 w k o I u q t g E _ 0 k t Z o 2 0 j O q 9 r z Q q v g n O k x t o Q 2 z r j C k l q u Y k l g 5 V 8 p z z B l w p j C s m 5 w D r m y o U - o 7 p C 8 4 m 8 G 6 s 8 6 F 3 3 g h H 6 r s v J 2 t p j C g t - s J 6 n h q B u 6 2 0 B w m m 8 E s p 6 3 C _ u g q y C w 7 m v B - n h h H 2 4 s 6 J h k 5 v P g u 5 v M y 7 l v D s j g t I 9 h _ 0 I 2 s n j C n v 7 p C k 2 9 3 C 9 m t - I 4 k j y C 1 k 5 e 4 - o v H g m h 7 D s u j 6 e l k x g I 9 3 2 2 P o s o p E _ v 2 9 P u 3 5 Z q 5 2 l W _ j s 5 B 7 v 2 l E 6 4 2 s M h m t i D t g 1 k U & l t ; / r i n g & g t ; & l t ; / r p o l y g o n s & g t ; & l t ; r p o l y g o n s & g t ; & l t ; i d & g t ; - 7 8 8 9 7 0 8 0 6 4 & l t ; / i d & g t ; & l t ; r i n g & g t ; 9 9 _ 8 v i 9 2 z P o v t 8 G q 6 6 v n B _ t y y D w - 1 f k 0 q s F s 0 p v H m 0 o i B u u o _ B 6 - 6 6 F y 9 4 j E z g t w F 0 o - 8 B s j 1 z B _ 4 - l N 8 g h 9 B _ 6 k s B k q 5 3 C 4 - _ n I - g s 3 L & l t ; / r i n g & g t ; & l t ; / r p o l y g o n s & g t ; & l t ; r p o l y g o n s & g t ; & l t ; i d & g t ; - 7 8 8 9 7 0 8 0 6 3 & l t ; / i d & g t ; & l t ; r i n g & g t ; 9 9 y 0 y g u 1 4 N 6 1 s w B k j m l B 8 0 p p E p 6 n q F & l t ; / r i n g & g t ; & l t ; / r p o l y g o n s & g t ; & l t ; r p o l y g o n s & g t ; & l t ; i d & g t ; - 7 8 8 9 7 0 8 0 6 2 & l t ; / i d & g t ; & l t ; r i n g & g t ; v o j i 7 6 v m 5 P 6 z 4 w C g v y s C i x n 8 C v s y _ D & l t ; / r i n g & g t ; & l t ; / r p o l y g o n s & g t ; & l t ; r p o l y g o n s & g t ; & l t ; i d & g t ; - 7 8 8 9 7 0 8 0 6 1 & l t ; / i d & g t ; & l t ; r i n g & g t ; j y 8 _ 5 g 0 6 j R i v o 6 I w 3 p l R o r 1 p d t 8 q o L & l t ; / r i n g & g t ; & l t ; / r p o l y g o n s & g t ; & l t ; r p o l y g o n s & g t ; & l t ; i d & g t ; - 7 8 8 9 7 0 8 0 6 0 & l t ; / i d & g t ; & l t ; r i n g & g t ; j q 6 9 4 3 x w 0 N 0 0 m y C 2 y 5 7 B w 0 j T t p o _ B & l t ; / r i n g & g t ; & l t ; / r p o l y g o n s & g t ; & l t ; r p o l y g o n s & g t ; & l t ; i d & g t ; - 7 8 8 9 7 0 8 0 5 9 & l t ; / i d & g t ; & l t ; r i n g & g t ; t v 3 v y n h i n Q m g u - e - k u _ O 6 4 r h Y 6 n l t V 2 i m 1 g G _ 6 m u W 6 s 7 k U k v t 2 N 7 i 4 w E y 7 4 o D k - 7 o 5 B q s 5 2 P 8 9 z w U 4 j v 0 1 C y s 9 8 D 2 g z 2 _ D i l w 0 O 0 0 8 0 h B o r 5 h W 8 v o x T _ i 9 v P u t h t M 6 r o q F 6 7 z s N q n 7 s M 8 y r 3 I g h v 9 6 F 8 - j 8 E u r q 1 G 2 h l k n B 4 4 u z 3 B i t p j b g 8 u 3 O m u 9 6 g B s u j 2 z E s s _ x S o s 0 m e 9 i s 9 K p l g y P 4 6 w 0 F u m q g E 6 g - l y B w m g 0 H p t r - C 4 t n y I x 6 q - C z p - i F w g j o S k w 0 _ O x y w y D l _ 7 u E g w 1 o K u w i q B k i m 0 D u y 4 w G g m - 8 F l y x y B - x w h W 9 q y l I & l t ; / r i n g & g t ; & l t ; / r p o l y g o n s & g t ; & l t ; r p o l y g o n s & g t ; & l t ; i d & g t ; - 7 8 8 9 7 0 8 0 5 8 & l t ; / i d & g t ; & l t ; r i n g & g t ; j m 3 s o i p g _ P k u u y I o t h n B 2 7 j s B 0 7 s 2 M k u u y I 8 _ l t I g r m r L i w g m N o k 7 3 C 1 i j s B q 8 5 w G v s k n D & l t ; / r i n g & g t ; & l t ; / r p o l y g o n s & g t ; & l t ; r p o l y g o n s & g t ; & l t ; i d & g t ; - 7 8 8 9 7 0 8 0 5 7 & l t ; / i d & g t ; & l t ; r i n g & g t ; t x l 8 k l y 2 h Q k z t 9 J w m k l B 6 q 4 y E w 9 h l R - - x - K 1 l _ 6 F & l t ; / r i n g & g t ; & l t ; / r p o l y g o n s & g t ; & l t ; r p o l y g o n s & g t ; & l t ; i d & g t ; - 7 8 8 9 7 0 8 0 5 6 & l t ; / i d & g t ; & l t ; r i n g & g t ; t y 6 1 x l 7 l o Q 6 t w v J 4 1 k n C h i z y E & l t ; / r i n g & g t ; & l t ; / r p o l y g o n s & g t ; & l t ; r p o l y g o n s & g t ; & l t ; i d & g t ; - 7 8 8 9 7 0 8 0 5 5 & l t ; / i d & g t ; & l t ; r i n g & g t ; 3 6 g k l y j 0 r P 8 q _ w O o s 0 z B x p s 0 L h y q 5 C & l t ; / r i n g & g t ; & l t ; / r p o l y g o n s & g t ; & l t ; r p o l y g o n s & g t ; & l t ; i d & g t ; - 7 8 8 9 7 0 8 0 5 4 & l t ; / i d & g t ; & l t ; r i n g & g t ; 1 1 0 6 z 9 6 0 3 N k y 2 3 D 8 m r 9 J u j 1 u d s s 8 0 C _ w 5 0 I m o r i D 4 z g 9 B m x o L t 9 _ 7 v B h g u i L & l t ; / r i n g & g t ; & l t ; / r p o l y g o n s & g t ; & l t ; r p o l y g o n s & g t ; & l t ; i d & g t ; - 7 8 8 9 7 0 8 0 5 3 & l t ; / i d & g t ; & l t ; r i n g & g t ; 1 k g x n m 5 4 l P 4 9 t s P y q t o L 4 m _ n I p 2 _ 1 D & l t ; / r i n g & g t ; & l t ; / r p o l y g o n s & g t ; & l t ; r p o l y g o n s & g t ; & l t ; i d & g t ; - 7 8 8 9 7 0 8 0 5 2 & l t ; / i d & g t ; & l t ; r i n g & g t ; t s 9 7 _ l 0 p 0 P s w i t E 8 z p 0 D 4 j m l B w n m q G u g 1 y D 6 v s j H s 5 y g V - t 7 p C m 6 8 s T 1 3 m u B & l t ; / r i n g & g t ; & l t ; / r p o l y g o n s & g t ; & l t ; r p o l y g o n s & g t ; & l t ; i d & g t ; - 7 8 8 9 7 0 8 0 5 1 & l t ; / i d & g t ; & l t ; r i n g & g t ; p j 0 m 2 g u 7 3 S k y l x T s h p t j E u 4 v 2 C y 8 5 _ G m 6 2 n t F m g p - F k p 1 _ O 8 r t _ r B _ 0 s h Y 0 w w h Q _ w l m F _ n 6 l W u 5 y r 0 D u z t 8 C w 5 u 0 X w _ m 3 q D q 8 w 1 8 C w 4 3 t t B u - i t M m i s y c k 5 5 l G i g r t Z g o 2 8 M j o _ 2 Y n z 3 8 I t 1 u 2 C 4 2 - V j 8 k n D _ r 6 w G 4 t - 6 D u z w v J 4 i i q O j 7 z v Q u 9 7 - M 8 6 u h B g p 7 9 C _ v 5 w C y 3 j 2 S 4 - 7 g V 1 g s - v L l y 1 x p C 5 j v 2 W 3 7 k q G 8 3 m z j B _ 6 - w G 5 h 7 w G g 0 9 p C j i r w F k i j k D 2 5 s - R m z 5 2 F 2 _ _ j E q 3 t h Y y l x 6 L v n y a h s j s B _ t m 7 O g 5 8 h t B m u l 6 I m r 7 w G 2 t l h Y y 9 h o B o q r 8 E 2 h j m B o 9 j t I s k s t c u p 0 r e u i t 3 u B i r 7 w K 8 p t k 9 D m 7 0 9 S g 2 9 h C q k - h P s l s p N 8 1 y - K 0 2 0 l l N q n _ 1 D 0 v k n D 0 n r t I s i o l R g z r 2 5 B u u k h Y 0 r 1 o Z 0 q m z d s 1 3 2 c s r l 0 2 C 0 l 5 v h C y q x 7 c u - 1 m M y n k w q C 4 j y j O q 8 g u W u 3 0 g 6 C _ 6 _ p 1 F i k q u S m o 9 m O 6 t 8 2 K y l t o a q 9 7 h v D _ 3 7 j h I 4 5 7 w t G u m 3 i _ D _ 9 2 8 8 B w 7 6 l G p 1 g p f i 0 y o C q p y y B z r 1 i x D o g v - p F n l o u w B - u o 8 E p q p g E n 4 _ n g E 1 _ _ 6 F 5 8 q u L _ 1 o j C u y j m F o 3 m k F x 9 t - q C i p r j C v 6 q v C h q q u L - 6 h 9 F z g v 5 t B 7 y - z 1 C x i 8 g y E u k y o C x p q g E y _ k o H 1 7 q w B _ s 9 y Q i p j m F s 6 t 0 E 4 7 g _ H 0 3 t x B o 6 6 R 0 m w 0 E s 4 p _ O 6 7 1 W h k 0 9 S - u 6 i K l i s 5 C 8 y l y C 1 7 0 8 U _ _ - 1 D 6 8 u 5 C i o l s Q k t l i J u 0 t w B 8 _ 8 s J 0 u 2 6 B 0 i 6 z t Q u j g 7 8 D u 4 9 1 z Z 4 o u X i w k 3 B g 3 z s C y 9 k k B w k 4 h W y 0 p 5 r F y g 3 y 5 I s 5 g v 9 C s p 0 5 t B _ 7 r i B u - t 6 E l 4 x l I r w h n B p 8 k t x B t 6 l 1 n M - - 6 4 h H 7 h j 2 g B m s 6 k J 2 g 5 0 I 6 _ l _ E s 0 8 H v s y h h C 1 q 2 7 s B l 8 k r v C 7 y m u K v n h 9 d n 2 - 9 H h h i 7 g B 3 4 j z 0 C h 2 8 i k B x z 5 y y B i l w q 2 K o h o q t N v o v w e v _ _ n g E x j o w 4 L p y 3 u r C - y o j 9 B v 8 _ y v C v y - 9 H t w i 6 I r r 3 t 5 F 6 w 2 s N - 0 m h 0 D x 5 m - F g 6 k 9 F 9 m r n X v r v h T p m t u i B 9 z 6 m x J 3 4 t 2 r C p 0 p l o D 1 t 5 2 j E l m s 8 8 B i 6 1 O 4 5 o q O u n _ k U g s k 2 s B i v k - i G i 3 g 1 J m l s z 2 B y g 1 y E y z 3 2 _ D u 3 s 5 C g p p s P 0 6 g 0 m B 8 r l 2 s B _ 4 q 6 E j n 8 o z g B 3 n 4 i o O s o t 6 s U u v o m p Q i s o 6 E q h 0 l I x i r w B m 3 i o B _ h 2 w h D 6 z 4 w C w p y y 8 i C g l m 8 t W _ 7 t m o E 4 p 2 s 7 B m 4 u _ r C k k 2 7 y D x 5 o - k E 1 3 7 w G 5 k o g O s t s h B o h 9 1 B k u _ V x s x 9 S t - h g K 5 w t q q F y 5 o 4 6 B r n 8 8 N k o y 9 L m q - w j C n 0 k u o D 5 s q q q F 2 - k 3 B g _ 2 5 p E _ g k q J 6 q 6 e y p k g i I o p 5 o U 5 _ 0 o h C y x k s B q j q g E _ m r _ E u t r j C k i 9 3 C k 1 0 k C v w 4 l G s 9 _ h C 7 o r y 1 B n z 3 z 3 B 4 2 m 4 B y l n g E q 1 l v D g n n 8 E 4 r p 9 L u - u 0 w B w 8 8 3 C s 0 z 3 D q y h - R 1 7 q g E 6 k o g E y 0 - 6 F t q n v D s 4 s x B 9 h i 3 B 3 q x q S m s l g K 7 4 8 z K g l o n C l 6 y 7 s B s v 8 0 l D m 2 q q F m - 5 8 D w - v x B 0 6 s n J 8 8 w 3 D 4 _ i i C i z i s B 8 9 p 4 B g r y 8 M k h v h B v l u 7 R 0 _ 7 d - k 9 1 B 2 9 p w B 5 t l m F _ k - 6 F i i x y 0 B 6 g l 6 G 6 0 m r C 8 y 2 - K m 9 k g K r l m o F o 6 1 j M o l k l B q 7 r i B 7 u 2 l G k n 4 l G w g s r X k u p l R 8 - t w F m _ n x K g t q - 9 B m 9 k g K - - n 8 E v - 1 3 J s n h 0 K _ p m 2 b 8 s v q p C h s h 7 O 2 3 - 5 h B k 6 9 p u G 4 6 u x b h o h x g B q y z x H m 2 y g I 6 h p 6 I q 0 0 m M g 1 v w F r r 1 l H o p _ 9 C 4 - t x B s 6 i i C s s h 9 X g u 3 3 G q _ o m F 6 j q m F s 2 o 0 H 6 i 7 8 D 4 z 1 6 B j o u _ O k 8 7 w E 8 u j j I w 8 8 3 C 8 2 t y W 0 4 q z P v w v 3 I 0 3 m t B 4 k 2 5 t B 7 z j 0 H u h y 5 M - j 1 z B q 2 g 7 w C w 1 5 J 6 _ _ w G g y j n B u n j 3 B s 0 q 8 E 4 k k n B u t u v n B q v 8 6 F k j j 9 B _ 7 s 2 C g h h r B y m 0 l K 2 y u o C m 6 8 y Q 2 _ 8 8 5 B u o 5 9 - B w 0 y o - B n y k t B _ r x l K y i l 9 V n m g Z 6 o y k J y j 4 e _ s x y E h u 5 Z 6 n 6 1 D 6 7 u s r B p t r - C w z _ w D n j 1 9 j B 0 2 8 i I _ t o 5 C 6 6 0 O 6 8 h s D i l j x K y 8 7 0 I y h 8 s H u p l k B q v m 0 L 2 r 9 w 1 D 8 s m 4 m D o n v _ D k o 4 p C 6 1 q i B _ t j d i 4 - 5 G 4 l j r B q 1 r g E _ 6 l k B x 5 r 1 e w t 1 k C 4 p 9 o - B 6 y j _ p B 2 i r w R 0 z j x T w v r o Q _ q h 1 I r m s r o B - 8 q x L 9 k 4 k J n t 0 r X 6 7 k m B t 1 q w B h 5 k r v C w 3 8 M q k o r C 0 j u s x K q z u l i C q 5 n 3 s D s g 9 r w E g 4 m z G 4 3 p x 6 B q 2 p r C g 5 q 8 G 0 t 5 l E q k 5 8 D y 0 n g O g o 3 3 D 6 _ g 6 G 5 n g g K - 4 6 _ a 5 m w t O n y 3 l E l m m u B m 0 t u F g i p j B 6 3 8 r D s 2 s u Y x h 8 s M k q w 3 D i q p i B w u 8 p C s 7 j T z x - Y w 0 p 0 D x x 2 w C 4 m i y C 4 0 n w F r u l g F g _ 0 g U y 6 p w B i p r - I 3 k m q O 0 n y l E z 3 t x B 1 5 5 s M 0 9 1 q S o 5 l 5 H 4 8 y s C u t - o R m h l h Y _ g 5 l 6 R q 2 3 t j B 8 h l 4 _ T 6 x 6 3 R 8 - l 9 N k v 4 h W u o z t 3 B 8 k o j X 0 _ m z m E u u _ 9 l D s t k z m E s 3 5 l H 4 3 y x b o o k 9 N s - 0 8 M y l 3 s g C s h 1 i t E 8 3 t v z F k 5 5 l G s y s q O 8 z 9 3 J q y k p f 4 i 9 3 C s q 8 l G 2 n 0 8 K s 9 p o F k p - 9 H k 0 1 4 F o u 6 2 Y 4 u z 8 I 0 q s 9 j B 6 i 0 w 1 D o w o r o B 2 3 i 6 a i 2 x - n N w 1 t 6 i F w o 2 h g B 4 p s h W m w 5 n G l o r w B o 2 i t B y k 3 g C m 5 n j C i g l 5 m B 4 p l n C 4 k v _ D i - n u L _ 0 3 i l B m 5 0 q 0 C w _ p 9 L q g y y E m q 6 o f y y m 6 E u 0 4 9 t F q i z 7 9 P 2 0 k m y I 2 t y 6 i K _ z 2 o h C s 8 r 2 5 B w - 2 1 a m o 4 o D 2 0 q v D s t 4 l G i k y u L k m z q S o m k n D u s v l W q x t 8 K k o j q n D y n - r z B _ n t 8 U k 3 3 g h G u j x s x H i - l - z H g 0 n v C 4 9 4 4 F 2 3 m y y 6 B k g s m 2 d o 2 2 g U y 0 3 w C k 3 9 p C k k v 9 L i i 9 0 3 P 0 o 2 r X k 3 p k s F 8 v 0 q s K m g 3 k U 8 p _ 8 F 0 t u 1 8 B w z x 2 z E 0 g r p E 6 t p u F w s i n B o _ p p E 0 w q 4 B k 8 k n D y 8 o 5 o S s 8 u 6 g O 6 n h j l B _ 8 2 k J o q 5 8 I s 8 0 7 7 C i i l 8 - C u 8 _ 1 b 8 1 w z x B u n j 3 B k 7 8 6 C s 3 z j M s z - w D 4 7 w n 1 D 6 1 - v X i h 4 w C s 9 3 3 J 6 s i s B 2 4 s s G g 8 m i E o s z 4 U _ y 5 7 i I s i y u u r B w z h _ 6 X s r i 6 3 V w r l k F 6 x s 5 C q - o j C y y r u F o p 1 6 1 D 0 g o k f q z - i l B y o _ p J o u l r L o t 0 l G q u 7 0 J o y 6 8 N n o y 0 E i y - n H u n z h - B 6 v s u d m - j 7 Y w i 6 i K 6 g i o H w i 5 2 Y s l 9 w T i k y 2 H _ 8 q _ E 4 x l l 3 C g 1 r h B 6 8 v 4 z B r k r 5 V j g 0 x Z o 7 l 8 E s g 1 7 i D m - o 3 u B y p 3 0 8 C k 5 6 j c r o l _ l B 1 y 7 8 _ t B 9 u q n i M - q r h Q t _ 4 Z 5 k s 4 8 O r j q v o H p 3 6 7 s B y u p 1 e u y p 6 L i 5 5 6 F w 7 3 v N 5 1 2 7 c i 5 _ g n D 2 7 l r u B 0 1 g 0 X 8 1 - w z H o 1 p _ O j 7 - 0 8 K o 4 m s 7 B z q 3 9 k B 3 6 4 0 h B q o 5 0 T x u 2 _ G 0 7 n i y C m s y y E j h 0 6 B 2 v q 5 D u 6 m u S _ 6 s n E g 9 l y 1 B m r _ 6 0 C o x g 9 B s w 0 l G k k t l L s 3 z l G 4 u k l R y g l j m B k g 9 1 z E k u n 3 L _ p x y y B y z 3 0 8 C t 5 h 1 J t r y 6 g C x o n z Q r i h x T p 9 l h Y t q x g I w 7 4 1 g D g _ 8 9 Q x t 8 w G n g 9 i K z m k 0 H x 0 7 k 5 G o h 7 o m B 3 7 l 0 H o t p n J z h s 8 G 0 q q u 9 C g u o n J s p 1 l G k o 4 p C m o n r w I u x j u 4 C 6 i l 8 8 J 0 p 5 w 4 K k - u w e 2 s 9 h P 8 p r 8 G 0 q 2 3 D o 6 8 3 J k 0 q p E _ 8 6 Z s l o z i B m l 3 s V y 4 k u L o w n v C y 8 i m F 0 g 4 0 n B o j t h B w w h 9 B y i 2 w C m s r b j 1 v - B w 7 y f n 6 9 1 B s g w k C y 9 9 k i C k 6 7 _ a o o 2 u G 6 3 g m F 0 1 t 2 r C 0 r 8 w o F 6 k q j C i l q v D k j i n B 4 w 7 3 C 4 i 9 3 C u n x s N s 3 1 g q J _ v o v D 8 x h n D 6 0 z y E 8 g z 8 M g 8 8 w T - _ z t D s 0 r _ O 8 2 q 9 k B k v 3 p M s o i h Q y i m j j B h p j t T _ t r 2 E 2 t x 8 K 8 8 i y J 5 t l m F q 7 p - C 2 p g 3 B r 3 q v C 0 z k s P 9 w n r C n 7 v o y D 3 u v p u G t 1 l o k D 9 q k q J - q z 9 j B 3 g 9 o V 5 t 9 _ W 9 n _ r D j x n o F i 1 u 9 S s h m x 2 M 4 v o o j B w 4 w t m G m z y 1 _ D w 6 w 0 h B 6 v 1 w C 4 _ 5 3 C 4 z 5 8 d o q s h B u 0 z 9 S u 9 h 6 G 6 1 r u L w l 9 s _ B 4 t 7 0 k E g 7 s q S k 4 2 h g B 4 p 9 n k B g i _ w 6 B i l 8 s Z y _ n p 7 F g 1 2 r g B o z w 1 v B 2 z g 7 0 C y m k 0 O 0 y k n C r 5 s r q G u 2 h z Q j 9 k _ l B o x z l H g 0 x 4 U y z 0 v s B y i x y B i m 0 k J s y r q S 6 _ x 3 R o 0 l l R j 2 h p B 6 k 0 k J 7 u p _ r B 0 z n r L 1 y t 4 r B 5 m l r E 5 z p t g D r n h i J - l p z P 1 u m q 1 F 3 7 x y w C j o 4 p M 5 1 6 s M n 2 8 o 5 B - o 1 m 3 B p o 0 8 K w 0 g r B v t u q H 5 4 5 m S 5 5 0 4 l B p x l 6 I m l s 5 B - 5 z y r B z 5 r p E 6 4 y y y B g n 0 l G x t x g I i i g t Z 2 5 o - I 6 p p w R _ n m u F t v t 6 a 4 h w p o K o z k 2 M w t r o j B m 2 g 3 B i r 7 6 F s y s o K 3 _ s w m C t 4 g 9 f t z i m _ B 9 k w g I 9 p o q F 9 q o - e 7 n 4 1 s B 3 p z 3 D w 5 o _ l B r u u _ O l p 4 w j C z m k t I & l t ; / r i n g & g t ; & l t ; / r p o l y g o n s & g t ; & l t ; r p o l y g o n s & g t ; & l t ; i d & g t ; - 7 8 8 9 7 0 8 0 5 0 & l t ; / i d & g t ; & l t ; r i n g & g t ; z v 1 t k 2 x l j P m g 7 0 B 4 s k l B g n u 0 F p x t i D & l t ; / r i n g & g t ; & l t ; / r p o l y g o n s & g t ; & l t ; r p o l y g o n s & g t ; & l t ; i d & g t ; - 7 8 8 9 7 0 8 0 4 9 & l t ; / i d & g t ; & l t ; r i n g & g t ; - s 1 - 2 1 u w p Q u 7 u 5 B _ 3 6 l K w i 5 5 K 2 0 2 w C y - 8 g r B & l t ; / r i n g & g t ; & l t ; / r p o l y g o n s & g t ; & l t ; r p o l y g o n s & g t ; & l t ; i d & g t ; - 7 8 8 9 7 0 8 0 4 8 & l t ; / i d & g t ; & l t ; r i n g & g t ; 5 i p t 6 w x 2 o Q g 3 z 9 L l j j 6 I g u o g F g 9 y h W 8 y u n x B y 0 i q Y - x 2 l G 6 q 7 0 B m v i q B 6 g p t T t 3 l r C 0 5 4 o j B _ w w l T y h 5 Z 2 - 2 h P i q o 2 Z k g 3 l E z 8 3 8 I 8 i u l R 2 g o o H s 4 j 2 M k g t X 0 g y s C o m 8 3 J 2 1 4 e g 8 y l H y 6 8 j E k u u y I 0 u t 8 G _ 4 i s D k m 7 i K u x 3 4 X 2 w n m F 5 k _ t C m u q _ B o 3 y - B m h 5 l C 0 p 9 l G q y z g I 0 i 3 _ O u 7 4 k n B g h y W _ 3 6 t D w o 8 3 C g m x o Q w 0 s o b w y 0 u 4 B k i j h 3 H g 2 6 s a q v - u E r p y - K _ i u - C k u x U i o x y F i z s s G i 7 h n O u 4 q 5 D o o x Q 5 - w t O r y 9 w D 0 r 7 g U u v z j G 0 7 y 6 B 2 o w 2 C w v u w F n p s 4 E u m x 0 L x k s b q _ 7 T q h _ 0 I 2 l j R _ g l 3 B u u n o L g l m u Y s n m o Q _ h - 0 J 8 v 5 J 1 _ p u F 4 m u q D l g u 0 w B i q j i P _ v 9 w G k g _ M 9 r 3 2 P x 4 r o L q 4 l 6 E x 2 r w B t x 6 s M w 7 n k F s 8 1 _ D i 7 z y E i 5 x o L 8 v k l B 2 7 t y D w r 6 L 0 z 7 o Z u k u l 0 B s 7 3 l H y q 0 y D w - w 9 k B y i j o H 4 j h 5 p B 0 x n 0 D 2 t 1 g I 2 8 u 5 B i w x y E 1 n v N 6 l z g I 2 o 6 5 N 7 3 n 4 B i q p i B m 3 t u d j p w o K 2 k 7 7 B g - k 5 H q t r 2 E j r m g F k n 6 s R 3 m l n D o n 0 7 q B 0 h z 4 U 6 j u u F 8 2 - m B o 0 q v C o 8 u 8 G w h m n C g _ - i K 4 - o 0 H q z p m N 3 z q q D m q 6 Z 6 s 2 i L w x k 7 D s o o j B o r u h B 2 5 n K - p z 6 B _ h o 8 C i i s b m y 9 l C x 6 8 j E 6 5 s x o B 8 n k n B r i v - B u x u o C t 9 k r E y y r h Y 8 1 5 K q x - m O _ - t b g w 8 3 C s j j k D _ 6 i 3 B _ h y o C 1 - _ t C 9 x _ o R 8 s _ V _ p - k V x 8 g q B 2 q l m F k g 5 w D s q u x B 0 x r v H u 9 l m F x 9 u 2 W 8 v _ d _ i u 2 E m 6 - h P i o m u B v _ y 3 D w g w U z 1 w 0 E 2 i l m B j l n 0 D u u x 2 E 5 7 h q B 0 v 1 l G 7 g t n J g v _ 6 C h o k R w o 1 k C w x o y J 1 q x j G 2 j u 5 B g _ 5 3 G 5 h 5 g C s 0 x U 7 w 3 3 O z h z 3 D k - m k c 4 g _ w D 8 _ - g D m i s u F 4 o 9 9 C q 8 3 g C q i p z N 2 0 - w G y w p g E w _ - o B y o _ r D q h y k J 4 2 j x O h p u i D 8 h 2 t D 0 x l y C s j 0 t D 0 u p p E w 3 m n D 9 5 8 6 F w i 9 9 C 6 3 v l D h 1 n - F k z _ 0 h B j 9 s 3 L i x 0 z C j s 7 p C 2 l 9 l C 2 y v l W - v w - B i 5 o j C k k 9 j D i l l l h B i i q t Z s 4 j 9 B n j 2 _ 6 B _ l 8 j E i y 5 g C q 2 y z C - v y 8 M g _ j n C 1 8 k R i 4 i d 6 i u S l u 7 0 I 2 l o 6 I 0 x 8 p C q t 4 k V w m w w F v 3 g t E u z z y D m q n j C r 0 n j B o r r p T 4 m w U 1 3 4 0 B 8 2 0 v N 3 p 8 3 C 4 q l l B y 8 t g L z k 1 _ C s 7 - o B 6 k w n 4 B 2 o n g E 8 1 1 j M z g i O k 7 3 6 C l v i x K q t 1 j G 3 n n c s 0 m n D 1 8 k R 2 - p 4 X 0 w j l B 8 z _ 1 B o u t x B 4 z 9 j D y g u 5 B 4 w j 0 H g r _ V m 4 _ r D o 8 5 i K 6 k s l I 7 g t n J n o n 5 p C 4 _ y o K p h 0 y E 4 z 8 l G u 9 z g M 0 3 3 3 D u z 8 3 R q 8 9 0 I q j 9 6 F m 7 6 0 B k 3 - 3 C i r j q J i 8 r 5 D q t 6 e m 9 x m y B k 9 x 3 G 6 - 3 8 f 8 6 s x L g n 9 s E _ j 9 j E i h h s B 2 2 n j C 4 x n h G q 5 w g B q v r j C r s v - B 0 s u 8 G 9 9 7 w G 6 _ x o C w v v h G 4 n 9 3 C 7 i o v B 6 1 u b 4 q l l B 4 p m c 8 j _ 3 C - y m n C 5 0 z y E o 8 u n J q l r m N u 1 s 8 C 6 z n v D q 1 j t M 4 y q 8 G k _ n w F g h r _ O v x 9 1 B 2 _ 6 0 J i 0 k 1 T 8 1 q 8 G q i v g B m 1 p j C m 4 r i B 2 m 1 y D 2 j s 6 L 8 i - 8 F 0 - 5 L _ 1 2 j G u n 5 o D g g 3 z B 0 v n l R s m j 7 D 4 9 6 p C 6 z h s B n l h t E i u r 5 B o _ x l Y 0 3 8 j c 2 t 3 v P 4 8 m v B - o 7 9 C s s j T o t n 8 E _ n v g B w 1 j 9 N u _ 5 2 K 8 t y 2 c 2 n 8 T 6 j o i F 4 y 7 w E 8 g 9 M g x r q H i 7 s 5 B 0 g r v B 4 5 2 z B 0 8 r 5 t B _ t 6 w j C g - p 4 i E 2 z w o C 4 - y 2 Q q q 7 8 D i 1 7 v X u j o n g B 8 3 n 0 D 7 _ _ 0 C s 4 0 h W 2 n p t T w j k k F 0 w - z H w v k z G o j 5 l G q q r j l B o l q 0 H q 4 4 h n D 6 v 6 h R g k x m 6 F y o w k Z i w 1 y D u 0 r y c 2 i z l D 6 x l - W s z q h W 0 3 7 i K w 8 w - B y l p j C 4 n 1 s C 6 _ p v D v 0 w 0 F 9 z 5 8 D s 6 q p E u 7 - s M k x u p E 4 0 h 3 c 0 v 7 w E 1 x s - I w 7 7 1 s B 2 9 - t C h 2 u 9 V 1 p 3 v I 0 y v X 4 v y - B g o j z j B 4 r j n B r 8 2 p v B w 9 j r B 3 l y k C u p s - C z - n P n 5 4 g V r g k t I g 8 v h G 0 l q 3 L 6 v p L s p 7 8 I _ v h 7 F 8 x 6 o Z w j q 4 B q s t 6 a r u w - 1 B k m z s C g 1 k j N 4 t j i C 1 3 m v D 4 7 0 3 I h t o K h 9 u i D 0 t 1 s J _ g 0 w C i t 6 6 F z u p s F i 1 r i B w 5 t v H m k g 7 F t 0 j m B _ y v 8 K p m i g K 6 q t k U m 4 m z t B v k q p E m 8 3 j 8 C y t 3 g q C n o w y 1 B - m s q D 3 q 7 m e 8 t 0 l s C 2 g 1 o P 7 - i o I h 9 y s t C n u 0 p v B - 5 u x B 5 7 1 2 P 7 v k l B _ q 0 j G 5 6 m v D q 6 t 5 B 4 v 3 p M 6 u v - I 0 q - 3 C u o v 2 E y s y q x C k x l j X q 6 y _ 0 D w n j 3 Y 4 2 6 3 O 0 k p 9 J 8 j x Q n 1 q 3 L o 8 9 6 b g _ o 4 B - n v X 8 t z 5 K v o u x B 4 v o h G v 0 4 0 h B v k - j D - 9 9 1 B 6 v z 7 H 8 w n y I l - r u L 1 4 y q I n o 8 p C - m o h Q 4 - h x O - q y 8 M 8 t 4 j a - l t l L g 9 x - B 7 n - i I u 2 9 2 K t r u 2 C s 8 o n J 3 5 j n D u 8 s x a y 1 2 6 J l l k m F y 8 6 o D u 6 v i D 0 z h 9 B v j 6 9 C n p 0 6 B o 4 p 0 D 9 6 n - R 2 s n 2 Z v 2 _ h g B w _ p w F - o 7 p C o j u 8 G 3 2 w j O 8 l n 9 B 0 7 j i F _ j t 6 J r 4 y s C n j x 9 u B 6 1 7 w G 2 j 5 n a 4 0 p p N x s n q F 4 l y 6 B 6 7 7 l C 4 y x 3 D w p k g F i z 5 9 S q 7 x 2 W w r p p E s 8 y 3 G k k - 4 H y - 3 h P 0 7 8 1 B i 5 r y F q u t h R 4 1 k 8 E y 2 7 l y B y - 3 1 Z _ v v y B q t i q B l - 9 1 D 4 u i g F i w 9 y Q m g r q F _ w h q J m x 5 Z q p 1 t O 8 r z p v B s 2 5 i N 6 y 0 p 1 F 6 8 _ n H l 2 g 7 O 0 j w _ h C n m o x b u w u u L g v u _ l R s p m z 4 e 2 j s 8 t L m p n k B w x q 8 G s h 7 L r j 6 v N w o n j B - _ p 4 - H j 6 6 y k B k 0 j r B i 1 6 7 B h y x z C u 0 g q B 1 o 9 1 S i l 7 m M m l i q B v y g p B k l p p N i m n m F 2 4 h q B z r 2 3 G s r v _ 6 F o w z 6 B k m 5 z R u 1 w 2 E l k g x K v 6 g 5 H v 2 k h 0 D t w - w 1 D h 4 h 5 i W x j g h r B u z o i F 2 g h u W s x 1 6 b 4 9 5 j O 6 5 _ 3 j G s h l l g D y z u u L 2 0 i 3 B g z _ d y 2 9 t h G m w m m F m - m - F q 0 q z N k o m - h B i 0 i n O 4 h k z k B s 0 w k q B _ q u k 8 C k p u - k F y 9 p m F 0 q g w M y n 4 7 B j g i 9 B _ 3 k m F o 6 _ s E 5 u 6 8 D 2 r p - C w 3 4 8 I s h w z P u 1 6 9 S y h _ 7 s B _ n m p h C i 1 h p h C 4 z 5 0 h B 0 x _ 3 C v 8 6 p C 4 1 3 y 1 B x n r k o C j 9 n l u D 5 m g s z B z 7 r x L 4 0 _ 3 C 8 7 o p E 3 m y t D 1 q g 2 b 6 _ _ w G - - h n B i h h s B w 4 h t I j s 7 p C i n n j C m v _ 0 J 4 - s r X k 4 v w e 8 - j 8 E 6 5 l _ E _ l o V y o g 6 I u i s v n B j s l k F 6 6 m v D 6 2 n u F 7 w x y 1 B h _ - 0 J o n l i y C x u 2 _ G - _ 0 s R y 1 p 1 G r 7 l n D _ 9 7 0 J 5 v 9 6 F w v k 8 E r m z h W i u q - C 1 z p g E 2 x - y Q 8 u 9 V 0 k m 8 E u s 3 Z 6 p i m F 2 m z l K - 1 h j I v q j t I x u q 6 a y t 4 w C 1 h 1 O g o s v Q t - q g E 9 h - 0 J j g i 9 B o 4 p 8 E 7 1 1 r X x 6 h o H y r k 6 G v j 8 3 C 0 4 l 9 F s 3 7 o Z o r g Z 9 t o 6 E _ p o r C 2 3 _ o c m 1 - s M 2 w t g E 5 y o j C 8 z t 3 I 5 u y 8 K w n m y C m n v - C i 7 k m F k _ _ 3 C k g 1 3 D _ m v 7 g B 6 _ z g I w 7 3 - K u 1 4 v h B s g k 9 F q i 1 m h E q 6 s o a _ n z y B o 8 1 3 D 4 4 p t I o q t 8 G m v 8 k U 0 w u x B o 7 _ 9 k B 8 4 3 4 U y 6 u z C 4 g z 0 F q g 3 v I m x 1 k J w u z j a 2 q w S m p 2 y E y z 0 6 a 2 q 0 y E u 0 3 w G g 9 j i E q o o r E 0 o l n D 0 z r 8 E o q h 9 B 8 m x - k F i m 2 y E t l 7 s M s 3 5 w E q 1 3 m S 4 r l n D 6 2 r j C q 8 3 k U 0 n g 1 h B u s 1 2 W i j k y p J r u _ z j G j m s 9 h H z 7 t o j B 9 v h x K j - 6 z m B y y n m F p m t u i B 3 0 i 3 Y x 7 o y 0 B h 3 g 1 J 8 _ 9 3 C l k 8 w G v 8 4 J 6 p t S 6 6 7 w G q p z 2 P - _ l 0 X g k q q H 5 5 r - C 3 1 0 6 B z 1 w 0 E 6 7 y y E z u o j B 6 s g 3 B h u 8 j E k l m y I t - u g I 6 s h 7 F j 7 p p E y l u 4 d _ u k o H u r z y E u 6 z t O 4 h z 7 q B k x 6 h t B s r p P q h 0 y E 0 y s p E y _ n _ E w n s z P _ l l 3 B k r 7 i K 6 v g g O g k 2 1 a 6 u s u L g 9 - V 2 2 i o H _ x 4 Z q p 4 0 B 6 y v l D w o - i S s q 9 d 4 q 6 l H u 2 j o B 4 h 7 l G w 1 o P y - 9 0 J _ p m m F _ 7 2 y E h u - r D q 6 _ j E s - x 7 R y k s M s - t h B y 2 q 5 D 0 v - w D 8 n z 8 I y o r i B 6 n t 2 C k j 2 t D p _ l r C _ 2 4 w C _ j i o H u z 8 3 R r 5 8 3 C h z i s B m o 3 u i B o q z 8 M i k 0 w C q k i s D 2 9 2 8 D 6 5 r - C _ m p i B 6 t 0 y E 4 5 j n D k k 4 3 D m o k s B p h l m F 8 1 o 8 E s 2 h 9 N u j i s B 9 u i m B 4 t m y C y g 1 y E r h s w F 8 o w x B i 4 o V l 0 h o B _ - n 7 O k l g h D u 6 l 1 4 B 0 h k n B 6 l p v D z v g x T g v v n J s z w 2 r C 2 3 3 w C y p 8 7 B u p v l D 6 2 p g E s x z 6 Z k w 1 0 F - 1 r l R r u m s P q s 9 P y y 4 - M _ _ z 7 c w 6 u p E i p u S u 4 y 4 d 3 g h m B 4 g j x D o _ 5 l H h 7 2 W u - k v D w _ p 8 E _ l 7 n G o g 0 w E u 5 i m F n 3 1 4 U m 4 r i B 2 9 8 s M k 2 _ d 3 5 x - K 0 z h 9 B - 8 s h B u _ 6 7 B o s - 1 B w q p y J q 5 6 k J 7 o k t B r p u 2 N 4 - n q G 2 s s j C i 7 k m F g 6 u x B v q _ i N k j 0 4 K r 0 7 i B 3 7 7 p C g 1 m h Q h k 8 6 F q 5 5 9 S u j u g E w 8 4 J 8 q m 8 E i 2 u 2 H k y i k F 5 5 i 6 I 5 l j s B g k n n D g 7 g W j 6 7 w D 4 5 8 o Z m 8 3 2 P y g q y c g 2 q 4 E 7 o 2 y I o 4 2 6 F y h s i B 8 5 0 3 D 9 z q u F r s l o F k 5 i i C 0 1 j y C k 3 x q H - t m z G 5 3 p u F s 7 u _ D z p h p B u w w 2 E v _ 2 l G 5 g j k p I y 7 r w B x 6 h o H - 5 u x B w n 9 p C r y 7 p C r 0 _ V w p 5 i K - m n 8 E w 9 h l R q i 4 Z t 7 0 k U 6 4 q M 0 9 n h Q m t p i B 7 g 4 l G x 6 5 Z i w t S 0 8 - 2 Y l k q j C o _ r w F g l 6 3 C l 1 p j C i 2 w y B o g 5 8 N 9 r x y B k y s x B k v k t B g 7 1 4 F l 3 0 y E _ _ 2 o D k _ 1 4 F z s m t I q w v g I u 9 u y D h u h q B g 2 r x B u t 2 g C u 3 6 2 K i 5 2 e w u 1 4 F x 5 1 5 N s u 6 3 C 8 k g r B 0 n s w F 8 3 p P 5 s i s B q m s - C o w h y C w 7 i k F 0 s o _ O k t 0 y k B z x - 0 C 8 3 8 p C _ - _ n H r z r p E p s t 6 L 2 z u 8 K m 9 h s B k r 8 d 5 x 3 x H u - i 8 t C k h 5 p C n 2 w _ O 4 o g i E z 7 y k C y p 5 w G y g y - M v w - V 4 h g r B m z r o c x g g r 0 C p r - 0 J - o 7 p C h y k o H 7 q p p i B v h n o F u 1 v z C q g n n 4 B 2 8 m u L k 8 q n J p 6 o z 7 B 0 6 x g U 9 z m 7 g B g p 7 w V o n h r B x q g 1 J y p 1 w C k q n 8 E y - g 3 B - y 8 6 _ B 5 u s u L k 1 0 p M s i u 7 R o 7 r h B p p m u B u v k w R 2 7 q y y B p 5 9 w G 7 w s k 9 D l 9 8 w G 3 0 m k F v y 9 z K q 3 u t x B q i q x o B u j 9 4 l B w l 4 q S i w h 1 J o s - p j C q _ t 3 2 G w - 5 9 j B 8 s q 4 B m 4 2 t O 4 w 6 h W 8 7 1 _ O o w i _ H t s 8 P l s u S s x w n J 9 q h o H g 0 9 p C 9 s 4 v P 4 4 5 9 k B y k x g B 8 v l 5 H 8 9 2 8 M l _ z y E s l v w F 8 7 p t I 3 m 3 w E h h 4 w C m s n r E o 5 9 r X o - 7 4 U 8 o _ i K 4 x j 9 N w z 4 y z B s 5 h j K i n 9 s M 2 6 m p h C o w t w F 4 5 - w T g 3 l - 9 B 8 4 k 8 E _ - 1 v J x 1 u S _ w y 0 L 2 m t i - B m o z r 0 C g 1 1 x o F 8 j 9 5 m H _ v - s j L w k _ 0 l D _ r q 4 9 B 5 k x 2 H 1 w n v D m v _ w G s g k j x D _ j u u L 7 4 z u G x j - n G - 2 j t I _ z 1 g I i 4 3 y E k s x _ O m _ k m F _ u 3 e 6 v s b w m g 0 - D w n s r u K o q g - k F 8 l 8 s E y u w m M l i 6 3 R w z x - K _ 3 0 s N 8 n z 3 D i i v S h l 2 v P 2 x j 1 J w p 1 3 D _ 9 w g I m i r M 6 y _ z v D m 3 2 0 n J g - 9 q s K i w _ 2 1 H g u 8 j a 2 k s i B j - 3 4 F 8 p o 0 H s 4 7 l H h g 6 s E j 2 9 p I 4 4 i 0 K 0 5 o 3 Y 6 w m 7 g B y z s 4 d k s 1 x b _ x o 1 4 B 8 q 0 - k F q l 3 y E k m p 3 Y u i 6 5 N k 5 - 2 Q s s 9 9 k B 0 v q k c k v - 2 _ I 8 1 g t i C u j 5 w C u 7 k o H s 9 - 3 C 0 i i i g B i x p m F k q 7 w U k 9 j l B y v 8 P q 8 y i L 4 1 k 8 E q s n t T 6 k g l Q m 7 3 y E k - u w F p r i 3 B k r 7 l G 3 x m 6 P w z 2 z B o _ j 9 N w 7 6 l G i s 2 u i B w - 9 r X w x z k C g i q s P g 3 o z w C w h j 9 X i j 3 7 Y 6 s h 7 F 2 u 6 3 R 4 u q 3 Y 6 g g 4 R i p g o G 0 q m t 8 C g - 1 g d o h 0 o Q s s 2 x Z m 8 k r s G g 0 t 3 1 E g m 5 n 1 D w 2 - m r B 4 p h r B u w 6 Z i x h o B 8 z z a q z 1 l D 8 n 4 9 j B s i h x T k 9 o 9 J 0 2 k g y B y 3 m Y v 0 s 4 E y w 1 3 R y 0 3 Z _ u w 7 H s v 2 0 F s - i 9 B s u i n B 2 x r o L i y - s M u n m k B 6 6 g s B 8 s 8 3 C q 8 o r v C m r q r v C 2 p s r v C 4 t o w F i g 7 Z k - s p E y n t z 2 B i 8 j r C y q y 9 S 8 t 5 r X g i 2 x b 2 8 8 3 u B g v _ l u D u n z 3 R 4 z u x B o u 7 l G s u g Z 0 1 0 _ D m g s j C y z p L q n v o C 6 t v 4 m F w k r _ l B 8 9 j v H 2 g 9 8 D y - 1 k J q u - 0 I g 9 t 8 G j n p v B 3 g 5 R _ u 0 6 J _ i n m F 2 j 1 7 H z h h 7 D 4 6 7 l G q y t 5 M o 3 o c q 0 m j C 2 3 9 t C u n m r K t j o V g t v - B q r v l D u 9 0 l I m m 8 P _ u p j H 6 u j 2 S y u n _ B y h k 6 G u s o - C k 1 3 3 D h _ 9 n G 0 z n n D 6 x o V _ i z j G s 6 j r B u 3 p _ E _ n l o H w j p v H v i r 4 E l 6 r 5 D x 4 m q F 0 r w X 8 _ 9 3 C k 5 - g H j 1 u 7 R 3 q w q H z h z 3 D o u 7 l G v _ l n D _ u y o L 6 n 3 q I w 1 u h h G n k r n J h l p p v B 6 n h 1 w B _ g r j C 3 m n q G 6 l 7 1 D 7 z j 0 H i s h o G 0 7 4 h W v 9 s w F q 1 t j H 2 i m w R l 2 i s B 8 - 5 3 G o w z l E m 8 o m N l n n Y _ s k 7 Y k 2 6 g D y z 3 7 B 0 9 g n B 3 t 8 g D k u m n D w 7 7 d 4 5 7 3 J t v l i F 2 0 x 2 E j 6 3 l H 9 4 q 5 C o v w 4 p B n - 5 6 C z p i 7 D 0 n y - B z k q v C y - o v D - r y k C u 5 i m F w x - i K l l 6 v P 1 z p g E y q 9 k J u 1 p n g B u y 8 0 I 4 9 1 o K 2 l o _ B 8 n 3 r X w l s l L 6 - l Y 0 m 8 3 C 8 y g W 2 r 2 q I u - t u F v n l g F q 4 y y B r p o 8 E u k k 1 J 2 v s - C 8 p 3 w T u s q i B g 9 5 8 I s s k 1 8 B k k u x B y g 1 l D 6 w i 6 G o u - h g B g 2 1 3 D 7 6 9 1 B 9 p v g M 2 s 8 o c s 5 4 J 4 3 4 p C y l p j C o 5 v x B m 0 h o B i - 7 0 I o 1 n k F o 6 m y C _ g m 6 I u i u u i B z h p l R n l p p E r j w 9 L 9 9 - w K u 6 p m F i 1 n V u n 2 v J g g o 0 D g l z 6 B _ h 9 8 D g - 8 w D i r s g I w 3 g 9 B 0 3 5 i N 2 s 7 u E s o 0 t D o m y - K s z j z G u p p r E _ s 3 8 K m x 0 s g C 4 r 8 4 U s q t s F 8 z 8 0 C y 4 _ 0 J g 5 _ 8 B q j g u W i z v l K _ y 2 W 8 5 n n D i v r g E 0 s g W x u z y E y 3 g 1 I 5 y t 5 B w 6 9 w D 0 u p s F g 7 2 z B 9 w x j G 8 v v x B m t 5 5 m B 5 4 2 x H 5 h 7 w G t j x 6 J _ 4 y o L 8 p 6 s J 4 i - g D 6 l 6 w C _ _ u S y 9 9 n H w k s w F 4 2 h 9 B i 3 h - Z 4 - u q D 0 9 l T y s 0 2 W y _ j - W 2 8 1 y E 2 _ x 2 E 9 8 n _ B s 2 t y I 0 6 z 3 D 8 s i t B 8 q g j N k k m q d 2 5 6 o P o j o n D s 7 v X l 2 3 x H v s p h Q i 6 4 9 S k s 7 p C g t o t I i 5 p 5 C - 3 x 0 E p 4 u u i B w l j n B z n q p E w p o n D _ r 5 8 T 4 8 l t B 6 k 1 O w z x - K 0 8 h w M m p t 1 G g r 0 9 L i y - p B q 6 l m F _ i v 5 B y _ - h e 6 9 z y B k 3 o y J 8 n 7 g U 9 4 9 t C 0 l s x B j s o P m u g t M t 6 3 9 P 8 6 l p N 0 3 p q D t g _ 1 S p 7 6 7 B t 4 2 w C 4 t _ h C x 4 _ 0 J g 8 6 3 G s 7 p 8 E q - 6 o P 0 5 l 8 G o q i r B s r s y J z 8 n v B s m 5 l G - n u 9 L j k h 7 D 6 4 n k B 4 m z i y C i r o q J u h 7 3 R 9 3 k m F 1 i 7 3 R o _ y 5 K 5 z q 8 C 6 r t - C 1 0 p u F 0 r x 3 L v 9 q 4 E y y 9 v P t 4 r g E 7 - r z x B m u u - C w t u x B g y 6 1 v B k r o 6 7 B m 7 3 y E q 8 8 3 6 B 6 6 3 w C u s 3 Z 6 r p j C i k r j C y _ k 6 I 0 h q 8 E l q 1 l K 4 5 3 l E r 0 g 9 B 6 i u S v z p 8 G r 5 8 3 C 2 j k 0 i C 8 o g _ Q 8 m 0 g U 6 u 6 7 B u v n k B 2 g r 8 8 B 6 t 0 l D 7 _ j o k B w 0 7 r X k 9 3 8 M 0 _ j 9 B 2 m r o c i 6 q 8 C 4 n k q G q m t 8 C 6 y t 5 B 9 0 9 r Q q _ o V w r r q D l z 7 0 I y r 5 1 q B x r s s G w t 1 6 B m q 2 _ G _ 9 4 0 B w k q 9 d g - x y k B _ 7 t i D s - u 0 F s j h t E k 8 r j M 2 w g 7 F _ m t b 6 r w 7 H o 8 l y C 1 _ n - b 6 t w N m 3 _ 0 I 4 l 5 3 C q 6 k r E 6 3 k s B 0 3 8 z K 0 z - V 0 y s p E - 3 r w F 8 y t h Q i h t g E k u 0 - K y m k m B g r n i E _ 5 o z f 6 u l 0 L _ 3 7 t C 8 w 2 8 I i 8 - 5 I y 1 u v J k p 9 j D 0 h z 3 D m r p _ B 6 k 2 2 H u j o v D o k p 0 D r v r h G m n 5 h R k o x l R i q h g O 4 0 h 5 H 0 m 4 - j D 8 o w x B z i t h B 7 q 1 z B o 2 9 0 C l m q i B m 1 - s M k x u p E r 9 z o U y 1 t 5 D u 1 0 6 L y x i o B y 4 6 9 S u n g 1 J y 3 7 w K s 0 k y 1 B y z q y F k g 8 9 H 0 _ t 9 L k 3 - 3 C 4 i 7 p C 4 y k r B 8 z h 0 K - m k o k B q 9 n _ E s 8 v l R g 6 w h Q 1 p 4 o P g x y k C w t o q G m _ n x K w 8 8 3 C 4 w 7 3 C _ 1 s - C s _ v - K k n h 9 B w 6 w w F m r 3 w C i 4 o m F u w i o H 0 6 5 q S 6 s o v D k 0 s - K 0 i v i u I q o j s B o 4 m t B y l w u L g m n w M u k v r K u 7 _ l C 8 _ _ 0 C o q 7 t t B i i v S 0 0 i 0 H 4 t z g d k 7 l k F 8 x i i E k y 6 l G 8 0 j 9 N k l _ 3 C w y 9 z K 0 8 0 0 E q h 0 l D g 1 4 4 F 4 y i n B o u t x B u 8 5 w C y n r w B 8 7 u z P o 7 p y I k i g 2 B o v l k F s 8 y n J q 9 t o L g t o v H 0 7 l q G g 8 p 0 X u s q i B 0 z r 8 E y 7 r g E q k l s B w v z q S 4 v q v B 4 3 j u f 8 o y o U k _ x 9 u B 0 l n u K _ 3 r 7 Y 0 r _ _ h B k 0 y - B 2 3 w g I q r 9 k U u q g 7 F 3 1 w 0 F m w - s H 6 q o o w B w o 3 g V o k w j a m 4 x r K 2 3 - j E i u o z Q u _ s u L m 4 t 8 8 B y o r i B i l m o k D _ 4 m z Q 0 4 m y i G w m w 9 L q 4 m z 7 C i 8 s 1 G w z - w T q i u s 1 E u t 3 8 T 8 - y j O o w l 8 G q i g 6 I 0 o 2 i K g y j 1 n B y u 0 8 K k - w q q K 0 0 3 5 h G o s _ 8 q W o g n c 0 j u q D o h j 3 Y 6 2 r j C 0 p _ s j E w y x k u C g 6 k q W i 4 8 q z C 4 5 1 o g E 2 1 p o i M 2 y u w - B _ w 0 7 H 0 6 7 6 C 2 2 r - C o x m n D i - l i F m 3 w N 6 _ x o C _ m x n E y q h m F k o u o y G 6 t l 2 u E m 0 r 9 S q o 2 3 R g 0 s k 9 D 0 5 y h t B u 9 - 9 - D s - q 4 E 2 3 p y 0 B s v 9 - x B o l k y C k 8 k o j B 2 o 7 z _ B 2 0 8 q 0 D 4 x r w F w 4 m u K q 9 g s B y k u y Y n v x _ O s i l g d y w 4 w G 0 9 u 8 M _ z h m F 0 h g 9 B s 8 j 5 t B 2 x y m 8 D i p t 7 H u z _ n H w w w s C t p 4 g C k j 0 3 G l 9 6 7 B 8 g - 0 k C j g h j N 0 u 3 z m B q h q q 6 B j k r g d 9 8 w 9 S y 7 o i F 6 7 p l d 2 t 6 x H 0 p _ - Y s 1 7 0 h B x y i z Q 4 n 5 y 1 B v 5 u q S x r i y c n 6 w j M 0 g 4 l Y _ i s 7 g B g j s p E w l p 6 6 C q h o x K 2 t k R 6 w s y F 8 l n r L o s k T k y t s o C m 1 - s M g j k n C - y m y J 3 l n 3 1 E z o j 6 7 B h r 8 y y B 2 9 9 x c s l k l R u n w l D 6 _ w h R q 6 m 8 8 B 4 n 3 x i G 2 7 o 1 v H 8 q y 8 n C u u 2 v P 8 8 n i 6 D q v 2 o D 0 p z 0 2 C g 1 v - K h 7 q L r k - 6 D s m s 8 E m 3 l m F 6 m _ s V _ 3 9 0 I k t 1 g V 0 m w o j B o o _ 6 D 2 r t 1 G m t p i B - o l t I 0 q _ s E s k - 6 D 7 3 q p E 8 r 4 9 C 2 h 7 6 F y n r v J z y 5 2 c 6 x o u L h s y y D w k y 6 B 4 o j n C j q y 0 E _ h y 1 k H g 1 k s i C w n y a _ n j m B q 0 m j C 6 9 2 4 z B _ i i z f 0 3 6 u 9 C m p l z 9 F s 8 - l 3 F o q o i J w w w u n C 2 v 1 8 K q y s t 3 C 4 x 8 i 0 C g 8 k 8 E s 2 v 0 E g v i k F u - _ g Y m _ k 1 e o - 5 1 v B i - t 6 L _ l z s N _ p x v J 4 5 w h 1 E 8 q 4 R l l 2 _ G 6 p i m F s w i z G r - _ _ a w l 6 h g B i k 0 4 1 B 8 o l q G 0 3 i l B u 2 w t O i 8 o - C 6 q j r E 5 u g k s B n o j - z B n i h j w C 4 u n 8 G o l 2 n g E 8 j 4 x i G _ w j 4 d o x 7 8 v D 2 o 0 i k B 6 h 9 1 D o - 1 i K 4 l o i x D w 7 p _ O 8 r 6 i K u 0 1 k U _ h 1 8 U y k 6 o f o k h u w B 2 m j 8 8 B u i o o L m 9 6 l C 8 n q 7 R g 9 s h B s o r w e m 5 t i L w 3 j s P u s o - C 8 - q h W x 7 _ 6 F o 1 7 d j k 8 i K w y x y z B 7 m 2 4 U o 9 5 p C q k s w B 7 g 9 w D 7 n 5 h h C s - 8 9 H y z y n p B k x g n B - o x _ O v m g i p B 1 g _ 0 I l 6 i z M h 5 _ v X v r 0 y 1 B m 6 7 q 0 C i x 1 n p U y 5 z l o E y 4 l z x F s w y 7 i D k v t 4 h D 4 p s - x F m _ 3 o D u 0 q _ B o _ r w F i i n 0 L n 5 2 l E 6 z h s B 1 1 5 3 R k v 2 z B 9 8 3 g C x 4 j s B i o n 6 L 3 7 t y z B 7 j x - K x 6 j z f 5 o 2 m M o _ 3 j a 1 s 0 s r B m q 6 l K 6 w k x K 2 q w i D s _ q w F 6 x t 5 D m g i t M 2 - 2 q 6 B 3 7 z n 8 B v m k 0 n H x h u 8 o B v w j k u C 8 u 1 m D - s q 4 B l u 6 u u D u g l s o G u 1 u 2 - S 4 _ 4 g g F k j 2 - 7 G u g x y E i t l j m B u n _ 6 O 9 m z g M 6 5 3 3 6 B 3 i h 3 Y _ q v 9 S o z p w F 6 v k v D j m u w F m 7 i r E w 2 h q G 1 0 s w R k u x g U l q r - C 8 g r 9 L o 6 t q S u 8 n i g N z n 1 4 U 4 z h n D i 5 s o L _ _ p z x F _ g h 6 m G 0 4 h n 1 D 6 s 6 o R _ 3 q y F q v 2 g C _ v i s B 6 6 1 7 v B y 8 s r e u 5 0 h - B 6 6 g h Y k j x 3 D _ o 8 v h D m i r M q 8 9 w K j w 3 w E r y m n C 4 p 4 o m B y y 2 s M y 7 l v D y 9 o i B x 9 s b 6 o 1 o P o t j n D 8 l l t c j l n n C w y o 4 E 4 o t 9 k B t 9 0 y E 2 r w k U 7 j 6 4 F 8 0 0 2 Q p 5 9 w G k 0 l 9 J x u 6 v P m 1 n g E h m z j G v z x s C o 4 m n 5 C v y 4 w E s 3 y r 0 B - v 8 3 C 6 o 6 0 J m t w 8 i J 0 k 4 o r D i 1 u 8 2 C u p r o h C g u g n B l k w 6 J s h h O q 6 9 s V 4 h j s j E g y h p l E k x i n D i s x h - B 4 w x t 4 E k w 0 1 z L _ z - 9 p G 2 u 3 s M o p n 0 l D w 2 t - K x g 1 q I 8 g i 1 s C 0 - r i x D m 2 7 v h D u j t z v D m 8 1 5 l C o u n z d o k y o s I y 7 t r u C q j 3 v h D 2 h z 7 t D k r 8 d l p l v m H 3 m p 0 k J u s g 0 g G u 2 i r u B 0 1 h 7 D k r u j l C k i k z 0 C q 7 j u n F 6 5 6 o f q u 9 y M q h 9 _ 2 K u 9 v 1 i g C w x 1 v o E k m 3 j c i x l v n B q 2 y 2 s D s _ l l 1 B l r w 0 w B l 8 z k U h 9 z 8 K k 9 - m B 8 w 1 n 8 B 8 k q g d w k o h G y v - n H l 4 j u W u m 6 m g B u 9 o j b _ w r 1 G _ v r k j D q 2 u 0 U 6 w w y E o t 0 s 2 E 2 8 s v J 0 0 5 6 C 4 h j 9 F s n k t E 0 1 g 6 e k _ r k 9 D _ o j s B 6 h 8 4 1 B i 8 5 l C q j m r C 2 0 u y D 6 l x g B 6 8 o i F s g m p r D o g 5 i l D u s k - t F w 1 l 0 H 6 4 x i 5 B w 0 6 s J _ n y 1 G q l 3 x H 2 3 p 6 I 0 p p s F k q 8 o j B i 7 o h Y 6 r - j E 2 o i 0 O w g m l P u r j k Z i n r 2 E 2 y 7 w a _ j s - I g y 1 0 F 0 t w j a s 8 u 4 E i 3 9 t C 8 q n h Q i v x m M q q u 8 K i w 0 2 F k k u x B y p l 6 G m y 0 q I 4 8 n k F x 0 6 s H 6 q i l V w _ 3 w E 4 l 9 s E _ 4 q i B 2 s i t M 8 j q k l C 6 i s 5 C _ i p q F 1 w 5 0 B m _ v S 4 o y 6 Z g 6 - 1 B p k j 3 B 0 y s p E q 8 q g E r 6 n 2 M w 6 8 g U n 6 y a y z x 2 F y 1 o 5 D _ 1 3 W j z - i N 7 - 9 i S l i q - b 8 l x g d _ q - r D i p v w R 6 o o 6 I k m p 3 Y 4 5 2 j O 2 6 x u L _ 3 w w R i 0 p s z B - x _ r _ D u 1 q _ E - _ j l B i m m p m C 6 h 3 w C i u m j C 2 u _ v P u 4 6 w G 6 1 9 p Y s g 6 1 s C k h 4 6 Z p _ j i j C q z 8 v P 4 _ i p B 8 4 s 4 E k 9 3 g V g 9 r 8 E 8 v v x B u m s j C _ x q 8 C w 1 y U _ v h x K g 4 h p B 8 0 o h W y j 9 1 b s l n 1 6 D u 6 r 9 S y n u 6 J k n n y w C 6 v _ g Y m s o 2 W m y 6 0 J w z j n D m 5 7 t W k 4 j q G 2 5 0 t r J 4 r 2 l G g h 8 i K o 7 h n D g u w - K q h 2 y 7 C y 3 s l I 8 9 p q D q w p i B q i 8 w a i w p - C p g 7 7 B i l 8 r D m 4 _ r D r 9 o 4 B 8 2 4 8 N h t 1 q I 5 0 2 W w 6 i n D v s q 8 G 4 z - i X y w m k n B l 0 s j H 8 2 v Q k 6 5 p C 2 h s 7 H 3 8 r p E o 3 9 p p C r z o 2 M u 4 r 1 V l r k i F l - m - F 1 8 r - e q k 1 k V t _ s u L 7 9 - s E s - x a 5 v 9 0 I z z q v H r - z 6 b 4 r g 7 D n q h 9 B y g t 4 X k 1 8 0 C r 7 v - B 0 p u 8 M v 1 o P - 2 v _ O 7 u p 8 E u 0 p m w D 2 l y n 7 T 8 5 2 u 2 K 4 i l v H m 2 i s B 0 k s o K n n 8 i K h x n _ B g g o q D _ 9 k i F o k x g i R 8 - 4 7 n D i 1 6 l C i - m Y g 7 n t j D q 4 u u j N 0 - 1 5 7 B y k t k U s 9 o w F 4 h 3 - x B m 7 6 k d s 1 x j l C s j x 7 i D m j j 6 I m z 9 y Q 7 g 0 3 D q t n j C p 6 l m F 8 m 5 t C 7 0 s 8 m D m z 3 h _ D g l 0 s J p z u 5 B 2 x q 1 G _ o z k V g _ i t I y p 4 v - B m z y v s B 6 o x v P q n 8 0 J x q g s Q 5 n - h - B y o o 8 o B v 9 1 4 U v 6 w p u G 7 u j 8 i D l m t - b 0 h 3 i K r g 8 3 C p j v i D k m k x b x h t u L w 4 5 3 C u k l u B z m w - B 6 w 1 h e 0 6 _ V y o s r K w 0 7 i K 4 v u 8 G 5 0 3 g C o j y - B g z q y I 8 o u 3 L w l o z P - g 0 u G g 0 5 K _ v 8 s H q t i o H 8 m t - K 8 2 - z H 2 t o o L _ 1 o j C o z 5 i N 3 i 9 3 C 2 g j i F 4 k m n D 2 l r w B 8 6 u h B t 7 k 6 I z t k 1 G 7 g r 8 E o s q w F j q 6 - Y s x i q G u r 4 0 I q i x l I 2 p w g B u j i s B i 7 n j b u j g 3 B u m q g E w n g 1 C u s o - C s s 5 9 C o o n 8 E i 8 q 6 J _ y 9 0 I _ j r - C 2 v s - C 4 h y s a 2 t 9 r D _ o p v D i g o j C t j v n E 8 z z f 0 w o 4 E 5 z n v D 8 u h 1 C 3 2 i r B k 5 8 p C 9 9 3 w C t 8 i s B 6 g q v n B 0 g m v B k 6 r l P m g n j H 5 4 z t s C _ 0 u v J 3 8 z 6 B u y 6 u E _ 3 k u B s _ 2 3 G u _ k 3 B 0 t 9 V u n j 3 B s q 2 5 K 3 t i 9 F g o n s F w m 9 i K m h 4 4 i B u z p i B s w 0 _ a p 7 _ r D r h n 2 M k _ m v H k r h k D o _ j 9 N j i h p B 6 _ _ w G m 7 u N w z h n B 6 u v g B 1 t j 3 B 0 5 p o j B s 6 6 g H 0 6 9 0 C _ 2 7 s M k m 5 w V 2 x z y E _ y 9 w K s l 4 - Y g s y l E 8 u w h W y 4 g s D 7 r x s a 6 i p u W y m s 5 C 6 4 t i D j q h n B m l h n O n 8 4 s J _ 5 u i D k 1 w U u k 9 l C u 3 w 2 F s - 8 4 H 8 s 9 h J y p 1 w C o _ i h Q o q r 9 k B q 7 p 2 E 0 5 r 4 E w z 0 l G i o m v D 6 p m h Y o u n _ Q m x t r K u s 5 l C q n n v D m h p 8 C x 7 v g I y 8 i m F m x m j C o q h 9 B 2 o n g E g z j k D _ w u y D 2 s i t M m y 0 l D k r s - 1 B 4 i 1 9 L i k 7 T u m v i D 8 4 j l R s j x 6 B 2 9 m _ B m r 3 Z - t n o F u x 7 w G u 1 3 s V w r r w F 6 k p t k B m g q g E 6 9 s g I x i r g E 5 2 p g E y 3 1 g C 9 v 9 w G 4 8 3 w U 0 z r 8 E g 2 i 9 B n - m q G v 8 6 p C 6 z z v P y 7 6 w G m o q v D m v j s B 8 9 _ z H y h 8 j E 6 u g 6 I p l r M y h w g B k u 1 6 i C 4 x 6 i 6 D 2 5 v 2 W w 4 h t I o p q 2 N 0 r v - K s x _ 4 H i t k R 6 w g 5 l B m k t 1 G _ s _ t C s v z 4 U _ 6 i 3 B 6 l i 7 F k v n n C _ 6 o 8 C 7 9 8 d y 9 t k Z m - 0 o c 8 z k t E 2 g y g B 2 q 4 o D _ j n 0 L g 4 4 w D 0 - z l H 2 5 s 9 S 5 l k o H g p 4 n E 2 r n - F 0 x 0 l L i w q z 2 B 0 0 s 6 7 B 6 l 6 w C q r 7 1 q B k y 6 r X u w n j C t _ 7 j E k i o i J 4 9 p t I 2 g t b 2 v i z N w o q 6 P i u m j C 0 _ j 9 B k 1 o l R s s _ 9 C u s 5 7 B 4 9 0 0 h B _ r l v D 6 9 i - F g 4 r w F u m _ g Y 4 j z 6 B q 3 k k B q - 3 u E w z n 8 E g x j h Q 4 v k g F o 1 4 i S 7 w o 0 D 8 o k 5 t B q l z o P 0 t 1 s J 4 6 1 5 K u m n - I w 9 s 0 h B y m i s B u n 7 q l C m - 4 2 K i 4 t q I 2 1 z y B g k 0 3 D k o l o Q 6 o _ w K _ u - p B 0 m 8 3 C 8 3 _ 3 C i 5 j q B w o h n D u 0 m k Z 4 s w Q w 0 n 4 E 0 h g p B s _ y l G w m p s F w - g 0 H i 7 z y E t r v S k o 4 p C m _ k m F _ 5 j v D v 1 9 3 C u 9 s 2 E u 6 7 0 B m 5 n _ B w 7 s x B q _ j k B u 7 x z C u t - p J i i 8 l C y k 0 z C q 5 i s B u j u s N j u x U 4 g p 8 G 0 t k n C w k 1 4 U 8 o 5 3 C y z r - C y q 9 0 V o g 6 m e 4 t v g U i 0 w z C y 1 u y y B y - 2 s V y t r s G m 1 v y D 6 _ _ j Z k 6 2 l G 8 k n v B 8 h j n C i w i m F 4 0 n w F _ 6 i 3 B 0 l u X 0 5 p h G k 6 6 9 r B _ 2 k q F i n x 2 F 8 x l 8 E m s y y 2 B 4 l h r w E g 0 v z 8 K 6 r k m N 2 h k z N k 4 n 8 G 2 g 3 0 B o p 5 p W 8 x l l 1 B _ y g m _ I _ x 7 v - B 4 0 8 o 6 C i x 9 n H s o 5 3 4 H 2 0 w 5 h E _ z 7 q l C 0 w y 4 T o r h u Y 0 o g 7 D w w h 6 P g 4 6 9 6 F _ y - y f s y o g o B 2 2 g i - B w h x h G 4 h j j N w x t q p C o 5 v x B m 2 h x K k q s r o B u s - 5 I u k x y B u r n - I m 2 w g B s p 9 p C 0 h k k F o t p n J u u i 3 B 0 0 4 p C y 3 6 g C g 1 l n C w j n P r p i 5 H s g - 9 H _ g 2 g C w s q 8 G 4 i j g F k s _ 0 C g z t o Q _ u t - C i z w g B 2 t h m F k n k 9 d m - - w K 7 o 7 v N o - y f n 9 v - B 6 6 i 1 V 8 s m c o x k y I n l s h G q i p - C 4 8 u - B 8 x m c q _ x y D u m n j H 9 h x n E m u q M k 6 6 6 C y i 6 0 J y n 0 y E u k l u L q m 4 8 D x n l m F g 8 m 8 G 8 u 7 p s B g m 7 1 5 B 8 _ _ 0 C s j z 4 T 2 x 3 g C 0 g s y z C o h s v w D n _ r q h B - y w Q k 4 k s i C k n h 9 B i 0 u 6 J n _ h p B _ 9 m v D g 8 1 h g B _ 2 h s B s w j n D q 8 5 w G 9 q h o H - x u r o B 9 n u o L s u u y w C s y j s 7 B _ k 7 0 J m n z q 0 C 6 2 4 w G y w 9 g Y 4 6 q _ O r 8 k l B g 4 _ j D y p 9 w K q 7 7 j E s j p 4 E 6 n q 2 E q 7 9 l y B _ m _ n H u 3 q - C n 0 n c g v 5 2 Y 4 u j l B 0 y q _ O 9 6 m _ E 8 p p w F 0 w 5 g D k - 1 o V 4 h q _ O l l v S o u 8 d s x n p E r y 9 w D k 4 h n D m 7 3 s M s g 1 5 7 B u r z y E 0 - k y I i h h v v G 6 5 6 o f q o 4 s H k n 4 9 i B s v o v B 0 w 9 j D 4 g k g F k 3 l 3 L _ s w k U 8 q l y I v 3 3 l G y u r 4 X q 8 1 w C o 3 q p E u i 8 6 g B o - y f 7 8 n 8 E 8 j p n J u 3 m j C i 4 3 s M u h m 1 q B 8 7 n l P k q w 3 D g t o v C 0 8 3 w O q n r s G i s g z M 2 _ 6 w G 4 o s x B t - 9 6 F u p 8 t C w 9 s - K 0 o g 7 D q p u 6 z C o p 2 _ z B o 6 u o 6 C o m q 8 G g m x 5 K 9 l 7 8 D 4 1 k 8 E 8 q 8 s E w m _ j D y - i s B q g u g E 2 w t 1 G g _ i 0 H o 3 s - K q k p 8 C 0 7 5 3 C r j k l B 4 3 z l E z p r w F w n 6 w D s g v s C _ o j s B k g i 2 M g x 4 6 C y 7 o j H 2 x k u B - u y s C k s j g F u s t 9 S y q h m F 8 w _ 9 r B u m 5 0 J 6 3 i 3 B g 7 4 3 f r q o v B i q p i B h j q i B r 1 s w F 2 6 1 o D 2 2 7 t C k x m 8 E 9 r r g E k k l n C - j 1 f 2 o 1 k Q 8 l 1 3 O s y j g F 6 5 v 1 G 1 - 0 2 F o t w 3 D j 3 y a 2 x k u B h q x y B g _ t _ D _ 2 h s B s 7 h g F s t 6 L m 9 u y B k x s h B s l n n J 0 9 w - K _ p s v J m s j m F q n j l T 6 w x s N o t x Q w t 0 z B 2 v 5 6 F s i l n D u n 4 0 B _ y o i B 8 1 q 8 G q q 0 w C 8 7 0 f g g 1 l G t r 8 l C w n o q D k z 6 p C i 8 m z Q w w t 8 G y n 8 u E m 6 x 6 Q j x 6 L g k 6 3 O 9 u p j C v 9 y 6 B w 2 z 6 B 6 n s i B 6 i h q B m _ 8 l C g r g 9 B 4 5 - x z B o m k n D 8 8 w 3 D k 6 j 0 H k 1 9 V r o h p B h u o - F v 3 y x Z 6 j 1 o P 0 u i h Q 6 t q l h B 0 h i x T q s 2 s M 8 j - w T y t g x K w m 6 n b w u 3 i N w _ r n J 4 h _ 9 C s u 1 6 w B g t p q D s w w 3 D 4 1 u - K k w m 3 L _ 8 r 2 E j o 9 i N u 1 v 1 G 9 y p - y B g 3 s 9 J 5 p - n G - 7 1 6 W w 4 5 3 C s l 9 w T 6 6 j 5 5 F 2 k - r D 6 i r b 0 h p v H u m s b 6 4 v u d 7 l l 0 H i 3 s i D 8 x m c w 1 j g F 2 y o - C m n 2 g C t l r i B n _ 0 4 U p 8 9 0 I 3 9 0 0 h B 6 4 t v J 9 7 q j H 7 3 m t I g s o 2 N i h 8 x c s x 8 d v - r q D 0 o - 8 B s r w 3 D g o z a s 5 n P o 5 y 3 G 4 z j q G 4 z 9 j D n 2 4 8 I 9 n q j C 9 s t i D u y m _ B - t s 2 N 5 g w n E w j 5 u G n v l t I t z t 0 L i y r g I - x o v H n k p 8 E k _ q l L 1 - j q J w 2 w r X _ 4 u g B o r 6 3 C y 7 3 m S g p g n B p p s 8 o B - o h i C w t 1 6 B q j 1 w C 7 q 7 p C p p m v D s l 9 4 F o 7 m o F k 6 z a g z n c i i 8 l C s x n q G m n 6 m j F _ j i q B 8 j p g F k k z t D q j 5 s N r 6 - j D w 6 o g F 4 7 q v C s 5 q 8 E o 8 r y S r _ v 9 L l m 0 o c 8 _ 5 w E x o 8 w G j j 1 m k C o x m n D s h 5 8 M v v t x L z _ w j M y u 4 s H x r u i D _ 5 2 g C 0 z k s F 7 1 i n B r o x o j B q g 0 y B 2 7 i q B 0 3 z _ D 1 k - r D 0 7 6 s Q 7 m p z C m - t j G l 3 w v J i 2 q 1 V v 7 q 3 L 4 2 r 8 E w m i r 7 C w z x x b i n 2 2 F g g 3 j O u j g p c q r v r K o m l h H 2 4 3 t O 7 y 0 8 M 8 k n p E _ h w z C n u x j M 0 4 5 m x B v n g 1 C i - _ 2 K q j i 1 I k t r s F h 8 5 8 D s 8 5 w O z g 4 p M 8 v 2 6 B 6 q p v D h t l r E y k 0 z C k t 0 6 b 9 1 8 1 S u i 6 5 N i m 8 w G _ q x s G - l i i J g n m o I 6 3 z y D z z - V y w j - F 3 h 7 i K 0 7 z 3 G 8 i m n D v o s o Q g 2 i 9 B 6 t r w B 4 n _ d q y 3 l 0 B k t l 9 N x 3 t i D l o w y F v h r q D y o s z p B q y g s D v 1 7 p C y 2 8 3 R 4 1 4 u G 7 i z 3 D 8 9 i l B z w 0 z B s 3 - g D o o 1 t D n s z 3 D m m _ l C 2 l 9 l C g 8 v h G 1 3 7 w G k 4 4 8 N l k _ t C 2 p w 0 L 7 9 t x B 8 3 r v H - s 7 i K - v 7 6 C v s q l P 2 m 7 6 F 4 n r j O i 2 7 t W 1 p o v D 0 1 - z H 5 1 9 1 D o t _ i K 9 o j s B 3 5 j n D y s t 8 C k m 7 _ a g n s 2 M w n s j X k p k o I 1 o w 7 H g - o p E 8 p n q G t 4 x 4 X 3 g n 8 E j p 8 p d l 8 z k U v w l t I w l - 8 B 1 v s - C y _ m k B _ 4 q i B s l t p E h r l - 4 C 2 0 z 6 J k - j j N u h x g B i v _ j E i h s 2 C y z 4 0 I 9 8 h z N 5 7 1 2 F 1 1 t k o C w 6 t j a r t 0 3 D p n g x K i w _ 3 R y 4 g u C i p 8 s M i 1 _ t C s g s p N u o 5 w C 6 3 l k B _ 4 0 j m B g z g j S 8 g 6 7 r D 4 u h 1 l D q v _ 1 q B _ o i x K 2 n 0 6 L 0 x 5 l z B y z _ o P 8 t q q G 9 8 8 m O w j 3 o l B m r m - F k l 6 w E k - u q h B 4 0 _ 3 C 6 6 w 2 C k 1 7 w D y t g 7 F k x p 9 J 8 j n 8 E 0 - x U 8 1 i n B 6 l 7 s U i r 6 s 2 C y 0 w 2 C y k q 7 z C 8 v j k D 8 l 6 s R 4 u x 3 L o k x l L q l s h Y w v u w F 4 w g j K 8 o i 0 X x 1 7 l C 0 m 0 _ H 8 5 9 3 I x u 7 u E y _ 6 x H n 0 n c u 1 p v D i x p m F 9 0 x y D o 2 i g F 1 p o v D k r h k D u 6 x - I n 9 j t I w 3 q 0 D 4 r r 8 G z n q p E h s _ w G 4 - n q G n 3 h o I 8 n q 6 Z i 9 u i D 2 3 g s B q 3 i i F p 2 0 2 F i s m w R z p l x 9 B 8 1 8 9 Q _ q - t C x x i 3 B 6 8 3 0 B 1 i j s B 0 y s p E j q x - K _ k p - I 8 1 j 0 D j 0 s w F 6 7 h 6 I 2 t 1 t O 6 h w - e _ n g t H 2 6 q j C x j _ t C g n 2 z B 4 r z f 7 0 i 7 D 4 q l l B t 4 v g I i m n m F q 6 v 2 C _ - o _ B u 1 s 8 C h i 8 l C _ j 6 Z 1 m _ t C q g r 2 Z q 4 5 g C k - h z z C 2 q w S 6 s p _ E g z i 7 D _ o 7 r D m j 9 8 D q u 3 w C k 2 v x B 9 o m - R y 7 y 4 d 0 w u x B u 0 _ u E z u h p B w o 7 5 K t o x y D 7 _ y j a 8 g r 8 E g m k 5 H o r g Z q r q v D z 8 z f 6 q 7 0 B u m 8 o c x r r M o 9 l c 5 v w j G i l 1 v J 0 r i h H l 1 0 k U y - y g I 5 y j 6 I u 3 7 n 4 B 1 q u 6 J 4 q l 5 p B 8 1 p h Q x o 7 j E o 5 _ d l s u S x t i p f m 7 m r n I j 5 s 9 L w w r 0 D q k 0 y D 4 s 2 6 B 9 0 x y D m h r v D v 8 n P t l r i B 2 p 5 w C j v q 5 V o r 0 3 G i 8 t j G 8 3 h n B g t n p E r t - V m t 8 3 R s 7 h 1 C p u 3 w C 1 2 m q F y y n m F z w s o Q k 9 1 6 B 7 k r 3 L n 1 y s C _ i 2 y E m o _ 8 T i h 4 w C 9 h i 3 B 6 z v 5 B w 7 9 9 C 4 4 p v H v o 2 3 G 6 x q q F i i 5 o h C r 7 _ n g E u q t g E w w 0 3 D w 3 0 0 h B w n z _ O _ 1 5 t O q 3 x g B x i t b z 2 p 8 G n 0 m n C 6 k n k B s 7 8 - Y k v i p B 2 _ o 6 I _ p u 5 B l 9 t 1 G u 0 q j C 1 _ 2 w C z 2 j n D 2 v o 0 L 3 1 7 3 C n 0 z j M w x y q h B m j t h r B k j t q D z 4 m 0 D 8 8 9 s J 8 y 1 3 D 8 z 4 r o B j 9 8 i K 6 1 v s G 2 7 g 6 G 4 7 o j B 8 6 x l R - n t x B 5 o r g E j 7 r w F 2 z m o H x p p L i w g 6 I y v h m F i g s 1 q B x n h q J - 3 1 z B _ 2 4 w C u t h t H s p q 8 G i i n x K _ 4 v s G 1 z j - Z u 1 g 4 R i q - x c 7 _ m 0 D 5 y j o H 6 8 3 0 B 9 v - o R u _ z j G h 4 0 m M 8 m i o I w u m t I i z 5 w C y 4 9 8 T - 8 u 0 l D y n _ j E j 8 k n D i v t j H y j 1 y D n 0 2 l E m h 0 y D 2 y q i B q j 8 7 B 0 - 6 9 C o 0 w w F y z i q B g h 8 l G r 4 u X 2 m k 3 B _ 3 0 s N _ - o i F m 8 v u L 9 x 7 j E 3 j r p E - 0 x 0 F m v j d 2 y m - F u t r j C 0 m w - B 2 6 n k B m 9 g 7 F x s j 6 I 8 y y - B x 8 g q B o q - V m q 6 Z _ 6 i 3 B o 7 t p E i u n r E 8 j 5 g V k 8 n v H q 6 l u L g _ i 0 H 2 5 _ 5 I i h 8 x c m 0 4 s M 6 q 2 u d y r 0 n E s n 8 2 Q w n i n B 4 s v x B v 9 q 4 E u z q z p B v k 2 4 p B 3 r l n D _ z 0 6 J 3 9 g 9 B g t n p E y 7 l v D j q n 8 E i - n m F v _ o v H 4 - 0 _ O i o - 6 F 2 n 0 z C i s p v D k 8 o 4 B g 2 8 p C w h u p E x p q g E g s n n C 4 4 h 3 o B 0 m 6 p C y _ k 6 I m _ v S 1 v j 6 I g 2 u 8 G m z 6 T 8 t n z G i o 3 w C 7 h 9 1 B 8 q j h H w 0 n s F 4 _ 3 l E 2 6 g t M p 5 w g B g v - w D g w n j B g h 8 i K o 8 g q G g q z 6 B u 6 s M i 0 8 1 D m _ 8 8 D 4 5 o h Q 6 3 k s B l q w t s C q m v l D l w o K 7 h v j a y 1 m x K k k 9 d v o 1 l E 4 g k h H p h 8 u E 9 w 9 s V w w j x O 9 1 t 5 B o x i x O i 5 i 3 B _ q s i B 9 5 7 l C g z i 7 D 8 t l l B - - 8 p W n x z 3 D w u p P 3 5 j n D j g 1 3 D o q x k q B 2 h y z C 8 3 9 6 C t m h o B 8 r j 9 B n 8 7 g D w i 5 6 C 1 4 u S _ 6 - w G 8 l l 0 H 0 6 i 1 C w s t q D p h 0 y E 8 l j g F l i x 6 J 2 u s h Y 4 7 o P r p o 8 E g 4 p o b 9 g u i D k 5 1 3 D j 1 h i J 2 r n u B k 8 x 3 D y k n i F k 2 p s F 2 n s M h h n v D i y 5 g C 2 q w S r 0 3 l G k 8 0 0 F m x 5 Z m r s g E 3 i o P g _ 4 p C x u 3 g C 4 w l 7 D _ 7 2 y E g p w s C 9 y w y B _ q p w B j x m n C o - i n B u g 1 6 J 6 n q - C l y 2 w C 8 _ l j S p 8 - y f t j 9 r Q h g s - C u u o 8 C 3 5 h n B w q 6 3 G j l 8 p C x o 5 2 K s i z f x g u 5 B o 8 t h Q u w w 9 S h q q u L i _ k s B h 1 4 Z w h u p E 9 h 4 9 P 2 s w j G m v h 3 B t r k m F _ s y y F 1 v r 8 o B v s g x T 3 h n s F 5 i 9 g q C 1 s 3 9 P y j l x K - g r h G 5 w u j b 2 8 l h q C g w y l L p s z m M k z p y S 4 2 s h Q 0 g r p E i 4 6 0 B 6 2 w o C 8 q l T s 1 w x B j 0 q 4 E q r 8 2 P i z 5 w C s u 7 g H q 0 5 Z w 7 v 3 t E 8 l 9 3 C 8 w n 0 H z t j 0 H 6 r t - C u 7 o r C k l 2 z B n n x 0 F w 7 7 d 3 6 u 9 L j l 8 p C h j q i B q q r j C v - k l B m k 5 s U 8 8 w t D s 2 g 5 T x 9 1 w C 4 2 q q H 4 h 8 d 9 y s b 2 y p h r B l x 5 Z 2 7 8 _ j C j 6 7 3 C 4 y 0 0 F w i 5 2 Y h _ i 3 B s q 3 8 M _ 6 h s D _ k s g E i r y v s B n y o h Q s p 7 8 I k u g p B g p m 0 D t m q g E 4 o 9 4 H k m z s C w j t 9 J 1 i v N w y v Q s w m y r B w j 7 6 C 6 z h s B g 5 j 0 D 5 v p L h v 9 3 6 B o 1 m 5 V 1 3 3 w C y s j 6 I p s x 7 H o t _ 4 T 6 6 - 5 I - g z t D o 6 x 3 D g 8 m P o 6 i 9 F o 5 q x L 3 y m q G 0 x t X m k l i F s w w 3 D 4 r y 3 D n i l _ r B j 2 k l B k j o l 1 B o 3 g q G t 9 o _ B w v 1 3 G 6 g t 6 J s _ - m B 8 n x U 0 6 v s C j 9 l n C - o 9 3 C u 3 q - C _ o v z C 5 _ h 3 B i 9 m j H s 4 6 w D u 5 n V 4 t o q D h 8 q i B i 9 j v D g 6 9 j D q _ s r B - 4 p 9 B s _ - m B w 7 s x B 6 w w y E w m h 0 X 8 q i j 1 C w m k l u B g n m y r B 0 9 m 8 E 4 s r j O m 5 w m M s q x 0 F q x 7 w K w 6 2 2 - B 1 2 4 v I g 1 n p N n w r p E j 3 y s R r s j j X 7 g t n J i 9 j u B n g n c w z s q D j _ i 3 Y m x r 5 B 7 7 0 f x z 7 1 S 4 3 k 7 D 4 i 3 s J 7 k 6 s J 8 z 5 p C n 9 j 0 H 0 r h g d y 2 l - F 2 k u 8 U r u i 5 H k - i l B 4 4 h 7 D k v o 2 N s m o h G 2 _ l v D s 9 o w F m 8 o j C 3 s i 7 D u k w 1 G j j _ 2 Y 9 q 6 2 K 5 g i q B 4 q n n C l i 6 0 B l n 8 6 F y z v z C i x 9 n H y o 4 Z s 3 8 s E x z m q F i i q 1 G 6 4 2 h P g n 1 w E k 0 - j D s k o q D 8 g - V 8 u - o B - 6 x s C s 4 7 d m m t j G x 1 8 0 I s 7 5 p C _ 9 u g B 5 7 u S k p l 3 Y x z v N 4 m q _ O u h i i F z p k l B _ 0 z o P o n v Q 5 9 m Y 2 6 q j C 1 - n - F u w n j C 6 7 j m F s _ l 2 M m 4 3 s N o l 2 o j B p 3 q 6 Q u 0 z 8 N m v 0 t Z - - p g o B p 4 0 k U 8 0 p v B r w h 0 R t 0 l 6 I - x u 6 Z r 6 z 6 b y 8 h 1 J p 9 g s Q u _ k g K h 7 m q F g o p q D k k o q G - n - h g B 5 g x o C u s _ - J y 8 n v D 0 _ _ h C v _ 8 d w l - o B r i v X s q 6 p C s i n v B 2 t g 1 J 4 p g 9 B m 2 2 8 D r t l k F o 9 m o Q 7 z - 2 Y 7 k r o Q t 2 4 3 R q v t g I x l m k B w 5 _ n I 1 r s u L 5 z 4 Z v o z t D w l h 1 C 5 2 u i D r 4 t 9 L l y 2 m M 4 1 k 4 f l l u 2 C j w r 3 L n h l t B l i h k s B v 2 p 2 N p r 8 p Y k y i O 0 u w Q u y y g I j 1 j 0 H s k - 3 C p 8 6 x y D y j v 0 L x h - r D 8 j x Q x 5 k i F y o n x g B n t x _ D l w x v J _ p 3 1 b 5 v 4 v I & l t ; / r i n g & g t ; & l t ; / r p o l y g o n s & g t ; & l t ; r p o l y g o n s & g t ; & l t ; i d & g t ; - 7 8 8 9 7 0 8 0 4 7 & l t ; / i d & g t ; & l t ; r i n g & g t ; j t - n l 8 u t 1 P 6 m w u L q l 2 O q k l 6 E w l 5 p M 6 i n k Z w 3 8 3 C q n _ r D u 1 l 6 Q k p q q D m j _ w K j 8 y a g 7 k x T h 0 8 u E - 5 t l L q 4 k o H 9 h _ h e & l t ; / r i n g & g t ; & l t ; / r p o l y g o n s & g t ; & l t ; r p o l y g o n s & g t ; & l t ; i d & g t ; - 7 8 8 9 7 0 8 0 4 6 & l t ; / i d & g t ; & l t ; r i n g & g t ; - t _ t w r 0 - h O k 6 v X m k w 6 J 0 l s x B t - 2 k J & l t ; / r i n g & g t ; & l t ; / r p o l y g o n s & g t ; & l t ; r p o l y g o n s & g t ; & l t ; i d & g t ; - 7 8 8 9 7 0 8 0 4 5 & l t ; / i d & g t ; & l t ; r i n g & g t ; r l r 7 k q 2 j k P i m p q F _ 6 t 8 C 7 3 - Y i 1 6 g C x x 7 P o l g 2 B t j 7 m O k x y U 0 6 g 9 B m 2 s s G w 4 z 0 F m s 6 2 K g t - o B 4 n x k C h v t 5 B 8 h 1 4 T z w 9 d 4 h q _ O 8 n _ V 7 1 q 8 G & l t ; / r i n g & g t ; & l t ; / r p o l y g o n s & g t ; & l t ; r p o l y g o n s & g t ; & l t ; i d & g t ; - 7 8 8 9 7 0 8 0 4 4 & l t ; / i d & g t ; & l t ; r i n g & g t ; z 0 3 4 2 4 _ g j P w i s v C 4 u 9 s B g v x 0 D s _ n n J j h 8 8 N & l t ; / r i n g & g t ; & l t ; / r p o l y g o n s & g t ; & l t ; r p o l y g o n s & g t ; & l t ; i d & g t ; - 7 8 8 9 7 0 8 0 4 3 & l t ; / i d & g t ; & l t ; r i n g & g t ; l 0 n 1 o 6 1 3 x P k o u h B k v v 4 E m 9 7 6 F 1 - l i F & l t ; / r i n g & g t ; & l t ; / r p o l y g o n s & g t ; & l t ; r p o l y g o n s & g t ; & l t ; i d & g t ; - 7 8 8 9 7 0 8 0 4 2 & l t ; / i d & g t ; & l t ; r i n g & g t ; t h p 2 7 x q u k Q o g _ d 0 u h p B g l 6 8 M g j m 8 G i 1 v g B - p r p E 5 t l m F & l t ; / r i n g & g t ; & l t ; / r p o l y g o n s & g t ; & l t ; r p o l y g o n s & g t ; & l t ; i d & g t ; - 7 8 8 9 7 0 8 0 4 1 & l t ; / i d & g t ; & l t ; r i n g & g t ; x w w v 6 w k 0 9 P q 3 x g B w m 1 f 4 u t p E k 6 6 6 C 6 6 g s B 8 h 0 3 G & l t ; / r i n g & g t ; & l t ; / r p o l y g o n s & g t ; & l t ; r p o l y g o n s & g t ; & l t ; i d & g t ; - 7 8 8 9 7 0 8 0 4 0 & l t ; / i d & g t ; & l t ; r i n g & g t ; v z g y x t h m v M 8 r z k C 8 7 h o F v 4 t h B v 4 7 g D & l t ; / r i n g & g t ; & l t ; / r p o l y g o n s & g t ; & l t ; r p o l y g o n s & g t ; & l t ; i d & g t ; - 7 8 8 9 7 0 8 0 3 9 & l t ; / i d & g t ; & l t ; r i n g & g t ; p 0 r 9 q p t - y P _ 1 i o B w 2 g k D 0 0 x 3 D p 8 s b & l t ; / r i n g & g t ; & l t ; / r p o l y g o n s & g t ; & l t ; r p o l y g o n s & g t ; & l t ; i d & g t ; - 7 8 8 9 7 0 8 0 3 8 & l t ; / i d & g t ; & l t ; r i n g & g t ; r 7 l u 5 - i l y N m o i o G _ q v - C _ 7 p 2 E 9 k - 6 F 7 o k t B & l t ; / r i n g & g t ; & l t ; / r p o l y g o n s & g t ; & l t ; r p o l y g o n s & g t ; & l t ; i d & g t ; - 7 8 8 9 7 0 8 0 3 7 & l t ; / i d & g t ; & l t ; r i n g & g t ; 3 r t 1 z k s p h O 6 - i 6 G w k 3 _ O y h 7 7 B 0 q 9 p C q - j o H u _ h 4 j B 8 k k 0 X & l t ; / r i n g & g t ; & l t ; / r p o l y g o n s & g t ; & l t ; r p o l y g o n s & g t ; & l t ; i d & g t ; - 7 8 8 9 7 0 8 0 3 6 & l t ; / i d & g t ; & l t ; r i n g & g t ; 1 k t q - 6 1 p r P k h u q D y 2 8 1 D o 1 s x B 1 r _ r D & l t ; / r i n g & g t ; & l t ; / r p o l y g o n s & g t ; & l t ; r p o l y g o n s & g t ; & l t ; i d & g t ; - 7 8 8 9 7 0 8 0 3 5 & l t ; / i d & g t ; & l t ; r i n g & g t ; n 7 _ y l 0 k 6 2 P s n j n B 0 z l k F s w 5 3 C j n v q H & l t ; / r i n g & g t ; & l t ; / r p o l y g o n s & g t ; & l t ; r p o l y g o n s & g t ; & l t ; i d & g t ; - 7 8 8 9 7 0 8 0 3 4 & l t ; / i d & g t ; & l t ; r i n g & g t ; x m 3 7 3 i l v 5 Q i 4 3 y E 4 s p s F 6 s u z C k u 9 0 C 3 2 0 3 D - h n 0 D & l t ; / r i n g & g t ; & l t ; / r p o l y g o n s & g t ; & l t ; r p o l y g o n s & g t ; & l t ; i d & g t ; - 7 8 8 9 7 0 8 0 3 3 & l t ; / i d & g t ; & l t ; r i n g & g t ; r 5 _ v 9 4 s r 2 P u k j i P - q 6 p C 7 n w - B o i q 8 E u z s w R 8 6 - w D k - 8 d 8 - t 6 P k k 1 6 B 7 2 q q D i 8 q i B k 5 8 p C z g l g F i 4 4 s N i k y 9 V m 8 u k Z _ j g 6 a g 6 g t E u 5 7 0 I 8 k r h W 1 4 w o C 4 o x 3 D k p l 6 P 6 p 5 u E i u m j C r 9 k n D k i 1 v N w 5 q h G m 9 z n E 6 y x y B 6 w h m F 8 g i r B 2 s r s g C _ 3 k v D k l w 3 D g n x _ D k j i 9 F w 8 p v C u u 8 r D q l w g B k z 8 3 C w t r _ O 0 9 k q G 4 s x 6 B _ j i 6 I u s o - C 2 n h 3 B 1 x v n X 5 4 0 u d y j v o C n x p v H 6 x z z C q _ q q F _ n 6 o c h g 4 o D y t 4 w C y x k s B g 1 2 3 G 6 z 5 _ G 4 z o q G n u t x B 8 z z z B x - o L w x k 7 D p _ 9 r Q p m s - C 5 5 h 3 B 8 y i 6 P 1 w l i F & l t ; / r i n g & g t ; & l t ; / r p o l y g o n s & g t ; & l t ; r p o l y g o n s & g t ; & l t ; i d & g t ; - 7 8 8 9 7 0 8 0 3 2 & l t ; / i d & g t ; & l t ; r i n g & g t ; x x p 5 6 s u 9 h P o l l o I g 7 y _ O k p 2 0 F q w m t Z q 9 4 2 F g 9 0 3 D 4 k q 9 L h y 9 u E m 4 g 6 I o i - 4 H 2 k h 6 I q x j _ E j 7 g 0 R & l t ; / r i n g & g t ; & l t ; / r p o l y g o n s & g t ; & l t ; r p o l y g o n s & g t ; & l t ; i d & g t ; - 7 8 8 9 7 0 8 0 3 1 & l t ; / i d & g t ; & l t ; r i n g & g t ; j m l w 5 y l x 3 T m j u w q C 4 5 - s i C 8 7 i 9 N 4 l w x B 0 r x 5 t B g t o z P g 0 - p n B y t 8 w G _ t y o c k 7 x 0 E q 5 s z t B q s n 2 u E k j 1 l G l 3 1 8 K u j y x H z n q p E h q w y F z x - j c t u h 6 G 9 j 9 v X r w 6 z 1 C & l t ; / r i n g & g t ; & l t ; / r p o l y g o n s & g t ; & l t ; r p o l y g o n s & g t ; & l t ; i d & g t ; - 7 8 8 9 7 0 8 0 3 0 & l t ; / i d & g t ; & l t ; r i n g & g t ; t x 1 x t l 9 o 6 P i _ z 6 J 8 i n i J 4 0 x s C 8 q 2 6 B q o t o c q g 0 v P o g l o I p y j s B & l t ; / r i n g & g t ; & l t ; / r p o l y g o n s & g t ; & l t ; r p o l y g o n s & g t ; & l t ; i d & g t ; - 7 8 8 9 7 0 8 0 2 9 & l t ; / i d & g t ; & l t ; r i n g & g t ; 9 w - 4 g m _ - 6 O q p w 2 C 4 7 h 9 B g 9 q u K g u 7 p C w 9 9 6 C 4 g p 8 G o o q l L h 2 l z M v u - 0 C & l t ; / r i n g & g t ; & l t ; / r p o l y g o n s & g t ; & l t ; r p o l y g o n s & g t ; & l t ; i d & g t ; - 7 8 8 9 7 0 8 0 2 8 & l t ; / i d & g t ; & l t ; r i n g & g t ; n l w s o 1 8 i o O s 4 x 3 I 0 t 5 l E 6 n 5 Z q s 3 r Q v y 5 5 S j q x - K & l t ; / r i n g & g t ; & l t ; / r p o l y g o n s & g t ; & l t ; r p o l y g o n s & g t ; & l t ; i d & g t ; - 7 8 8 9 7 0 8 0 2 7 & l t ; / i d & g t ; & l t ; r i n g & g t ; p y o v 3 w h k y P m o t 8 C s h o h G h j q i B & l t ; / r i n g & g t ; & l t ; / r p o l y g o n s & g t ; & l t ; r p o l y g o n s & g t ; & l t ; i d & g t ; - 7 8 8 9 7 0 8 0 2 6 & l t ; / i d & g t ; & l t ; r i n g & g t ; r x w h u 9 w 6 0 P o 9 h 1 C u 0 n - F 4 h z z B n y j 7 D p n 4 e & l t ; / r i n g & g t ; & l t ; / r p o l y g o n s & g t ; & l t ; r p o l y g o n s & g t ; & l t ; i d & g t ; - 7 8 8 9 7 0 8 0 2 5 & l t ; / i d & g t ; & l t ; r i n g & g t ; 3 6 t w k t y y i O 4 u w r L i t 8 0 U 4 y x 3 I 6 1 - p B w o 1 l E v q v X _ 7 o w B 2 i q 0 O g 2 h t I m i r M y s o _ B m k - l C u 3 q 2 E i x m r C o l i o F _ p x i D 2 k k 6 G 2 - l R 6 q s b g 1 s 6 b i u u g E 4 j k 7 D m 1 _ n G g v i _ H 8 o w q H q k o K 2 _ 8 r D w k 6 4 F y 3 k q F m k u j G s t h p B 2 z 1 W 0 w r h G o v y U w v v - B u y - r D m _ w y B g x g W _ 8 8 9 P 1 1 _ r D 6 2 7 T g 7 k t B 8 t x s C 6 w w y E k 4 1 l E 0 0 9 8 F 4 0 w t D u i p j C 8 w h y C 1 y x k o C n l p p E 1 z 8 j E 6 g 1 w C z 8 j x V o l o p N 9 7 r 5 C z - n P 6 k 1 i L m n 4 8 K 8 7 t p E 0 _ i n B t 2 1 y E n h y _ D w r m 4 B r o _ z K z y 7 w D s 7 h h H o i o o b p v w g B 9 i l R 4 h o x L z 3 w U & l t ; / r i n g & g t ; & l t ; / r p o l y g o n s & g t ; & l t ; r p o l y g o n s & g t ; & l t ; i d & g t ; - 7 8 8 9 7 0 8 0 2 4 & l t ; / i d & g t ; & l t ; r i n g & g t ; 9 s 4 h w 1 8 v 7 Q o _ n c 8 x v w F w 6 t o Q 6 0 k m F 8 q i n D 5 s x 6 J n t n 0 D & l t ; / r i n g & g t ; & l t ; / r p o l y g o n s & g t ; & l t ; r p o l y g o n s & g t ; & l t ; i d & g t ; - 7 8 8 9 7 0 8 0 2 3 & l t ; / i d & g t ; & l t ; r i n g & g t ; t x y 5 q x _ w _ P o t s q D 6 5 7 2 K _ u r g I 3 y o 8 E & l t ; / r i n g & g t ; & l t ; / r p o l y g o n s & g t ; & l t ; r p o l y g o n s & g t ; & l t ; i d & g t ; - 7 8 8 9 7 0 8 0 2 2 & l t ; / i d & g t ; & l t ; r i n g & g t ; 9 1 u 0 z k h m 3 Q 4 3 4 l E y z r - C q 8 k v D r g w - B & l t ; / r i n g & g t ; & l t ; / r p o l y g o n s & g t ; & l t ; r p o l y g o n s & g t ; & l t ; i d & g t ; - 7 8 8 9 7 0 8 0 2 1 & l t ; / i d & g t ; & l t ; r i n g & g t ; 1 g _ k l 9 q s 5 M y y 3 s N 1 h q 8 C 8 l 4 z x B 1 1 2 z v D 5 5 i o H y u v S s m q 4 5 C k t m p i B m _ u 5 m B u r p u L 8 3 i 2 g B y i 0 2 H 6 y v g I s m 9 o V k 6 9 g D s 1 3 1 a o j z h W u s o - C s u 8 g D x n n r C r y y j a 9 9 n t 3 B q w p 5 C 0 2 h n B 4 l t _ O i u 2 i k B x 6 i s z B _ m p 5 C w 0 8 d u v x 7 H i _ r i D 1 4 5 v P 1 2 i o H _ j z 7 H t r 1 h R & l t ; / r i n g & g t ; & l t ; / r p o l y g o n s & g t ; & l t ; r p o l y g o n s & g t ; & l t ; i d & g t ; - 7 8 8 9 7 0 8 0 2 0 & l t ; / i d & g t ; & l t ; r i n g & g t ; j q 6 w 3 x _ k l Q 0 4 o P 0 h q 8 E 2 n 4 y E u v 2 y E 8 n x U s 0 s n J g t - s E s o 2 p W 7 s i i J & l t ; / r i n g & g t ; & l t ; / r p o l y g o n s & g t ; & l t ; r p o l y g o n s & g t ; & l t ; i d & g t ; - 7 8 8 9 7 0 8 0 1 9 & l t ; / i d & g t ; & l t ; r i n g & g t ; 1 u 1 y 0 0 _ 7 u M k 2 _ d s q 8 i K 6 k - n B 7 p s 4 E p j 9 6 F & l t ; / r i n g & g t ; & l t ; / r p o l y g o n s & g t ; & l t ; r p o l y g o n s & g t ; & l t ; i d & g t ; - 7 8 8 9 7 0 8 0 1 8 & l t ; / i d & g t ; & l t ; r i n g & g t ; t l s t k y 9 r l Q 4 2 1 - K k 1 - s J 8 x 6 o j B 2 6 v 4 d z m k t I 1 9 r 8 C 6 g x 2 F 2 _ 6 w G 7 5 0 3 D 6 4 1 g C h h 6 7 B o m 3 q S 7 u 2 l G 1 w 8 w G 5 m m m F 8 s 6 I m 2 m i F k 4 6 o j B 2 q l m F _ m o i F k v t h G m p t g E m 6 p i F i 0 8 u E 0 w j l B _ 8 g u C s - l _ Q y w m j H 4 9 _ V u z y g B k r 1 5 K u w n n t B 8 y 9 3 f 6 z y g x B w h 5 9 h C y w p g E m h j 3 B u m 9 w K n 4 w U i 1 p - C r p y - K v t s o Q - 4 g i J s 1 i p B 3 j g k D 6 4 2 y E n m y - K 1 j u 5 B g 8 _ x S l x 5 Z g m - 1 B r o o j B m t o - I x k t s G & l t ; / r i n g & g t ; & l t ; / r p o l y g o n s & g t ; & l t ; r p o l y g o n s & g t ; & l t ; i d & g t ; - 7 8 8 9 7 0 8 0 1 7 & l t ; / i d & g t ; & l t ; r i n g & g t ; v s n h k p 0 h - P k h _ 1 B _ v 1 W p h o _ B & l t ; / r i n g & g t ; & l t ; / r p o l y g o n s & g t ; & l t ; r p o l y g o n s & g t ; & l t ; i d & g t ; - 7 8 8 9 7 0 8 0 1 6 & l t ; / i d & g t ; & l t ; r i n g & g t ; 1 - v n n 1 0 h s O g r i h H s k m l B 0 s o q O i w q j H i 2 w m M l 7 r M p x x l D 3 g w q H & l t ; / r i n g & g t ; & l t ; / r p o l y g o n s & g t ; & l t ; r p o l y g o n s & g t ; & l t ; i d & g t ; - 7 8 8 9 7 0 8 0 1 5 & l t ; / i d & g t ; & l t ; r i n g & g t ; x u n 0 7 9 - m 2 M i p k m B 6 n 5 e s _ 4 4 F u q m u F h x k z Q & l t ; / r i n g & g t ; & l t ; / r p o l y g o n s & g t ; & l t ; r p o l y g o n s & g t ; & l t ; i d & g t ; - 7 8 8 9 7 0 8 0 1 4 & l t ; / i d & g t ; & l t ; r i n g & g t ; - x j m 2 l n m k R 4 6 0 k C k 7 2 l g C o 4 8 4 U 2 v 5 q I 4 u 0 u G q y v s N u - _ g Y 8 z o x L 2 o _ 6 O l m m z Q h 8 s n X & l t ; / r i n g & g t ; & l t ; / r p o l y g o n s & g t ; & l t ; r p o l y g o n s & g t ; & l t ; i d & g t ; - 7 8 8 9 7 0 8 0 1 3 & l t ; / i d & g t ; & l t ; r i n g & g t ; 7 l s v 0 t 1 l m P 6 u r i B o t y - B 4 8 _ o B i s h 3 B & l t ; / r i n g & g t ; & l t ; / r p o l y g o n s & g t ; & l t ; r p o l y g o n s & g t ; & l t ; i d & g t ; - 7 8 8 9 7 0 8 0 1 2 & l t ; / i d & g t ; & l t ; r i n g & g t ; 9 2 v 5 m x 9 h v M 0 0 3 u G 0 o p 8 E k n 4 l G 2 3 7 w G s h _ w D 1 r 2 4 z B o 6 9 p C w 0 9 v N y 4 6 9 S r g k 0 H u q 5 k J g 3 z x b m j j 6 I 8 i 1 o U w q j t I 6 o _ 6 F 8 g 0 3 D y o u j G i j 0 o c 2 8 i g O 8 _ w a o 0 j i E y 8 _ 1 D u v j l d y x i 3 B s _ 6 i I y o 4 Z 5 o 2 w C 7 v h i g B w s i u K _ o _ w G g 6 h 7 D o j q v B w g _ 1 B y 2 y k J g m q w F s 8 s h B g 7 t X 7 r g h H g g 1 l G 9 _ p 6 a s s 5 9 C q h j o H q u r 2 C p w v 9 V m x h 6 I y 5 j g K w _ m P m l z l D i 5 o j C g 9 0 3 D 0 r t 8 M 6 i 5 v P k 1 - 8 B n h 0 j a _ 1 z O m l z l D i 3 3 - M y w v y B l 5 q g E i g o j C g r 3 l G _ s x y E z r q 7 q B z 7 t l Y u m i t M z 0 m 1 k C h m y 8 K 9 1 j 6 I u l n t T - 5 m x 6 B & l t ; / r i n g & g t ; & l t ; / r p o l y g o n s & g t ; & l t ; r p o l y g o n s & g t ; & l t ; i d & g t ; - 7 8 8 9 7 0 8 0 1 1 & l t ; / i d & g t ; & l t ; r i n g & g t ; 3 l q m x 8 _ u o Q k v o c _ _ 1 2 F 4 z 1 6 B u 7 k R w w 5 z K - j t n J & l t ; / r i n g & g t ; & l t ; / r p o l y g o n s & g t ; & l t ; r p o l y g o n s & g t ; & l t ; i d & g t ; - 7 8 8 9 7 0 8 0 1 0 & l t ; / i d & g t ; & l t ; r i n g & g t ; l i x y 0 v g y 0 N y l 5 g C 6 w t 2 E 3 o g Z & l t ; / r i n g & g t ; & l t ; / r p o l y g o n s & g t ; & l t ; r p o l y g o n s & g t ; & l t ; i d & g t ; - 7 8 8 9 7 0 8 0 0 9 & l t ; / i d & g t ; & l t ; r i n g & g t ; n i l 4 x s p z 4 P 4 w z 9 L j k 9 d i o 7 4 l B r h - j D 8 w o 0 D m y k y c i w 1 y D g 3 z 9 L o w m 5 p B u y h q B 2 5 6 s N s z 2 4 U k i i 7 D w 6 i n D 6 z r s G _ q q 2 E q n 5 0 B u s 5 l C k v y 6 B n q z 8 M u j 0 - M - l u x B x n t 5 B 2 q x o L 1 x 7 4 i B y m g z N 8 t s w F 6 m 1 y E w j k v H 6 t t 5 B 8 y 2 0 h B 0 n q p E m 4 q u i B 0 i y 6 B r t q l R i v 6 w G h s k p f - q p l R 9 n q j C 1 q 0 y E q x x u L z m 4 J p l 0 9 S m 8 l k B o 4 k 0 D r 5 8 3 C g u i n D 7 2 o v B w w m q h B & l t ; / r i n g & g t ; & l t ; / r p o l y g o n s & g t ; & l t ; r p o l y g o n s & g t ; & l t ; i d & g t ; - 7 8 8 9 7 0 8 0 0 8 & l t ; / i d & g t ; & l t ; r i n g & g t ; 3 8 5 z j 1 8 w 5 P k g 9 6 C 6 q i 7 F s 6 n 0 D _ 2 o w B m 3 v l D z k 0 t D 1 i v y F & l t ; / r i n g & g t ; & l t ; / r p o l y g o n s & g t ; & l t ; r p o l y g o n s & g t ; & l t ; i d & g t ; - 7 8 8 9 7 0 8 0 0 7 & l t ; / i d & g t ; & l t ; r i n g & g t ; h 5 q 0 w n 5 w x P _ z y y B y y z y B u h k k B y z n j C & l t ; / r i n g & g t ; & l t ; / r p o l y g o n s & g t ; & l t ; r p o l y g o n s & g t ; & l t ; i d & g t ; - 7 8 8 9 7 0 8 0 0 6 & l t ; / i d & g t ; & l t ; r i n g & g t ; v 9 5 6 4 p 5 6 v P 6 s s 6 E s 9 z 6 B 8 _ w a 1 v n r C & l t ; / r i n g & g t ; & l t ; / r p o l y g o n s & g t ; & l t ; r p o l y g o n s & g t ; & l t ; i d & g t ; - 7 8 8 9 7 0 8 0 0 5 & l t ; / i d & g t ; & l t ; r i n g & g t ; j l l k 6 s p j p Q m - m m F 5 9 s 2 C o k 3 s i C 0 0 l o k B 2 i l _ E 6 - 1 2 H - i z - K s v v 3 O h 7 g 6 G y n h m B i j w 2 H g 8 j 5 H 9 w 3 3 R & l t ; / r i n g & g t ; & l t ; / r p o l y g o n s & g t ; & l t ; r p o l y g o n s & g t ; & l t ; i d & g t ; - 7 8 8 9 7 0 8 0 0 4 & l t ; / i d & g t ; & l t ; r i n g & g t ; l 7 v t k 7 l k h Q 0 q - 3 C k n - V 6 5 r 2 E 5 l v N & l t ; / r i n g & g t ; & l t ; / r p o l y g o n s & g t ; & l t ; r p o l y g o n s & g t ; & l t ; i d & g t ; - 7 8 8 9 7 0 8 0 0 3 & l t ; / i d & g t ; & l t ; r i n g & g t ; r j g n 3 u j 4 _ O w n t q D y 2 t 8 C x u q g E 3 1 o y I q l r j C m y v g I y 4 g u C y 4 _ w G 8 m l g F 6 1 w k V g t 3 w E k y s x B 4 h i l B 4 6 _ n I 8 s m n D 1 s z 2 H & l t ; / r i n g & g t ; & l t ; / r p o l y g o n s & g t ; & l t ; r p o l y g o n s & g t ; & l t ; i d & g t ; - 7 8 8 9 7 0 8 0 0 2 & l t ; / i d & g t ; & l t ; r i n g & g t ; - 7 n p y 8 m 8 z P g v j 9 B u 0 q j C 4 x 1 f o s x U 8 k 7 i K w _ 9 V w m _ j D l 5 q g E & l t ; / r i n g & g t ; & l t ; / r p o l y g o n s & g t ; & l t ; r p o l y g o n s & g t ; & l t ; i d & g t ; - 7 8 8 9 7 0 8 0 0 1 & l t ; / i d & g t ; & l t ; r i n g & g t ; 3 l t _ n - o k h Q u u t 8 C w n 3 3 O 6 o l v D t 1 t s G 5 3 l k B & l t ; / r i n g & g t ; & l t ; / r p o l y g o n s & g t ; & l t ; r p o l y g o n s & g t ; & l t ; i d & g t ; - 7 8 8 9 7 0 8 0 0 0 & l t ; / i d & g t ; & l t ; r i n g & g t ; p x n 3 v h w k 3 P 0 v 5 K s 5 3 l G v 7 2 l H & l t ; / r i n g & g t ; & l t ; / r p o l y g o n s & g t ; & l t ; r p o l y g o n s & g t ; & l t ; i d & g t ; - 7 8 8 9 7 0 7 9 9 9 & l t ; / i d & g t ; & l t ; r i n g & g t ; 5 m p v - 4 i z u P _ 4 u 5 B k 2 _ d _ 6 z 6 J y 4 v N i x u l D _ k x l T m _ k r K k 4 9 j D j 0 - Y w i u X m r m r K p 7 _ r D & l t ; / r i n g & g t ; & l t ; / r p o l y g o n s & g t ; & l t ; r p o l y g o n s & g t ; & l t ; i d & g t ; - 7 8 8 9 7 0 7 9 9 8 & l t ; / i d & g t ; & l t ; r i n g & g t ; - q y g g 1 v u n Q o 8 g W 8 k 2 1 B s 9 k o H _ 5 r j C r t 4 l G g 5 g 1 C u i x 1 G p 9 5 8 D m m u b u l s u L _ _ p 1 G w s 1 r X u 5 g q B g n 0 l G u z p i B w 3 g 9 B m o w z C - v m c x 3 1 Z g m w l C 7 r u X & l t ; / r i n g & g t ; & l t ; / r p o l y g o n s & g t ; & l t ; r p o l y g o n s & g t ; & l t ; i d & g t ; - 7 8 8 9 7 0 7 9 9 7 & l t ; / i d & g t ; & l t ; r i n g & g t ; p v r p l s _ 1 v R 6 0 j 1 J 8 9 8 d _ v g 3 B y j i m F l 4 4 Z & l t ; / r i n g & g t ; & l t ; / r p o l y g o n s & g t ; & l t ; r p o l y g o n s & g t ; & l t ; i d & g t ; - 7 8 8 9 7 0 7 9 9 6 & l t ; / i d & g t ; & l t ; r i n g & g t ; z z 9 k 8 3 s 1 8 O m 2 h 7 F g - s 3 L i i n x K 3 r x 8 M m 7 o m F o o r v C u u p 6 E k q y - B 8 i 4 w E k m 4 u G u n u 8 C o 3 - 0 C w i 7 8 I u v g k E g 7 h 5 H g s i p B h s 1 h R y h p _ E t 4 l k B 8 i i g Z 4 s m 0 m B q x k z N 8 y 9 6 C y v m u B 4 - x p s B 2 2 s 5 B g 9 k s F w z h n B m 8 r i D 4 1 v k C 8 z 6 6 C 6 8 0 t O 8 x 0 9 L 0 w z t D u 4 o 6 I 0 g l t B m r u j H k x m n C 2 k v - R w - 9 i K 0 k _ 8 N k w v i w B k s 1 z B s 1 5 w D g 4 r w e s g l n C 7 q 3 3 G 0 6 v s C - l g t E m 0 h 3 B u w n j C k 4 - z H 6 - u s U - - l q G i n s 5 B l 8 j o H s r - h E y 9 t s G 8 t q p E 0 t 8 0 C m x p 6 L q l u v J v w x 0 E u 3 g 3 B - 1 n 6 P k q 6 z K s _ z t D w y j l B _ 2 o 6 L m i 8 k Q y 5 v y D m 4 p 2 E k 9 i t B x j 6 7 B 6 p v o C 4 j z l E 1 3 m v D 0 w v w F j 2 q y I y 0 6 v I z t l n D k r 8 d w l 0 l E 8 3 _ w D t v t i D p m s - C p z v 6 J i 9 g 3 B s g z t D s z j n C _ y q g E m m m v D 5 8 q u L 1 q 3 W y o r 5 C s l n P p k j 3 B k o y a h _ 1 1 n C x p u g I & l t ; / r i n g & g t ; & l t ; / r p o l y g o n s & g t ; & l t ; r p o l y g o n s & g t ; & l t ; i d & g t ; - 7 8 8 9 7 0 7 9 9 5 & l t ; / i d & g t ; & l t ; r i n g & g t ; - s z 9 r p 9 - j Q u 1 6 m M q x z j G 4 1 5 h p B j z g 9 B & l t ; / r i n g & g t ; & l t ; / r p o l y g o n s & g t ; & l t ; r p o l y g o n s & g t ; & l t ; i d & g t ; - 7 8 8 9 7 0 7 9 9 4 & l t ; / i d & g t ; & l t ; r i n g & g t ; 3 7 1 r z m 9 7 1 O _ v s i B k 5 x s C o 1 7 d 9 8 7 u E & l t ; / r i n g & g t ; & l t ; / r p o l y g o n s & g t ; & l t ; r p o l y g o n s & g t ; & l t ; i d & g t ; - 7 8 8 9 7 0 7 9 9 3 & l t ; / i d & g t ; & l t ; r i n g & g t ; h s 7 w 9 s - 8 h O 0 s 1 t D i k m 6 I u s o - C s l 8 w D m 0 q y F m r o - R q _ m j C 0 7 h t I x 1 u 1 G 2 2 l q J h - 3 t j B & l t ; / r i n g & g t ; & l t ; / r p o l y g o n s & g t ; & l t ; r p o l y g o n s & g t ; & l t ; i d & g t ; - 7 8 8 9 7 0 7 9 9 2 & l t ; / i d & g t ; & l t ; r i n g & g t ; x p 5 3 h h - i - O 8 7 - 1 B i _ h 6 G _ 7 p q F 8 v x o K k 9 y j M 6 p x y E l _ 0 s N q m w z C n v l 0 H t i p j C & l t ; / r i n g & g t ; & l t ; / r p o l y g o n s & g t ; & l t ; r p o l y g o n s & g t ; & l t ; i d & g t ; - 7 8 8 9 7 0 7 9 9 1 & l t ; / i d & g t ; & l t ; r i n g & g t ; - l 3 i l _ 0 3 o P 0 u 2 6 B 4 9 g 9 B w q 5 p C - u r 4 E & l t ; / r i n g & g t ; & l t ; / r p o l y g o n s & g t ; & l t ; r p o l y g o n s & g t ; & l t ; i d & g t ; - 7 8 8 9 7 0 7 9 9 0 & l t ; / i d & g t ; & l t ; r i n g & g t ; - m z s v t i 1 z P w 2 r p T o p 0 6 B 4 4 0 s R _ x 4 Z w 4 l 9 J w l 6 6 C p 2 _ t C n 1 6 i K & l t ; / r i n g & g t ; & l t ; / r p o l y g o n s & g t ; & l t ; r p o l y g o n s & g t ; & l t ; i d & g t ; - 7 8 8 9 7 0 7 9 8 9 & l t ; / i d & g t ; & l t ; r i n g & g t ; x 3 2 j j 5 - i 0 O m i z v J 8 z m i J g t _ 9 H w 2 y f i l o j H & l t ; / r i n g & g t ; & l t ; / r p o l y g o n s & g t ; & l t ; r p o l y g o n s & g t ; & l t ; i d & g t ; - 7 8 8 9 7 0 7 9 8 8 & l t ; / i d & g t ; & l t ; r i n g & g t ; l 1 k t y y h r s S 8 g n n D i n 6 Z o 5 3 3 G i 0 1 v J w 1 m 6 P q h p Y 6 2 z o P - y w 9 L z 3 - h g B & l t ; / r i n g & g t ; & l t ; / r p o l y g o n s & g t ; & l t ; r p o l y g o n s & g t ; & l t ; i d & g t ; - 7 8 8 9 7 0 7 9 8 7 & l t ; / i d & g t ; & l t ; r i n g & g t ; l 5 m 8 j x 4 8 6 P o p s p E 2 o w u L g i m t I y 6 q - C k o t j O u 0 g q B h u 5 Z & l t ; / r i n g & g t ; & l t ; / r p o l y g o n s & g t ; & l t ; r p o l y g o n s & g t ; & l t ; i d & g t ; - 7 8 8 9 7 0 7 9 8 6 & l t ; / i d & g t ; & l t ; r i n g & g t ; l h 4 o m y r - m R y x v r K 5 n h o H 2 0 x - b p 9 n 6 a w s - 4 T q t 6 Z i n 9 s M 6 2 r j C y l 5 g C 0 6 8 _ a 6 7 p 1 G s 1 l 9 J s i u _ D q 8 k v D 4 1 1 6 W 4 2 w j O v t v 9 L i m i z Q s g w - B 8 9 q _ O 0 g y q S 8 k t x B _ 2 h s B x u 2 2 F j o 9 1 B j _ - 0 C 3 k 3 l G z 4 _ 8 N _ 1 8 t C 3 o u X & l t ; / r i n g & g t ; & l t ; / r p o l y g o n s & g t ; & l t ; r p o l y g o n s & g t ; & l t ; i d & g t ; - 7 8 8 9 7 0 7 9 8 5 & l t ; / i d & g t ; & l t ; r i n g & g t ; 9 m x 2 r 1 n q 5 P o w 6 R i w r 5 C q g g 3 B - x o v H & l t ; / r i n g & g t ; & l t ; / r p o l y g o n s & g t ; & l t ; r p o l y g o n s & g t ; & l t ; i d & g t ; - 7 8 8 9 7 0 7 9 8 4 & l t ; / i d & g t ; & l t ; r i n g & g t ; n h r w r 0 _ y 0 P 8 v 3 h W 0 s s 8 E 2 g 3 0 B 8 y x s C k s - V 4 y u h B 6 2 p g E u m 9 0 I 2 l l v D 1 v y k n B 1 4 u S & l t ; / r i n g & g t ; & l t ; / r p o l y g o n s & g t ; & l t ; r p o l y g o n s & g t ; & l t ; i d & g t ; - 7 8 8 9 7 0 7 9 8 3 & l t ; / i d & g t ; & l t ; r i n g & g t ; 1 m q 6 l x l n r M 6 y w 1 G v m 4 4 T i 1 m h x B w 8 4 - Y m 8 j y 0 B w 0 5 i S 4 o 2 4 F x q p j C 7 8 l u Y & l t ; / r i n g & g t ; & l t ; / r p o l y g o n s & g t ; & l t ; r p o l y g o n s & g t ; & l t ; i d & g t ; - 7 8 8 9 7 0 7 9 8 2 & l t ; / i d & g t ; & l t ; r i n g & g t ; 9 9 6 p j 8 1 s z P k 9 9 d o n i k D q x z 9 S 6 i 7 8 D s z 3 s R 8 x n 8 G z g u h G g q 7 d - p v 5 t B & l t ; / r i n g & g t ; & l t ; / r p o l y g o n s & g t ; & l t ; r p o l y g o n s & g t ; & l t ; i d & g t ; - 7 8 8 9 7 0 7 9 8 1 & l t ; / i d & g t ; & l t ; r i n g & g t ; v x k - s 1 r p h Q m u 6 g C k 6 - 2 Y 3 l u o Q 5 y o j C & l t ; / r i n g & g t ; & l t ; / r p o l y g o n s & g t ; & l t ; r p o l y g o n s & g t ; & l t ; i d & g t ; - 7 8 8 9 7 0 7 9 8 0 & l t ; / i d & g t ; & l t ; r i n g & g t ; z w y n x k l m 2 Q 8 7 3 j M - x w U _ g v - C 0 j z a w 9 p h W m z x y E 3 9 k t I & l t ; / r i n g & g t ; & l t ; / r p o l y g o n s & g t ; & l t ; r p o l y g o n s & g t ; & l t ; i d & g t ; - 7 8 8 9 7 0 7 9 7 9 & l t ; / i d & g t ; & l t ; r i n g & g t ; 9 q g 3 s 0 9 0 g P w 4 g n e _ i g k E p z p j H 6 3 w i D k u m n D y w t p f 2 q t 5 B 4 8 j 8 E 8 2 h 7 D 4 s u n 8 B _ 6 x - M 3 _ h j I o w 6 3 C & l t ; / r i n g & g t ; & l t ; / r p o l y g o n s & g t ; & l t ; r p o l y g o n s & g t ; & l t ; i d & g t ; - 7 8 8 9 7 0 7 9 7 8 & l t ; / i d & g t ; & l t ; r i n g & g t ; l u 3 1 u s 2 r - O 0 4 o P 4 n 4 8 M w s k n D u s j 3 B 2 g 6 r Q - 3 i 7 D & l t ; / r i n g & g t ; & l t ; / r p o l y g o n s & g t ; & l t ; r p o l y g o n s & g t ; & l t ; i d & g t ; - 7 8 8 9 7 0 7 9 7 7 & l t ; / i d & g t ; & l t ; r i n g & g t ; j - 3 p p _ 9 g n P 6 o v - e 2 q k 1 J y v q i B m n p g E o k 7 3 C i o 3 w C u s 3 Z i r s 7 H p r j x K & l t ; / r i n g & g t ; & l t ; / r p o l y g o n s & g t ; & l t ; r p o l y g o n s & g t ; & l t ; i d & g t ; - 7 8 8 9 7 0 7 9 7 6 & l t ; / i d & g t ; & l t ; r i n g & g t ; 3 9 h l - j o y _ O 0 s 9 6 C g n n 8 E w p h k F w 5 j T r 5 j q G & l t ; / r i n g & g t ; & l t ; / r p o l y g o n s & g t ; & l t ; r p o l y g o n s & g t ; & l t ; i d & g t ; - 7 8 8 9 7 0 7 9 7 5 & l t ; / i d & g t ; & l t ; r i n g & g t ; 3 2 g r 0 7 p p z P o n 1 6 B w 2 r 4 E w 9 m Q - 0 v 4 C & l t ; / r i n g & g t ; & l t ; / r p o l y g o n s & g t ; & l t ; r p o l y g o n s & g t ; & l t ; i d & g t ; - 7 8 8 9 7 0 7 9 7 4 & l t ; / i d & g t ; & l t ; r i n g & g t ; r 5 v i 6 n g x _ O q q h 1 I 7 7 g t E 6 l 8 8 D 8 6 n o I l _ q g E 0 s i i C t h v i D m t 0 7 H r i v - B o z t y I g _ u h B y h o V m 2 g o B s 8 o g F 4 n 1 s C 3 2 g j I i _ r w B 2 l u 6 E 2 q m _ E 2 k s i B i z 7 8 D u j 6 l i C j p r h G u 8 5 l K 6 q p V 6 5 r - C o r n v H 0 z - g D m p 4 w C o q h 9 B u y p _ E 6 r 8 P 8 i 1 6 B o u - h C 7 q q y I 0 5 u h G o i o - m B 2 l r g E i s 7 s U 4 - m t B 2 1 r 5 C s w j r B u i t o L y w j - F 0 - n P g 9 n n D u g _ t C y t g 7 F _ g 7 g C g x i p B 0 4 p p i B i x 4 y E g _ 4 l E _ 6 - r Q u 5 h x G 8 r o 8 E i k v - R m i g 3 B y 4 v y F 6 v 7 u E g w 3 k g C i h _ r D q j 6 n m E m i t 2 H y y 2 x H g s o c h u 5 Z i _ k s B 4 5 y k C u _ t y F w r o n J t r u 2 W j k 2 6 b 2 q j 4 d w s 8 l 4 C _ 4 1 k V o v 6 9 Q 1 p t 2 C o 8 n q D o i l 8 E v g k 3 Y p s w i L m n r j C v s 9 1 B 4 8 6 3 C z k r q D 2 0 w i D g v 6 l G 1 9 h o H u 7 1 2 H p h 5 k V u 6 z x H g k 7 9 H g y r 8 G u 0 5 2 F i k m j H h q 2 h R w x m v B q w 5 8 T o l r w F s 2 p w F _ n 2 s M 2 n 2 2 K s 6 6 w T n n u x B i _ n z N 1 v l k B u l p - C 9 _ u S n 2 - 4 H j g t h G s x _ 4 H s 5 _ V w p g h D _ y k u B s n u j O l t m _ E & l t ; / r i n g & g t ; & l t ; / r p o l y g o n s & g t ; & l t ; r p o l y g o n s & g t ; & l t ; i d & g t ; - 7 8 8 9 7 0 7 9 7 3 & l t ; / i d & g t ; & l t ; r i n g & g t ; 3 z s n y u l p t P s n z s C k l g W y j 6 7 B m 6 o - C - q 6 I & l t ; / r i n g & g t ; & l t ; / r p o l y g o n s & g t ; & l t ; r p o l y g o n s & g t ; & l t ; i d & g t ; - 7 8 8 9 7 0 7 9 7 2 & l t ; / i d & g t ; & l t ; r i n g & g t ; h y p s 6 t 1 p n Q 2 s n i F k 0 5 R w 2 j 8 E p 8 s b & l t ; / r i n g & g t ; & l t ; / r p o l y g o n s & g t ; & l t ; r p o l y g o n s & g t ; & l t ; i d & g t ; - 7 8 8 9 7 0 7 9 7 1 & l t ; / i d & g t ; & l t ; r i n g & g t ; 9 u m 7 o z t k 4 P o 1 u h Q s 7 o v H k 8 _ 8 B 6 t t 5 B y i l v D v j 8 3 C z 4 7 p C & l t ; / r i n g & g t ; & l t ; / r p o l y g o n s & g t ; & l t ; r p o l y g o n s & g t ; & l t ; i d & g t ; - 7 8 8 9 7 0 7 9 7 0 & l t ; / i d & g t ; & l t ; r i n g & g t ; r l h 4 k w q p k Q o r 4 l E 8 s m 7 D 8 4 k 8 E 4 g j n D & l t ; / r i n g & g t ; & l t ; / r p o l y g o n s & g t ; & l t ; r p o l y g o n s & g t ; & l t ; i d & g t ; - 7 8 8 9 7 0 7 9 6 9 & l t ; / i d & g t ; & l t ; r i n g & g t ; t t g t v 6 0 1 o P 0 m p t I k 7 t 3 L k l - 0 C 9 p 9 u E m z 5 u E r y i 7 D & l t ; / r i n g & g t ; & l t ; / r p o l y g o n s & g t ; & l t ; r p o l y g o n s & g t ; & l t ; i d & g t ; - 7 8 8 9 7 0 7 9 6 8 & l t ; / i d & g t ; & l t ; r i n g & g t ; 3 5 w l i t q 8 k O i _ t 8 C k s r q D o w u 1 a h 8 9 t C o j o o F 3 4 h 7 D & l t ; / r i n g & g t ; & l t ; / r p o l y g o n s & g t ; & l t ; r p o l y g o n s & g t ; & l t ; i d & g t ; - 7 8 8 9 7 0 7 9 6 7 & l t ; / i d & g t ; & l t ; r i n g & g t ; h o i 8 - - w 6 i P i o 4 W _ o y 6 J 8 0 g O 4 j 2 4 F v 3 i i J 7 4 w U & l t ; / r i n g & g t ; & l t ; / r p o l y g o n s & g t ; & l t ; r p o l y g o n s & g t ; & l t ; i d & g t ; - 7 8 8 9 7 0 7 9 6 6 & l t ; / i d & g t ; & l t ; r i n g & g t ; 1 k 3 u g z t m u N o w 7 2 Q g v 7 w E u n g 1 J k 9 j l B u 4 9 y N 4 5 r q H n q k l B & l t ; / r i n g & g t ; & l t ; / r p o l y g o n s & g t ; & l t ; r p o l y g o n s & g t ; & l t ; i d & g t ; - 7 8 8 9 7 0 7 9 6 5 & l t ; / i d & g t ; & l t ; r i n g & g t ; h _ 6 8 x 9 2 m m P 6 7 s u F s l q 4 B u 6 s b w u w 3 D 4 1 p q D & l t ; / r i n g & g t ; & l t ; / r p o l y g o n s & g t ; & l t ; r p o l y g o n s & g t ; & l t ; i d & g t ; - 7 8 8 9 7 0 7 9 6 4 & l t ; / i d & g t ; & l t ; r i n g & g t ; z 3 r 1 0 7 3 4 3 O 2 g p r E 1 8 1 8 T _ z o r C y 8 6 8 D q - j 6 I u 9 r s r B s 2 n p E l 7 r M 1 7 h 3 B v 9 s w F & l t ; / r i n g & g t ; & l t ; / r p o l y g o n s & g t ; & l t ; r p o l y g o n s & g t ; & l t ; i d & g t ; - 7 8 8 9 7 0 7 9 6 3 & l t ; / i d & g t ; & l t ; r i n g & g t ; j y 6 h r k n 2 r S 0 k m z G m r g d k 8 k n D m t v 2 W 6 n u z C 6 x v j G h k y 2 H r z y s C 1 2 j x a & l t ; / r i n g & g t ; & l t ; / r p o l y g o n s & g t ; & l t ; r p o l y g o n s & g t ; & l t ; i d & g t ; - 7 8 8 9 7 0 7 9 6 2 & l t ; / i d & g t ; & l t ; r i n g & g t ; l j r l n h i m - P 8 p l p 5 B s h m 5 H q 7 4 Z g _ 0 s J 6 l t s G _ h 8 s Z 5 3 j x K & l t ; / r i n g & g t ; & l t ; / r p o l y g o n s & g t ; & l t ; r p o l y g o n s & g t ; & l t ; i d & g t ; - 7 8 8 9 7 0 7 9 6 1 & l t ; / i d & g t ; & l t ; r i n g & g t ; n s u s i t k y 5 P k 8 g x O i n j s B i h v j H y s s - C 8 r v U u 9 s 7 s B & l t ; / r i n g & g t ; & l t ; / r p o l y g o n s & g t ; & l t ; r p o l y g o n s & g t ; & l t ; i d & g t ; - 7 8 8 9 7 0 7 9 6 0 & l t ; / i d & g t ; & l t ; r i n g & g t ; n n 6 v z 5 o w 2 P 2 m l R s m y - B o - u o K 9 z w 7 H & l t ; / r i n g & g t ; & l t ; / r p o l y g o n s & g t ; & l t ; r p o l y g o n s & g t ; & l t ; i d & g t ; - 7 8 8 9 7 0 7 9 5 9 & l t ; / i d & g t ; & l t ; r i n g & g t ; z 1 l m 5 u l m p Q 2 0 v 2 C u 9 l k B s s 5 p C & l t ; / r i n g & g t ; & l t ; / r p o l y g o n s & g t ; & l t ; r p o l y g o n s & g t ; & l t ; i d & g t ; - 7 8 8 9 7 0 7 9 5 8 & l t ; / i d & g t ; & l t ; r i n g & g t ; z q 0 r 3 _ l p - O 8 r 9 p C s 9 z k C q q v - C u 3 3 0 I - o n o F & l t ; / r i n g & g t ; & l t ; / r p o l y g o n s & g t ; & l t ; r p o l y g o n s & g t ; & l t ; i d & g t ; - 7 8 8 9 7 0 7 9 5 7 & l t ; / i d & g t ; & l t ; r i n g & g t ; l t s p - 2 m 1 j P s y o p m B 0 9 r q D 2 _ w o I 4 2 g q O z v k n D i g o j C h i k m F o z n p E x q m k B & l t ; / r i n g & g t ; & l t ; / r p o l y g o n s & g t ; & l t ; r p o l y g o n s & g t ; & l t ; i d & g t ; - 7 8 8 9 7 0 7 9 5 6 & l t ; / i d & g t ; & l t ; r i n g & g t ; n 4 6 8 v 2 u m o Q i m _ 2 K j s 7 p C s x h k D 0 9 s 2 N m u 6 g C 0 3 t x B w o j l B _ - p i B y 9 k k B o 9 7 3 C 0 r w X y v 3 Z 6 q 4 s M n w r 4 E & l t ; / r i n g & g t ; & l t ; / r p o l y g o n s & g t ; & l t ; r p o l y g o n s & g t ; & l t ; i d & g t ; - 7 8 8 9 7 0 7 9 5 5 & l t ; / i d & g t ; & l t ; r i n g & g t ; 9 h 8 3 0 x j 6 p S q s 2 7 H w y 9 j D 4 l j o F 5 1 m v D & l t ; / r i n g & g t ; & l t ; / r p o l y g o n s & g t ; & l t ; r p o l y g o n s & g t ; & l t ; i d & g t ; - 7 8 8 9 7 0 7 9 5 4 & l t ; / i d & g t ; & l t ; r i n g & g t ; j 4 5 7 7 p l q y N 2 4 m x K 4 t g k c u p 5 6 F y t i 7 g B u v n u L v 3 0 u G 5 5 n _ B 2 6 k g K 3 2 4 4 T & l t ; / r i n g & g t ; & l t ; / r p o l y g o n s & g t ; & l t ; r p o l y g o n s & g t ; & l t ; i d & g t ; - 7 8 8 9 7 0 7 9 5 3 & l t ; / i d & g t ; & l t ; r i n g & g t ; l 3 j s 3 n l 6 7 P m s - t C 0 w 9 d y - h i F & l t ; / r i n g & g t ; & l t ; / r p o l y g o n s & g t ; & l t ; r p o l y g o n s & g t ; & l t ; i d & g t ; - 7 8 8 9 7 0 7 9 5 2 & l t ; / i d & g t ; & l t ; r i n g & g t ; - - v l q t y p j P g p u 9 J _ o 7 s U 4 h n p T s 9 y z B 0 0 z l E t t m k i B & l t ; / r i n g & g t ; & l t ; / r p o l y g o n s & g t ; & l t ; r p o l y g o n s & g t ; & l t ; i d & g t ; - 7 8 8 9 7 0 7 9 5 1 & l t ; / i d & g t ; & l t ; r i n g & g t ; l g z 7 3 s 5 t 5 O o 5 x - B g o _ 1 B w g m i J _ o n x K k s s h G q 7 p z N 4 o t q D u 8 1 _ G u - 0 v J 8 s n g F m 2 s w 5 C m n p _ E q x l i F m p y 1 G 0 r o 9 J o q w w U s - 8 z R y 5 g s B 8 h 5 6 C 4 y n v H o 2 m o j B y o - y N 2 5 _ n H 3 t g k D k v 5 w D i l n w R g 4 r - K t s 6 8 T z t j 0 H 7 y q p E k k 1 6 B q s v j H r x 6 s J & l t ; / r i n g & g t ; & l t ; / r p o l y g o n s & g t ; & l t ; r p o l y g o n s & g t ; & l t ; i d & g t ; - 7 8 8 9 7 0 7 9 5 0 & l t ; / i d & g t ; & l t ; r i n g & g t ; n v j q 8 4 1 p _ P k l _ 3 C q 2 k 3 B 2 6 z w C g y - 8 B & l t ; / r i n g & g t ; & l t ; / r p o l y g o n s & g t ; & l t ; r p o l y g o n s & g t ; & l t ; i d & g t ; - 7 8 8 9 7 0 7 9 4 9 & l t ; / i d & g t ; & l t ; r i n g & g t ; 9 - 4 m w s i 3 4 P 2 2 s 8 C g 5 3 z B 8 j 9 s E 9 l 5 e & l t ; / r i n g & g t ; & l t ; / r p o l y g o n s & g t ; & l t ; r p o l y g o n s & g t ; & l t ; i d & g t ; - 7 8 8 9 7 0 7 9 4 8 & l t ; / i d & g t ; & l t ; r i n g & g t ; z 8 3 k r t k 2 w Q q _ r M 0 _ y s C g n 4 K _ q l r C & l t ; / r i n g & g t ; & l t ; / r p o l y g o n s & g t ; & l t ; r p o l y g o n s & g t ; & l t ; i d & g t ; - 7 8 8 9 7 0 7 9 4 7 & l t ; / i d & g t ; & l t ; r i n g & g t ; v 0 r 8 j 0 8 8 y S y z 6 Z 8 j s k f 4 g r v C k v y k C y 4 z s b i w i m F - w 0 8 M t 8 q - C & l t ; / r i n g & g t ; & l t ; / r p o l y g o n s & g t ; & l t ; r p o l y g o n s & g t ; & l t ; i d & g t ; - 7 8 8 9 7 0 7 9 4 6 & l t ; / i d & g t ; & l t ; r i n g & g t ; 9 z - 2 4 1 8 - x N k j o 8 E y m r b x 6 r M 7 n z 3 D & l t ; / r i n g & g t ; & l t ; / r p o l y g o n s & g t ; & l t ; r p o l y g o n s & g t ; & l t ; i d & g t ; - 7 8 8 9 7 0 7 9 4 5 & l t ; / i d & g t ; & l t ; r i n g & g t ; 7 s t p v 5 q 1 - Q m 7 7 T 8 h r 9 J g 4 9 g V k x 8 3 G y - 3 v I w x _ 2 Y w j m o F i n 7 u E m s z l 7 B 2 z p g E 0 g h q G w u 8 9 H j j 5 5 K 9 l - 1 S n _ m 0 X 3 _ t 2 N - k m 1 k C n w 5 s J & l t ; / r i n g & g t ; & l t ; / r p o l y g o n s & g t ; & l t ; r p o l y g o n s & g t ; & l t ; i d & g t ; - 7 8 8 9 7 0 7 9 4 4 & l t ; / i d & g t ; & l t ; r i n g & g t ; h z 3 m g i 1 s s N 2 6 n u B 4 h v X 4 k g 9 B 9 i 6 8 D & l t ; / r i n g & g t ; & l t ; / r p o l y g o n s & g t ; & l t ; r p o l y g o n s & g t ; & l t ; i d & g t ; - 7 8 8 9 7 0 7 9 4 3 & l t ; / i d & g t ; & l t ; r i n g & g t ; j x k v - 5 4 q x R 8 _ 9 3 C o g v x B 2 p 9 w G k _ 8 8 F p 2 - n G & l t ; / r i n g & g t ; & l t ; / r p o l y g o n s & g t ; & l t ; r p o l y g o n s & g t ; & l t ; i d & g t ; - 7 8 8 9 7 0 7 9 4 2 & l t ; / i d & g t ; & l t ; r i n g & g t ; - q 2 o 5 7 v l _ R o q u u Y 8 9 t z P 0 9 q v C w 0 7 l G u x m v D o 7 g 0 X r y o P 2 r g m N 0 9 u 8 M v z j n D & l t ; / r i n g & g t ; & l t ; / r p o l y g o n s & g t ; & l t ; r p o l y g o n s & g t ; & l t ; i d & g t ; - 7 8 8 9 7 0 7 9 4 1 & l t ; / i d & g t ; & l t ; r i n g & g t ; h 1 g _ 2 j 9 7 8 P 4 0 x Q s i l n D o x _ V 7 v u l L & l t ; / r i n g & g t ; & l t ; / r p o l y g o n s & g t ; & l t ; r p o l y g o n s & g t ; & l t ; i d & g t ; - 7 8 8 9 7 0 7 9 4 0 & l t ; / i d & g t ; & l t ; r i n g & g t ; p m k _ o r q 6 q N q i 9 v P _ 0 u 6 a 2 _ k s B m 6 4 0 B 8 t 1 4 F o 2 p q H q z t 0 U x 8 h d & l t ; / r i n g & g t ; & l t ; / r p o l y g o n s & g t ; & l t ; r p o l y g o n s & g t ; & l t ; i d & g t ; - 7 8 8 9 7 0 7 9 3 9 & l t ; / i d & g t ; & l t ; r i n g & g t ; p 5 y 0 l g 5 1 l Q q i t g E 8 g w Q q n g k E 4 3 7 g H w o l 8 E j j k n D & l t ; / r i n g & g t ; & l t ; / r p o l y g o n s & g t ; & l t ; r p o l y g o n s & g t ; & l t ; i d & g t ; - 7 8 8 9 7 0 7 9 3 8 & l t ; / i d & g t ; & l t ; r i n g & g t ; 5 r 3 9 p z l l 8 P q - s - C y 3 _ p t D 1 x z y E 0 0 r p T k 1 j n B w n y s C 0 o 9 w U 6 x p j j B s z r p E 6 k z 9 S y 6 r 5 B q y 2 1 S 8 r s x B z 5 t w F 8 q v t D m 2 o 5 D 9 _ u S k o y 9 L 3 v 5 l G _ r 3 2 K w _ 2 l G k 7 k s F 8 n g 9 B 2 1 n u L t i p j C 4 7 w s C & l t ; / r i n g & g t ; & l t ; / r p o l y g o n s & g t ; & l t ; r p o l y g o n s & g t ; & l t ; i d & g t ; - 7 8 8 9 7 0 7 9 3 7 & l t ; / i d & g t ; & l t ; r i n g & g t ; p l i n g x k s g Q k n r 8 E w m w Q 4 l 5 3 C x o r i B 9 k m u B & l t ; / r i n g & g t ; & l t ; / r p o l y g o n s & g t ; & l t ; r p o l y g o n s & g t ; & l t ; i d & g t ; - 7 8 8 9 7 0 7 9 3 6 & l t ; / i d & g t ; & l t ; r i n g & g t ; z 5 v x 6 3 x 9 9 P o y w l R _ x j u W 2 6 z w C 6 5 3 i k B 5 r k m N & l t ; / r i n g & g t ; & l t ; / r p o l y g o n s & g t ; & l t ; r p o l y g o n s & g t ; & l t ; i d & g t ; - 7 8 8 9 7 0 7 9 3 5 & l t ; / i d & g t ; & l t ; r i n g & g t ; - - m u _ h m 1 u R y x k s B m x 5 Z g 5 _ 8 B n m i n B & l t ; / r i n g & g t ; & l t ; / r p o l y g o n s & g t ; & l t ; r p o l y g o n s & g t ; & l t ; i d & g t ; - 7 8 8 9 7 0 7 9 3 4 & l t ; / i d & g t ; & l t ; r i n g & g t ; - _ 0 p z n v _ l P 2 t w 2 C 2 z w g B y s o o H q z 3 Z 4 2 o 3 L 3 q w 3 I & l t ; / r i n g & g t ; & l t ; / r p o l y g o n s & g t ; & l t ; r p o l y g o n s & g t ; & l t ; i d & g t ; - 7 8 8 9 7 0 7 9 3 3 & l t ; / i d & g t ; & l t ; r i n g & g t ; r 8 - r k p n m n Q _ 5 n Y 2 n 0 z C r x 8 d 4 q s w F l 9 g o C m 9 2 9 D & l t ; / r i n g & g t ; & l t ; / r p o l y g o n s & g t ; & l t ; r p o l y g o n s & g t ; & l t ; i d & g t ; - 7 8 8 9 7 0 7 9 3 2 & l t ; / i d & g t ; & l t ; r i n g & g t ; 9 1 w 5 y 7 _ n _ O 6 g 8 T s 5 q q D o o h O t o 8 j E & l t ; / r i n g & g t ; & l t ; / r p o l y g o n s & g t ; & l t ; r p o l y g o n s & g t ; & l t ; i d & g t ; - 7 8 8 9 7 0 7 9 3 1 & l t ; / i d & g t ; & l t ; r i n g & g t ; n 2 z q m 9 r w 3 P g w 0 s C s p o 4 B i _ q g I n n q q D p z p j C & l t ; / r i n g & g t ; & l t ; / r p o l y g o n s & g t ; & l t ; r p o l y g o n s & g t ; & l t ; i d & g t ; - 7 8 8 9 7 0 7 9 3 0 & l t ; / i d & g t ; & l t ; r i n g & g t ; j 7 u m x 3 l y s N u 5 _ 2 K 0 9 p p E 8 6 7 w E s 7 v - B s 8 g 0 H 9 i 2 5 N & l t ; / r i n g & g t ; & l t ; / r p o l y g o n s & g t ; & l t ; r p o l y g o n s & g t ; & l t ; i d & g t ; - 7 8 8 9 7 0 7 9 2 9 & l t ; / i d & g t ; & l t ; r i n g & g t ; h 3 s 5 6 w x 0 g P 0 - 4 J q i - l C i u r 5 B z o _ 1 B & l t ; / r i n g & g t ; & l t ; / r p o l y g o n s & g t ; & l t ; r p o l y g o n s & g t ; & l t ; i d & g t ; - 7 8 8 9 7 0 7 9 2 8 & l t ; / i d & g t ; & l t ; r i n g & g t ; n 7 z q o 3 u k s P s q w h G 8 8 p 8 G _ r o - I l l 9 6 F 3 w 7 3 C & l t ; / r i n g & g t ; & l t ; / r p o l y g o n s & g t ; & l t ; r p o l y g o n s & g t ; & l t ; i d & g t ; - 7 8 8 9 7 0 7 9 2 7 & l t ; / i d & g t ; & l t ; r i n g & g t ; p k z k 9 h r - o P 6 - m m F m m s l T s 6 1 l H s t 0 l H n 2 k 0 H & l t ; / r i n g & g t ; & l t ; / r p o l y g o n s & g t ; & l t ; r p o l y g o n s & g t ; & l t ; i d & g t ; - 7 8 8 9 7 0 7 9 2 6 & l t ; / i d & g t ; & l t ; r i n g & g t ; z k k p _ k m _ 4 P 4 - h k D h 4 w g B o 0 y U o y o n D 6 _ l _ E g k u j M 3 i t n J & l t ; / r i n g & g t ; & l t ; / r p o l y g o n s & g t ; & l t ; r p o l y g o n s & g t ; & l t ; i d & g t ; - 7 8 8 9 7 0 7 9 2 5 & l t ; / i d & g t ; & l t ; r i n g & g t ; x m w - t g m q 5 O m 8 s - C s j y n J g r l 4 B 0 r n 8 G z 8 l n D 9 r 2 w C & l t ; / r i n g & g t ; & l t ; / r p o l y g o n s & g t ; & l t ; r p o l y g o n s & g t ; & l t ; i d & g t ; - 7 8 8 9 7 0 7 9 2 4 & l t ; / i d & g t ; & l t ; r i n g & g t ; z p s q 9 m 3 r v P 4 h v h B w - n c 0 t k t E 4 9 k k F 8 j j n D 8 6 _ 8 B 3 u m o F & l t ; / r i n g & g t ; & l t ; / r p o l y g o n s & g t ; & l t ; r p o l y g o n s & g t ; & l t ; i d & g t ; - 7 8 8 9 7 0 7 9 2 3 & l t ; / i d & g t ; & l t ; r i n g & g t ; z - m o u 1 w 7 w P 8 m 5 3 G q k l s B 2 1 t i D w 6 o n J & l t ; / r i n g & g t ; & l t ; / r p o l y g o n s & g t ; & l t ; r p o l y g o n s & g t ; & l t ; i d & g t ; - 7 8 8 9 7 0 7 9 2 2 & l t ; / i d & g t ; & l t ; r i n g & g t ; r - r 3 w w m o - O y m s i B w j g i C 6 y 4 g C k 4 k v H 5 3 i 3 B p o k m F & l t ; / r i n g & g t ; & l t ; / r p o l y g o n s & g t ; & l t ; r p o l y g o n s & g t ; & l t ; i d & g t ; - 7 8 8 9 7 0 7 9 2 1 & l t ; / i d & g t ; & l t ; r i n g & g t ; j u u p _ l v 8 8 P y j k 3 B s t n n D 0 3 t x B y v - n H & l t ; / r i n g & g t ; & l t ; / r p o l y g o n s & g t ; & l t ; r p o l y g o n s & g t ; & l t ; i d & g t ; - 7 8 8 9 7 0 7 9 2 0 & l t ; / i d & g t ; & l t ; r i n g & g t ; v z m _ p k l 6 - O 8 9 7 l G q t k z p B 0 y 0 l E 6 y y 2 F r o 3 3 G o j g W r v g i C & l t ; / r i n g & g t ; & l t ; / r p o l y g o n s & g t ; & l t ; r p o l y g o n s & g t ; & l t ; i d & g t ; - 7 8 8 9 7 0 7 9 1 9 & l t ; / i d & g t ; & l t ; r i n g & g t ; p 3 p s - g m 1 6 P m p r h Y q 2 g t H i 3 q 5 C g o 3 3 D u - v v n B m q - o B 0 2 _ r D 6 o 2 w C o g g 0 H _ k 6 0 I l x 1 2 P x m 8 s H 6 6 s g E 9 j i o H w 5 n p E & l t ; / r i n g & g t ; & l t ; / r p o l y g o n s & g t ; & l t ; r p o l y g o n s & g t ; & l t ; i d & g t ; - 7 8 8 9 7 0 7 9 1 8 & l t ; / i d & g t ; & l t ; r i n g & g t ; x 7 v r g z k p h P 0 s y - B 9 h t 5 B 8 1 9 p C 8 0 s h G o n i 5 t B x z s u i B & l t ; / r i n g & g t ; & l t ; / r p o l y g o n s & g t ; & l t ; r p o l y g o n s & g t ; & l t ; i d & g t ; - 7 8 8 9 7 0 7 9 1 7 & l t ; / i d & g t ; & l t ; r i n g & g t ; l k n 6 m l 1 h u P i z s 5 C q q u i D w - x 6 B n q _ z K & l t ; / r i n g & g t ; & l t ; / r p o l y g o n s & g t ; & l t ; r p o l y g o n s & g t ; & l t ; i d & g t ; - 7 8 8 9 7 0 7 9 1 6 & l t ; / i d & g t ; & l t ; r i n g & g t ; 5 6 4 2 w 1 8 0 g Q 6 w 0 6 J 4 9 0 - K y - 5 w C m _ s 5 B w v m 8 G _ 2 l i F 2 _ p i B l _ q g E 2 z j - F x 0 3 w C & l t ; / r i n g & g t ; & l t ; / r p o l y g o n s & g t ; & l t ; r p o l y g o n s & g t ; & l t ; i d & g t ; - 7 8 8 9 7 0 7 9 1 5 & l t ; / i d & g t ; & l t ; r i n g & g t ; x t 4 w 8 j m w u R 0 p _ d 0 h k n B 6 v k v D 9 o j s B & l t ; / r i n g & g t ; & l t ; / r p o l y g o n s & g t ; & l t ; r p o l y g o n s & g t ; & l t ; i d & g t ; - 7 8 8 9 7 0 7 9 1 4 & l t ; / i d & g t ; & l t ; r i n g & g t ; r w 0 6 o - 9 h _ N i w y n X q 9 1 y E q y m g K y 7 y 4 d 6 0 m g K y u s m N 0 u 2 _ O u j 0 n E o 8 y k C q v m 5 h F y 0 j 7 O 6 6 5 g C s 3 q v C 2 t 1 l D 0 4 s r L i 7 z g I y 9 i x K 6 q 5 n w B s q k k F 8 3 t 0 E s n 5 9 C s 8 q 7 4 B l m m z Q m h x 8 K n y 6 1 s B i l w s N 0 s i 6 P 2 h v o C p 0 4 y y B - p g k D r 0 7 s J h q 0 y E 7 n z 3 D & l t ; / r i n g & g t ; & l t ; / r p o l y g o n s & g t ; & l t ; r p o l y g o n s & g t ; & l t ; i d & g t ; - 7 8 8 9 7 0 7 9 1 3 & l t ; / i d & g t ; & l t ; r i n g & g t ; v 3 7 v q 7 w 7 u M w 0 7 l G 2 t t j G x u m r C & l t ; / r i n g & g t ; & l t ; / r p o l y g o n s & g t ; & l t ; r p o l y g o n s & g t ; & l t ; i d & g t ; - 7 8 8 9 7 0 7 9 1 2 & l t ; / i d & g t ; & l t ; r i n g & g t ; r 7 s h t u 6 7 k P s 8 _ d u 7 x z C k 3 5 6 C l p 6 T & l t ; / r i n g & g t ; & l t ; / r p o l y g o n s & g t ; & l t ; r p o l y g o n s & g t ; & l t ; i d & g t ; - 7 8 8 9 7 0 7 9 1 1 & l t ; / i d & g t ; & l t ; r i n g & g t ; t r 9 s j h 4 4 h P q i 6 o D m i o k B q i - n G g 9 n c w 3 u x B i x o i B o 6 x 3 D v w 4 l G q y v z C 5 s 5 Z & l t ; / r i n g & g t ; & l t ; / r p o l y g o n s & g t ; & l t ; r p o l y g o n s & g t ; & l t ; i d & g t ; - 7 8 8 9 7 0 7 9 1 0 & l t ; / i d & g t ; & l t ; r i n g & g t ; v 1 y p 8 r x 0 7 P u 1 z g I k v w x B 8 t q 4 E w m 1 z B o 6 m p E 9 0 k t Z & l t ; / r i n g & g t ; & l t ; / r p o l y g o n s & g t ; & l t ; r p o l y g o n s & g t ; & l t ; i d & g t ; - 7 8 8 9 7 0 7 9 0 9 & l t ; / i d & g t ; & l t ; r i n g & g t ; 7 x i 6 j k 7 p u R 6 5 p z Q o 2 q 4 B 4 i 7 p C _ k h l h B z u r q D - q g 9 B & l t ; / r i n g & g t ; & l t ; / r p o l y g o n s & g t ; & l t ; r p o l y g o n s & g t ; & l t ; i d & g t ; - 7 8 8 9 7 0 7 9 0 8 & l t ; / i d & g t ; & l t ; r i n g & g t ; h s j p z o 8 y p Q o u w n J m 6 k 0 L 5 z q 8 C & l t ; / r i n g & g t ; & l t ; / r p o l y g o n s & g t ; & l t ; r p o l y g o n s & g t ; & l t ; i d & g t ; - 7 8 8 9 7 0 7 9 0 7 & l t ; / i d & g t ; & l t ; r i n g & g t ; l _ p 5 1 6 v w s Q i 2 g 2 D 6 i - r D 2 1 g i F u - q I v k 2 3 O & l t ; / r i n g & g t ; & l t ; / r p o l y g o n s & g t ; & l t ; r p o l y g o n s & g t ; & l t ; i d & g t ; - 7 8 8 9 7 0 7 9 0 6 & l t ; / i d & g t ; & l t ; r i n g & g t ; n h x g t r 6 8 0 S 4 0 r v C g q o n C g - k k F m 1 r g I x 6 t 2 C & l t ; / r i n g & g t ; & l t ; / r p o l y g o n s & g t ; & l t ; r p o l y g o n s & g t ; & l t ; i d & g t ; - 7 8 8 9 7 0 7 9 0 5 & l t ; / i d & g t ; & l t ; r i n g & g t ; l q 5 k m 8 7 m h P 4 o i n Z w t 5 n C _ o _ 0 J _ q h q B 8 j 2 f m w 4 0 B w 8 9 0 C s 0 w 0 E 4 l h n B x 7 2 w C 5 _ 1 w C 2 1 u j G & l t ; / r i n g & g t ; & l t ; / r p o l y g o n s & g t ; & l t ; r p o l y g o n s & g t ; & l t ; i d & g t ; - 7 8 8 9 7 0 7 9 0 4 & l t ; / i d & g t ; & l t ; r i n g & g t ; 1 p l g v 4 w z g O 0 j 6 5 K s v 1 _ O i l 9 7 B w o 9 8 I _ 4 y j G 2 2 m q F w g s l L 8 y i 6 P s 6 s w e l 8 j 6 I & l t ; / r i n g & g t ; & l t ; / r p o l y g o n s & g t ; & l t ; r p o l y g o n s & g t ; & l t ; i d & g t ; - 7 8 8 9 7 0 7 9 0 3 & l t ; / i d & g t ; & l t ; r i n g & g t ; l j n z 1 y q j 5 M 2 r t w B 4 u k 0 H k t p h G 1 u n Y v _ p q D & l t ; / r i n g & g t ; & l t ; / r p o l y g o n s & g t ; & l t ; r p o l y g o n s & g t ; & l t ; i d & g t ; - 7 8 8 9 7 0 7 9 0 2 & l t ; / i d & g t ; & l t ; r i n g & g t ; r h 6 j 7 n z 0 o P i v _ 6 F 8 k p q D 5 1 9 t C & l t ; / r i n g & g t ; & l t ; / r p o l y g o n s & g t ; & l t ; r p o l y g o n s & g t ; & l t ; i d & g t ; - 7 8 8 9 7 0 7 9 0 1 & l t ; / i d & g t ; & l t ; r i n g & g t ; t 9 t j 5 2 x t m Q 6 4 h p P o o r y S o q - V s i y - Y k 1 - 8 B - 1 x s C o s v Q w k - j D u h p 7 K - l k - G v 6 5 8 X & l t ; / r i n g & g t ; & l t ; / r p o l y g o n s & g t ; & l t ; r p o l y g o n s & g t ; & l t ; i d & g t ; - 7 8 8 9 7 0 7 9 0 0 & l t ; / i d & g t ; & l t ; r i n g & g t ; j h r i u y s g r Q i x 7 0 B 8 t - j D y 7 q 2 C 3 l x - K & l t ; / r i n g & g t ; & l t ; / r p o l y g o n s & g t ; & l t ; r p o l y g o n s & g t ; & l t ; i d & g t ; - 7 8 8 9 7 0 7 8 9 9 & l t ; / i d & g t ; & l t ; r i n g & g t ; 9 w z m r x 1 4 l P k i y U k 2 h p B y y k - W 0 z 6 3 O l i w o C 6 i g n O 4 m u q D w z n n C i 1 t w B 6 z 4 Z i s j s B m k n v D 0 8 n 4 E 6 p u 2 E y n j q B u m p - F v r v 3 I y _ o r C 8 u k q n D i g v r K w z s u f s - n 6 e 0 m x j a k o j n C l o t b g n - h E 4 4 n 3 L 0 2 1 w E p n i z f 0 s o h G g w p v H g n n 8 E o i j l B x g l r E 0 0 y z B r n m g F 4 i _ 0 C h _ l - F z g i 5 H o x 7 y k B v z j 7 D 8 p - 8 B p 4 t o L 4 4 3 v Q s j l T r m 7 v N 2 - o 6 L 3 8 t 9 L q w v l D p t - y f & l t ; / r i n g & g t ; & l t ; / r p o l y g o n s & g t ; & l t ; r p o l y g o n s & g t ; & l t ; i d & g t ; - 7 8 8 9 7 0 7 8 9 8 & l t ; / i d & g t ; & l t ; r i n g & g t ; j _ k l k 0 0 y z P y z 7 0 B o 5 v x B y q h m F z p 0 3 D & l t ; / r i n g & g t ; & l t ; / r p o l y g o n s & g t ; & l t ; r p o l y g o n s & g t ; & l t ; i d & g t ; - 7 8 8 9 7 0 7 8 9 7 & l t ; / i d & g t ; & l t ; r i n g & g t ; 9 t 9 7 7 - t j 6 O w k q s F 4 7 x - B g x n 0 D u - n - I _ - j R & l t ; / r i n g & g t ; & l t ; / r p o l y g o n s & g t ; & l t ; r p o l y g o n s & g t ; & l t ; i d & g t ; - 7 8 8 9 7 0 7 8 9 6 & l t ; / i d & g t ; & l t ; r i n g & g t ; l n v v _ z y j l O i q y g B 0 4 g _ H 2 _ v q I j 7 p p E & l t ; / r i n g & g t ; & l t ; / r p o l y g o n s & g t ; & l t ; r p o l y g o n s & g t ; & l t ; i d & g t ; - 7 8 8 9 7 0 7 8 9 5 & l t ; / i d & g t ; & l t ; r i n g & g t ; 7 s y _ i u l t l R 6 n l t V _ t m r C 0 5 y u G y _ n g E 9 o i x K & l t ; / r i n g & g t ; & l t ; / r p o l y g o n s & g t ; & l t ; r p o l y g o n s & g t ; & l t ; i d & g t ; - 7 8 8 9 7 0 7 8 9 4 & l t ; / i d & g t ; & l t ; r i n g & g t ; x 9 i i h i k z z P u k u 5 C u w i 6 I - v 9 z K & l t ; / r i n g & g t ; & l t ; / r p o l y g o n s & g t ; & l t ; r p o l y g o n s & g t ; & l t ; i d & g t ; - 7 8 8 9 7 0 7 8 9 3 & l t ; / i d & g t ; & l t ; r i n g & g t ; 1 - u 4 p 4 0 o v M y j k 3 B g k n n D _ l l 3 B s y q q H 0 t 5 9 C & l t ; / r i n g & g t ; & l t ; / r p o l y g o n s & g t ; & l t ; r p o l y g o n s & g t ; & l t ; i d & g t ; - 7 8 8 9 7 0 7 8 9 2 & l t ; / i d & g t ; & l t ; r i n g & g t ; p v i m z x r q 9 P 6 6 5 k U m p j q Y y z j s Q i 6 t g E o 0 7 2 c 4 z 8 j q B _ 2 t 1 G q t 9 s M 8 0 k s F 8 k _ 4 H - 8 0 3 D 7 8 p 8 G 0 z 5 o m B z k 3 3 G & l t ; / r i n g & g t ; & l t ; / r p o l y g o n s & g t ; & l t ; r p o l y g o n s & g t ; & l t ; i d & g t ; - 7 8 8 9 7 0 7 8 9 1 & l t ; / i d & g t ; & l t ; r i n g & g t ; - i r w o j n 4 o Q 6 k k 3 B 4 h w 8 G s 1 6 g H 0 s g W q r k s B m 2 i s B o 1 4 i S p y r 4 r B & l t ; / r i n g & g t ; & l t ; / r p o l y g o n s & g t ; & l t ; r p o l y g o n s & g t ; & l t ; i d & g t ; - 7 8 8 9 7 0 7 8 9 0 & l t ; / i d & g t ; & l t ; r i n g & g t ; v m 3 3 2 w 0 t g P 8 t n n C g 4 2 _ O u n w l I 8 _ 8 s E 4 n n c u 4 w N 4 6 u Q i 6 h s B n g w 9 L x 7 2 w C & l t ; / r i n g & g t ; & l t ; / r p o l y g o n s & g t ; & l t ; r p o l y g o n s & g t ; & l t ; i d & g t ; - 7 8 8 9 7 0 7 8 8 9 & l t ; / i d & g t ; & l t ; r i n g & g t ; 7 j i t j 4 4 t 7 O w m p t _ B t p j 6 I k v i i C s o 2 6 B m 3 t - I i 7 t 5 C _ j 9 j E k y j 9 B m j v l I v k h j N i p z 4 l B s t q l R 2 z 0 m M 4 0 n w F s q o p E s s 1 s J y x 0 x H _ k 5 g C r 0 g i C 8 w s z j B r - l q G u 1 z l D 0 v x 3 D 6 l 3 g C z 7 - 0 C k 1 - 8 B r m k t B 0 y h 1 C s _ l 0 D t 5 6 T l h 9 t C h h k g K & l t ; / r i n g & g t ; & l t ; / r p o l y g o n s & g t ; & l t ; r p o l y g o n s & g t ; & l t ; i d & g t ; - 7 8 8 9 7 0 7 8 8 8 & l t ; / i d & g t ; & l t ; r i n g & g t ; v u m _ 0 4 o 2 h Q y r 6 0 B 6 q 0 z C q g 5 w C p p q i B q k g x G 6 n 1 j v B 6 1 - n H s x q _ O t k 9 l C i s v z C 9 i w 6 J & l t ; / r i n g & g t ; & l t ; / r p o l y g o n s & g t ; & l t ; r p o l y g o n s & g t ; & l t ; i d & g t ; - 7 8 8 9 7 0 7 8 8 7 & l t ; / i d & g t ; & l t ; r i n g & g t ; x _ v m u 1 7 k _ P s g 0 a y p x o C o 5 l o I w 7 6 i K 6 i w 0 L 8 v 2 6 B m t 5 8 T q v p 1 G 4 u 0 s C _ q 8 j E g 9 4 l G o g y 3 G g 2 x s C i 1 v g B 0 r 6 p C 3 o g k D 2 w n r K h u r 8 C j y o 0 X j 4 o 9 J h w 0 s U p s q j H & l t ; / r i n g & g t ; & l t ; / r p o l y g o n s & g t ; & l t ; r p o l y g o n s & g t ; & l t ; i d & g t ; - 7 8 8 9 7 0 7 8 8 6 & l t ; / i d & g t ; & l t ; r i n g & g t ; h j y 8 - k z 1 p S _ o g 6 G m g k v D v q n s P & l t ; / r i n g & g t ; & l t ; / r p o l y g o n s & g t ; & l t ; r p o l y g o n s & g t ; & l t ; i d & g t ; - 7 8 8 9 7 0 7 8 8 5 & l t ; / i d & g t ; & l t ; r i n g & g t ; r q r 4 j 8 p _ 4 P m 6 9 u E y t _ r D 6 j _ r e k 7 q t I x v w l I i k m o H _ q r 5 B w v s 4 E y 1 7 l C 8 t o h G 8 q 8 s E s 6 o h G k 2 y 0 F g 7 8 p C y 3 y 1 G m 6 x 1 G q 2 1 g C 2 h j m B 6 7 j m F _ 8 r - C w t i k D j i h p B o _ j 9 N x r x y D i v r w B 8 2 o s F s 2 j y S 0 j p w e i 2 z 8 T 9 r _ 6 F z t l o F q 2 5 u E 4 2 g k F u o l 3 u B 2 r p - C 0 - l 0 D p q z s N u 7 m z f 8 s 7 3 G t s q i B h 9 u i D 8 y l _ Q l 5 q g E 6 w 0 y D n g 9 i K s x _ 4 H & l t ; / r i n g & g t ; & l t ; / r p o l y g o n s & g t ; & l t ; r p o l y g o n s & g t ; & l t ; i d & g t ; - 7 8 8 9 7 0 7 8 8 4 & l t ; / i d & g t ; & l t ; r i n g & g t ; t 3 2 g 2 t h 4 o Q 4 i 5 J q o 9 j E _ r n K 3 g j 7 D & l t ; / r i n g & g t ; & l t ; / r p o l y g o n s & g t ; & l t ; r p o l y g o n s & g t ; & l t ; i d & g t ; - 7 8 8 9 7 0 7 8 8 3 & l t ; / i d & g t ; & l t ; r i n g & g t ; 7 y o m j 6 g 7 l Q s r p P 8 m l t B w q v - B h _ r w B t j w o C & l t ; / r i n g & g t ; & l t ; / r p o l y g o n s & g t ; & l t ; r p o l y g o n s & g t ; & l t ; i d & g t ; - 7 8 8 9 7 0 7 8 8 2 & l t ; / i d & g t ; & l t ; r i n g & g t ; h z h j m j k h 8 P s x 6 s J 6 s w g B 8 9 i q G p u 6 s H & l t ; / r i n g & g t ; & l t ; / r p o l y g o n s & g t ; & l t ; r p o l y g o n s & g t ; & l t ; i d & g t ; - 7 8 8 9 7 0 7 8 8 1 & l t ; / i d & g t ; & l t ; r i n g & g t ; r 8 w k u 2 u p 7 P _ p 1 l I 8 q v t D 2 _ 3 0 B 3 6 t x B & l t ; / r i n g & g t ; & l t ; / r p o l y g o n s & g t ; & l t ; r p o l y g o n s & g t ; & l t ; i d & g t ; - 7 8 8 9 7 0 7 8 8 0 & l t ; / i d & g t ; & l t ; r i n g & g t ; v _ _ j y 3 0 h _ P i r n k B w _ r 8 G m 5 k v D 1 t j 3 B l k 5 0 B & l t ; / r i n g & g t ; & l t ; / r p o l y g o n s & g t ; & l t ; r p o l y g o n s & g t ; & l t ; i d & g t ; - 7 8 8 9 7 0 7 8 7 9 & l t ; / i d & g t ; & l t ; r i n g & g t ; z s k v 4 9 - t g Q y z 6 Z g k t n J o 9 5 p C l _ z y E & l t ; / r i n g & g t ; & l t ; / r p o l y g o n s & g t ; & l t ; r p o l y g o n s & g t ; & l t ; i d & g t ; - 7 8 8 9 7 0 7 8 7 8 & l t ; / i d & g t ; & l t ; r i n g & g t ; x g 1 t i 2 - h x N y 3 z n E s _ l 3 Y 4 5 h j I y 5 k R i v s n E 8 8 z 5 K q 5 k 6 Q l v 2 2 F 1 6 s 2 C & l t ; / r i n g & g t ; & l t ; / r p o l y g o n s & g t ; & l t ; r p o l y g o n s & g t ; & l t ; i d & g t ; - 7 8 8 9 7 0 7 8 7 7 & l t ; / i d & g t ; & l t ; r i n g & g t ; v 8 m y 4 2 z 9 8 O 4 _ j r B y 8 _ u E o n u x B i 3 r g I n x 7 6 C & l t ; / r i n g & g t ; & l t ; / r p o l y g o n s & g t ; & l t ; r p o l y g o n s & g t ; & l t ; i d & g t ; - 7 8 8 9 7 0 7 8 7 6 & l t ; / i d & g t ; & l t ; r i n g & g t ; n 9 k q o s q 3 - O w q s p E q h 9 7 B o t y k C u i 6 6 F r j 1 f & l t ; / r i n g & g t ; & l t ; / r p o l y g o n s & g t ; & l t ; r p o l y g o n s & g t ; & l t ; i d & g t ; - 7 8 8 9 7 0 7 8 7 5 & l t ; / i d & g t ; & l t ; r i n g & g t ; p _ 9 u 8 q p q 7 O w j x p N p 4 5 7 B q n q _ B s s 8 w E 6 k g t M x 6 2 o D k 7 h 9 B i 3 0 y D y 7 0 1 e l 9 u n E 2 - k 3 B y t 4 9 S g 8 v h G l w 4 0 B 6 4 g 7 F 0 q v _ h C 2 m s 9 s C o z o 0 H 0 o 2 - 1 B w m 7 o U 2 p u i D w v m t B m o v 2 C 2 u z y F k z w r L 8 3 - 2 Q k q s y J i g q 7 g B 2 8 7 7 u C 2 p - t C _ r 9 o c g z _ d k n h 9 B m t s 9 S u v o l T s 5 i 1 C q 0 r h r B u 2 8 l K m j j j 4 E 4 9 i _ h C w 8 - 2 c o r 6 8 M s j - h t B s j x s 6 G o v k _ Q - g - i S u x 5 o D x y p - b 8 l 7 1 a i x t 5 C h t u 5 B y m g 3 B t 3 q u S 6 h s w B l t m _ E k o v 0 F h o o q F p 1 3 k J n w i j X 6 k y y F u t g o G - 9 o g h B 2 z z v J i 9 r j C 2 2 k m F 0 k h t E q _ q o a 4 1 7 r X i o 1 l D s o 9 i K y - i s B 0 x k i E o 2 n p m B 6 y s - C _ y q 6 a 0 q s v C 7 n z t D 4 - 0 k C g k 7 9 C 2 j 1 7 H y t u 2 E 2 7 6 Z 8 t i t E w x 2 h T z 7 - 0 C y 4 s 8 C k h j 9 F w 1 z l L _ 2 o i - B 6 4 u 2 E u y 3 q I w p 0 8 M 2 _ l u B 6 y x o L m - w 2 C y v m - F g h 9 s a o m 6 8 M k 5 _ g V m r j o G q 6 j h r B m t r 6 Q m h k o H g 7 _ 3 C w l z g h B 8 r x x L o 4 6 y z B 2 1 3 x r G 4 n s q n B k v 6 g H u 9 9 s V 3 p 6 p W g 0 k q d 0 z r 9 L i z r 8 j H _ s 5 u i B q 3 y l 5 G u 6 s j H s y l _ 8 C 4 j 5 5 t B s t h 9 B 9 9 m v D u 6 s 8 C _ w 8 2 K 8 m o n C 0 9 u p E g r 9 4 U y 6 6 k J 2 l t j H 0 v y s C 6 o i n O s 3 m n C w p i 2 M _ j n o H u o 1 2 K o 0 n n D o _ i 7 D w n - 3 C q r 1 v J 7 q k l B 0 r _ g D 2 p g o B v s k n D y h - t C 4 4 i k 6 B k 9 y j M 4 s h t E 4 r t 4 U s 4 u X 6 z v 5 B k s g j N 2 o z o C 4 v 6 0 t C 8 8 4 K m 2 2 m O 8 _ g 5 H y r 5 l K 2 z m m N 0 3 o t I p g o v D k m n v B x t l i F - 1 x s C g 5 g 0 K s p j p B m 4 o z M 6 p 6 T o 8 i 9 B _ 3 n o H y m 5 w C _ i 6 9 P m u n u B i _ t 8 C 0 0 k 7 D r 8 m n C x q q i B 0 y t v C i _ k w s B g o _ p C 7 7 0 s R i i j 1 J 4 g - 8 N y t t g E x n 2 w C _ 3 q g E s 2 0 _ O _ _ 3 q I _ u t 2 E o u 0 0 E 0 t r 8 G u z w i D m _ 8 l C t j z v n B 4 7 h 3 Y s 4 v 8 G p i x l I 8 u z f i - y z C v 8 q q D u s j o B v 8 n P 9 x 0 _ G o g 8 5 K w x k r B - g r h G m t l v D p i _ r D o 9 v X 2 r _ t C i p o u B w k x x b y o 1 6 J i x w 4 X k t j n C 7 h x 3 I k w j T u 4 r 6 Q v 2 r p E s s z z B 2 3 n _ E o v m 8 E w v 6 3 G u l m r E 5 3 x j G 0 p j x O y 9 7 0 B x o r 5 C w q s 9 d w y q 8 E i 1 v o C _ l u i D m 2 p w B 6 g 7 t C 8 k w 8 G 0 o 3 l H i z 7 8 D z g r p E z s - g H u q q 6 I j p o v B m x o u B g q r s F g _ i n B h s v y F 0 r x 3 L p u v 6 J q h _ j E s q y v Q g 5 j 0 D 2 h 8 w G o p w U i y 7 w G z 0 i n B _ 5 0 w C 6 s w m S q 0 o v D s 2 0 k C 6 z 5 0 B q k z 3 R u s 5 l C q h 8 2 K 4 z 9 j D 8 x 8 3 C x - r 8 C s 2 9 V 2 2 t 5 M m 5 k u B i 8 q 5 C s 3 l T o g h p B s 2 - 8 B 8 q y 5 K - i l n D 0 _ 7 z K w u p g y B k r _ p C 4 p 8 3 C k n s h B 6 s x y D w 3 w _ O 6 i 3 2 H q p 4 0 B h t k R 8 w 7 w E 4 n 9 3 C o m 3 j O o o v 9 J w _ x l L j q 1 1 s B o h - 3 C g v v n J 2 o 0 y D 4 p g 9 B _ 5 0 9 S g w 2 0 F 6 j 5 6 F w o v - K m m - 5 I 2 3 3 w C q z 1 s M w r t 3 L s w 3 l E 4 q z 3 G t i m k B o v w s C y 3 1 g C r 6 k t B q - o j C o - 4 p C k y i 5 H y i r y F 2 q p 6 E 2 _ p 5 C i m n v D 6 5 4 6 F m l v S m 2 6 0 B 4 6 - h C 6 z 5 0 B 7 4 0 l E o s p t I i u 5 Z y k z 7 H 4 8 9 9 C 4 y n 0 H 0 v g Z k o j n C w n g 1 C 8 _ l y I y 0 9 r D 4 6 3 w E 2 6 g 4 d 2 4 t 2 C 2 0 q t O 0 w 1 l E k 5 p g y B q 8 8 7 B w v m j B i 4 r M 0 s r y S 0 8 4 w e n 0 m 0 D i 6 t g E 2 2 m q F u 6 6 m M 2 j o q F _ 5 r j C y x 3 2 F 0 l 8 s R 0 h 4 4 F o i z 8 I 7 l 8 6 C 6 g s - I 4 8 i l R _ o 2 1 S s 4 q o Q o p m 8 G i - i z Q k 1 l l g C o 9 l c v 8 i i J o 0 _ Y o v t 3 L 6 4 7 s M 4 6 p w F w w 7 p C i i 6 s T w q 5 p C y k 9 n H q p r 5 D m y z O 0 5 9 4 H v u y k C q p 4 u E 0 t w j a i j 6 s M 8 u t x u B u o 7 9 P 6 i h i e 2 v n t V o 6 n z j B 1 j q i B 8 1 m v B z l y j O v 8 n P y 2 w N 3 n m 6 P k v q v B h h _ t C 8 5 8 6 C _ p j n O y 1 2 j m B i v o i F 2 9 2 o c w 3 g 9 B y t v 5 B g r w - B 6 g 6 e z y y 4 U t r u 2 C g 5 o w F n w u X o y i t E j g n 2 M q 8 x g B s q m q d g p x 2 N 0 u 2 6 B m o 0 g I w 6 3 6 b o h i q v B 8 0 m - m C g n n 0 D o u m g F y o 7 s H s - l 9 d 6 4 q 0 L _ - v 2 W 2 3 g s B 0 _ h y C 6 l j s B u z y g B k 6 3 2 Q 8 p p q D o h o 8 E w 2 - q B 0 u h 9 B g v i j X u l 6 l C r n p 8 E 2 h - s V 2 y - 5 I w l 8 8 N r 9 k n D _ z 4 u E y 9 z y E 8 8 r x B w 6 i n D 9 4 q i B 6 j p i B z m w - B 2 4 j v D g g 6 3 C 7 7 4 J s s j n B 1 s p L 6 7 q 2 E m i s i L o 6 t _ D 4 t g o k B k 5 x s C o 6 y z B x r v 2 E t _ q 8 C 6 1 t 9 S w - h p B 2 z s 6 E k v 4 r 0 B 8 w _ 8 B w _ - o B g k h 9 B m w 1 s M 0 n x j O _ n l j b q t 6 l o B 4 _ p j B 6 z 7 s H q j h o B m - o - C 8 9 o y I m 8 s o L y h h 4 d y p i 1 I 4 9 _ V 4 x p - 1 B q h q g I i p 2 g C y n t 5 B 2 6 1 k U u x 4 0 B s 6 t h G m 8 l _ - B s n h i J m 3 t - I s l 6 l E _ 7 t i D 0 g l t B 8 2 w h Q 4 k 0 - K k p h 7 D k _ t g d 2 n i 6 I m z g q B 4 l 4 6 C q y o o w B 4 z i k D 1 v j 6 I _ _ 3 q I m k x 2 W i 7 5 8 K 8 u n y C m _ v S 9 3 u g I m 9 q 8 C _ 7 n k B 0 p u 4 E _ - v l I y 5 s g E k g o n D m 1 5 o D m 6 p j C 0 t 5 l E y 6 q o L 0 u y 3 G w 7 u X m q i 6 I g - o p E u p y 3 R 2 u 4 q 0 C w s l o Q w r - V _ 6 t o C m v j s B o l x 6 B i 1 q 8 C g v p o F 4 6 _ 1 B j s q v C u p k s B h 1 _ r D 8 h j p B _ j r k 2 D q i 8 x c 2 z m j H g r g p B w _ o y r B i g o 0 L q 8 9 6 F i l n o L y o y o P s n j O o - w l L 8 7 o o b u u - o P i k v - C s l 0 s C _ i y z C u 9 o j C q 9 1 2 H k w n _ Q k n - V m p x k V m o 9 _ j C s u 6 3 C j s 7 p C k t 5 3 G g y i q G q j o 5 C 4 i g p 6 C 6 3 2 - M 0 4 z l G q u 6 j E 8 2 - z H k y j 6 P g 2 0 p s B 2 v 0 i l B u - p r K s 0 7 6 C u h - k h B 5 2 y l D 4 n w s R y w 9 g Y m m _ n G 2 w v g B 3 t m q G o j 3 p W u k r v J _ j r - C l 0 4 v I g h q w F 5 x 0 l K 1 q n q F s k p t t B 8 k i q G i 5 r v J u p o j C u z 1 o P u 3 2 - 2 B g y 0 5 7 B _ m _ 5 I l m r r K j i 0 4 U 8 4 v X 4 p 6 l E q k g x G 8 x g p V 8 y u 8 G h t p j H r s z q S 0 l 9 n I k 9 7 2 Y 2 o k R w j 6 p C _ 9 g s B m r 6 j E _ w l u L _ v r M y j z y B s q o v B i _ 5 1 Z 4 m r 5 t B y 7 l v D i u w _ G o k o l R s o - V 2 o y o L m x y l D 0 3 8 j D i k j z Q u 1 s 0 L g 8 m i J 8 n l z G _ h n - R w q 5 p C l 8 0 y E g 9 w u G 6 g r w j C q 2 v g B 5 y n q F o x q 9 L y t j 0 O u w 5 o P m 7 i r E 4 z 4 z K l _ l 1 V u 6 v l T v y w 0 E s 5 w k C 2 t w y E q g 2 o D s r 2 j O x 7 q 5 D 6 v 6 0 U r i o v H g x y l E s l r _ O i _ 2 1 b v w 9 w D q 7 - n B m o 9 n G y o 6 7 B i 9 4 w G s 9 5 t 4 B i z 9 x c v 1 9 3 C w n j 2 M s s u w e r i 3 l H y z s 5 B g j 7 4 T g 7 g W g r s n J w - 1 z B 0 x _ 3 C m 5 q g E _ p k R o 9 8 g H 6 6 g s B 4 y k n D g s 5 8 M o y l - h B o 9 7 3 C q t 9 j E k y y w U s i n q G 0 k o n J s w n 8 E u g g q B w 3 g 9 B 8 1 h q G h m r 6 E t 6 3 g C o q 3 K i p 8 j E 2 l n r C 8 0 l u K g z 2 l E 2 x 3 g C 8 0 p 4 E 5 v q g E - y p s F 6 x - 5 G 9 x q 8 C y l 0 O i 0 9 n G 6 2 1 W h 9 1 s U k 1 - o B v r i 7 D o g i n D 7 1 9 1 B y 4 s 8 C p m 8 u E 8 y v j M k q w 3 D y r 0 n E 8 7 2 5 K s w w x B k - 8 z K 0 p i q O v m q y I y _ s i D i l 8 r D v l 9 g D h y z s U x m r 8 C - 2 7 3 C k p h r B n 6 _ 2 Y i o - j E t 4 2 w C g 7 i z G p _ u 1 G q u y v P 2 t 1 g I g g 3 3 J g v s x B i w 6 T _ 8 9 s M w s o x b 1 w 7 s H y 4 n j C j 0 m y S 6 7 6 1 D j z p v H 2 5 - w G o 6 3 z B z 1 h 7 D 2 m z y B h 7 n _ B l - q i B x g p _ B o x i t B t j m i F u 8 u z C - 1 x s C g n q l L y 6 u z C - g - i S 9 k j o a 0 m l n C y l r 5 D u y q - C s w x - K 2 w j u W i l 9 _ W m u t l T _ m l m F g r i g F u k s 2 E y s 3 k J 8 8 q 4 E o r s s a k - s 8 M m 6 k m N g s 5 3 C 2 m x l I m z x u L 2 x p L o w x 3 I 4 p 9 h J - q w - B i 2 9 w K 4 i 7 i I 2 q t 5 B q g i s B i 5 s o L y p 8 - J 4 9 n P 4 u q 4 B 0 3 q h G o r x 3 D j 7 x o K 2 8 q 5 M _ _ q - C 0 8 z z B l z t n X y 8 r i B 3 i q v C 6 i 3 t O v s k n D o i l n C _ y 6 _ Z j v r y I m k m 6 E u k 9 7 B k 3 y f j i p v B _ j v s N r q 9 d w g p w F p 6 o j C - n 0 6 B m o 7 P 6 p q 8 C j 2 q v H 4 _ x 9 L 1 2 r - C t 6 h 3 B s m v 4 E o w i O g l i 0 H _ 5 - 1 D 1 t q i B - 8 h 9 B p h 2 w C y x h s D u x 3 m M o 8 9 6 C 1 z w u i B z 1 l n C w p i z G w k 5 R q 0 7 n G 4 h 6 5 K 1 q 4 g C l n y q I _ y 1 w C z v p h Q o r 4 p C o 8 o h G s _ v - K 1 p r 4 d 2 z t 5 D 2 s v i D 5 6 t 2 E g z l 0 R s g 0 - K m 0 s b m 4 k 3 B o q g _ H u 4 y g B o - 1 j M 7 0 j i J q k s y F - - x - K 8 7 3 j M i 9 r j C r w n 8 E w 7 v 3 L x l x z C 6 3 g m F k 0 h k F v _ k z G s 9 t _ D - q w - B q 9 l Y i z y 2 H 4 t s x B p 7 w i L k 4 - 4 H r t k o b 5 l g s D y 7 u s G 9 v s 5 C j 6 v - B 8 t 2 - K 2 2 - 1 b y v p i F k _ i 9 B 3 7 q v H s 8 1 q S l x s s G m 5 3 8 D 0 k x - B v 9 - j D m m _ l C v 3 2 3 G 4 6 k 8 E _ v j m F q 3 i q B y p x 0 L 3 j y s C 2 w _ m S q - s - C r 6 n 2 M l 7 y t O x v 7 g x B 9 w l m F v 8 r h Q g t - j f g g j g h B t l x 0 w B g 3 k 0 D 5 7 u S 5 v z 5 N y o x y E 3 2 h 9 B j 7 l u K 7 2 s 3 L 5 5 i 6 I i r s g I q i 7 s M q l r j H k 3 m p E k i 1 f k 3 q 8 G g g 0 s J 2 y m u B q 8 p r K 2 k u 1 G i n r 2 E 0 x h o I 4 _ s h t B m o j R k l x 7 R w 7 0 5 K 2 w k r C y 3 8 v 5 C q t z 5 N u o 6 2 F u - x g B 5 - k R 5 z 4 Z 2 j 1 7 H k y u X 2 n v i D u t l r C 0 9 g n B i z i s B o p s s F s l q 0 X 6 x 5 w C s - r v C i i t 6 J 8 j o c p l y 7 H _ 9 - 6 F 6 p s 5 D g i y - B 8 v p s F 0 6 6 9 C 0 l 3 j O q h o q 9 B 0 9 _ 0 C g _ _ 8 B _ 6 s 7 Y 6 h w 5 N p 4 7 w G q i p - C 4 9 g 9 B m 7 y v I 2 7 r - C _ _ 5 e i q r g E 8 s i g Z u q g 7 F s y j o D g i 7 o G k r m l P g g y s C m - - s H u y r 8 C m 2 u S 8 t o h G s q 9 d q s q _ B 4 z v o q C _ z u o C 1 1 4 e _ 9 q i L o q 1 f t - s b g 2 y l E v 1 x k C x - w g B _ q m j C y o z l K y 1 p 1 G w y q w F h 8 s 6 Q 8 g 4 i K 2 x 3 g C s 4 h q G q o g t Z j 5 - j D t k 9 l C 7 x 0 z B r v 0 w U m 9 h s B h l p o w B g _ u - B 3 l u o Q 9 o 3 l W j i r w F h 2 8 l C v 8 x h W k z 9 8 I 1 l 2 w C i z z z C p 9 5 7 B y z h o G 6 i 8 j i B l q h g 3 B 7 q n c g 5 g i E 7 k 3 8 I 2 q o j H p h 4 g C _ h x 2 E x s i 3 B 7 k h h H s s 5 p C 4 _ i t E j 4 l n C 6 x o m F o p u 6 P 4 h p 8 E - 3 _ 8 N 4 9 t 6 w B m 4 - y N u 0 h d i t v y D u o h i F g p j g F 7 _ l 0 H u q - n B w o 6 y j B g n m v H 8 k 7 k g C 6 n t 2 C o j r q H 6 w 5 T n 0 2 l E w 1 m i g B j 2 q x L o 1 o 4 B 4 6 5 o U _ _ 6 n t B k m p 3 Y h x q w B 8 _ 1 q S q l s x a 0 p p - m B g h n g F o i 0 s C v t o v B _ n g t H j 4 m c k h l 7 D m j 7 Z y i 0 7 H 8 v t 3 L o s 7 3 G n h u 5 2 B q k 4 2 F 1 z p g E s 5 x n n G 2 v 3 _ G l _ 8 s V _ 8 w o L p y t j m B p m n q F m v v s N j 0 z 6 b s h t _ O w p 5 9 i B 8 y - h E 8 q k l u B _ t v v J p 4 q u F q 2 7 6 F h z u 6 L h 6 - 3 6 B 1 v 4 g C o p i q G t p 4 o D s h 4 j a 6 2 7 T 8 y q p E 3 g x - K k m w l P u t h 1 I g m 3 j M k w n _ Q y 2 w n X 6 k g 7 w C m 7 s 6 E 4 z w h G w g n q G s _ h m z B 8 q 1 _ r B 6 z h _ - D 4 q 4 5 K 6 l v k o C s t _ g H o - l o Q m h 6 s M i g o k 6 E u k p i L _ 5 l u S q i p g K q k m - F k t 9 n I u m 7 4 i B k i p p E q j 1 w C u t h i F 0 o 5 q u F 4 8 u r L m x s x a s m q s F w i j i C o k g j K 8 s - p M 0 _ r s F 8 - u h G q m w S g 1 8 m r B 8 p - o B g t h x T u 0 m Y m 2 r y 0 B u h h o B _ v 7 6 6 E 4 9 q 8 E 8 s s l P z r 0 z B 8 j n n C z 0 i i p B 6 q 7 x 6 C i 3 g x G o i 3 l u B o g 9 l G w q 3 2 Q w h 1 q S n t n 0 D 2 0 n r C 2 v n r C w y 1 6 B l 4 x l I k z v s C 1 _ 9 i k B k i 4 j M m _ t 6 J j w v o K n 0 m n C g v i j N g 9 i r B u 7 w 7 H i 5 r I 3 i n q O 9 t 4 v I m w 1 l I g 6 9 d p h j o H t q q 8 C o h u o K v _ x 8 M u z 0 l D w x i k F x t t 1 G k h j j N i 2 n 0 L q 3 h 3 B 3 u p y I p j 1 9 S g u o n J y _ m 5 m B k 0 r v H m - j q F 8 k i l B 9 1 n - R _ n g q B x y p _ r C u r s 5 B h u 0 7 - J y 4 g s D 8 0 4 8 M 0 w i g o B j y 3 _ 6 B w z 6 w E p 4 k R 8 o l 9 J v 5 j 1 n B w 0 o v C z p 0 9 j B q _ h i F p o 1 l K 6 q q v J 0 p _ j D - 9 y q S 4 p l 0 D r x 9 g D l g w 4 X 1 7 v y F w k 7 v N q r v l I 0 v i y 1 B o 4 o s i C m z t y y B 6 3 9 _ j C o i n 8 G t t 0 9 S i q - w G w 8 4 4 U 6 5 g u l B 7 8 s l 1 B g k n h 4 B g k n n D m 6 j 3 B h v 0 y E k 6 m 5 t B 1 - _ 1 S 0 9 o g o B o 4 p 9 L i _ w z C t k 2 l K 6 q 2 k J 4 z o 4 E 1 t 5 8 D w g m 3 L s 6 n r o B 0 k 8 s E 4 - n p E r z r p E n 6 1 2 o B j 5 - j D k 7 7 1 B x 1 p g E 8 r q o Q o 6 h s P r n p 8 E j 9 v Q y 6 i s Q o _ r w e j j i 5 H i z 1 s 8 G 8 0 l y 1 B t g 0 2 F 2 - h s B 0 g t w U 8 g g 9 F _ 1 2 w C w i s x B w r j t B - 7 q h Q z t j 0 H 4 o 9 4 H m 2 8 6 F t x m m F 8 v 3 3 G u u l k B 4 8 n x L q 9 h m F m 2 i s B 1 8 p j C y 7 p s G v y h 7 D 5 r p j C 6 1 m V u k v 7 H _ n 0 2 K m m y l K i 0 u y D i 2 3 8 D z q z 6 B g o 6 2 Y i _ 8 t C x p q g E o z n p E z 7 t h G 4 v s 9 k B i 6 1 g C u r j s B 6 s u s N u v x k V o g u j M k o v 8 G m n m m N 0 t v - B j r s 4 E 2 v j R i _ x j G k o m u Y w y q 0 h B g 8 j l R w o 2 s J u 5 k r C - j h t E h w q 8 C g r k n B o 7 9 d h 3 m - F v s i 5 H s w t o K u n r 2 C i _ w 8 K o o h k F z 2 t h G 6 u - n B v 1 h p B s 3 8 6 C j 1 u 9 L r h v o l B t 6 s y 0 B u m 9 1 Z g v 9 4 H m j 4 8 D j s 7 p C w u 8 p C 9 s 4 v P 9 y w j G u - 9 n H 0 _ r l u B _ w p j m B i h 0 2 P 3 1 5 y w C 4 s j w M 9 u 8 l o B v _ _ 9 H z i t 2 N 1 8 0 k U - 6 w x u B 1 s v v J 5 0 m r C 9 7 s l h B g o r n 5 C u x 6 h P s 2 k h m C 4 y g o k B x g o q F w 9 7 g D s 0 v s R 2 p u y y B 2 l u y D 0 w l 2 M k p - 9 H w 1 k 9 d 0 s m k F m 7 0 w C 9 i q j C 4 8 q 8 G y o h d k i p v B 6 0 g 6 G q 7 h 4 j B i g q r K w 0 p 9 L v r o j B 2 q t 8 C p 3 w j G 5 u 1 k U r 8 t n J z n - j u C j r t x B r k o y J _ 1 v q I u 6 r 9 S z 7 5 4 T y 2 n r C u w 8 7 B j 6 _ i N z m x U q l t r e p 6 o _ B 6 6 - 6 F z k j i E u j n u F n r 8 g D m - i _ E l 8 0 y E h _ 8 t C 2 j - j E l q 3 o D k 5 q s F v _ x 8 M s x w i N r 6 p r K 1 u r 0 L s s u w F x o 0 _ G y u p - F - 0 _ 9 Q y p z 7 H 5 y y s U _ u i 2 S p 3 i k s B 9 l v u m B 9 x _ t C m u x y E r h l l B - 3 z 8 M l r 7 w G 6 7 4 7 c t y z 4 l B 0 h q 0 D 4 n i 7 D 4 r 1 0 F 2 4 1 k n B y o 7 x H 2 g i o B 2 7 2 0 B q t 7 0 B k t y 9 L 8 6 y 7 R _ q - 3 R 4 6 l o F 2 g s u m B s 5 4 w E g 7 1 l H w r p 9 J o s l k f u r v 8 8 B q g z 1 G 8 y u 8 G 2 h q j C _ o y y D s q 0 f i 0 s n E 8 l _ 8 N 8 p 8 - Y u 1 h j k B m j p h x B m 9 4 4 X g j z 9 L k - z j O i 3 y y B m w m m F 0 - l 2 v B s 2 o t I o 2 h j K 4 t 3 j O w 0 p 2 M 8 r 0 o Q 2 m m h x B 0 v l i J q j g q Y v 7 x q s K n 7 z t D j o k n D x 3 g i e s m s 9 k B u m w q - C m - x v s B 0 t u 6 Z w y t p E 4 t z 6 B _ q s i B m r w g I s 8 y n J w m 3 5 K 4 i h i C i 8 s 1 G o y p 5 6 C w s y j l C 4 1 5 p C 5 y u - q C 5 _ _ 0 J 8 t - - Y 1 h 4 - M 6 r x 1 G 3 4 g 9 B p x l 6 I 4 3 4 p C s 3 i n D 9 6 0 q 6 B t _ _ v k G 9 m u n - K m w 8 w g B 9 3 2 2 F w k v z i B y s m n X 2 t z 2 F 7 n w - B _ v i s B s t q v C y u v z C z i 2 w U u o 5 8 s C 2 q 8 k d 0 6 o s 2 E 2 p - y M 5 x y q I 3 1 z q S g 5 o l 1 B u 9 3 0 B r 9 9 1 B & l t ; / r i n g & g t ; & l t ; / r p o l y g o n s & g t ; & l t ; r p o l y g o n s & g t ; & l t ; i d & g t ; - 7 8 8 9 7 0 7 8 7 4 & l t ; / i d & g t ; & l t ; r i n g & g t ; z o 2 _ y 6 o s 0 P 0 l u h G y q j 3 B 2 3 y j G w v _ 4 H w 1 s 0 E v 3 k k F & l t ; / r i n g & g t ; & l t ; / r p o l y g o n s & g t ; & l t ; r p o l y g o n s & g t ; & l t ; i d & g t ; - 7 8 8 9 7 0 7 8 7 3 & l t ; / i d & g t ; & l t ; r i n g & g t ; 5 j 2 m n v u 4 z P 8 5 6 3 O o 3 i i C 4 2 0 h T 6 6 4 0 B 4 5 w 3 D k z 3 i K o n r h G 6 y u y D 4 3 u - B z 8 - s E & l t ; / r i n g & g t ; & l t ; / r p o l y g o n s & g t ; & l t ; r p o l y g o n s & g t ; & l t ; i d & g t ; - 7 8 8 9 7 0 7 8 7 2 & l t ; / i d & g t ; & l t ; r i n g & g t ; p 5 m 9 j z 9 w 1 P 8 4 j n B 2 4 r h r B 0 0 i j N 4 x v y I u t 9 0 T k 5 h n B y m y x H s l g g h B 0 i 8 y j B 9 s 4 e & l t ; / r i n g & g t ; & l t ; / r p o l y g o n s & g t ; & l t ; r p o l y g o n s & g t ; & l t ; i d & g t ; - 7 8 8 9 7 0 7 8 7 1 & l t ; / i d & g t ; & l t ; r i n g & g t ; 3 4 2 8 9 h u s t Q _ n r y c 4 _ o c y 0 4 0 B o g 5 8 N 0 g t w F 6 i t t O 9 w 0 y E j 0 q 4 E & l t ; / r i n g & g t ; & l t ; / r p o l y g o n s & g t ; & l t ; r p o l y g o n s & g t ; & l t ; i d & g t ; - 7 8 8 9 7 0 7 8 7 0 & l t ; / i d & g t ; & l t ; r i n g & g t ; 7 j h u m 0 _ w x N 4 4 t p E o 6 9 1 B i 9 q 2 E p r 0 y E & l t ; / r i n g & g t ; & l t ; / r p o l y g o n s & g t ; & l t ; r p o l y g o n s & g t ; & l t ; i d & g t ; - 7 8 8 9 7 0 7 8 6 9 & l t ; / i d & g t ; & l t ; r i n g & g t ; v i 7 s q w o h t O u t o u B g h 0 a w s r p E k g p n J 5 2 u i D - m 4 K & l t ; / r i n g & g t ; & l t ; / r p o l y g o n s & g t ; & l t ; r p o l y g o n s & g t ; & l t ; i d & g t ; - 7 8 8 9 7 0 7 8 6 8 & l t ; / i d & g t ; & l t ; r i n g & g t ; j g u 7 t y y 6 n U 2 h z y B _ 1 k r E y j s 5 K r l p l B q p 1 t r E o _ r - K 3 y v h W 5 q h o B u 4 j i F 1 r _ 7 1 C & l t ; / r i n g & g t ; & l t ; / r p o l y g o n s & g t ; & l t ; r p o l y g o n s & g t ; & l t ; i d & g t ; - 7 8 8 9 7 0 7 8 6 7 & l t ; / i d & g t ; & l t ; r i n g & g t ; 5 7 g g - t 4 m 0 N 0 x o c _ n - l C 2 2 8 8 D _ v o v D 4 u r 2 N w 7 l p N 9 - l m F s z m s F v z x - K z t 7 3 C & l t ; / r i n g & g t ; & l t ; / r p o l y g o n s & g t ; & l t ; r p o l y g o n s & g t ; & l t ; i d & g t ; - 7 8 8 9 7 0 7 8 6 6 & l t ; / i d & g t ; & l t ; r i n g & g t ; 5 4 3 m t u l i k Q i s s 8 C 8 7 o q G 0 t 7 3 C 0 6 z 3 D o v y U 2 x 0 8 K 2 _ - c 0 2 4 K 8 v x 6 B m j o j C z k 2 l E 8 j h n B j k y j M & l t ; / r i n g & g t ; & l t ; / r p o l y g o n s & g t ; & l t ; r p o l y g o n s & g t ; & l t ; i d & g t ; - 7 8 8 9 7 0 7 8 6 5 & l t ; / i d & g t ; & l t ; r i n g & g t ; - 7 3 x 8 r 9 g i P 0 4 u 4 E y _ o r C q r l k B 6 s 9 w G m q r - C _ s p - C p i _ t C y v 5 T v j 8 3 C m 0 1 w C n g k l B & l t ; / r i n g & g t ; & l t ; / r p o l y g o n s & g t ; & l t ; r p o l y g o n s & g t ; & l t ; i d & g t ; - 7 8 8 9 7 0 7 8 6 4 & l t ; / i d & g t ; & l t ; r i n g & g t ; 9 y l 0 i 7 n 9 o Q 4 r p 0 D w r p q G 8 9 7 i K 6 _ h 3 B s w 9 s E l u k z N & l t ; / r i n g & g t ; & l t ; / r p o l y g o n s & g t ; & l t ; r p o l y g o n s & g t ; & l t ; i d & g t ; - 7 8 8 9 7 0 7 8 6 3 & l t ; / i d & g t ; & l t ; r i n g & g t ; h 9 0 j 0 l u v 2 P s v 9 d 4 5 g W 0 8 k 8 E j - 7 3 C & l t ; / r i n g & g t ; & l t ; / r p o l y g o n s & g t ; & l t ; r p o l y g o n s & g t ; & l t ; i d & g t ; - 7 8 8 9 7 0 7 8 6 2 & l t ; / i d & g t ; & l t ; r i n g & g t ; z 6 q y s 4 l 4 4 P g 1 7 3 G 4 j r p E g k 7 i S n u y t D & l t ; / r i n g & g t ; & l t ; / r p o l y g o n s & g t ; & l t ; r p o l y g o n s & g t ; & l t ; i d & g t ; - 7 8 8 9 7 0 7 8 6 1 & l t ; / i d & g t ; & l t ; r i n g & g t ; 5 p y 6 j - g n p O y 3 q _ B w t q q D q i 4 Z 3 4 w 0 E & l t ; / r i n g & g t ; & l t ; / r p o l y g o n s & g t ; & l t ; r p o l y g o n s & g t ; & l t ; i d & g t ; - 7 8 8 9 7 0 7 8 6 0 & l t ; / i d & g t ; & l t ; r i n g & g t ; 7 5 - 2 p 7 o o _ P i 0 _ j E u n j 3 B i u h o H l 5 9 0 I & l t ; / r i n g & g t ; & l t ; / r p o l y g o n s & g t ; & l t ; r p o l y g o n s & g t ; & l t ; i d & g t ; - 7 8 8 9 7 0 7 8 5 9 & l t ; / i d & g t ; & l t ; r i n g & g t ; j t 8 9 u y u q w S s k - 3 C _ x r i B 8 u l n D s x t x B i g 5 t O g t 4 3 J w - 0 w E g m 5 g D g 0 _ h C p j 9 6 F s 0 v s C v - g j S 5 v 9 6 F & l t ; / r i n g & g t ; & l t ; / r p o l y g o n s & g t ; & l t ; r p o l y g o n s & g t ; & l t ; i d & g t ; - 7 8 8 9 7 0 7 8 5 8 & l t ; / i d & g t ; & l t ; r i n g & g t ; v w z w j v l j 8 P 0 s g W y i r g E s 2 u _ D - 5 m c s g m c h v 2 w C & l t ; / r i n g & g t ; & l t ; / r p o l y g o n s & g t ; & l t ; r p o l y g o n s & g t ; & l t ; i d & g t ; - 7 8 8 9 7 0 7 8 5 7 & l t ; / i d & g t ; & l t ; r i n g & g t ; 5 g s v - j z g l P 8 z s p T i p 6 2 F r p q 8 G k i j 9 N w _ l n D o l - v N 6 z u 2 E 2 7 p v D s 8 p s F j s m 0 D s l w X i z u 1 G i 1 r i B i o w g I w o 0 s C h w n V 8 _ - g D 4 j r p E g l o n C h 2 3 o D 0 v t 2 M k 8 y - K s 1 5 8 M i v o 6 I 5 h m u B k y 2 3 D o r w 4 E w u - 0 C g _ 5 6 C s w w 3 D o 7 l 8 E w 2 9 1 B o 3 5 3 C 6 v g v E y t w s G i 8 m v D i q p i B i 1 n - F 6 g n j C q 8 j d 2 l h m B o h g 1 C 6 k m u F r - w 3 I r l 2 3 G x g 2 s N g h o v B w t 7 s J o _ _ j D 0 _ h q G o m o 8 E k _ _ 3 C o 4 w U m l h - R 8 6 6 3 C 6 _ h 3 B s l q 3 Y g x q p E 4 5 j n D i 1 u 9 S q u h 7 g B s q 1 2 c x i _ 6 F o v u j M t 3 g - W k 0 w j 6 B z 5 - _ a 6 y v r K 9 v i s B h 2 q g E _ n l o H v 8 8 3 C i 3 - p B t v z j G & l t ; / r i n g & g t ; & l t ; / r p o l y g o n s & g t ; & l t ; r p o l y g o n s & g t ; & l t ; i d & g t ; - 7 8 8 9 7 0 7 8 5 6 & l t ; / i d & g t ; & l t ; r i n g & g t ; - j 8 u 3 h 2 9 g P i s j d m _ 8 l C 8 3 9 s E - j h 9 B & l t ; / r i n g & g t ; & l t ; / r p o l y g o n s & g t ; & l t ; r p o l y g o n s & g t ; & l t ; i d & g t ; - 7 8 8 9 7 0 7 8 5 5 & l t ; / i d & g t ; & l t ; r i n g & g t ; 7 v h w u 2 8 0 z O 4 p 1 6 B y 9 l 2 B _ t y y B g 1 4 w E z 3 n u E 1 m h h C r 8 y 0 F & l t ; / r i n g & g t ; & l t ; / r p o l y g o n s & g t ; & l t ; r p o l y g o n s & g t ; & l t ; i d & g t ; - 7 8 8 9 7 0 7 8 5 4 & l t ; / i d & g t ; & l t ; r i n g & g t ; 9 4 r 0 m 3 s x u P k m p n C 6 o v g I 0 - 8 3 C 0 p x 6 B 7 o 4 3 G 3 z 0 f k 1 h 1 C 5 r w 7 H & l t ; / r i n g & g t ; & l t ; / r p o l y g o n s & g t ; & l t ; r p o l y g o n s & g t ; & l t ; i d & g t ; - 7 8 8 9 7 0 7 8 5 3 & l t ; / i d & g t ; & l t ; r i n g & g t ; n 3 - k _ q 2 t z N 2 2 p m F s v w 0 E o h z l E 9 m 4 9 P & l t ; / r i n g & g t ; & l t ; / r p o l y g o n s & g t ; & l t ; r p o l y g o n s & g t ; & l t ; i d & g t ; - 7 8 8 9 7 0 7 8 5 2 & l t ; / i d & g t ; & l t ; r i n g & g t ; 1 w 7 3 l 6 g y 1 M 2 _ w n X y r p z M _ v 9 w G o l w q S 0 7 o l Y 3 j i _ H x y r 5 C & l t ; / r i n g & g t ; & l t ; / r p o l y g o n s & g t ; & l t ; r p o l y g o n s & g t ; & l t ; i d & g t ; - 7 8 8 9 7 0 7 8 5 1 & l t ; / i d & g t ; & l t ; r i n g & g t ; n w r 1 z o n v t M _ w _ s H 6 m 1 7 H o x y 8 M 6 6 7 w a 8 h 6 3 C n h m q G l o 2 v P & l t ; / r i n g & g t ; & l t ; / r p o l y g o n s & g t ; & l t ; r p o l y g o n s & g t ; & l t ; i d & g t ; - 7 8 8 9 7 0 7 8 5 0 & l t ; / i d & g t ; & l t ; r i n g & g t ; 1 x w x j 6 8 v 4 P 8 h r p T m 7 - o R 2 4 k m B q s g 1 I q 8 h o B 2 q n g K u l x x H i t 6 6 F 2 6 0 2 K 2 5 3 0 B 6 _ j s B h s j s B 6 4 n r K j 2 h p B & l t ; / r i n g & g t ; & l t ; / r p o l y g o n s & g t ; & l t ; r p o l y g o n s & g t ; & l t ; i d & g t ; - 7 8 8 9 7 0 7 8 4 9 & l t ; / i d & g t ; & l t ; r i n g & g t ; p 5 i z w g o i t P i r k 3 B y r o v D q 3 o i B 5 1 q 6 E & l t ; / r i n g & g t ; & l t ; / r p o l y g o n s & g t ; & l t ; r p o l y g o n s & g t ; & l t ; i d & g t ; - 7 8 8 9 7 0 7 8 4 8 & l t ; / i d & g t ; & l t ; r i n g & g t ; j l k k h x i 2 k Q k 9 9 d q y 6 9 S 4 s v x B s n p n C 4 p 6 p C 2 j y j G 8 g 7 i I u 7 r g I s 7 2 l G 2 0 o 8 C t - 7 u E h h 5 2 K 7 l _ 8 N & l t ; / r i n g & g t ; & l t ; / r p o l y g o n s & g t ; & l t ; r p o l y g o n s & g t ; & l t ; i d & g t ; - 7 8 8 9 7 0 7 8 4 7 & l t ; / i d & g t ; & l t ; r i n g & g t ; 5 0 1 8 6 1 7 z 0 P o 3 q s F _ l l 3 B 8 2 8 i K 4 v i 6 P 3 y i n B x x i 3 B & l t ; / r i n g & g t ; & l t ; / r p o l y g o n s & g t ; & l t ; r p o l y g o n s & g t ; & l t ; i d & g t ; - 7 8 8 9 7 0 7 8 4 6 & l t ; / i d & g t ; & l t ; r i n g & g t ; z 1 m g 3 p 9 z l Q q 7 l R _ 0 i s B n x g i C & l t ; / r i n g & g t ; & l t ; / r p o l y g o n s & g t ; & l t ; r p o l y g o n s & g t ; & l t ; i d & g t ; - 7 8 8 9 7 0 7 8 4 5 & l t ; / i d & g t ; & l t ; r i n g & g t ; l m j - 6 k u x h Q u k w S 6 z 5 0 B k j x 3 D - 0 1 l E & l t ; / r i n g & g t ; & l t ; / r p o l y g o n s & g t ; & l t ; r p o l y g o n s & g t ; & l t ; i d & g t ; - 7 8 8 9 7 0 7 8 4 4 & l t ; / i d & g t ; & l t ; r i n g & g t ; 9 8 j 7 s 6 l s o U 8 6 3 u G m 1 v i L 8 l 5 w O t k p u F & l t ; / r i n g & g t ; & l t ; / r p o l y g o n s & g t ; & l t ; r p o l y g o n s & g t ; & l t ; i d & g t ; - 7 8 8 9 7 0 7 8 4 3 & l t ; / i d & g t ; & l t ; r i n g & g t ; t v t 7 - g 1 r r S 4 q 8 p M u 7 i m B g h 4 3 D 6 o o _ B _ t u 2 H t v 5 0 B 0 1 o p E & l t ; / r i n g & g t ; & l t ; / r p o l y g o n s & g t ; & l t ; r p o l y g o n s & g t ; & l t ; i d & g t ; - 7 8 8 9 7 0 7 8 4 2 & l t ; / i d & g t ; & l t ; r i n g & g t ; r w t y q k 2 n _ P q o i q B _ 1 5 6 F r y _ 0 C & l t ; / r i n g & g t ; & l t ; / r p o l y g o n s & g t ; & l t ; r p o l y g o n s & g t ; & l t ; i d & g t ; - 7 8 8 9 7 0 7 8 4 1 & l t ; / i d & g t ; & l t ; r i n g & g t ; x k z v k t s m 3 S - 8 0 4 M p x x h z B y z 4 t O 2 z 6 h n D 0 g t w F w 9 v 4 E 6 z y 6 Q s 9 u h Q k t o 3 Y g q 5 5 K o l m r o B m 9 0 k o D 2 v v l D g 5 r j M k x o n J 8 3 x 4 p B r t h 9 B 6 8 5 j E j i r q D x w 8 k Q i 6 8 0 J l u p - R 8 y p 3 L 3 w v _ O p h 0 q I & l t ; / r i n g & g t ; & l t ; / r p o l y g o n s & g t ; & l t ; r p o l y g o n s & g t ; & l t ; i d & g t ; - 7 8 8 9 7 0 7 8 4 0 & l t ; / i d & g t ; & l t ; r i n g & g t ; t 0 l - w t j 8 4 O 2 h u - C m o t b u 2 9 r D w u - 0 C g p t 0 F 4 l z 3 G t m 5 v s B & l t ; / r i n g & g t ; & l t ; / r p o l y g o n s & g t ; & l t ; r p o l y g o n s & g t ; & l t ; i d & g t ; - 7 8 8 9 7 0 7 8 3 9 & l t ; / i d & g t ; & l t ; r i n g & g t ; 1 7 j s n i t r 4 T 4 0 _ 3 C w z p 8 G - 3 o j B - k 9 1 B & l t ; / r i n g & g t ; & l t ; / r p o l y g o n s & g t ; & l t ; r p o l y g o n s & g t ; & l t ; i d & g t ; - 7 8 8 9 7 0 7 8 3 8 & l t ; / i d & g t ; & l t ; r i n g & g t ; j x q 0 - 7 x k i Q w p m o I u 1 v v J 0 8 n p E x z s - I & l t ; / r i n g & g t ; & l t ; / r p o l y g o n s & g t ; & l t ; r p o l y g o n s & g t ; & l t ; i d & g t ; - 7 8 8 9 7 0 7 8 3 7 & l t ; / i d & g t ; & l t ; r i n g & g t ; 1 _ x g z 2 g n 7 N q v k m B 4 x l y S o t w 3 D x m x i L r 3 r w F & l t ; / r i n g & g t ; & l t ; / r p o l y g o n s & g t ; & l t ; r p o l y g o n s & g t ; & l t ; i d & g t ; - 7 8 8 9 7 0 7 8 3 6 & l t ; / i d & g t ; & l t ; r i n g & g t ; v z y p i 5 q _ g Q 2 n t u F i z o u B k - u s C s 2 n p E j _ n 4 B & l t ; / r i n g & g t ; & l t ; / r p o l y g o n s & g t ; & l t ; r p o l y g o n s & g t ; & l t ; i d & g t ; - 7 8 8 9 7 0 7 8 3 5 & l t ; / i d & g t ; & l t ; r i n g & g t ; r r _ j l 2 0 q n O 8 2 0 7 R i - 9 2 w E q h h 2 D 4 7 u 5 V u i j o G m i s 5 C i - 7 0 I k s 4 _ z B o 6 _ h C u _ 3 w G m s u s N i s s s U i m 5 1 S 9 q s 5 C r t h 9 B 3 x r w F v v s 4 E z 2 h n B & l t ; / r i n g & g t ; & l t ; / r p o l y g o n s & g t ; & l t ; r p o l y g o n s & g t ; & l t ; i d & g t ; - 7 8 8 9 7 0 7 8 3 4 & l t ; / i d & g t ; & l t ; r i n g & g t ; 1 8 l x y 5 4 i h Q 6 8 t b k k x 0 F w _ 9 V x u z y E & l t ; / r i n g & g t ; & l t ; / r p o l y g o n s & g t ; & l t ; r p o l y g o n s & g t ; & l t ; i d & g t ; - 7 8 8 9 7 0 7 8 3 3 & l t ; / i d & g t ; & l t ; r i n g & g t ; p v o o s 5 7 l - P s j y n J q t r o L _ y o u F - s - s E & l t ; / r i n g & g t ; & l t ; / r p o l y g o n s & g t ; & l t ; r p o l y g o n s & g t ; & l t ; i d & g t ; - 7 8 8 9 7 0 7 8 3 2 & l t ; / i d & g t ; & l t ; r i n g & g t ; j 3 w 9 w w i 0 5 P u 0 q j C w w 0 3 D _ n o g E & l t ; / r i n g & g t ; & l t ; / r p o l y g o n s & g t ; & l t ; r p o l y g o n s & g t ; & l t ; i d & g t ; - 7 8 8 9 7 0 7 8 3 1 & l t ; / i d & g t ; & l t ; r i n g & g t ; h l 4 2 h l q _ g Q 0 8 w _ h C 0 k n c w g _ p C w 8 9 8 N o w j 6 e w w - o T s k u X 7 y k g F & l t ; / r i n g & g t ; & l t ; / r p o l y g o n s & g t ; & l t ; r p o l y g o n s & g t ; & l t ; i d & g t ; - 7 8 8 9 7 0 7 8 3 0 & l t ; / i d & g t ; & l t ; r i n g & g t ; t l j i m u 9 x 9 P i 0 5 x H 0 3 h k D y w m o H o w y 6 Z 6 8 u k U h o 2 s N & l t ; / r i n g & g t ; & l t ; / r p o l y g o n s & g t ; & l t ; r p o l y g o n s & g t ; & l t ; i d & g t ; - 7 8 8 9 7 0 7 8 2 9 & l t ; / i d & g t ; & l t ; r i n g & g t ; 1 7 v - 6 2 5 3 i Q y h o u B 4 4 0 f t t m O v 3 o Q 9 2 n v D & l t ; / r i n g & g t ; & l t ; / r p o l y g o n s & g t ; & l t ; r p o l y g o n s & g t ; & l t ; i d & g t ; - 7 8 8 9 7 0 7 8 2 8 & l t ; / i d & g t ; & l t ; r i n g & g t ; l 8 u w 4 s j 9 9 P w m v x B 6 3 k s B i 7 0 s N y l p j C k 5 r x B 9 _ n h Y & l t ; / r i n g & g t ; & l t ; / r p o l y g o n s & g t ; & l t ; r p o l y g o n s & g t ; & l t ; i d & g t ; - 7 8 8 9 7 0 7 8 2 7 & l t ; / i d & g t ; & l t ; r i n g & g t ; r n s 2 s k 9 6 3 P k 5 l l B u m o Y 0 6 p l R w v v k C z 9 r q D l o s o L & l t ; / r i n g & g t ; & l t ; / r p o l y g o n s & g t ; & l t ; r p o l y g o n s & g t ; & l t ; i d & g t ; - 7 8 8 9 7 0 7 8 2 6 & l t ; / i d & g t ; & l t ; r i n g & g t ; 9 p v m 6 w 9 g 6 N w w r 2 M s 1 3 4 m D 8 5 1 - K 8 9 i t 8 C 4 0 s 2 M k t - w D u i y n E 2 - 5 0 B 4 9 u 3 I _ x i h 5 F 2 k h o H k 3 o w F y 8 r o c k y x s a 2 r v s U 7 k t x L p 2 i x g B 5 h 3 v P & l t ; / r i n g & g t ; & l t ; / r p o l y g o n s & g t ; & l t ; r p o l y g o n s & g t ; & l t ; i d & g t ; - 7 8 8 9 7 0 7 8 2 5 & l t ; / i d & g t ; & l t ; r i n g & g t ; 3 m z p 9 n o s l Q 0 o q o F s 2 u _ D p i n u B h 1 4 Z & l t ; / r i n g & g t ; & l t ; / r p o l y g o n s & g t ; & l t ; r p o l y g o n s & g t ; & l t ; i d & g t ; - 7 8 8 9 7 0 7 8 2 4 & l t ; / i d & g t ; & l t ; r i n g & g t ; 3 0 m z 4 5 - j g P 4 q n n C i j x i D i i 9 w K & l t ; / r i n g & g t ; & l t ; / r p o l y g o n s & g t ; & l t ; r p o l y g o n s & g t ; & l t ; i d & g t ; - 7 8 8 9 7 0 7 8 2 3 & l t ; / i d & g t ; & l t ; r i n g & g t ; n g - j w o l 3 t Q 0 x 8 p C 8 5 0 3 D 6 w h m F 9 k 3 w C & l t ; / r i n g & g t ; & l t ; / r p o l y g o n s & g t ; & l t ; r p o l y g o n s & g t ; & l t ; i d & g t ; - 7 8 8 9 7 0 7 8 2 2 & l t ; / i d & g t ; & l t ; r i n g & g t ; x h o 3 z o m 5 g Q 4 9 3 j M 8 0 h p B 0 k 1 s C 8 8 9 s E 6 g x 2 F p 4 t o L & l t ; / r i n g & g t ; & l t ; / r p o l y g o n s & g t ; & l t ; r p o l y g o n s & g t ; & l t ; i d & g t ; - 7 8 8 9 7 0 7 8 2 1 & l t ; / i d & g t ; & l t ; r i n g & g t ; r k k x 9 l l 3 x P s j v x L q r 9 n G y p 1 w C & l t ; / r i n g & g t ; & l t ; / r p o l y g o n s & g t ; & l t ; r p o l y g o n s & g t ; & l t ; i d & g t ; - 7 8 8 9 7 0 7 8 2 0 & l t ; / i d & g t ; & l t ; r i n g & g t ; t w l 9 q s _ u _ O 4 k 2 0 F v 8 n P 1 w l i F s 4 g Z g _ u h B u 1 g 6 G u 5 l m N q r y 2 F 3 z o v B _ p v y D 9 8 r - C & l t ; / r i n g & g t ; & l t ; / r p o l y g o n s & g t ; & l t ; r p o l y g o n s & g t ; & l t ; i d & g t ; - 7 8 8 9 7 0 7 8 1 9 & l t ; / i d & g t ; & l t ; r i n g & g t ; n _ - j g t h h 5 O q g 3 2 H m w u 5 B q 6 o 6 I s j h p B y h y x H y p 5 w G x y k z N & l t ; / r i n g & g t ; & l t ; / r p o l y g o n s & g t ; & l t ; r p o l y g o n s & g t ; & l t ; i d & g t ; - 7 8 8 9 7 0 7 8 1 8 & l t ; / i d & g t ; & l t ; r i n g & g t ; 9 s 8 9 w 1 6 r n Q 2 x v S u h 7 0 B 6 2 p g E h 7 8 l C & l t ; / r i n g & g t ; & l t ; / r p o l y g o n s & g t ; & l t ; r p o l y g o n s & g t ; & l t ; i d & g t ; - 7 8 8 9 7 0 7 8 1 7 & l t ; / i d & g t ; & l t ; r i n g & g t ; 7 y 0 q q y _ n k Q _ 0 o m F 0 6 _ V g 0 o q D l z 6 T & l t ; / r i n g & g t ; & l t ; / r p o l y g o n s & g t ; & l t ; r p o l y g o n s & g t ; & l t ; i d & g t ; - 7 8 8 9 7 0 7 8 1 6 & l t ; / i d & g t ; & l t ; r i n g & g t ; p 4 1 x h 5 i i t S 0 0 - i K u 2 t 7 Y 2 i q 6 L n - k n D & l t ; / r i n g & g t ; & l t ; / r p o l y g o n s & g t ; & l t ; r p o l y g o n s & g t ; & l t ; i d & g t ; - 7 8 8 9 7 0 7 8 1 5 & l t ; / i d & g t ; & l t ; r i n g & g t ; 7 - 4 8 y y k 0 n P o v x - B 6 x k q J 2 j k R w q 5 p C v 3 p v H & l t ; / r i n g & g t ; & l t ; / r p o l y g o n s & g t ; & l t ; r p o l y g o n s & g t ; & l t ; i d & g t ; - 7 8 8 9 7 0 7 8 1 4 & l t ; / i d & g t ; & l t ; r i n g & g t ; 9 u 1 j i z 6 w 4 P 0 j o t I u j w 5 B s x m g F 2 3 l Y y w p l T y _ - p B 5 t 1 s N 1 x 7 u E & l t ; / r i n g & g t ; & l t ; / r p o l y g o n s & g t ; & l t ; r p o l y g o n s & g t ; & l t ; i d & g t ; - 7 8 8 9 7 0 7 8 1 3 & l t ; / i d & g t ; & l t ; r i n g & g t ; 1 i q l 0 s h l 3 P w k 9 6 C y 3 n k B y r w g B o m _ s E & l t ; / r i n g & g t ; & l t ; / r p o l y g o n s & g t ; & l t ; r p o l y g o n s & g t ; & l t ; i d & g t ; - 7 8 8 9 7 0 7 8 1 2 & l t ; / i d & g t ; & l t ; r i n g & g t ; p q q r 3 m g g 4 P y m w - I 0 r q 4 B s l x p N g h 1 l E w j v s C 2 v y 2 F l x h q B y r j - F & l t ; / r i n g & g t ; & l t ; / r p o l y g o n s & g t ; & l t ; r p o l y g o n s & g t ; & l t ; i d & g t ; - 7 8 8 9 7 0 7 8 1 1 & l t ; / i d & g t ; & l t ; r i n g & g t ; 7 z h n s 3 j 9 p P 2 l t 8 C p y l _ E s j 2 l E m l 3 g C y 9 3 8 D & l t ; / r i n g & g t ; & l t ; / r p o l y g o n s & g t ; & l t ; r p o l y g o n s & g t ; & l t ; i d & g t ; - 7 8 8 9 7 0 7 8 1 0 & l t ; / i d & g t ; & l t ; r i n g & g t ; j m h m w u z w n R i 9 h t M g 5 o 8 E q x u - C q n x g I k g o n D 6 3 q 4 k B 4 z j 9 d o - w 8 M g - z 4 U s l k l R 5 s 1 x 6 C j 8 g x T l m i l d z _ 6 i K i r l o H l v _ 0 J & l t ; / r i n g & g t ; & l t ; / r p o l y g o n s & g t ; & l t ; r p o l y g o n s & g t ; & l t ; i d & g t ; - 7 8 8 9 7 0 7 8 0 9 & l t ; / i d & g t ; & l t ; r i n g & g t ; h 7 5 k u 7 r w 1 O u t - 1 D u o u g O s _ w 0 E u 6 i 4 d p 5 w g B & l t ; / r i n g & g t ; & l t ; / r p o l y g o n s & g t ; & l t ; r p o l y g o n s & g t ; & l t ; i d & g t ; - 7 8 8 9 7 0 7 8 0 8 & l t ; / i d & g t ; & l t ; r i n g & g t ; 5 i q j q k z 5 9 P q n t g E w - 1 z B 4 3 j t E _ _ 7 l C o y z 3 G s k n y I - 5 0 z B & l t ; / r i n g & g t ; & l t ; / r p o l y g o n s & g t ; & l t ; r p o l y g o n s & g t ; & l t ; i d & g t ; - 7 8 8 9 7 0 7 8 0 7 & l t ; / i d & g t ; & l t ; r i n g & g t ; h z n 3 i s g 2 _ O 8 m t 2 M _ 3 4 t O g u 9 M g x y l E u _ q 8 C k h 3 o m B 7 u 7 3 C z l t w F & l t ; / r i n g & g t ; & l t ; / r p o l y g o n s & g t ; & l t ; r p o l y g o n s & g t ; & l t ; i d & g t ; - 7 8 8 9 7 0 7 8 0 6 & l t ; / i d & g t ; & l t ; r i n g & g t ; x g 0 m n i z l i Q i 3 j 3 B m - r z p B _ 8 r - C k 6 7 3 C i 9 8 w K _ s 6 T g 7 - 0 C s 6 t - B t h z t O 4 g j n D & l t ; / r i n g & g t ; & l t ; / r p o l y g o n s & g t ; & l t ; r p o l y g o n s & g t ; & l t ; i d & g t ; - 7 8 8 9 7 0 7 8 0 5 & l t ; / i d & g t ; & l t ; r i n g & g t ; n n k q 8 h j p _ P w s i n B m 0 k v D x w l r C & l t ; / r i n g & g t ; & l t ; / r p o l y g o n s & g t ; & l t ; r p o l y g o n s & g t ; & l t ; i d & g t ; - 7 8 8 9 7 0 7 8 0 4 & l t ; / i d & g t ; & l t ; r i n g & g t ; 3 u q 5 4 j v i 9 P i q w i D q i n - F 3 v 1 3 D & l t ; / r i n g & g t ; & l t ; / r p o l y g o n s & g t ; & l t ; r p o l y g o n s & g t ; & l t ; i d & g t ; - 7 8 8 9 7 0 7 8 0 3 & l t ; / i d & g t ; & l t ; r i n g & g t ; 3 n v - k 9 0 j g P o t o c g 5 o 8 E 0 r r 2 N i 4 u N t 1 u 1 e & l t ; / r i n g & g t ; & l t ; / r p o l y g o n s & g t ; & l t ; r p o l y g o n s & g t ; & l t ; i d & g t ; - 7 8 8 9 7 0 7 8 0 2 & l t ; / i d & g t ; & l t ; r i n g & g t ; 5 o n 0 1 - p 0 _ O m g t 5 C w 7 j 9 B _ 8 h 3 B 8 h u - B 7 0 k l B & l t ; / r i n g & g t ; & l t ; / r p o l y g o n s & g t ; & l t ; r p o l y g o n s & g t ; & l t ; i d & g t ; - 7 8 8 9 7 0 7 8 0 1 & l t ; / i d & g t ; & l t ; r i n g & g t ; l t t x v w t p p Q y r 2 g M q n u h R - g o s F & l t ; / r i n g & g t ; & l t ; / r p o l y g o n s & g t ; & l t ; r p o l y g o n s & g t ; & l t ; i d & g t ; - 7 8 8 9 7 0 7 8 0 0 & l t ; / i d & g t ; & l t ; r i n g & g t ; 5 w y 0 0 7 w w k Q s k 9 p C 2 0 k s B w m 1 z B 6 o j R o s o p E & l t ; / r i n g & g t ; & l t ; / r p o l y g o n s & g t ; & l t ; r p o l y g o n s & g t ; & l t ; i d & g t ; - 7 8 8 9 7 0 7 7 9 9 & l t ; / i d & g t ; & l t ; r i n g & g t ; z x 0 0 _ 4 h x y Q u 1 p v D g 0 9 p C y 9 m r C 0 m k k F _ 5 4 w G 9 q 8 s M & l t ; / r i n g & g t ; & l t ; / r p o l y g o n s & g t ; & l t ; r p o l y g o n s & g t ; & l t ; i d & g t ; - 7 8 8 9 7 0 7 7 9 8 & l t ; / i d & g t ; & l t ; r i n g & g t ; v h r l 7 m 9 l 5 P i q y g B 2 v q g I 3 v k g F & l t ; / r i n g & g t ; & l t ; / r p o l y g o n s & g t ; & l t ; r p o l y g o n s & g t ; & l t ; i d & g t ; - 7 8 8 9 7 0 7 7 9 7 & l t ; / i d & g t ; & l t ; r i n g & g t ; z 7 p 2 r w 0 j 9 P s v k 5 H s t h 9 B 4 t 9 p C 4 _ 3 l E m 9 t g E o y y l E i g i z N 8 q n c k r 3 3 D 6 r p j C q 5 g 3 B 6 o i q F o k 5 p C o g s h G 0 _ h q G z k p s F s u y f s 7 - 8 B x 1 6 u E p y i x K u 0 g t M n m y - K & l t ; / r i n g & g t ; & l t ; / r p o l y g o n s & g t ; & l t ; r p o l y g o n s & g t ; & l t ; i d & g t ; - 7 8 8 9 7 0 7 7 9 6 & l t ; / i d & g t ; & l t ; r i n g & g t ; 1 s n o 6 2 i 6 r Q g n 7 L 6 n y l D 4 2 _ Y x j u 2 E & l t ; / r i n g & g t ; & l t ; / r p o l y g o n s & g t ; & l t ; r p o l y g o n s & g t ; & l t ; i d & g t ; - 7 8 8 9 7 0 7 7 9 5 & l t ; / i d & g t ; & l t ; r i n g & g t ; - q r 9 9 2 u 2 v R k 5 i 9 B s u 6 R g p i r B u i n g E h _ i 3 B & l t ; / r i n g & g t ; & l t ; / r p o l y g o n s & g t ; & l t ; r p o l y g o n s & g t ; & l t ; i d & g t ; - 7 8 8 9 7 0 7 7 9 4 & l t ; / i d & g t ; & l t ; r i n g & g t ; 5 p n 6 n 8 3 9 p S 4 5 _ w D h i v S p j u g I i j r u L 2 t _ m O o p 0 l E _ y 1 m M 2 y o - C z l i o I 8 9 p q D 6 6 m V 9 _ 1 _ G g 9 - V m j i o B m h 1 G r 3 5 4 F & l t ; / r i n g & g t ; & l t ; / r p o l y g o n s & g t ; & l t ; r p o l y g o n s & g t ; & l t ; i d & g t ; - 7 8 8 9 7 0 7 7 9 3 & l t ; / i d & g t ; & l t ; r i n g & g t ; h h w m _ 5 7 9 m P 2 s p m F 2 6 g q B 8 r s x B 7 i 4 w E & l t ; / r i n g & g t ; & l t ; / r p o l y g o n s & g t ; & l t ; r p o l y g o n s & g t ; & l t ; i d & g t ; - 7 8 8 9 7 0 7 7 9 2 & l t ; / i d & g t ; & l t ; r i n g & g t ; r s v g h 2 h 1 v M w 8 i x O k 0 h _ H k u p x L s s m 8 G j 6 o z P - 3 r w F & l t ; / r i n g & g t ; & l t ; / r p o l y g o n s & g t ; & l t ; r p o l y g o n s & g t ; & l t ; i d & g t ; - 7 8 8 9 7 0 7 7 9 1 & l t ; / i d & g t ; & l t ; r i n g & g t ; 9 2 x g p 9 u r k P i n x g B m 1 q 5 C 3 o 2 l H & l t ; / r i n g & g t ; & l t ; / r p o l y g o n s & g t ; & l t ; r p o l y g o n s & g t ; & l t ; i d & g t ; - 7 8 8 9 7 0 7 7 9 0 & l t ; / i d & g t ; & l t ; r i n g & g t ; n t t q 4 q 8 h g Q q x _ u E i 1 7 s M s w y l E v s o 4 B 7 n 3 l G & l t ; / r i n g & g t ; & l t ; / r p o l y g o n s & g t ; & l t ; r p o l y g o n s & g t ; & l t ; i d & g t ; - 7 8 8 9 7 0 7 7 8 9 & l t ; / i d & g t ; & l t ; r i n g & g t ; v t z n w l k 4 n Q 0 0 o n C 6 o 1 i p C s 5 t p E r z r 4 E 2 2 q _ E - z 8 g D m 9 g 7 F o h n y I 9 t y y D n 2 9 8 N p j v v J g k i 5 T 0 v m q G u k l m F 8 g r 8 E g v v l P 4 - q _ i B y s o j C 2 u n Y i j 5 l C 8 y y 2 c 8 v 1 z B i 4 z 8 U 4 5 m v H _ j r 2 E k i r w F m x 5 Z o l 5 w T 4 8 m v B z 5 z 6 B y r 4 r Q h 6 l i F q r 8 r D x n 0 y E 7 z j t I v 3 v r o B & l t ; / r i n g & g t ; & l t ; / r p o l y g o n s & g t ; & l t ; r p o l y g o n s & g t ; & l t ; i d & g t ; - 7 8 8 9 7 0 7 7 8 8 & l t ; / i d & g t ; & l t ; r i n g & g t ; p x v t q h i v - O o 0 8 s J m j h u C y z x o C y i u 5 C 8 1 l i E q o 3 o D s i z - K 8 j 2 f y 7 2 w C s 9 _ o B 4 n _ h J 4 7 r w U i j t 9 S n r r p E m 8 z y D 3 n t o Q 5 6 m v D & l t ; / r i n g & g t ; & l t ; / r p o l y g o n s & g t ; & l t ; r p o l y g o n s & g t ; & l t ; i d & g t ; - 7 8 8 9 7 0 7 7 8 7 & l t ; / i d & g t ; & l t ; r i n g & g t ; h q 4 7 k p j 3 p S 2 3 4 j J q l o u J 3 3 y a & l t ; / r i n g & g t ; & l t ; / r p o l y g o n s & g t ; & l t ; r p o l y g o n s & g t ; & l t ; i d & g t ; - 7 8 8 9 7 0 7 7 8 6 & l t ; / i d & g t ; & l t ; r i n g & g t ; l v 0 2 x q p 5 4 O _ h - 5 _ C h x y o c o g 9 l G 4 7 6 s R 0 w v 9 L s y u 9 J _ r r g E y v r u L m 0 0 z C p 5 i s B g o j O 6 4 x 7 H 0 k 8 5 K u t y u L 0 - 5 r o B 8 v 3 h W 6 x q q F i 2 i t M u v q m N w j 0 _ r B k 5 r l R 2 s v 3 h C 4 5 2 q i D k 0 9 6 b y 2 x j G i k 2 n 4 B 2 7 n 8 C 0 5 t - K 6 _ n _ B q x m z t B s 2 p w F o y 8 i S 2 q i - R 2 x 8 n G k q _ 6 D g 9 7 3 9 D - 5 k - k F 2 6 5 j 8 C 6 s 4 q 0 C 2 q u o c k m k x b k t j 8 E n 8 u n J 5 m h 2 b 0 h w 4 0 B 3 i t l P t n 5 8 D & l t ; / r i n g & g t ; & l t ; / r p o l y g o n s & g t ; & l t ; r p o l y g o n s & g t ; & l t ; i d & g t ; - 7 8 8 9 7 0 7 7 8 5 & l t ; / i d & g t ; & l t ; r i n g & g t ; 7 l i 9 r v 1 w w P m h u b t 2 i m B m x s i B i p g g K - w - g H & l t ; / r i n g & g t ; & l t ; / r p o l y g o n s & g t ; & l t ; r p o l y g o n s & g t ; & l t ; i d & g t ; - 7 8 8 9 7 0 7 7 8 4 & l t ; / i d & g t ; & l t ; r i n g & g t ; l 6 r r k r j g k U q 3 8 7 B o 4 - h C w 8 z w E 8 r s x B l 1 x s N & l t ; / r i n g & g t ; & l t ; / r p o l y g o n s & g t ; & l t ; r p o l y g o n s & g t ; & l t ; i d & g t ; - 7 8 8 9 7 0 7 7 8 3 & l t ; / i d & g t ; & l t ; r i n g & g t ; 5 g 0 o y u j 0 t S 6 k q j C 4 0 7 g D 1 _ x y B 7 n z 3 D & l t ; / r i n g & g t ; & l t ; / r p o l y g o n s & g t ; & l t ; r p o l y g o n s & g t ; & l t ; i d & g t ; - 7 8 8 9 7 0 7 7 8 1 & l t ; / i d & g t ; & l t ; r i n g & g t ; x z 1 2 4 q 3 p 0 T y m u g E y h u y F 8 1 h s P 8 3 0 l G z y _ 9 l B & l t ; / r i n g & g t ; & l t ; / r p o l y g o n s & g t ; & l t ; r p o l y g o n s & g t ; & l t ; i d & g t ; - 7 8 8 9 7 0 7 7 8 0 & l t ; / i d & g t ; & l t ; r i n g & g t ; z z 4 n g l m k 6 P y p o Y g v j 9 B g h m o F l 5 s j H & l t ; / r i n g & g t ; & l t ; / r p o l y g o n s & g t ; & l t ; r p o l y g o n s & g t ; & l t ; i d & g t ; - 7 8 8 9 7 0 7 7 7 9 & l t ; / i d & g t ; & l t ; r i n g & g t ; - o - 5 n j j - x P 8 2 4 w E g m r h G 0 k _ 4 F 4 q s - K _ o j s B o 2 _ V o h o 0 D 1 4 k q J g o u w F 9 p x v J 1 8 i z M & l t ; / r i n g & g t ; & l t ; / r p o l y g o n s & g t ; & l t ; r p o l y g o n s & g t ; & l t ; i d & g t ; - 7 8 8 9 7 0 7 7 7 8 & l t ; / i d & g t ; & l t ; r i n g & g t ; x o 0 y 9 r k 2 h P 4 4 7 5 K h q v g I _ - v r K p j i o H 0 4 i 7 D 6 u p z N m 4 n - F 7 2 1 l E 8 u 1 0 F g 8 j t I g u h 0 u C y 0 p i F g o 8 s a o z t j X k - m 8 G u s 3 Z 0 4 7 p C i 8 - l N _ 2 _ r D s u j n C k z n o Q 8 6 6 3 C 8 g j i J o x g 9 B w m j k D i n v N q g 0 - M 0 8 9 g D 4 p 8 3 C s m y 2 c m r 3 w C 2 5 m g E 6 s k r u B m v h 3 B 6 4 v l i H q 8 k v D s q 1 9 B s k s m c r _ l n C _ h u 5 C t w j s B p 7 g q B q s w y D 4 m p w F z w 9 d y n w 1 G g 3 p 4 f t t k t Z m 8 i o B l 2 h o H u 5 - m O k r v h G _ t p m F 0 0 u h B - m 8 9 C _ _ n Y q h x m M 9 j v N t x 4 k J & l t ; / r i n g & g t ; & l t ; / r p o l y g o n s & g t ; & l t ; r p o l y g o n s & g t ; & l t ; i d & g t ; - 7 8 8 9 7 0 7 7 7 7 & l t ; / i d & g t ; & l t ; r i n g & g t ; t l 7 4 2 5 l i 2 O w 3 4 z - C 0 i 4 h W g i 6 4 9 D _ 9 w - e m h _ k U _ q - r D w j v 6 P 6 z 5 0 B 6 m 3 5 5 F y v x 5 _ C w y z 4 U 4 q q p E g p m 0 D 0 2 h 5 H o r u 0 E w - g o I 0 k i n D 2 j 6 0 I k 6 m o Q t 3 x 0 p B r l 3 4 D 0 k k q G m 3 l u L w 4 8 i S t 1 _ v s B 3 p w _ O x 7 6 5 x B 2 8 5 g C 1 2 9 s M 9 o 0 4 l B 9 1 s - 6 D & l t ; / r i n g & g t ; & l t ; / r p o l y g o n s & g t ; & l t ; r p o l y g o n s & g t ; & l t ; i d & g t ; - 7 8 8 9 7 0 7 7 7 6 & l t ; / i d & g t ; & l t ; r i n g & g t ; - m _ w w u g v i R w _ 2 v Q m h 4 W o n u x B u l 2 t O _ 6 l p f 0 1 z 4 U 4 l 6 8 N u 6 o i B v g o u K m w - p B 4 g i z G p 5 0 l K & l t ; / r i n g & g t ; & l t ; / r p o l y g o n s & g t ; & l t ; r p o l y g o n s & g t ; & l t ; i d & g t ; - 7 8 8 9 7 0 7 7 7 5 & l t ; / i d & g t ; & l t ; r i n g & g t ; h q q x g m u r s N 8 8 s 2 M 8 q 5 8 I _ u 5 7 B 2 2 n j C 0 v u X w s s x B 5 0 7 u E u y g o B & l t ; / r i n g & g t ; & l t ; / r p o l y g o n s & g t ; & l t ; r p o l y g o n s & g t ; & l t ; i d & g t ; - 7 8 8 9 7 0 7 7 7 4 & l t ; / i d & g t ; & l t ; r i n g & g t ; x v t x x m t i w O u n 6 5 h B m 9 z 4 X 2 4 w j v B 8 t 0 l G k 8 1 l G l l n 8 t C j 9 n y z B & l t ; / r i n g & g t ; & l t ; / r p o l y g o n s & g t ; & l t ; r p o l y g o n s & g t ; & l t ; i d & g t ; - 7 8 8 9 7 0 7 7 7 3 & l t ; / i d & g t ; & l t ; r i n g & g t ; 1 u t u 4 s k _ 6 O i 6 w s G 8 u 6 6 C p z m m F & l t ; / r i n g & g t ; & l t ; / r p o l y g o n s & g t ; & l t ; r p o l y g o n s & g t ; & l t ; i d & g t ; - 7 8 8 9 7 0 7 7 7 2 & l t ; / i d & g t ; & l t ; r i n g & g t ; 9 7 y r 5 0 4 m i Q u 4 9 l C y t n v D 6 z h s B t 8 w g B & l t ; / r i n g & g t ; & l t ; / r p o l y g o n s & g t ; & l t ; r p o l y g o n s & g t ; & l t ; i d & g t ; - 7 8 8 9 7 0 7 7 7 1 & l t ; / i d & g t ; & l t ; r i n g & g t ; r g o t - n p p k Q s i u q D _ u p j C i h 7 j E & l t ; / r i n g & g t ; & l t ; / r p o l y g o n s & g t ; & l t ; r p o l y g o n s & g t ; & l t ; i d & g t ; - 7 8 8 9 7 0 7 7 7 0 & l t ; / i d & g t ; & l t ; r i n g & g t ; l o m g 3 h q 8 i P s j v x B q 0 k m B g w o o b m o 3 2 P u 0 i m F y t 2 s M g r g p B & l t ; / r i n g & g t ; & l t ; / r p o l y g o n s & g t ; & l t ; r p o l y g o n s & g t ; & l t ; i d & g t ; - 7 8 8 9 7 0 7 7 6 9 & l t ; / i d & g t ; & l t ; r i n g & g t ; 3 3 i 5 h g t p 4 P 2 x v S i 6 r x a 4 i 5 4 9 D 0 z h 9 B w - v x B g x 1 4 U 4 2 l i x C q 4 j - b g u o n J p j 1 9 S & l t ; / r i n g & g t ; & l t ; / r p o l y g o n s & g t ; & l t ; r p o l y g o n s & g t ; & l t ; i d & g t ; - 7 8 8 9 7 0 7 7 6 8 & l t ; / i d & g t ; & l t ; r i n g & g t ; v j j v s 3 6 n 0 P w 4 _ w D s 2 u q D _ h - w G g x v 4 E w v z s C o w m l B s w s 0 X m 6 3 v P s o w j O 4 o g h H 6 9 i m F l s 3 v I u 8 1 W k 7 w u G u j g 3 B 4 3 0 3 G g k r 0 h B t k n q F m 9 4 w C r u k n D & l t ; / r i n g & g t ; & l t ; / r p o l y g o n s & g t ; & l t ; r p o l y g o n s & g t ; & l t ; i d & g t ; - 7 8 8 9 7 0 7 7 6 7 & l t ; / i d & g t ; & l t ; r i n g & g t ; z 3 4 0 x o 1 z 8 O w g m i J s _ q q D w z h 0 H & l t ; / r i n g & g t ; & l t ; / r p o l y g o n s & g t ; & l t ; r p o l y g o n s & g t ; & l t ; i d & g t ; - 7 8 8 9 7 0 7 7 6 6 & l t ; / i d & g t ; & l t ; r i n g & g t ; v p y 6 - x h n m Q 8 o v o l B 8 q 4 v Q m l o s G u r h o B y n w y F 0 q v 8 G m g 8 - J 8 t v 4 E _ p u j H 2 9 7 l C i s u 5 N _ h 3 k J - 6 q 5 V j q s w F h v h 6 G - x z q S 3 l n y J r q m o F 2 2 1 w C z 1 l n C & l t ; / r i n g & g t ; & l t ; / r p o l y g o n s & g t ; & l t ; r p o l y g o n s & g t ; & l t ; i d & g t ; - 7 8 8 9 7 0 7 7 6 5 & l t ; / i d & g t ; & l t ; r i n g & g t ; r v k k l i q o l R i 6 j m B 6 - 1 x H n - k n D & l t ; / r i n g & g t ; & l t ; / r p o l y g o n s & g t ; & l t ; r p o l y g o n s & g t ; & l t ; i d & g t ; - 7 8 8 9 7 0 7 7 6 4 & l t ; / i d & g t ; & l t ; r i n g & g t ; j t h j 0 h u 9 h O 0 9 6 L s 1 n n C w y o v B o 2 h n D r p i n B & l t ; / r i n g & g t ; & l t ; / r p o l y g o n s & g t ; & l t ; r p o l y g o n s & g t ; & l t ; i d & g t ; - 7 8 8 9 7 0 7 7 6 3 & l t ; / i d & g t ; & l t ; r i n g & g t ; 1 m h 0 n l l y s N y 9 i q B _ 6 v 2 C u m y i L 0 n s y J y 9 l 6 G q n k z N o 8 - h E 6 w z 2 P r _ 7 6 C m o o 8 C n o h _ H - r k t B g o - 8 B h 8 p j C & l t ; / r i n g & g t ; & l t ; / r p o l y g o n s & g t ; & l t ; r p o l y g o n s & g t ; & l t ; i d & g t ; - 7 8 8 9 7 0 7 7 6 2 & l t ; / i d & g t ; & l t ; r i n g & g t ; 1 z 3 l s 5 - k n P i 7 j 1 J 8 q u p E v r 0 3 D w h 1 s C 0 z _ 8 N t o j z Q 2 h q j C 6 m v 6 J q n 4 w C 0 w x n J i 0 0 y E i v 2 w C g z v x B 4 2 4 l G m 3 i o B 7 l 7 9 C g - p t I 2 n 9 v I 0 9 w u G 6 6 g s B t q 5 0 B 8 h j n C 2 7 l 6 Q 6 x r M 2 4 5 3 u B 0 - k 0 H y 2 7 P y 6 p w B m w k R 0 v i n B i r 5 2 F r r 2 3 O 6 q r - b w s 7 4 U o l i 3 o B x 8 g q B y o _ 3 R m h y 2 E 2 2 i q B y u n x K 8 5 - V q j l 6 G w i o 0 D t 0 t i D w _ h 1 C i 1 7 8 T 2 p 5 w C q m 1 8 K k h y l H y n 0 y E i 9 j v D y s s - C 0 2 2 z B t t 8 0 I g 5 q 8 G 4 s _ d j q 8 p W g t o t I 6 5 r - C u 3 - t C 6 m 1 7 H 4 - 2 l G 4 z u x B - x 7 3 C s _ x l P 4 _ l v B 8 8 o c 8 8 h n B s u j n C 0 u h t E 0 2 _ 3 C _ _ r - I _ q r 5 B y 6 s i B i q 3 0 B 2 - 6 T i - m Y s _ n 8 G u v q 0 L i n n j C z _ y s C 4 l n n C t 1 j s B w q j 0 H o t 0 l G u h 4 s M o n 9 j D l l u 2 C s n l o F g h o 4 E y v w l I 4 q j h Q 4 r l n D u m k v D s 3 0 v w D 4 s t 6 b r h j 7 D 0 t z 9 L t _ 4 Z h 0 4 g C o g _ d x h o v D u 2 y y B 3 9 i i J _ j 6 Z v r h p B 0 5 j 8 E i k u i D 2 w n r K g m u x B k o _ v m C i 2 7 t W n o - 8 N 9 p k R y z q t Z 6 8 _ n H i v _ w K w 4 y k C g 9 g k F g y 0 l E - q 4 w E u j g 3 B w z m l R 5 7 7 l C m v h 3 B 2 4 g - R 5 6 m u B 0 s x s C 4 z u x B i 9 j v D q n m Y 7 0 g j I i p 7 l W x l k 6 I 6 0 v S 1 h q j C u u x 2 E s 5 8 w D t - n _ B i 0 w N m 2 h x K _ 2 4 w C 2 0 n q F m w 1 l D z 4 l t I o y 2 f y 5 - 0 I k x 7 w V 7 l p 9 J 0 i j o F l 4 l i F q 4 o K q u u w - B 4 q l l B q - y 2 F 8 7 u l R 0 l u - B t - s b 2 i v z C n m i n B o w 6 3 C p r q 5 D p j v S k 5 o h G 1 h 6 8 D o s i i E y q t n E g 9 g j I 2 t h m F i l - 0 J o 2 v s C v 7 6 i K t r r w R q u u o C z _ u X 8 _ q u K v h 5 4 F 2 o - j E m 6 v y D z - n P & l t ; / r i n g & g t ; & l t ; / r p o l y g o n s & g t ; & l t ; r p o l y g o n s & g t ; & l t ; i d & g t ; - 7 8 8 9 7 0 7 7 6 1 & l t ; / i d & g t ; & l t ; r i n g & g t ; 9 o m 4 o 4 w z o U i _ 3 W 2 o p j C _ z w y E p h x j G & l t ; / r i n g & g t ; & l t ; / r p o l y g o n s & g t ; & l t ; r p o l y g o n s & g t ; & l t ; i d & g t ; - 7 8 8 9 7 0 7 7 6 0 & l t ; / i d & g t ; & l t ; r i n g & g t ; l x h 7 _ m w 6 _ O 4 g 6 w E w 0 t j X 6 9 x 7 H j - v - B 4 9 - 1 B w l 4 r o B 2 9 1 _ G k j o w F i 5 8 u E _ o l 6 G y o w s G 4 z 2 3 G w q j 0 R q 6 i o B s x t x B g p x k C 2 z w o C q s n u L 0 w g t E k 5 u 0 F h v r w B o o t X 0 p s h G 0 2 p l P q 1 l v D v u h 9 F i s s 4 K s 9 6 6 G h m - s V l g u l h B 1 w w 6 J - l w l Y j n t n J & l t ; / r i n g & g t ; & l t ; / r p o l y g o n s & g t ; & l t ; r p o l y g o n s & g t ; & l t ; i d & g t ; - 7 8 8 9 7 0 7 7 5 9 & l t ; / i d & g t ; & l t ; r i n g & g t ; - v 5 r t w u l j O 2 0 y o C q w 4 g C i p 3 8 T q 7 m u F l 3 l m F t r h 7 O & l t ; / r i n g & g t ; & l t ; / r p o l y g o n s & g t ; & l t ; r p o l y g o n s & g t ; & l t ; i d & g t ; - 7 8 8 9 7 0 7 7 5 8 & l t ; / i d & g t ; & l t ; r i n g & g t ; r 3 5 8 1 j 6 s _ O _ 4 q i B 4 4 5 g D x 1 2 o D & l t ; / r i n g & g t ; & l t ; / r p o l y g o n s & g t ; & l t ; r p o l y g o n s & g t ; & l t ; i d & g t ; - 7 8 8 9 7 0 7 7 5 7 & l t ; / i d & g t ; & l t ; r i n g & g t ; z x m y x s 0 3 7 O 8 6 - w D h w 7 0 I s x 0 6 B 0 t k t E 8 5 4 l G 4 o l g F i 2 5 w G w v q h G k 9 - s I q w 8 r D 5 1 6 s M & l t ; / r i n g & g t ; & l t ; / r p o l y g o n s & g t ; & l t ; r p o l y g o n s & g t ; & l t ; i d & g t ; - 7 8 8 9 7 0 7 7 5 6 & l t ; / i d & g t ; & l t ; r i n g & g t ; x o g z - y _ n - Q s k 3 z B _ u 1 5 N 4 l _ 6 D 7 5 z 8 M t r m q F & l t ; / r i n g & g t ; & l t ; / r p o l y g o n s & g t ; & l t ; r p o l y g o n s & g t ; & l t ; i d & g t ; - 7 8 8 9 7 0 7 7 5 5 & l t ; / i d & g t ; & l t ; r i n g & g t ; l 1 _ 5 s 0 s 7 3 P q t 6 Z y 7 2 w C 4 8 5 6 C r 7 v o K & l t ; / r i n g & g t ; & l t ; / r p o l y g o n s & g t ; & l t ; r p o l y g o n s & g t ; & l t ; i d & g t ; - 7 8 8 9 7 0 7 7 5 4 & l t ; / i d & g t ; & l t ; r i n g & g t ; 9 o 5 g g h v m x M u g 7 0 w B t r 8 _ W 2 4 4 s N u s l 1 J 4 y h i t B 6 s 9 w G o 1 7 w E m _ m r C 4 4 p 0 H _ l g o p B w 7 v 8 G s 7 j _ H _ q - 3 R m o 4 o D o t q v B s i 9 h t B k s r 4 f 8 5 k p T w 0 h i E q n _ s Z y 8 u h R v l o z P i r n 1 e 4 q 7 g D y x j R y 6 0 h R g 9 j s 2 B s 5 z 2 Q 3 k s 8 G 8 h s 4 U q y u q I 6 8 r 6 L y 4 w l K 8 o 5 R m i q z N q i j q J w _ 2 l G g t j T p t g 6 G o 9 n p E o p 3 4 F s u 4 p C y z i o H 6 q w j G g h j y W z 8 _ i N 2 l 9 o c 5 j x j G t h v y F v n g 1 C t 3 g o B g s t _ O i y 4 o R s u 6 3 C 1 y w 7 H 1 5 5 k Q t z i o a z l 6 i K & l t ; / r i n g & g t ; & l t ; / r p o l y g o n s & g t ; & l t ; r p o l y g o n s & g t ; & l t ; i d & g t ; - 7 8 8 9 7 0 7 7 5 3 & l t ; / i d & g t ; & l t ; r i n g & g t ; l p g m 9 v 9 l 6 M y g 4 W 4 4 - 1 B m h q u F 4 p 6 p C j x 1 s R & l t ; / r i n g & g t ; & l t ; / r p o l y g o n s & g t ; & l t ; r p o l y g o n s & g t ; & l t ; i d & g t ; - 7 8 8 9 7 0 7 7 5 2 & l t ; / i d & g t ; & l t ; r i n g & g t ; h 7 j 0 w 7 9 j 9 P 2 0 q v D k 1 8 0 C g w n P 9 l h q B & l t ; / r i n g & g t ; & l t ; / r p o l y g o n s & g t ; & l t ; r p o l y g o n s & g t ; & l t ; i d & g t ; - 7 8 8 9 7 0 7 7 5 1 & l t ; / i d & g t ; & l t ; r i n g & g t ; h n 2 y s i w l 2 Q s 5 w g d 4 8 r s F 9 g w o C s j j k D o 8 x s C _ 2 v 5 B u 4 2 y f u q h s B v p t h B _ - h m B u 5 g q B g v j 2 M 7 m r 4 E & l t ; / r i n g & g t ; & l t ; / r p o l y g o n s & g t ; & l t ; r p o l y g o n s & g t ; & l t ; i d & g t ; - 7 8 8 9 7 0 7 7 5 0 & l t ; / i d & g t ; & l t ; r i n g & g t ; v 7 i 2 3 w - 9 g Q o o 8 p C 6 w 9 t C s 0 i 1 C q j p V y g n _ E m y l u B u w 3 8 D _ j n j C 4 6 8 d _ 9 j q F - m x w e 1 k h o H & l t ; / r i n g & g t ; & l t ; / r p o l y g o n s & g t ; & l t ; r p o l y g o n s & g t ; & l t ; i d & g t ; - 7 8 8 9 7 0 7 7 4 9 & l t ; / i d & g t ; & l t ; r i n g & g t ; - k x o t 1 m 9 s Q w i l x T 6 p t S _ q o u B k p h 7 D o v 5 J 4 s y 3 G 6 6 6 j E l 8 o j C & l t ; / r i n g & g t ; & l t ; / r p o l y g o n s & g t ; & l t ; r p o l y g o n s & g t ; & l t ; i d & g t ; - 7 8 8 9 7 0 7 7 4 8 & l t ; / i d & g t ; & l t ; r i n g & g t ; v h 3 m q y r r 3 T k 0 q s F 0 4 1 9 L m o 7 9 S o 4 r 8 G 8 n 9 y 1 B y v r 5 D y 3 v x o B m _ q 6 a _ t k z Q m m 3 e - 8 1 u G g s v g V _ i q j H i 7 k p f 0 3 7 3 C 1 6 o g O 0 g 2 4 F p r 3 3 R - _ 8 3 C m w n g E 9 y m r C 8 r s x B v _ r 8 G _ u 6 6 F x 3 2 r e j z p z P n 2 q 2 5 B i s v s N 1 u r 0 L & l t ; / r i n g & g t ; & l t ; / r p o l y g o n s & g t ; & l t ; r p o l y g o n s & g t ; & l t ; i d & g t ; - 7 8 8 9 7 0 7 7 4 7 & l t ; / i d & g t ; & l t ; r i n g & g t ; p w k 4 8 g s 2 7 O q l 6 0 B s y p 9 J 6 m 3 e n 5 r q D & l t ; / r i n g & g t ; & l t ; / r p o l y g o n s & g t ; & l t ; r p o l y g o n s & g t ; & l t ; i d & g t ; - 7 8 8 9 7 0 7 7 4 6 & l t ; / i d & g t ; & l t ; r i n g & g t ; p _ n k v 5 w v 1 Q 6 z 1 O g 2 g W o o t X q _ u N & l t ; / r i n g & g t ; & l t ; / r p o l y g o n s & g t ; & l t ; r p o l y g o n s & g t ; & l t ; i d & g t ; - 7 8 8 9 7 0 7 7 4 5 & l t ; / i d & g t ; & l t ; r i n g & g t ; n y p x n 4 v 0 v N 4 l i p V o v 6 L o j 4 2 Y 6 g s 5 B h 7 s 5 B & l t ; / r i n g & g t ; & l t ; / r p o l y g o n s & g t ; & l t ; r p o l y g o n s & g t ; & l t ; i d & g t ; - 7 8 8 9 7 0 7 7 4 4 & l t ; / i d & g t ; & l t ; r i n g & g t ; v v n x 4 q 4 k w M 0 o 0 k C 0 7 t h B k - 7 w D k t r p E y 6 h o H _ t o 5 C 5 7 y l D y o r 6 J - 2 u l 1 B & l t ; / r i n g & g t ; & l t ; / r p o l y g o n s & g t ; & l t ; r p o l y g o n s & g t ; & l t ; i d & g t ; - 7 8 8 9 7 0 7 7 4 3 & l t ; / i d & g t ; & l t ; r i n g & g t ; p q r 7 g q 7 8 _ P m g q 1 V _ j y s G s l h n D y 7 6 0 J j 6 v - B y u q 1 G & l t ; / r i n g & g t ; & l t ; / r p o l y g o n s & g t ; & l t ; r p o l y g o n s & g t ; & l t ; i d & g t ; - 7 8 8 9 7 0 7 7 4 2 & l t ; / i d & g t ; & l t ; r i n g & g t ; l 9 4 1 k 4 k p k P 4 w v h G 6 o 5 6 F l 1 k R & l t ; / r i n g & g t ; & l t ; / r p o l y g o n s & g t ; & l t ; r p o l y g o n s & g t ; & l t ; i d & g t ; - 7 8 8 9 7 0 7 7 4 1 & l t ; / i d & g t ; & l t ; r i n g & g t ; - o 3 4 t 7 2 g u N w 2 1 z d 3 p p v C o v 0 2 1 F h w x q I _ w q v D o x - 4 0 B 8 7 - 1 B i u r j H o v 9 3 C i z 2 s V k 5 0 l G o j 5 3 C o 4 h x T g 1 k k F w k q t _ B q 0 v 2 E o 1 8 3 O o o q o b k _ m t I g l 7 9 j B s l 0 u G 4 y k r B y 2 j w X l 3 p i 7 C 9 h n - R i _ x 2 E g 4 k y C u 8 - g y E g 0 r s P 6 7 z s N 0 4 p p E w 8 g i C u o w g B m o h 6 G 2 n 4 y E 0 n n 3 Y o 2 z 3 I 1 h r s G v 3 3 l G - s _ 9 H p _ v n E r 7 _ i I 8 k h Z y 9 9 6 F o w 9 9 C 0 m 1 0 E _ i k 3 B - i k z G i s z g I 6 0 6 e n i z 3 D y 8 6 o D 4 r r 8 G 0 7 p j B s n w p N x x 8 1 D 8 p l 7 D 4 5 s q D w 3 u t c j 4 p t c j z 9 8 N 0 p v l R w t u l R q 5 5 9 S s i g q s B m 5 6 Z 4 j i _ H g 5 7 w E 8 7 m o F k i s s 0 E y g h g l E o 9 n _ Q g o g j K i v 2 j G 6 l 8 k U 2 6 x - e g j y 3 I 4 x j i E 8 8 5 j M 0 o 2 r X s t m z G u 9 s n E y j _ t C u h n z 7 B 4 m _ 8 F 9 4 3 h R _ x h p p D _ h m n X u 4 - g Y 4 w m o Q g j 3 w E 0 i y 6 B 1 l _ 6 F y n z 9 P 6 _ 7 s Z o p k x b 3 7 k y C 5 x z 8 K y 9 k k B i 9 u v J w n u o U k 4 h g d u q 3 w G k 0 t 0 E o 9 j k F _ 8 i o H u u i 7 O 2 w 7 5 N i u m o H i l 9 7 B 6 7 y y E k o 2 l H x j r i B u k j R 4 g 3 l E s g k t I 4 0 5 w 6 B 2 j i q J g 9 n r L 9 8 k z p B 6 u r i L 5 y v 9 V 5 n 8 s M r s l o F y p n 6 I l y w v n B 9 o j s B l 6 z _ G v 4 t h B m 4 z g 8 B k s g t I i x w j G 4 v 4 h g B g y - h C o l u r X g 6 r h G 8 - y z B 0 m g i C l 5 8 l C k y 7 d y l p j C k i 6 g D z x m k F m 6 x v s B 6 0 4 i l B o w n v C 8 i r r L y o o v n B 0 j 1 6 W q z 3 Z 3 m 5 o Z 5 q j s z B - m s w F 5 t 7 - M 7 q g j S j m u w F m 7 k 1 n C q 6 r 6 L s v 8 k g C 4 - m j B 5 l t s G u t m j H y s p i B j i k 9 d 4 m n p E q o q 6 a _ s x l D 0 r h n D 0 _ s x B k 9 l 4 B r 1 h 5 H x u 4 s b t t y 2 H i 2 w 9 S 2 m i 4 k B h g s - C h m x t O & l t ; / r i n g & g t ; & l t ; / r p o l y g o n s & g t ; & l t ; r p o l y g o n s & g t ; & l t ; i d & g t ; - 7 8 8 9 7 0 7 7 4 0 & l t ; / i d & g t ; & l t ; r i n g & g t ; h 5 y i 7 0 j k w P i p - u E 2 v m g E 0 n y 6 B 7 n g 9 B & l t ; / r i n g & g t ; & l t ; / r p o l y g o n s & g t ; & l t ; r p o l y g o n s & g t ; & l t ; i d & g t ; - 7 8 8 9 7 0 7 7 3 9 & l t ; / i d & g t ; & l t ; r i n g & g t ; t 8 l 3 u q v s j P 4 9 m n D 5 o 2 w C o 2 5 6 Z m g q g E s p x 3 D m 0 2 0 B k u m 7 D 8 r z 6 B i 8 q 6 J g u 6 l 4 C 0 p 7 p M q u m u B m z _ u E n 0 7 p W & l t ; / r i n g & g t ; & l t ; / r p o l y g o n s & g t ; & l t ; r p o l y g o n s & g t ; & l t ; i d & g t ; - 7 8 8 9 7 0 7 7 3 8 & l t ; / i d & g t ; & l t ; r i n g & g t ; 5 y z s - x 4 j m Q g 2 y 0 E s _ n g F w - o g F 6 h z p Y y s o 8 C & l t ; / r i n g & g t ; & l t ; / r p o l y g o n s & g t ; & l t ; r p o l y g o n s & g t ; & l t ; i d & g t ; - 7 8 8 9 7 0 7 7 3 7 & l t ; / i d & g t ; & l t ; r i n g & g t ; x j t g _ i q 2 6 P _ r 9 l C m j 7 Z s 7 9 V 2 y q i B i 1 6 l C & l t ; / r i n g & g t ; & l t ; / r p o l y g o n s & g t ; & l t ; r p o l y g o n s & g t ; & l t ; i d & g t ; - 7 8 8 9 7 0 7 7 3 6 & l t ; / i d & g t ; & l t ; r i n g & g t ; 5 g 0 2 - u t r w P 6 t x o L w 7 v n J m j 7 Z q _ h x K 4 k - 8 F g g x 3 D q - 3 u E u 1 k k B 1 u s s G & l t ; / r i n g & g t ; & l t ; / r p o l y g o n s & g t ; & l t ; r p o l y g o n s & g t ; & l t ; i d & g t ; - 7 8 8 9 7 0 7 7 3 5 & l t ; / i d & g t ; & l t ; r i n g & g t ; r u 3 u 0 w - 8 m Q u w 7 u d t u i 3 B _ o 1 j G s x 8 z K w h i g d 2 y q i B 0 _ 7 d z 6 g 9 B & l t ; / r i n g & g t ; & l t ; / r p o l y g o n s & g t ; & l t ; r p o l y g o n s & g t ; & l t ; i d & g t ; - 7 8 8 9 7 0 7 7 3 4 & l t ; / i d & g t ; & l t ; r i n g & g t ; x 6 g v q m l _ g P s 7 7 g V 0 x 9 s J _ i x _ - B m 6 r 2 W u 7 4 u E k z x U s p 1 l G l 3 0 y E m 6 r t O m - - 5 I & l t ; / r i n g & g t ; & l t ; / r p o l y g o n s & g t ; & l t ; r p o l y g o n s & g t ; & l t ; i d & g t ; - 7 8 8 9 7 0 7 7 3 3 & l t ; / i d & g t ; & l t ; r i n g & g t ; 5 s 1 0 8 4 g i h P _ 3 p L m u y z C y _ g s B h 9 8 j E & l t ; / r i n g & g t ; & l t ; / r p o l y g o n s & g t ; & l t ; r p o l y g o n s & g t ; & l t ; i d & g t ; - 7 8 8 9 7 0 7 7 3 2 & l t ; / i d & g t ; & l t ; r i n g & g t ; v 6 0 - g 6 1 l 7 O q 5 v 2 E w 4 m o I 4 z 5 w e m 2 j x g B s v 0 f u q h s B 0 9 m n C 2 1 v o C 2 p u y F x 1 k q J r 7 l o F w y - n I 4 z k t I y 3 4 w C g 5 k n D g g g 9 N w 4 y l E w k s w F 8 w o q D x 3 m Y j 3 m q G o r 9 9 H x 4 2 2 F 3 w 3 8 I p 5 r 0 L & l t ; / r i n g & g t ; & l t ; / r p o l y g o n s & g t ; & l t ; r p o l y g o n s & g t ; & l t ; i d & g t ; - 7 8 8 9 7 0 7 7 3 1 & l t ; / i d & g t ; & l t ; r i n g & g t ; 3 8 i m m m 0 j - O 6 7 7 T 4 6 7 w D 6 1 5 l C j 7 _ g H & l t ; / r i n g & g t ; & l t ; / r p o l y g o n s & g t ; & l t ; r p o l y g o n s & g t ; & l t ; i d & g t ; - 7 8 8 9 7 0 7 7 3 0 & l t ; / i d & g t ; & l t ; r i n g & g t ; l 0 2 s t 7 x 1 z P 6 w 4 2 F y v w g I i m n v D 2 3 7 0 J 7 r o 2 M & l t ; / r i n g & g t ; & l t ; / r p o l y g o n s & g t ; & l t ; r p o l y g o n s & g t ; & l t ; i d & g t ; - 7 8 8 9 7 0 7 7 2 9 & l t ; / i d & g t ; & l t ; r i n g & g t ; - j h z q 3 w j 5 M w l m t B 8 u q h Q m m s 6 L 0 _ 7 d z 4 _ 8 N t j h x K & l t ; / r i n g & g t ; & l t ; / r p o l y g o n s & g t ; & l t ; r p o l y g o n s & g t ; & l t ; i d & g t ; - 7 8 8 9 7 0 7 7 2 8 & l t ; / i d & g t ; & l t ; r i n g & g t ; l 0 o 2 9 4 8 j g P 6 4 g t M j 6 z u G 2 0 7 m M u 5 v 0 L 2 y p i F m h g 1 J u n r 7 H w o i g F 9 _ h q B q 5 q - C 2 p o 9 V p 0 y l I & l t ; / r i n g & g t ; & l t ; / r p o l y g o n s & g t ; & l t ; r p o l y g o n s & g t ; & l t ; i d & g t ; - 7 8 8 9 7 0 7 7 2 7 & l t ; / i d & g t ; & l t ; r i n g & g t ; t 2 6 8 - 4 q - 1 O s 0 7 6 b 4 t z k C m y 1 8 U w v s 8 M w n s 3 I j 3 g x T h v u 6 J & l t ; / r i n g & g t ; & l t ; / r p o l y g o n s & g t ; & l t ; r p o l y g o n s & g t ; & l t ; i d & g t ; - 7 8 8 9 7 0 7 7 2 6 & l t ; / i d & g t ; & l t ; r i n g & g t ; r 8 6 2 i v i p l Q 0 3 h Z 2 u w g B q - q g I r s n 9 J & l t ; / r i n g & g t ; & l t ; / r p o l y g o n s & g t ; & l t ; r p o l y g o n s & g t ; & l t ; i d & g t ; - 7 8 8 9 7 0 7 7 2 5 & l t ; / i d & g t ; & l t ; r i n g & g t ; p 5 k 7 r 4 7 t 9 P _ w 7 l K m _ t y D o p 5 p C - _ - 9 H & l t ; / r i n g & g t ; & l t ; / r p o l y g o n s & g t ; & l t ; r p o l y g o n s & g t ; & l t ; i d & g t ; - 7 8 8 9 7 0 7 7 2 4 & l t ; / i d & g t ; & l t ; r i n g & g t ; 7 - 5 4 r 4 u w x P 6 r r p f 2 o 0 k U i - 2 s M q 5 x y D w v z 5 S k r w n J - s r 3 L & l t ; / r i n g & g t ; & l t ; / r p o l y g o n s & g t ; & l t ; r p o l y g o n s & g t ; & l t ; i d & g t ; - 7 8 8 9 7 0 7 7 2 3 & l t ; / i d & g t ; & l t ; r i n g & g t ; 3 t i 4 q j m 3 3 P o 5 v x B k y j 9 B u n 4 u E 5 l y y D & l t ; / r i n g & g t ; & l t ; / r p o l y g o n s & g t ; & l t ; r p o l y g o n s & g t ; & l t ; i d & g t ; - 7 8 8 9 7 0 7 7 2 2 & l t ; / i d & g t ; & l t ; r i n g & g t ; 1 w v 6 r m 7 q n Q s 8 n c w m 4 8 M m i r j H q q - p J r 9 o 4 B & l t ; / r i n g & g t ; & l t ; / r p o l y g o n s & g t ; & l t ; r p o l y g o n s & g t ; & l t ; i d & g t ; - 7 8 8 9 7 0 7 7 2 1 & l t ; / i d & g t ; & l t ; r i n g & g t ; t 1 k s j 6 5 v 6 O 0 _ g Z s 9 - 3 C 0 7 h k F n 3 k t B & l t ; / r i n g & g t ; & l t ; / r p o l y g o n s & g t ; & l t ; r p o l y g o n s & g t ; & l t ; i d & g t ; - 7 8 8 9 7 0 7 7 2 0 & l t ; / i d & g t ; & l t ; r i n g & g t ; - 3 q s 9 9 l l p Q q 0 o u B i o 3 w C 6 p i m F 1 3 k i F & l t ; / r i n g & g t ; & l t ; / r p o l y g o n s & g t ; & l t ; r p o l y g o n s & g t ; & l t ; i d & g t ; - 7 8 8 9 7 0 7 7 1 9 & l t ; / i d & g t ; & l t ; r i n g & g t ; - u u - p n 8 5 u R 6 h w 2 C u 3 t 2 C g u i n D 3 6 t x B & l t ; / r i n g & g t ; & l t ; / r p o l y g o n s & g t ; & l t ; r p o l y g o n s & g t ; & l t ; i d & g t ; - 7 8 8 9 7 0 7 7 1 8 & l t ; / i d & g t ; & l t ; r i n g & g t ; v - n 7 9 h j 2 w P 2 3 7 4 l B y r u i D _ 9 p i F _ t u 2 W s j g n B z 3 m g F 4 v 1 4 F 5 0 r w R 0 t y l H h y x z C & l t ; / r i n g & g t ; & l t ; / r p o l y g o n s & g t ; & l t ; r p o l y g o n s & g t ; & l t ; i d & g t ; - 7 8 8 9 7 0 7 7 1 7 & l t ; / i d & g t ; & l t ; r i n g & g t ; h l 7 p n r q 8 g Q i h v 5 B o 7 v w F 0 9 w Q y i t b 4 q u 6 W 7 l i r B & l t ; / r i n g & g t ; & l t ; / r p o l y g o n s & g t ; & l t ; r p o l y g o n s & g t ; & l t ; i d & g t ; - 7 8 8 9 7 0 7 7 1 6 & l t ; / i d & g t ; & l t ; r i n g & g t ; - 0 x x 8 3 p 3 7 P 4 v 1 3 D w x - i K k g t h Q y n 1 s N 0 u j 9 N _ 0 t p f 8 t s w F 9 h j b t w 0 _ C o 4 8 0 C k 9 1 6 B 8 l o P _ h o 8 C q 2 i m F j q h n B h 8 q i B z - 6 t C t w 4 k R o 3 z 5 K k z 6 p C w k j 7 D o 0 o n J v m 1 z B k o u _ O z z h 9 B 6 r n g E 0 g z k C 4 y o w F z 3 t x B l x 5 Z 4 o s x B j t i o I v y t l L & l t ; / r i n g & g t ; & l t ; / r p o l y g o n s & g t ; & l t ; r p o l y g o n s & g t ; & l t ; i d & g t ; - 7 8 8 9 7 0 7 7 1 5 & l t ; / i d & g t ; & l t ; r i n g & g t ; 9 m - n z 7 j y h P u m 6 e w n o 8 E q p m V 0 j w U j 5 h o I & l t ; / r i n g & g t ; & l t ; / r p o l y g o n s & g t ; & l t ; r p o l y g o n s & g t ; & l t ; i d & g t ; - 7 8 8 9 7 0 7 7 1 4 & l t ; / i d & g t ; & l t ; r i n g & g t ; x 7 1 w r r q h l Q 0 o 1 0 F _ k s 1 G 6 x o L - h n 0 D & l t ; / r i n g & g t ; & l t ; / r p o l y g o n s & g t ; & l t ; r p o l y g o n s & g t ; & l t ; i d & g t ; - 7 8 8 9 7 0 7 7 1 3 & l t ; / i d & g t ; & l t ; r i n g & g t ; r t 6 t 4 q l - v M 6 l x o C 0 v _ 8 B x 2 x j G & l t ; / r i n g & g t ; & l t ; / r p o l y g o n s & g t ; & l t ; r p o l y g o n s & g t ; & l t ; i d & g t ; - 7 8 8 9 7 0 7 7 1 2 & l t ; / i d & g t ; & l t ; r i n g & g t ; r q p 3 y 0 o u o U y 0 v s G 0 5 u X w v s 8 M 5 2 p g E & l t ; / r i n g & g t ; & l t ; / r p o l y g o n s & g t ; & l t ; r p o l y g o n s & g t ; & l t ; i d & g t ; - 7 8 8 9 7 0 7 7 1 1 & l t ; / i d & g t ; & l t ; r i n g & g t ; r p 6 0 6 4 h j l S i 8 q i B m 7 5 m M 0 t 0 6 B m h q u F g u x 6 B 8 r p h G n w r p E l 5 w y B & l t ; / r i n g & g t ; & l t ; / r p o l y g o n s & g t ; & l t ; r p o l y g o n s & g t ; & l t ; i d & g t ; - 7 8 8 9 7 0 7 7 1 0 & l t ; / i d & g t ; & l t ; r i n g & g t ; z n 0 7 7 j h k j P 0 p l o I r q u x B 4 3 2 3 D u l s u L 0 8 h g Z i 7 h g K 2 n x g B i l k s B q 6 h s D y w 6 2 K q - p i B u l k q F i j m u B _ g p 1 G - y 1 z B g z t 6 b n q w 6 Z 8 x t 8 M _ k m v D t 5 z z H r z x w B & l t ; / r i n g & g t ; & l t ; / r p o l y g o n s & g t ; & l t ; r p o l y g o n s & g t ; & l t ; i d & g t ; - 7 8 8 9 7 0 7 7 0 9 & l t ; / i d & g t ; & l t ; r i n g & g t ; 1 2 8 k k 3 9 6 z R 4 6 w l P n x g 9 B 0 r t p E y h - t C i 4 z z C 5 5 7 1 S k 5 t h Q o s x 5 v F o m z p r D y 1 g o p B i s p v D 2 g _ 0 w B k 6 1 g o G 2 o t m _ B o 9 9 v N 8 4 z u G w k s - K u q 5 0 B g m 0 z B 6 s m _ B k p g x b s y w u G 6 t 2 w j C r m 5 l G - 4 k n D i j - n H 2 _ o _ B 0 _ - q B o y k t B i n 6 Z q v i d i h h s B g 4 q t I s - 1 3 D 4 i 8 h W 0 9 j 9 X _ 5 3 - t B _ t 4 y E m p 8 v n B m y - 7 u C _ - u y c 4 _ 5 8 M 6 k u - C y j j m B g 9 w - K _ z n v n B _ 1 o j C q m 7 P p 5 t 2 C 2 7 u q I m _ - y Q _ t q 6 L _ g n u F 2 8 1 s M 0 - 6 p C 2 - i m F i y g k Z 6 z g 6 I u j n n 4 B 4 o 1 g 4 B k g 5 i K g 1 i u w B s u l t p B k r t x B 4 9 3 i K l v j s B g o _ n I 5 z r k Z 6 1 l 1 B y 5 o 7 B p r l p f m n t 7 H x q g 1 J p 6 u 6 J k 8 u 4 j C _ g 5 h R n n 5 m e r j y 0 F n _ x 0 E 8 o l 9 J y 5 s s r B 8 r 5 2 Y q i g o H 3 7 l t I i 8 o 3 u B _ o z v I _ 7 1 _ 0 B 2 4 t t O r 5 k 0 H v y u y r B & l t ; / r i n g & g t ; & l t ; / r p o l y g o n s & g t ; & l t ; r p o l y g o n s & g t ; & l t ; i d & g t ; - 7 8 8 9 7 0 7 7 0 8 & l t ; / i d & g t ; & l t ; r i n g & g t ; k m _ u q 8 i 4 - O h s 6 x w B 2 y m k B u u y 2 F o 6 m p E _ 3 r 2 E m n 0 w C 3 i 9 3 C u u 7 6 E & l t ; / r i n g & g t ; & l t ; / r p o l y g o n s & g t ; & l t ; r p o l y g o n s & g t ; & l t ; i d & g t ; - 7 8 8 9 7 0 7 7 0 7 & l t ; / i d & g t ; & l t ; r i n g & g t ; n g 0 o u h k i o R y u v S _ g m R w y h 7 D n s z t D & l t ; / r i n g & g t ; & l t ; / r p o l y g o n s & g t ; & l t ; r p o l y g o n s & g t ; & l t ; i d & g t ; - 7 8 8 9 7 0 7 7 0 6 & l t ; / i d & g t ; & l t ; r i n g & g t ; 7 5 q x 1 0 p 7 0 P i r k 3 B 0 m p v H y t h s B 3 5 l q G & l t ; / r i n g & g t ; & l t ; / r p o l y g o n s & g t ; & l t ; r p o l y g o n s & g t ; & l t ; i d & g t ; - 7 8 8 9 7 0 7 7 0 5 & l t ; / i d & g t ; & l t ; r i n g & g t ; v h 7 v n j - r q N u s n t Z 2 3 x 6 a w k w 3 I g y l n D g 4 p p E u 3 t 9 V g q z 6 B 0 - q 0 h B 0 3 y l H i m h r E 4 - _ 8 F r t 3 5 K 7 6 m s P 9 v x 8 o F p 0 h o H & l t ; / r i n g & g t ; & l t ; / r p o l y g o n s & g t ; & l t ; r p o l y g o n s & g t ; & l t ; i d & g t ; - 7 8 8 9 7 0 7 7 0 4 & l t ; / i d & g t ; & l t ; r i n g & g t ; t k 1 v k o 1 v n P i p n r E 0 8 8 z K h 6 n v D & l t ; / r i n g & g t ; & l t ; / r p o l y g o n s & g t ; & l t ; r p o l y g o n s & g t ; & l t ; i d & g t ; - 7 8 8 9 7 0 7 7 0 3 & l t ; / i d & g t ; & l t ; r i n g & g t ; z _ s x g t h v _ O 4 - o t I y h 2 8 D u 8 g 3 B n 7 m c & l t ; / r i n g & g t ; & l t ; / r p o l y g o n s & g t ; & l t ; r p o l y g o n s & g t ; & l t ; i d & g t ; - 7 8 8 9 7 0 7 7 0 2 & l t ; / i d & g t ; & l t ; r i n g & g t ; j 7 t 6 g 4 6 _ t R u u 3 W 8 w n 0 H k r v X s y m 0 D q l i r E 7 1 i n B & l t ; / r i n g & g t ; & l t ; / r p o l y g o n s & g t ; & l t ; r p o l y g o n s & g t ; & l t ; i d & g t ; - 7 8 8 9 7 0 7 7 0 1 & l t ; / i d & g t ; & l t ; r i n g & g t ; j - - _ _ 0 2 i k R g 8 0 k C u 5 r 6 E 4 4 1 _ O 4 p y y W _ 3 0 8 K g o u 9 L g o 7 j q B k o 6 3 C y 1 y y E q 7 h k Z 3 1 z j O t n 9 1 S x 5 n l T & l t ; / r i n g & g t ; & l t ; / r p o l y g o n s & g t ; & l t ; r p o l y g o n s & g t ; & l t ; i d & g t ; - 7 8 8 9 7 0 7 7 0 0 & l t ; / i d & g t ; & l t ; r i n g & g t ; 7 x s q p y 5 n h P u 3 5 e _ s p r C s x i q G & l t ; / r i n g & g t ; & l t ; / r p o l y g o n s & g t ; & l t ; r p o l y g o n s & g t ; & l t ; i d & g t ; - 7 8 8 9 7 0 7 6 9 9 & l t ; / i d & g t ; & l t ; r i n g & g t ; 1 m r t - t u 3 s N _ o o r E k s 9 3 C u u 3 W z 5 q 8 G g 4 1 z B m g o Y 2 o l h Y 2 h v o C _ 2 k 7 Y 7 6 9 1 B j 8 y u G - k o 4 B & l t ; / r i n g & g t ; & l t ; / r p o l y g o n s & g t ; & l t ; r p o l y g o n s & g t ; & l t ; i d & g t ; - 7 8 8 9 7 0 7 6 9 8 & l t ; / i d & g t ; & l t ; r i n g & g t ; 1 g 5 u r 8 u 0 _ P s - h j N g - r _ i B s 0 q 8 E 4 l t h G k u v j O 8 g n o j B m 1 n g E y 5 r 4 B i m s 5 E n o 7 9 M & l t ; / r i n g & g t ; & l t ; / r p o l y g o n s & g t ; & l t ; r p o l y g o n s & g t ; & l t ; i d & g t ; - 7 8 8 9 7 0 7 6 9 7 & l t ; / i d & g t ; & l t ; r i n g & g t ; l o 6 4 p u q 7 1 P k t o n C w k t h B 8 8 5 3 C 3 g - 0 C & l t ; / r i n g & g t ; & l t ; / r p o l y g o n s & g t ; & l t ; r p o l y g o n s & g t ; & l t ; i d & g t ; - 7 8 8 9 7 0 7 6 9 6 & l t ; / i d & g t ; & l t ; r i n g & g t ; r o h y 4 7 k v x P q i l x K 2 _ y g B 0 r h n D 8 3 o h G & l t ; / r i n g & g t ; & l t ; / r p o l y g o n s & g t ; & l t ; r p o l y g o n s & g t ; & l t ; i d & g t ; - 7 8 8 9 7 0 7 6 9 5 & l t ; / i d & g t ; & l t ; r i n g & g t ; n l l 2 8 o i 3 7 P m 9 v 5 B 0 p _ d y 4 j s B u q _ y M t w i o H & l t ; / r i n g & g t ; & l t ; / r p o l y g o n s & g t ; & l t ; r p o l y g o n s & g t ; & l t ; i d & g t ; - 7 8 8 9 7 0 7 6 9 4 & l t ; / i d & g t ; & l t ; r i n g & g t ; 1 x 4 n 7 - r j 7 P s 1 s 2 M q 6 q p f q z - j E u _ 1 o c 2 _ w g x B 6 m 9 5 G i q 0 x H z 2 p 8 G & l t ; / r i n g & g t ; & l t ; / r p o l y g o n s & g t ; & l t ; r p o l y g o n s & g t ; & l t ; i d & g t ; - 7 8 8 9 7 0 7 6 9 3 & l t ; / i d & g t ; & l t ; r i n g & g t ; t w 4 j v 3 z l v R y 6 5 Z u 0 u - C 4 2 y h W u y j r C v 0 0 1 C u m y v Y & l t ; / r i n g & g t ; & l t ; / r p o l y g o n s & g t ; & l t ; r p o l y g o n s & g t ; & l t ; i d & g t ; - 7 8 8 9 7 0 7 6 9 2 & l t ; / i d & g t ; & l t ; r i n g & g t ; h r h 7 y u g h 4 P 2 j s g O 4 s p p E o q _ g H u 6 k v D v 5 1 5 K & l t ; / r i n g & g t ; & l t ; / r p o l y g o n s & g t ; & l t ; r p o l y g o n s & g t ; & l t ; i d & g t ; - 7 8 8 9 7 0 7 6 9 1 & l t ; / i d & g t ; & l t ; r i n g & g t ; v m u n _ _ 4 h s N o 6 6 R k g 5 l G q - 2 e x g 5 o D v n 9 1 B & l t ; / r i n g & g t ; & l t ; / r p o l y g o n s & g t ; & l t ; r p o l y g o n s & g t ; & l t ; i d & g t ; - 7 8 8 9 7 0 7 6 9 0 & l t ; / i d & g t ; & l t ; r i n g & g t ; 9 x w 6 q u 5 h w R _ 8 6 Z u p o j C n r g Z n 5 j t B & l t ; / r i n g & g t ; & l t ; / r p o l y g o n s & g t ; & l t ; r p o l y g o n s & g t ; & l t ; i d & g t ; - 7 8 8 9 7 0 7 6 8 9 & l t ; / i d & g t ; & l t ; r i n g & g t ; 7 z z - n 9 o s z P u - 9 j E 0 7 j r B 2 y q 6 E s 6 n q D w h o 8 G & l t ; / r i n g & g t ; & l t ; / r p o l y g o n s & g t ; & l t ; r p o l y g o n s & g t ; & l t ; i d & g t ; - 7 8 8 9 7 0 7 6 8 8 & l t ; / i d & g t ; & l t ; r i n g & g t ; 7 n i m 7 n i j j O w 1 9 3 C g v w l u B s s 9 V _ - m _ E q l x y D i 4 n Y m 7 - 1 D p r - 0 J 6 l p v D p 4 0 k U g s 5 8 M u 8 1 _ G m _ v S - j v 3 I u w 7 k J t g x 2 H _ 8 1 j G 0 7 2 u G s s s 4 E u t 0 k s D m _ 3 g C y 6 s i B v y v w e y u u 5 D q 3 y 5 M m t 0 t O k g y - B z 6 z 3 D z 5 y u G w w m 6 6 C m i o - F 2 p r j C u s - s M m q 8 - h J i u 5 l K p 4 6 s M i u 0 z i D q 6 z o w B 2 o 9 u E m 4 1 o c u 0 3 4 l B 4 4 5 L 4 5 9 i v C 7 - i 6 7 B 2 2 i i F x 0 3 w C k 5 r x B 2 t 1 y Y 0 v w 8 M t w w n E i - - n B k w t x B o 1 j 2 M g v r 4 E 6 y u u F 2 1 n - F m 6 t n E 8 4 m 8 G _ 7 s g I i t 5 7 B q g q 7 O 2 z z z C i s z l D s i 4 q S m 4 4 e g y s 2 o B s v m r L 6 8 3 0 B u 7 i q J _ q 1 r 1 B t l q j C 0 s o r L j 3 2 l H 0 k i o F q 7 g 6 I q x _ r D w i s y I 8 m w g V k v j 7 D w 0 8 d w 5 k 0 D g 9 r 7 R y n m g O 4 i g z P 1 z u 6 L _ x x y E 8 r o y J q 4 i _ E 8 o h t I u n 1 s b o h 8 8 d u l - n B 8 y o r L i w r 5 M i z 3 _ 4 C i k 8 w K z z 0 3 D q 8 i q B n l 9 3 C 1 y q i B y x 9 l C n 0 o j B l 7 v n E l - 3 e k i q t I 5 l g 6 G 0 7 2 u G 1 - x l D o 0 s h B i 9 1 k J 0 i h 0 H k 2 1 3 J q k 9 r D o h s x L u p h m B o n u x B u w l _ E i l 5 h P g k 2 1 a i l y 3 R s t m 2 M n 4 4 5 S 1 k h o H 7 0 _ z K r 6 l y W 0 n q v B h y 0 k U p i n - F 0 o j n B s q u x B 6 5 4 q I 7 p 8 z K y 7 y k J z 1 o v B _ v u 0 O 3 9 _ V 6 u k u S _ p 0 9 P j z q q D 2 8 n q J x n s - C w i s x B 1 8 q 5 C - 8 h 9 B 6 h n g E 3 6 l o F s y s h B 7 g q x L n g t 3 L - x 2 l G y x j q B l l 2 k J 3 6 t x B k s m 4 B h 6 8 w G & l t ; / r i n g & g t ; & l t ; / r p o l y g o n s & g t ; & l t ; r p o l y g o n s & g t ; & l t ; i d & g t ; - 7 8 8 9 7 0 7 6 8 7 & l t ; / i d & g t ; & l t ; r i n g & g t ; j 1 7 _ 2 y z q 5 M 6 m s w B w h w w F 4 r p 0 X y 1 s s G k _ 0 6 w B y m p 6 Q j w 4 3 J t h 3 v v B & l t ; / r i n g & g t ; & l t ; / r p o l y g o n s & g t ; & l t ; r p o l y g o n s & g t ; & l t ; i d & g t ; - 7 8 8 9 7 0 7 6 8 6 & l t ; / i d & g t ; & l t ; r i n g & g t ; - 1 o 8 l 3 4 3 6 P s p t q D y u v S 6 t w S i v 6 0 J x 5 k R & l t ; / r i n g & g t ; & l t ; / r p o l y g o n s & g t ; & l t ; r p o l y g o n s & g t ; & l t ; i d & g t ; - 7 8 8 9 7 0 7 6 8 5 & l t ; / i d & g t ; & l t ; r i n g & g t ; 9 6 r k v 3 o w 5 O y l i u l B 8 m t w F k g n 0 X s u x l R 6 k v 4 d 9 v j p f 6 1 8 7 s B x i t b 0 8 h 9 N 2 n p m F 4 k k k F 0 n w x B 0 k y 0 F 0 t z 9 k B 2 k 5 v P k n 6 q S w v 8 4 F s o h p B q 3 4 j E g r 8 3 C _ z 5 g C 0 5 u X m s 7 l C 4 o m p T k i q 0 H s h y l E g m q w F 0 i t - B 0 9 6 9 Q z 9 _ 0 C 4 h w 3 L p h 3 W u n - l N 2 j 6 0 I 8 _ 5 4 F s x n p T 2 j s v J 3 5 - 0 C _ u i g O y 4 8 7 B 4 6 t x B i _ 9 l C s - h O s 7 p q S y 2 8 r D _ j 3 g C q k m k B w i j 9 B m _ r q F s q z 3 D _ _ 1 2 F q x y o P y i i - R 3 p x U m t 3 W 9 z g 1 J g q p h G l k 4 w C 3 i 7 p C 3 g w q H i s 3 g C q i 4 Z 1 w x g I r l p l R s p s x B r k l t B 2 u t 2 C _ 4 - p B 5 s 1 2 F o - 2 8 I 7 y n 0 D 8 z u _ D k i p 4 E 9 z m - F s x 8 8 I _ q 7 7 B g n 0 l G o q m 4 B r q u x B 6 t v l D 6 m _ s V o 7 r g d s 3 h g h B p v 5 Z l m 6 s H - 5 k j X l p t i D 2 r r i B s 0 1 o K j 1 8 8 N s k 9 p C g m 2 j a z 2 - w T 5 t _ 6 F j 1 r n J & l t ; / r i n g & g t ; & l t ; / r p o l y g o n s & g t ; & l t ; r p o l y g o n s & g t ; & l t ; i d & g t ; - 7 8 8 9 7 0 7 6 8 4 & l t ; / i d & g t ; & l t ; r i n g & g t ; v x g j y 4 m g m Q g 2 r v C 0 y m t B 6 z l _ B q 1 4 7 B & l t ; / r i n g & g t ; & l t ; / r p o l y g o n s & g t ; & l t ; r p o l y g o n s & g t ; & l t ; i d & g t ; - 7 8 8 9 7 0 7 6 8 2 & l t ; / i d & g t ; & l t ; r i n g & g t ; r 6 0 s 5 t i 2 l Q g s m k F y i x y B m n l q F j z 6 p C & l t ; / r i n g & g t ; & l t ; / r p o l y g o n s & g t ; & l t ; r p o l y g o n s & g t ; & l t ; i d & g t ; - 7 8 8 9 7 0 7 6 8 1 & l t ; / i d & g t ; & l t ; r i n g & g t ; v s 9 6 6 g 4 9 7 P k 3 7 4 C i t m V v 1 o - B & l t ; / r i n g & g t ; & l t ; / r p o l y g o n s & g t ; & l t ; r p o l y g o n s & g t ; & l t ; i d & g t ; - 7 8 8 9 7 0 7 6 8 0 & l t ; / i d & g t ; & l t ; r i n g & g t ; n j 4 r i w 5 - 2 P u 7 5 g C _ 5 x g M w 6 z l G 2 w m Y 5 g 3 o D r 5 8 3 C & l t ; / r i n g & g t ; & l t ; / r p o l y g o n s & g t ; & l t ; r p o l y g o n s & g t ; & l t ; i d & g t ; - 7 8 8 9 7 0 7 6 7 9 & l t ; / i d & g t ; & l t ; r i n g & g t ; 9 j 1 h z i 8 h r P 6 o h 2 D 4 t n v C h _ p 6 E & l t ; / r i n g & g t ; & l t ; / r p o l y g o n s & g t ; & l t ; r p o l y g o n s & g t ; & l t ; i d & g t ; - 7 8 8 9 7 0 7 6 7 8 & l t ; / i d & g t ; & l t ; r i n g & g t ; - m r 5 q v o r 1 O 0 w t 4 E g i 7 s R x 9 u g I k 0 9 6 C u v s o _ C 4 v 4 s J 0 w - z H s z r 4 E m r 7 w G i 8 q i B u j m _ B k u i i E 0 w 5 L j z x j a 9 s - n G s s 6 5 K u 0 7 6 F h _ _ h e & l t ; / r i n g & g t ; & l t ; / r p o l y g o n s & g t ; & l t ; r p o l y g o n s & g t ; & l t ; i d & g t ; - 7 8 8 9 7 0 7 6 7 7 & l t ; / i d & g t ; & l t ; r i n g & g t ; h o i s u r x 9 n Q 4 l m o I 6 n 5 Z y h 2 8 D m w 2 s r B k o s 4 U - y h i g B k t 4 l E t 8 h o H 2 w v j H x 6 8 j E 3 w j 0 H & l t ; / r i n g & g t ; & l t ; / r p o l y g o n s & g t ; & l t ; r p o l y g o n s & g t ; & l t ; i d & g t ; - 7 8 8 9 7 0 7 6 7 6 & l t ; / i d & g t ; & l t ; r i n g & g t ; n o 8 7 1 j _ o 4 P 0 2 j o 8 B q 3 1 1 b p o 2 2 F m 5 k u B x 3 r 5 C & l t ; / r i n g & g t ; & l t ; / r p o l y g o n s & g t ; & l t ; r p o l y g o n s & g t ; & l t ; i d & g t ; - 7 8 8 9 7 0 7 6 7 5 & l t ; / i d & g t ; & l t ; r i n g & g t ; 3 o 5 5 p l 2 p y P _ 6 t b 0 y _ 1 B 8 o 9 s E p 1 t 5 B & l t ; / r i n g & g t ; & l t ; / r p o l y g o n s & g t ; & l t ; r p o l y g o n s & g t ; & l t ; i d & g t ; - 7 8 8 9 7 0 7 6 7 4 & l t ; / i d & g t ; & l t ; r i n g & g t ; r _ t 0 - u t 1 h O o 2 p u K 4 m o 0 R 8 9 r o Q 6 l x k J s q o v B s 1 8 1 B - w o q O 5 w 9 t C & l t ; / r i n g & g t ; & l t ; / r p o l y g o n s & g t ; & l t ; r p o l y g o n s & g t ; & l t ; i d & g t ; - 7 8 8 9 7 0 7 6 7 3 & l t ; / i d & g t ; & l t ; r i n g & g t ; z 3 w x x 0 2 v 8 O s v i k D 6 5 i o H 4 7 _ 0 C 8 q i n D r - h o I x 0 4 0 B & l t ; / r i n g & g t ; & l t ; / r p o l y g o n s & g t ; & l t ; r p o l y g o n s & g t ; & l t ; i d & g t ; - 7 8 8 9 7 0 7 6 7 2 & l t ; / i d & g t ; & l t ; r i n g & g t ; 9 t z p v h z m 5 Q s u 5 3 G 8 j 1 t D u 2 1 5 N g 2 8 n I h 6 x g I & l t ; / r i n g & g t ; & l t ; / r p o l y g o n s & g t ; & l t ; r p o l y g o n s & g t ; & l t ; i d & g t ; - 7 8 8 9 7 0 7 6 7 1 & l t ; / i d & g t ; & l t ; r i n g & g t ; 7 9 0 t j q y 2 h P u y 8 0 I u k i 3 B h 3 3 w C 5 r p j H & l t ; / r i n g & g t ; & l t ; / r p o l y g o n s & g t ; & l t ; r p o l y g o n s & g t ; & l t ; i d & g t ; - 7 8 8 9 7 0 7 6 7 0 & l t ; / i d & g t ; & l t ; r i n g & g t ; p l w n - 1 r g x O o q n n D m q 9 j E w 3 g 9 B y g k k i B i 2 s b _ h 4 7 B g s 8 w V t 4 i g K x _ y 9 S 3 - 5 9 C & l t ; / r i n g & g t ; & l t ; / r p o l y g o n s & g t ; & l t ; r p o l y g o n s & g t ; & l t ; i d & g t ; - 7 8 8 9 7 0 7 6 6 9 & l t ; / i d & g t ; & l t ; r i n g & g t ; h j t l 1 t o i q Q g h u l R 6 w y 2 E v m 3 5 K k l _ 3 C n 8 9 h g B 0 7 i t E o 8 r l R s - k g F 6 9 l j H 2 h 6 g C g t h 9 N w 2 h w N t o u 1 G y p 2 2 K v z h n B m 8 w 6 Q i 4 h 1 I y 3 y 1 G 0 g r p E u 6 p m F 0 t g j K 2 - 5 4 i B i g 7 Z g - j l B u u w i D q z p j H q _ r 0 L u 1 7 r D 8 1 o 8 E o 1 j 9 B m n 4 w G s 8 _ d _ q r 5 B q h 0 y E i y 6 k V y v m V z 9 7 p C g 0 o q D m n 4 w G s i o v H s z i l R 7 y n 0 D i 0 h g O 2 z 2 g C 8 o 5 3 C s i y 3 D 3 y n v H k 3 m p E j r v X _ t t 5 M q 0 r b v 2 t w F 4 g v 8 M r w x - K 2 0 7 y f 5 r i z M t 7 k 6 I j 6 j 0 H u g l o H 7 m l t B s x 8 d 0 o y 3 D j k u x B k 7 p v B g z k l B 5 u q 8 C k u _ V & l t ; / r i n g & g t ; & l t ; / r p o l y g o n s & g t ; & l t ; r p o l y g o n s & g t ; & l t ; i d & g t ; - 7 8 8 9 7 0 7 6 6 8 & l t ; / i d & g t ; & l t ; r i n g & g t ; t _ 0 5 4 o p y 3 P k 6 h i J q i 4 Z h 5 v 7 H & l t ; / r i n g & g t ; & l t ; / r p o l y g o n s & g t ; & l t ; r p o l y g o n s & g t ; & l t ; i d & g t ; - 7 8 8 9 7 0 7 6 6 7 & l t ; / i d & g t ; & l t ; r i n g & g t ; n j x w 9 u 8 q s N q k r v D m - j r C v g 9 g D & l t ; / r i n g & g t ; & l t ; / r p o l y g o n s & g t ; & l t ; r p o l y g o n s & g t ; & l t ; i d & g t ; - 7 8 8 9 7 0 7 6 6 6 & l t ; / i d & g t ; & l t ; r i n g & g t ; p p o 9 s w - v 2 P g u 8 s J 6 5 3 g C 6 o _ n H & l t ; / r i n g & g t ; & l t ; / r p o l y g o n s & g t ; & l t ; r p o l y g o n s & g t ; & l t ; i d & g t ; - 7 8 8 9 7 0 7 6 6 5 & l t ; / i d & g t ; & l t ; r i n g & g t ; 5 u 4 p x h j 7 j P o 5 p s F w j 4 J 4 y x t D 7 i o v B & l t ; / r i n g & g t ; & l t ; / r p o l y g o n s & g t ; & l t ; r p o l y g o n s & g t ; & l t ; i d & g t ; - 7 8 8 9 7 0 7 6 6 4 & l t ; / i d & g t ; & l t ; r i n g & g t ; 5 8 m o 1 v h r t N _ j 6 Z y g y u S u j r M i z - y M r h i p B & l t ; / r i n g & g t ; & l t ; / r p o l y g o n s & g t ; & l t ; r p o l y g o n s & g t ; & l t ; i d & g t ; - 7 8 8 9 7 0 7 6 6 3 & l t ; / i d & g t ; & l t ; r i n g & g t ; j i 6 n 1 y k 0 h U o u 7 l G q 1 x y B o y - Y w z 8 i I t 7 5 7 B & l t ; / r i n g & g t ; & l t ; / r p o l y g o n s & g t ; & l t ; r p o l y g o n s & g t ; & l t ; i d & g t ; - 7 8 8 9 7 0 7 6 6 2 & l t ; / i d & g t ; & l t ; r i n g & g t ; t g 6 3 h s 0 w 0 Q y 0 _ l C q k m k B 0 t k n C 3 s k l B & l t ; / r i n g & g t ; & l t ; / r p o l y g o n s & g t ; & l t ; r p o l y g o n s & g t ; & l t ; i d & g t ; - 7 8 8 9 7 0 7 6 6 1 & l t ; / i d & g t ; & l t ; r i n g & g t ; p 5 z - 4 y 9 n p Q 6 9 r h Y 8 - r s F i - 2 8 T 0 q x l H s _ l n C 0 y k 8 E 0 t p q D t q g x K 5 4 2 x H & l t ; / r i n g & g t ; & l t ; / r p o l y g o n s & g t ; & l t ; r p o l y g o n s & g t ; & l t ; i d & g t ; - 7 8 8 9 7 0 7 6 6 0 & l t ; / i d & g t ; & l t ; r i n g & g t ; n z h 0 7 l l l z N q h y o C o q p v B _ 9 7 w G 8 u 0 6 B s 5 h r B 6 1 t 9 S j j o 8 E 4 9 m n D x o 2 x H & l t ; / r i n g & g t ; & l t ; / r p o l y g o n s & g t ; & l t ; r p o l y g o n s & g t ; & l t ; i d & g t ; - 7 8 8 9 7 0 7 6 5 9 & l t ; / i d & g t ; & l t ; r i n g & g t ; x 2 i k o m 3 i 9 O 2 3 o K w 0 s 4 E 6 9 n L 7 _ x 0 E & l t ; / r i n g & g t ; & l t ; / r p o l y g o n s & g t ; & l t ; r p o l y g o n s & g t ; & l t ; i d & g t ; - 7 8 8 9 7 0 7 6 5 8 & l t ; / i d & g t ; & l t ; r i n g & g t ; 3 0 k s y - 0 m m Q g p o g F 6 p _ r D m 2 2 g C & l t ; / r i n g & g t ; & l t ; / r p o l y g o n s & g t ; & l t ; r p o l y g o n s & g t ; & l t ; i d & g t ; - 7 8 8 9 7 0 7 6 5 7 & l t ; / i d & g t ; & l t ; r i n g & g t ; p l y w 8 u l g u Q 0 - 4 J w 9 q s F 2 n 7 0 B u _ r 5 C 8 2 q j O n u 6 s J & l t ; / r i n g & g t ; & l t ; / r p o l y g o n s & g t ; & l t ; r p o l y g o n s & g t ; & l t ; i d & g t ; - 7 8 8 9 7 0 7 6 5 6 & l t ; / i d & g t ; & l t ; r i n g & g t ; x i i y k 7 8 u p Q i 2 y 6 J s y 5 J m p q 8 C i o 1 y E w k - 0 C k u h n D 8 y m u K i p 9 0 J 6 n - t C v n r p E 1 7 w y B & l t ; / r i n g & g t ; & l t ; / r p o l y g o n s & g t ; & l t ; r p o l y g o n s & g t ; & l t ; i d & g t ; - 7 8 8 9 7 0 7 6 5 5 & l t ; / i d & g t ; & l t ; r i n g & g t ; v 7 0 _ 2 v 8 s j R w 9 z o Q 6 5 p - e _ 3 m q F 8 x n n J 6 t j 4 d n m z k C r w n 8 E 3 8 m s P l g 8 l C & l t ; / r i n g & g t ; & l t ; / r p o l y g o n s & g t ; & l t ; r p o l y g o n s & g t ; & l t ; i d & g t ; - 7 8 8 9 7 0 7 6 5 4 & l t ; / i d & g t ; & l t ; r i n g & g t ; 7 _ p 9 0 - 5 t l P 2 u - 1 D s _ 6 I 8 p 8 j D x t 1 O & l t ; / r i n g & g t ; & l t ; / r p o l y g o n s & g t ; & l t ; r p o l y g o n s & g t ; & l t ; i d & g t ; - 7 8 8 9 7 0 7 6 5 3 & l t ; / i d & g t ; & l t ; r i n g & g t ; - 9 9 p z x l v k Q y 0 u 5 B o y o c u _ _ r D w n v 0 F & l t ; / r i n g & g t ; & l t ; / r p o l y g o n s & g t ; & l t ; r p o l y g o n s & g t ; & l t ; i d & g t ; - 7 8 8 9 7 0 7 6 5 2 & l t ; / i d & g t ; & l t ; r i n g & g t ; 1 5 - w o t 1 k 8 P 2 k 5 8 w F k w o t I 2 6 2 2 W w s x 3 D q u 9 y M g i z j a 6 i _ y f q _ - y M n q y h W 5 w j 3 B u q t 1 G u l w k U n - n x F 1 i i b 4 g q l L p 6 r 6 L & l t ; / r i n g & g t ; & l t ; / r p o l y g o n s & g t ; & l t ; r p o l y g o n s & g t ; & l t ; i d & g t ; - 7 8 8 9 7 0 7 6 5 0 & l t ; / i d & g t ; & l t ; r i n g & g t ; v v x - 9 n r u h P k 2 6 L q x p r C 6 2 0 w C v t 9 d & l t ; / r i n g & g t ; & l t ; / r p o l y g o n s & g t ; & l t ; r p o l y g o n s & g t ; & l t ; i d & g t ; - 7 8 8 9 7 0 7 6 4 9 & l t ; / i d & g t ; & l t ; r i n g & g t ; v t i x n h j w 9 O l m 5 r E h 1 r h C s x z z B & l t ; / r i n g & g t ; & l t ; / r p o l y g o n s & g t ; & l t ; r p o l y g o n s & g t ; & l t ; i d & g t ; - 7 8 8 9 7 0 7 6 4 8 & l t ; / i d & g t ; & l t ; r i n g & g t ; t n 1 k x 2 2 0 i Q y q i s D 6 6 m v D q n m Y 1 2 i o H & l t ; / r i n g & g t ; & l t ; / r p o l y g o n s & g t ; & l t ; r p o l y g o n s & g t ; & l t ; i d & g t ; - 7 8 8 9 7 0 7 6 4 7 & l t ; / i d & g t ; & l t ; r i n g & g t ; 7 - 1 l q s m l o Q g g l i E g s w x B 2 1 j p R k 9 g p B 6 m 1 l I k z 6 9 C t z l - F q n - l C p 8 u g I o q n n D 5 j v g I k t y s C k 7 p p E 0 l 9 8 F q 8 j 1 T q 5 i s B o j y - B q k z s U y 1 6 u E 6 u p - C n q h 9 B 4 u l 8 E s r m t I y 4 3 s V p 5 5 - M m q k u B r 0 z 3 D o 9 1 s J g v p r L & l t ; / r i n g & g t ; & l t ; / r p o l y g o n s & g t ; & l t ; r p o l y g o n s & g t ; & l t ; i d & g t ; - 7 8 8 9 7 0 7 6 4 6 & l t ; / i d & g t ; & l t ; r i n g & g t ; - n q m 2 w 8 w i Q k n n n D i l - 0 J 2 y 5 T z 2 h 5 H & l t ; / r i n g & g t ; & l t ; / r p o l y g o n s & g t ; & l t ; r p o l y g o n s & g t ; & l t ; i d & g t ; - 7 8 8 9 7 0 7 6 4 5 & l t ; / i d & g t ; & l t ; r i n g & g t ; p 4 2 p 4 h o 0 0 N w x 8 s R u p v u L i t w r K s t t 8 G m z 0 8 t C y k 7 r D o - k o 1 H 6 r v y D 1 8 r 5 D u 9 8 r D p s 4 e & l t ; / r i n g & g t ; & l t ; / r p o l y g o n s & g t ; & l t ; r p o l y g o n s & g t ; & l t ; i d & g t ; - 7 8 8 9 7 0 7 6 4 4 & l t ; / i d & g t ; & l t ; r i n g & g t ; p p - u o n z o - P m v g s D y r y t O 7 o z 0 F & l t ; / r i n g & g t ; & l t ; / r p o l y g o n s & g t ; & l t ; r p o l y g o n s & g t ; & l t ; i d & g t ; - 7 8 8 9 7 0 7 6 4 3 & l t ; / i d & g t ; & l t ; r i n g & g t ; - j h l v q 6 w y P i 3 n u W q r u u F g y h 1 C w u - 0 C s q 0 z B u w l 6 Q _ k 4 0 B 6 r s v J 2 y 5 g C r t h 9 B & l t ; / r i n g & g t ; & l t ; / r p o l y g o n s & g t ; & l t ; r p o l y g o n s & g t ; & l t ; i d & g t ; - 7 8 8 9 7 0 7 6 4 2 & l t ; / i d & g t ; & l t ; r i n g & g t ; 1 g p 0 5 r o p 8 P _ 1 w N y m o v D w 1 w s C - - h n B & l t ; / r i n g & g t ; & l t ; / r p o l y g o n s & g t ; & l t ; r p o l y g o n s & g t ; & l t ; i d & g t ; - 7 8 8 9 7 0 7 6 4 1 & l t ; / i d & g t ; & l t ; r i n g & g t ; 7 4 l t g 4 1 z u R k 2 5 l H l 2 i s B m 6 s w B o 1 j 9 B i 1 5 1 D k 6 u s R l 2 w g B & l t ; / r i n g & g t ; & l t ; / r p o l y g o n s & g t ; & l t ; / r e n t r y v a l u e & g t ; & l t ; / r e n t r y & g t ; & l t ; r e n t r y & g t ; & l t ; r e n t r y k e y & g t ; & l t ; l a t & g t ; 1 4 . 4 8 4 6 1 0 3 2 1 8 9 5 1 2 6 & l t ; / l a t & g t ; & l t ; l o n & g t ; 1 0 0 . 8 5 2 0 9 0 3 0 9 8 1 4 8 4 & l t ; / l o n & g t ; & l t ; l o d & g t ; 1 & l t ; / l o d & g t ; & l t ; t y p e & g t ; C o u n t r y R e g i o n & l t ; / t y p e & g t ; & l t ; l a n g & g t ; e n - U S & l t ; / l a n g & g t ; & l t ; u r & g t ; U S & l t ; / u r & g t ; & l t ; / r e n t r y k e y & g t ; & l t ; r e n t r y v a l u e & g t ; & l t ; r p o l y g o n s & g t ; & l t ; i d & g t ; - 7 8 8 9 6 3 3 8 8 2 & l t ; / i d & g t ; & l t ; r i n g & g t ; 3 j r l h 9 3 h y G w n l x K i h u p B 0 o _ 6 D w _ z q B & l t ; / r i n g & g t ; & l t ; / r p o l y g o n s & g t ; & l t ; r p o l y g o n s & g t ; & l t ; i d & g t ; - 7 8 8 9 6 3 3 8 8 1 & l t ; / i d & g t ; & l t ; r i n g & g t ; j m y v x 8 u 0 v G p s p 6 Q g 7 6 z O 1 i p k Y i 9 2 s B g w _ i J j x h 6 p B p m 3 - v B & l t ; / r i n g & g t ; & l t ; / r p o l y g o n s & g t ; & l t ; r p o l y g o n s & g t ; & l t ; i d & g t ; - 7 8 8 9 6 3 3 8 8 0 & l t ; / i d & g t ; & l t ; r i n g & g t ; j u 4 7 r 4 h 2 v G 1 w w j S 7 4 t 8 E - - 2 8 E z 3 8 7 B & l t ; / r i n g & g t ; & l t ; / r p o l y g o n s & g t ; & l t ; r p o l y g o n s & g t ; & l t ; i d & g t ; - 7 8 8 9 6 3 3 8 7 9 & l t ; / i d & g t ; & l t ; r i n g & g t ; x z 1 q l g s 7 4 G q s g n O _ 7 5 8 B t x y p B _ j 5 w B m g i 1 B - y j g C m _ 2 Y g n _ i E 3 t 7 q J t o i p E 7 - g j F 6 i j 2 C - n u Y q 3 2 t E 3 w z 1 M & l t ; / r i n g & g t ; & l t ; / r p o l y g o n s & g t ; & l t ; r p o l y g o n s & g t ; & l t ; i d & g t ; - 7 8 8 9 6 3 3 8 7 8 & l t ; / i d & g t ; & l t ; r i n g & g t ; 1 m 5 w o y _ m t G g l i h C s n z 3 E z n 3 6 E & l t ; / r i n g & g t ; & l t ; / r p o l y g o n s & g t ; & l t ; r p o l y g o n s & g t ; & l t ; i d & g t ; - 7 8 8 9 6 3 3 8 7 7 & l t ; / i d & g t ; & l t ; r i n g & g t ; 1 8 t s k p s 4 v G m l j 4 D _ g 0 f - u 3 u I & l t ; / r i n g & g t ; & l t ; / r p o l y g o n s & g t ; & l t ; r p o l y g o n s & g t ; & l t ; i d & g t ; - 7 8 8 9 6 3 3 8 7 6 & l t ; / i d & g t ; & l t ; r i n g & g t ; n 3 p s _ o 6 j 1 G 5 1 6 z B 4 p n _ G 6 o z x E _ u 2 7 B p o z 1 E k - y k K y u u 2 M q y r g B k u 0 1 B q 6 0 m C s _ 3 p G t q j k U - 1 n y K h p 2 f n q w w C l l p Y t 3 s i N 7 r h 8 C k w 6 i C o y r 0 E & l t ; / r i n g & g t ; & l t ; / r p o l y g o n s & g t ; & l t ; r p o l y g o n s & g t ; & l t ; i d & g t ; - 7 8 8 9 6 3 3 8 7 5 & l t ; / i d & g t ; & l t ; r i n g & g t ; k 2 t 3 k i t q 9 G 8 9 u 1 Y y z y h C 4 z - H t l - 1 B v z 6 u V & l t ; / r i n g & g t ; & l t ; / r p o l y g o n s & g t ; & l t ; r p o l y g o n s & g t ; & l t ; i d & g t ; - 7 8 8 9 6 3 3 8 7 4 & l t ; / i d & g t ; & l t ; r i n g & g t ; 6 g g j 5 8 z 0 s G 2 v h g C x y z q D - x 6 0 M u h t - E j s u _ o B j 7 0 p Y i t r y D m v z t g B 4 4 9 m B q 4 g g B 0 z m l Q t 2 u y B _ 8 7 l D 0 0 v o B o 0 3 b 8 5 p Z s p g u C 2 4 n o B w i u j D 1 q 5 q D g _ 9 0 D h h o g B h v v t K 4 y g w E g 6 4 i G z u 8 x E p _ 7 - D w q 5 h J q x o w H _ l j _ H w 6 p k H t v 6 r K i o v u D j 6 v 2 G 9 8 3 T - - 7 e h l - w H 3 o x g D o w 6 w X w p k t g B 9 y x _ Q 6 s 7 - F s 3 i p B 1 8 v k Q y k g t B h - z S p v 4 j B t p q k I u h 9 T s m h n J n - q n F o z - g G p w v m F o s 1 o B j 7 s X 8 y 7 X 0 3 8 c q 9 g r C 7 i 0 y C _ y h w J 2 z s 8 D 0 l 2 9 J - 6 j k D j 5 6 _ b _ 4 m w L j q 4 8 K 9 l 2 j E k v 9 h R 1 6 q j B 6 o h 4 B - 5 9 V 0 1 y k K 6 4 4 g k B 4 r _ h H - 2 p 4 C q k - o C l 0 l 4 9 B 0 m p 1 w B 6 k 0 8 J q 1 v s B x k w 0 L r 9 3 m C 4 p 4 2 I 6 i x g K y i k h C g 2 l t B 3 v i _ B - r g 9 B y n q k Y 6 n 1 k H q g q 2 G 4 9 k k D g v x o V t 5 y 9 B 1 5 p r E u h g g G 3 x s 4 E o 4 g l E x - p g Y r v r _ G u m l 1 D 7 u 4 z B - z 4 w C 3 k r j E 9 7 z 8 B n q q 3 B k 5 g u B 3 - w i C s g j m C p 0 s t Q t p j 2 P 4 7 r i D y w n q E l 1 j 7 D 0 u 8 m F p j o x B 8 y 5 L p h 3 d y x i 2 C r o g k B t 8 m 4 F k i 8 q H 8 _ w x B & l t ; / r i n g & g t ; & l t ; / r p o l y g o n s & g t ; & l t ; r p o l y g o n s & g t ; & l t ; i d & g t ; - 7 8 8 9 6 3 3 8 7 3 & l t ; / i d & g t ; & l t ; r i n g & g t ; g 4 k j u 4 5 1 u G r t u i C o h t 4 E l t - 0 H u l j k D s 3 i o m B 4 7 4 4 B u k t u a n h 5 u T p 7 y 1 V n k l 8 H h g h x B v 4 m p M x 7 4 l O g y 1 1 G 5 h - o F & l t ; / r i n g & g t ; & l t ; / r p o l y g o n s & g t ; & l t ; r p o l y g o n s & g t ; & l t ; i d & g t ; - 7 8 8 9 6 3 3 8 7 2 & l t ; / i d & g t ; & l t ; r i n g & g t ; n 2 n n w n y o u G 6 m y o K r s i i E i y 7 u G u r 9 Q z 2 2 m f 2 7 x l D 7 x 9 5 P l s j t D k n u k V h s 0 k B g n 0 T l 1 m q K w v s r B 4 z l o C j t q d r 0 w o B j 7 5 1 E i y 0 w Q & l t ; / r i n g & g t ; & l t ; / r p o l y g o n s & g t ; & l t ; r p o l y g o n s & g t ; & l t ; i d & g t ; - 7 8 8 9 6 3 3 8 7 1 & l t ; / i d & g t ; & l t ; r i n g & g t ; j 6 u m m g z n x G u u m i B g z 9 R r r 6 g C u _ 7 N & l t ; / r i n g & g t ; & l t ; / r p o l y g o n s & g t ; & l t ; r p o l y g o n s & g t ; & l t ; i d & g t ; - 7 8 8 9 6 3 3 8 7 0 & l t ; / i d & g t ; & l t ; r i n g & g t ; l 3 1 w l y r z v H _ 4 2 R 6 r _ 3 E i t 8 y B 8 8 x n C & l t ; / r i n g & g t ; & l t ; / r p o l y g o n s & g t ; & l t ; r p o l y g o n s & g t ; & l t ; i d & g t ; - 7 8 8 9 6 3 3 8 6 9 & l t ; / i d & g t ; & l t ; r i n g & g t ; 3 l 4 y _ m 1 v y G h z m w F z s _ d x k n x F & l t ; / r i n g & g t ; & l t ; / r p o l y g o n s & g t ; & l t ; r p o l y g o n s & g t ; & l t ; i d & g t ; - 7 8 8 9 6 3 3 8 6 8 & l t ; / i d & g t ; & l t ; r i n g & g t ; s n 2 t 8 5 _ g 5 G h l n 8 B k - x j C h 3 r - D & l t ; / r i n g & g t ; & l t ; / r p o l y g o n s & g t ; & l t ; r p o l y g o n s & g t ; & l t ; i d & g t ; - 7 8 8 9 6 3 3 8 6 7 & l t ; / i d & g t ; & l t ; r i n g & g t ; t z r 5 r 7 2 y v G 6 5 s t E 6 1 m o E - u g h J j q h r B & l t ; / r i n g & g t ; & l t ; / r p o l y g o n s & g t ; & l t ; r p o l y g o n s & g t ; & l t ; i d & g t ; - 7 8 8 9 6 3 3 8 6 6 & l t ; / i d & g t ; & l t ; r i n g & g t ; t z h g r - 4 0 t H 3 g t x E n z 6 p D - 8 3 g D j m 2 n B 8 8 7 p E h o t Y l h h 0 B 6 p 4 V & l t ; / r i n g & g t ; & l t ; / r p o l y g o n s & g t ; & l t ; r p o l y g o n s & g t ; & l t ; i d & g t ; - 7 8 8 9 6 3 3 8 6 5 & l t ; / i d & g t ; & l t ; r i n g & g t ; 6 y w 1 1 0 3 u r G 1 _ z 2 L g q 7 x Q m g n q G j 8 v 6 E _ q _ 4 d l _ s p M y 2 r w G o s u v F t _ x 3 B 4 k 8 y C x u t 1 C i k 6 q B y _ p x E n x j 7 C 8 9 4 p E 7 y _ k F u v u T s - s 7 I & l t ; / r i n g & g t ; & l t ; / r p o l y g o n s & g t ; & l t ; r p o l y g o n s & g t ; & l t ; i d & g t ; - 7 8 8 9 6 3 3 8 6 4 & l t ; / i d & g t ; & l t ; r i n g & g t ; i 8 q u i 3 p u v G 7 m 8 e - q 2 Q u 1 - o B & l t ; / r i n g & g t ; & l t ; / r p o l y g o n s & g t ; & l t ; r p o l y g o n s & g t ; & l t ; i d & g t ; - 7 8 8 9 6 3 3 8 6 3 & l t ; / i d & g t ; & l t ; r i n g & g t ; m 7 2 2 l 1 2 0 u G n k t j E 5 i 8 i G p p x g B & l t ; / r i n g & g t ; & l t ; / r p o l y g o n s & g t ; & l t ; r p o l y g o n s & g t ; & l t ; i d & g t ; - 7 8 8 9 6 3 3 8 6 2 & l t ; / i d & g t ; & l t ; r i n g & g t ; l s v t 1 v v u v G n l s 1 B r g p V 1 j o 4 B & l t ; / r i n g & g t ; & l t ; / r p o l y g o n s & g t ; & l t ; r p o l y g o n s & g t ; & l t ; i d & g t ; - 7 8 8 9 6 3 3 8 6 1 & l t ; / i d & g t ; & l t ; r i n g & g t ; 4 _ r 9 1 - v 4 t G - i q t C 4 2 0 0 B s z 3 b v p h s D o l p 4 D n s h l D o q 8 t K & l t ; / r i n g & g t ; & l t ; / r p o l y g o n s & g t ; & l t ; r p o l y g o n s & g t ; & l t ; i d & g t ; - 7 8 8 9 6 3 3 8 6 0 & l t ; / i d & g t ; & l t ; r i n g & g t ; m j 3 - r q 6 j q H n n h i D v z 0 y C 4 6 z w P v m _ p L y 3 3 n K u s 4 t B q 0 0 l E n 0 5 _ E y 4 1 n C j n 0 s N r k 7 2 G & l t ; / r i n g & g t ; & l t ; / r p o l y g o n s & g t ; & l t ; r p o l y g o n s & g t ; & l t ; i d & g t ; - 7 8 8 9 6 3 3 8 5 9 & l t ; / i d & g t ; & l t ; r i n g & g t ; z v 6 9 8 r x r v G 7 s n l G 3 - 2 y D i 6 4 l B l 9 l - E h 9 2 2 C 2 2 s p C n 7 l z i B o j m q O w g r 9 H p 2 - o G 4 9 m Z s n k m W k 1 o 7 1 C & l t ; / r i n g & g t ; & l t ; / r p o l y g o n s & g t ; & l t ; r p o l y g o n s & g t ; & l t ; i d & g t ; - 7 8 8 9 6 3 3 8 5 8 & l t ; / i d & g t ; & l t ; r i n g & g t ; 8 - 2 1 p n v v 1 G n m i 2 B 2 3 z z B _ 9 t Q & l t ; / r i n g & g t ; & l t ; / r p o l y g o n s & g t ; & l t ; r p o l y g o n s & g t ; & l t ; i d & g t ; - 7 8 8 9 6 3 3 8 5 7 & l t ; / i d & g t ; & l t ; r i n g & g t ; r - l 2 v m 0 i v G s v 8 u F v 9 t h C m j 6 t O u j v r B 0 9 p w L i s r m B h z k h B r h m t D u 0 7 3 B 7 j n Z 4 4 x r F - m p m C p q 5 _ B g p 8 h B r _ u u B o o y s C r 4 u 5 C 9 x 4 r W z 7 1 k p B k k 9 n I 1 h r i F _ y - b w 5 5 3 d g u 3 U v 2 l 6 C j z l 5 B w 3 1 j C v l 4 r D r 9 3 9 B & l t ; / r i n g & g t ; & l t ; / r p o l y g o n s & g t ; & l t ; r p o l y g o n s & g t ; & l t ; i d & g t ; - 7 8 8 9 6 3 3 8 5 6 & l t ; / i d & g t ; & l t ; r i n g & g t ; 7 k 0 p y 2 v w v G n 9 x X o 1 o W - 6 9 i B & l t ; / r i n g & g t ; & l t ; / r p o l y g o n s & g t ; & l t ; r p o l y g o n s & g t ; & l t ; i d & g t ; - 7 8 8 9 6 3 3 8 5 5 & l t ; / i d & g t ; & l t ; r i n g & g t ; v g n _ 5 p 3 m u H 8 t n 5 G h i 0 y D 0 i 4 2 B & l t ; / r i n g & g t ; & l t ; / r p o l y g o n s & g t ; & l t ; r p o l y g o n s & g t ; & l t ; i d & g t ; - 7 8 8 9 6 3 3 8 5 4 & l t ; / i d & g t ; & l t ; r i n g & g t ; v x v 3 1 0 o y u G i r l w M m y 1 w D k 8 v p 1 B x t 0 x v B w r 8 w i B _ w 0 p K - y i n C - w z c u u l O p i 8 g d n t w y J o o m 6 E g y 6 k C u z 3 X 3 r r 6 B u 5 x k H r o 3 r D 2 r o n O 2 o 5 7 E 3 k l o N 9 7 7 0 j G i s 5 c n 3 u i D 5 o i t F w w t 9 B - q t 9 E & l t ; / r i n g & g t ; & l t ; / r p o l y g o n s & g t ; & l t ; r p o l y g o n s & g t ; & l t ; i d & g t ; - 7 8 8 9 6 3 3 8 5 3 & l t ; / i d & g t ; & l t ; r i n g & g t ; m r 7 i y t 2 4 1 G w x x h C 2 - o R w i p - C & l t ; / r i n g & g t ; & l t ; / r p o l y g o n s & g t ; & l t ; r p o l y g o n s & g t ; & l t ; i d & g t ; - 7 8 8 9 6 3 3 8 5 2 & l t ; / i d & g t ; & l t ; r i n g & g t ; r - 9 h 7 3 k l 5 G q t i h C u 9 m v E 9 6 6 o G & l t ; / r i n g & g t ; & l t ; / r p o l y g o n s & g t ; & l t ; r p o l y g o n s & g t ; & l t ; i d & g t ; - 7 8 8 9 6 3 3 8 5 1 & l t ; / i d & g t ; & l t ; r i n g & g t ; g - v 9 u o m x 0 G r t 1 4 C - q 7 1 P 5 9 6 0 O g 1 m x B 4 2 u 0 N x g n 2 D 9 m y Z t h 5 7 N x 8 w 9 C - n m p H l 6 5 u I s k z y B g i l t B m y 3 Z m _ t h O 6 _ 6 h T z 8 x _ J & l t ; / r i n g & g t ; & l t ; / r p o l y g o n s & g t ; & l t ; r p o l y g o n s & g t ; & l t ; i d & g t ; - 7 8 8 9 6 3 3 8 5 0 & l t ; / i d & g t ; & l t ; r i n g & g t ; y k 5 6 3 w n i v G 9 i 5 Y s 0 g 9 B k x o t B j y 3 k B & l t ; / r i n g & g t ; & l t ; / r p o l y g o n s & g t ; & l t ; r p o l y g o n s & g t ; & l t ; i d & g t ; - 7 8 8 9 6 3 3 8 4 9 & l t ; / i d & g t ; & l t ; r i n g & g t ; o _ 5 w p 1 o z 5 G h 9 t x X x p x j N o n - j o B r 7 j 0 D 6 6 3 u N n 2 1 p F i _ 8 i C q 3 z w B 5 x m z E x q 3 m k B x _ t 1 J 1 o t v O i 1 v j D n q k 2 F 4 p _ 9 C y s 8 r E v v j 0 D 8 t x h B 4 n 7 9 C 4 z 6 S - y 9 v D t g o j G l j q Q _ 0 l 9 B r 0 h l E k 7 t w G y g _ g C q 3 v o C v g 5 8 C 2 k z k C 9 t 6 _ C u 5 7 g D 2 m o i S u 4 l h 1 D p h l 7 B 7 5 p 0 O 6 7 r 1 M t 0 s J v - n K r h 0 S y 8 u O i 0 p 7 Y g h z q D u - w 6 B s m 3 u J 2 j l T 8 l i 1 2 B 3 3 _ X u m 0 p B 6 4 y y C s y 1 u N 6 9 s m P & l t ; / r i n g & g t ; & l t ; / r p o l y g o n s & g t ; & l t ; r p o l y g o n s & g t ; & l t ; i d & g t ; - 7 8 8 9 6 3 3 8 4 8 & l t ; / i d & g t ; & l t ; r i n g & g t ; 9 i 6 7 0 z 9 q u G y 7 9 x C 1 t 8 q I 0 4 q u B 9 p w S 5 y 7 4 P & l t ; / r i n g & g t ; & l t ; / r p o l y g o n s & g t ; & l t ; r p o l y g o n s & g t ; & l t ; i d & g t ; - 7 8 8 9 6 3 3 8 4 7 & l t ; / i d & g t ; & l t ; r i n g & g t ; w 5 q t 4 v _ o u G 0 x 9 s C h v i m D 1 6 2 - J & l t ; / r i n g & g t ; & l t ; / r p o l y g o n s & g t ; & l t ; r p o l y g o n s & g t ; & l t ; i d & g t ; - 7 8 8 9 6 3 3 8 4 6 & l t ; / i d & g t ; & l t ; r i n g & g t ; q u j u p p y 5 1 G 4 w s o O s 2 g s B 0 1 x 4 G & l t ; / r i n g & g t ; & l t ; / r p o l y g o n s & g t ; & l t ; r p o l y g o n s & g t ; & l t ; i d & g t ; - 7 8 8 9 6 3 3 8 4 5 & l t ; / i d & g t ; & l t ; r i n g & g t ; m z q _ i 5 l 9 u G 6 y w z I 4 4 - t D 5 - z 9 B 9 t v k J m 6 - W 7 k 1 o E 7 t i g H 0 i m 2 D m z _ h V & l t ; / r i n g & g t ; & l t ; / r p o l y g o n s & g t ; & l t ; r p o l y g o n s & g t ; & l t ; i d & g t ; - 7 8 8 9 6 3 3 8 4 4 & l t ; / i d & g t ; & l t ; r i n g & g t ; 0 0 4 s j 7 o p 3 G 5 g 7 i M 7 _ t y B z u x i B 7 q p h D 9 z y v F & l t ; / r i n g & g t ; & l t ; / r p o l y g o n s & g t ; & l t ; r p o l y g o n s & g t ; & l t ; i d & g t ; - 7 8 8 9 6 3 3 8 4 3 & l t ; / i d & g t ; & l t ; r i n g & g t ; q s k m i u 2 v v G n u _ 3 B 7 2 k 3 L l s w m B p - u t C z n t n K & l t ; / r i n g & g t ; & l t ; / r p o l y g o n s & g t ; & l t ; r p o l y g o n s & g t ; & l t ; i d & g t ; - 7 8 8 9 6 3 3 8 4 2 & l t ; / i d & g t ; & l t ; r i n g & g t ; k 0 k h _ 4 t h y G s v 9 g B _ x 2 f 6 _ r p B 2 9 h 4 B 5 o 3 9 B z 0 7 5 F h p j 0 t B o 6 l w Q 0 6 n v z B & l t ; / r i n g & g t ; & l t ; / r p o l y g o n s & g t ; & l t ; r p o l y g o n s & g t ; & l t ; i d & g t ; - 7 8 8 9 6 3 3 8 4 1 & l t ; / i d & g t ; & l t ; r i n g & g t ; 7 q h p w o 7 v x G 0 2 v n N u k i i F 2 u 5 6 E z j l 0 C t _ u p K 1 w 2 u E j k k u C u o t u B t y g 1 B h m z j C - 3 2 p E l s g u C o 4 0 7 E o 1 w g C 7 x k L 9 y 0 0 B q u 6 Y m s 1 k B g i 1 3 E m i h w E 8 x n u E y v 1 r B 8 5 y v D w - 5 y B 8 l v r B r o 5 s C h 7 j 9 B _ 1 4 z B w z u h C 0 9 s 3 E 7 w 0 2 B q x x n D g r y z D p l u 7 C 3 l g N 7 3 w a y w r E r q - J 5 v N - r i K l t 3 y B - h v n C 0 g m I t t x h B u 4 o 8 B v l g j J r w 2 u D s 0 p V z q 0 g C j i p m B m 2 u 0 C g q i 8 B m 9 g Y 4 4 9 b 7 i g Z 5 4 k w P - 5 h l L n - - R k z 1 c 5 p 4 n B - x y T t _ h a x 9 k 2 B 1 j u 0 G i u 8 z B _ n _ X r q 1 9 B k 8 t k G 2 z 9 j D 4 y o j I v _ k Q r v x R h g 0 T t 6 t E y w 6 j B 9 l 6 o D 9 r v z D u z u M h z x X p 2 2 3 E q m x l R 2 4 9 _ D _ s x g T u - 4 r H 6 z s v B 8 i q V g m x G l j h F k j 2 C z k 5 h C 4 4 3 j C l g 6 D r r 6 T k g _ - B i l 9 2 B w s q S g h 4 D m 6 B 2 _ x B 7 0 w k B i r j n I 3 l g 8 B u 7 2 0 C 8 v h 4 C u w 9 2 G z 1 u j O 8 r 8 l C q _ - c 7 i 4 2 C h o 2 4 H 2 6 y z B x 7 2 3 B s m 4 s E j p o v K m s 0 0 T 8 m k u L q u - 2 H z h - Z 8 v v y n B g - x 9 _ B n t 8 m g B & l t ; / r i n g & g t ; & l t ; / r p o l y g o n s & g t ; & l t ; r p o l y g o n s & g t ; & l t ; i d & g t ; - 7 8 8 9 6 3 3 8 4 0 & l t ; / i d & g t ; & l t ; r i n g & g t ; 6 5 x n x z m u 5 G s i r w B 1 k v a y t q a & l t ; / r i n g & g t ; & l t ; / r p o l y g o n s & g t ; & l t ; r p o l y g o n s & g t ; & l t ; i d & g t ; - 7 8 8 9 6 3 3 8 3 9 & l t ; / i d & g t ; & l t ; r i n g & g t ; q n t 1 t u _ r 3 G 0 u 8 q B m n q q B s 6 8 h B 2 n i 0 B & l t ; / r i n g & g t ; & l t ; / r p o l y g o n s & g t ; & l t ; r p o l y g o n s & g t ; & l t ; i d & g t ; - 7 8 8 9 6 3 3 8 3 8 & l t ; / i d & g t ; & l t ; r i n g & g t ; z r y h y h 4 1 v G o 7 o y H j 6 h o D r 4 7 X t n s 5 B z y 9 _ C x 7 p T 7 g r 0 E q h g z C 0 r 9 o E 6 w 1 w E j s 7 v v B & l t ; / r i n g & g t ; & l t ; / r p o l y g o n s & g t ; & l t ; r p o l y g o n s & g t ; & l t ; i d & g t ; - 7 8 8 9 6 3 3 8 3 7 & l t ; / i d & g t ; & l t ; r i n g & g t ; 7 h j k v n 7 q u G n i h c v z - q C v j g 1 B & l t ; / r i n g & g t ; & l t ; / r p o l y g o n s & g t ; & l t ; r p o l y g o n s & g t ; & l t ; i d & g t ; - 7 8 8 9 6 3 3 8 3 6 & l t ; / i d & g t ; & l t ; r i n g & g t ; x m 5 t y t 7 u 5 G j r k O 1 3 h u E 0 y v 1 H & l t ; / r i n g & g t ; & l t ; / r p o l y g o n s & g t ; & l t ; r p o l y g o n s & g t ; & l t ; i d & g t ; - 7 8 8 9 6 3 3 8 3 5 & l t ; / i d & g t ; & l t ; r i n g & g t ; 2 w 1 6 0 y n 2 u G y x x n D 5 4 6 8 E 6 q 1 u D 2 g r 2 E u i p - H & l t ; / r i n g & g t ; & l t ; / r p o l y g o n s & g t ; & l t ; r p o l y g o n s & g t ; & l t ; i d & g t ; - 7 8 8 9 6 3 3 8 3 4 & l t ; / i d & g t ; & l t ; r i n g & g t ; s t z 6 h 3 g w 4 G 4 6 3 W 5 o w 6 B 5 v o r C 5 0 q 7 B & l t ; / r i n g & g t ; & l t ; / r p o l y g o n s & g t ; & l t ; r p o l y g o n s & g t ; & l t ; i d & g t ; - 7 8 8 9 6 3 3 8 3 3 & l t ; / i d & g t ; & l t ; r i n g & g t ; 1 k g 0 4 m u n x G u 1 _ j E k s w q H 3 j 7 p I 0 2 _ z B g n r h D s o p U t m w v I k 2 m 3 I 9 n y v D 3 w 3 0 B _ y h 9 E i g w 2 G k 8 r 0 M h 4 u 5 B 3 x _ r F q 9 7 5 E h x 9 s C 1 9 w j E 1 y 0 m F v - 7 o O k w l h C g q w s C - q x 2 C y 5 z w F l v l 8 F 7 1 1 t I 0 _ _ 7 D & l t ; / r i n g & g t ; & l t ; / r p o l y g o n s & g t ; & l t ; r p o l y g o n s & g t ; & l t ; i d & g t ; - 7 8 8 9 6 3 3 8 3 2 & l t ; / i d & g t ; & l t ; r i n g & g t ; w u w w g v l 3 v G 7 9 t q F 8 h t o B s m 3 v C & l t ; / r i n g & g t ; & l t ; / r p o l y g o n s & g t ; & l t ; r p o l y g o n s & g t ; & l t ; i d & g t ; - 7 8 8 9 6 3 3 8 3 1 & l t ; / i d & g t ; & l t ; r i n g & g t ; y m g u 6 3 w i v G s 8 z 5 2 C z 6 t 6 B q 3 v w N 0 - 8 r E l 9 8 w p B i 0 n 9 v C & l t ; / r i n g & g t ; & l t ; / r p o l y g o n s & g t ; & l t ; r p o l y g o n s & g t ; & l t ; i d & g t ; - 7 8 8 9 6 3 3 8 3 0 & l t ; / i d & g t ; & l t ; r i n g & g t ; i r - _ - 3 4 3 s G 0 7 l w J g 3 l 8 C r y m 1 C 3 y w w E t 4 p b y 4 p i H & l t ; / r i n g & g t ; & l t ; / r p o l y g o n s & g t ; & l t ; r p o l y g o n s & g t ; & l t ; i d & g t ; - 7 8 8 9 6 3 3 8 2 9 & l t ; / i d & g t ; & l t ; r i n g & g t ; 4 g n 2 - x x p 5 G z i 3 s H h w w x C i r o L 7 2 s 6 C v n t o J w 6 0 7 Q 6 g 0 z B l n l g B _ _ w 6 I 9 l _ g F & l t ; / r i n g & g t ; & l t ; / r p o l y g o n s & g t ; & l t ; r p o l y g o n s & g t ; & l t ; i d & g t ; - 7 8 8 9 6 3 3 8 2 8 & l t ; / i d & g t ; & l t ; r i n g & g t ; _ 3 7 z x 4 0 2 u G 1 8 n 4 E v 2 2 n C s w h 7 f 0 h n z B n i q 8 X & l t ; / r i n g & g t ; & l t ; / r p o l y g o n s & g t ; & l t ; r p o l y g o n s & g t ; & l t ; i d & g t ; - 7 8 8 9 6 3 3 8 2 7 & l t ; / i d & g t ; & l t ; r i n g & g t ; 5 y 1 w 5 h j 0 x G v 9 v w B k h 7 2 B - 5 8 Y & l t ; / r i n g & g t ; & l t ; / r p o l y g o n s & g t ; & l t ; r p o l y g o n s & g t ; & l t ; i d & g t ; - 7 8 8 9 6 3 3 8 2 6 & l t ; / i d & g t ; & l t ; r i n g & g t ; y u i y 3 x l t u G p i v z D t 3 1 t B _ 8 o 4 F & l t ; / r i n g & g t ; & l t ; / r p o l y g o n s & g t ; & l t ; r p o l y g o n s & g t ; & l t ; i d & g t ; - 7 8 8 9 6 3 3 8 2 5 & l t ; / i d & g t ; & l t ; r i n g & g t ; s r 2 n l x t q v G - s y _ G 7 w 7 1 H 4 q x J p t k 8 S & l t ; / r i n g & g t ; & l t ; / r p o l y g o n s & g t ; & l t ; r p o l y g o n s & g t ; & l t ; i d & g t ; - 7 8 8 9 6 3 3 8 2 4 & l t ; / i d & g t ; & l t ; r i n g & g t ; l t j m 4 5 i x v G 1 7 3 8 B q 3 7 x D i 3 i o H j 6 5 w C y 3 j 8 G y v 2 u D & l t ; / r i n g & g t ; & l t ; / r p o l y g o n s & g t ; & l t ; r p o l y g o n s & g t ; & l t ; i d & g t ; - 7 8 8 9 6 3 3 8 2 3 & l t ; / i d & g t ; & l t ; r i n g & g t ; 5 r r w s g y - t G g i y s B 7 8 i Y i y 4 T & l t ; / r i n g & g t ; & l t ; / r p o l y g o n s & g t ; & l t ; r p o l y g o n s & g t ; & l t ; i d & g t ; - 7 8 8 9 6 3 3 8 2 2 & l t ; / i d & g t ; & l t ; r i n g & g t ; 9 9 q _ w 1 r w u G _ 2 v n B 1 p q d z 7 n 3 G 2 0 p j B i j z t D 0 3 1 p C 4 8 z 0 C - 1 m g D n 2 m 5 C _ n h n B w q m 9 I j 3 p h B 5 s 4 u C & l t ; / r i n g & g t ; & l t ; / r p o l y g o n s & g t ; & l t ; r p o l y g o n s & g t ; & l t ; i d & g t ; - 7 8 8 9 6 3 3 8 2 1 & l t ; / i d & g t ; & l t ; r i n g & g t ; y 3 t q r o 2 k w G 6 u x 1 F v j y 5 B 5 h _ 9 I h 2 q d 8 u 0 U 0 t p r G & l t ; / r i n g & g t ; & l t ; / r p o l y g o n s & g t ; & l t ; r p o l y g o n s & g t ; & l t ; i d & g t ; - 7 8 8 9 6 3 3 8 2 0 & l t ; / i d & g t ; & l t ; r i n g & g t ; z _ i o h 4 3 h 1 G 1 z m g C s 1 m n B g 8 2 Z & l t ; / r i n g & g t ; & l t ; / r p o l y g o n s & g t ; & l t ; r p o l y g o n s & g t ; & l t ; i d & g t ; - 7 8 8 9 6 3 3 8 1 9 & l t ; / i d & g t ; & l t ; r i n g & g t ; t 9 j u x v h q v G t q 9 4 B z u i K 1 t 0 2 B & l t ; / r i n g & g t ; & l t ; / r p o l y g o n s & g t ; & l t ; r p o l y g o n s & g t ; & l t ; i d & g t ; - 7 8 8 9 6 3 3 8 1 8 & l t ; / i d & g t ; & l t ; r i n g & g t ; 7 8 6 - n s l q t G n t m b x - s M y o r u B x w h n B & l t ; / r i n g & g t ; & l t ; / r p o l y g o n s & g t ; & l t ; r p o l y g o n s & g t ; & l t ; i d & g t ; - 7 8 8 9 6 3 3 8 1 7 & l t ; / i d & g t ; & l t ; r i n g & g t ; - 3 h 4 j w 5 4 v G v 8 5 x C 0 h s Q z r z c r 2 n z D & l t ; / r i n g & g t ; & l t ; / r p o l y g o n s & g t ; & l t ; r p o l y g o n s & g t ; & l t ; i d & g t ; - 7 8 8 9 6 3 3 8 1 6 & l t ; / i d & g t ; & l t ; r i n g & g t ; 8 j j 3 u 9 6 k v G h 1 6 w G x p - Z r _ k 1 H & l t ; / r i n g & g t ; & l t ; / r p o l y g o n s & g t ; & l t ; r p o l y g o n s & g t ; & l t ; i d & g t ; - 7 8 8 9 6 3 3 8 1 5 & l t ; / i d & g t ; & l t ; r i n g & g t ; g 6 j p u j t p 4 G n 9 2 y B 9 - 6 t D w o y v G k r 6 _ D i s 2 l F x j _ t C & l t ; / r i n g & g t ; & l t ; / r p o l y g o n s & g t ; & l t ; r p o l y g o n s & g t ; & l t ; i d & g t ; - 7 8 8 9 6 3 3 8 1 4 & l t ; / i d & g t ; & l t ; r i n g & g t ; y y i 0 8 w 5 j v G 8 y h _ H l 0 - n E 4 5 y n C & l t ; / r i n g & g t ; & l t ; / r p o l y g o n s & g t ; & l t ; r p o l y g o n s & g t ; & l t ; i d & g t ; - 7 8 8 9 6 3 3 8 1 3 & l t ; / i d & g t ; & l t ; r i n g & g t ; g 5 p l 9 5 w 6 v G s q i 3 N _ - x u B m v x h S x 8 q r Q r g 8 k G 4 8 o p B 3 5 - t B & l t ; / r i n g & g t ; & l t ; / r p o l y g o n s & g t ; & l t ; r p o l y g o n s & g t ; & l t ; i d & g t ; - 7 8 8 9 6 3 3 8 1 2 & l t ; / i d & g t ; & l t ; r i n g & g t ; z k u 7 5 9 1 u u G r x m q B w o n m D j p m r G t r l g B & l t ; / r i n g & g t ; & l t ; / r p o l y g o n s & g t ; & l t ; r p o l y g o n s & g t ; & l t ; i d & g t ; - 7 8 8 9 6 3 3 8 1 1 & l t ; / i d & g t ; & l t ; r i n g & g t ; 8 5 p 4 i y v t t H 8 3 o x V s w q x D 4 - 8 s Z v l s q D & l t ; / r i n g & g t ; & l t ; / r p o l y g o n s & g t ; & l t ; r p o l y g o n s & g t ; & l t ; i d & g t ; - 7 8 8 9 6 3 3 8 1 0 & l t ; / i d & g t ; & l t ; r i n g & g t ; 5 z r 0 m p 0 n 5 G p n 1 j F l 7 m i H q _ g q B y n m 4 C z o 4 T q u - o C p g l 0 H p 0 i s D x 3 x _ D & l t ; / r i n g & g t ; & l t ; / r p o l y g o n s & g t ; & l t ; r p o l y g o n s & g t ; & l t ; i d & g t ; - 7 8 8 9 6 3 3 8 0 9 & l t ; / i d & g t ; & l t ; r i n g & g t ; x i s t 1 9 0 s u G 2 y l 7 J 5 n 4 Y 9 r 8 u H z k j s B & l t ; / r i n g & g t ; & l t ; / r p o l y g o n s & g t ; & l t ; r p o l y g o n s & g t ; & l t ; i d & g t ; - 7 8 8 9 6 3 3 8 0 8 & l t ; / i d & g t ; & l t ; r i n g & g t ; l n 1 5 o 6 2 i t H m p p T z v j e w - y 4 B & l t ; / r i n g & g t ; & l t ; / r p o l y g o n s & g t ; & l t ; r p o l y g o n s & g t ; & l t ; i d & g t ; - 7 8 8 9 6 3 3 8 0 7 & l t ; / i d & g t ; & l t ; r i n g & g t ; 0 q g 6 3 m z 2 0 G l u 2 S t 7 3 V r j i c & l t ; / r i n g & g t ; & l t ; / r p o l y g o n s & g t ; & l t ; r p o l y g o n s & g t ; & l t ; i d & g t ; - 7 8 8 9 6 3 3 8 0 6 & l t ; / i d & g t ; & l t ; r i n g & g t ; x r y 4 _ z s t 3 G 0 u - q C 6 o q n B 9 j 8 J 5 q 3 g B l 8 8 x B & l t ; / r i n g & g t ; & l t ; / r p o l y g o n s & g t ; & l t ; r p o l y g o n s & g t ; & l t ; i d & g t ; - 7 8 8 9 6 3 3 8 0 5 & l t ; / i d & g t ; & l t ; r i n g & g t ; 4 q g i 2 l m s t G r p 9 h p B u s q i B 4 1 4 0 I - h o 7 g B 8 g 3 w D & l t ; / r i n g & g t ; & l t ; / r p o l y g o n s & g t ; & l t ; r p o l y g o n s & g t ; & l t ; i d & g t ; - 7 8 8 9 6 3 3 8 0 4 & l t ; / i d & g t ; & l t ; r i n g & g t ; 9 i m r j r 2 t v G 9 k w Y j 7 9 n B 1 4 m Z 4 i n X & l t ; / r i n g & g t ; & l t ; / r p o l y g o n s & g t ; & l t ; r p o l y g o n s & g t ; & l t ; i d & g t ; - 7 8 8 9 6 3 3 8 0 3 & l t ; / i d & g t ; & l t ; r i n g & g t ; 7 h 5 _ u 8 6 8 5 G i z s g B - u 0 - B 3 8 n 2 C & l t ; / r i n g & g t ; & l t ; / r p o l y g o n s & g t ; & l t ; r p o l y g o n s & g t ; & l t ; i d & g t ; - 7 8 8 9 6 3 3 8 0 2 & l t ; / i d & g t ; & l t ; r i n g & g t ; v r 8 5 - 1 - z t H 3 n i t C 9 v w f 7 _ 4 e & l t ; / r i n g & g t ; & l t ; / r p o l y g o n s & g t ; & l t ; r p o l y g o n s & g t ; & l t ; i d & g t ; - 7 8 8 9 6 3 3 8 0 1 & l t ; / i d & g t ; & l t ; r i n g & g t ; 7 o 3 v m q l x 5 G z s 5 2 B w i o P k o w T u k 4 n B & l t ; / r i n g & g t ; & l t ; / r p o l y g o n s & g t ; & l t ; r p o l y g o n s & g t ; & l t ; i d & g t ; - 7 8 8 9 6 3 3 8 0 0 & l t ; / i d & g t ; & l t ; r i n g & g t ; x x w 2 w _ j _ 4 G 7 4 8 M k k r h C 2 n 0 w H 0 t g f & l t ; / r i n g & g t ; & l t ; / r p o l y g o n s & g t ; & l t ; r p o l y g o n s & g t ; & l t ; i d & g t ; - 7 8 8 9 6 3 3 7 9 9 & l t ; / i d & g t ; & l t ; r i n g & g t ; s h p z _ j 5 y v G s u j L l 4 0 _ B h 1 r j C h 9 - w B & l t ; / r i n g & g t ; & l t ; / r p o l y g o n s & g t ; & l t ; r p o l y g o n s & g t ; & l t ; i d & g t ; - 7 8 8 9 6 3 3 7 9 8 & l t ; / i d & g t ; & l t ; r i n g & g t ; p x j g j p u l s G g v _ z D x _ z m R 9 n z 1 B x w g 2 D _ m j m B j 8 4 Q 5 q s p D 0 k n - B j z s 0 B _ - 3 j E & l t ; / r i n g & g t ; & l t ; / r p o l y g o n s & g t ; & l t ; r p o l y g o n s & g t ; & l t ; i d & g t ; - 7 8 8 9 6 3 3 7 9 7 & l t ; / i d & g t ; & l t ; r i n g & g t ; 4 8 g 2 w 1 j _ t G _ w x Q h x m O y h x s B k _ 6 r B w t 6 q D & l t ; / r i n g & g t ; & l t ; / r p o l y g o n s & g t ; & l t ; r p o l y g o n s & g t ; & l t ; i d & g t ; - 7 8 8 9 6 3 3 7 9 6 & l t ; / i d & g t ; & l t ; r i n g & g t ; q p z v h t z y 1 G h v v j C u _ p 9 B r l z 6 E 0 m 1 o B j z _ i B x q - m C w 6 m 1 B k 8 u x D 3 _ z X & l t ; / r i n g & g t ; & l t ; / r p o l y g o n s & g t ; & l t ; r p o l y g o n s & g t ; & l t ; i d & g t ; - 7 8 8 9 6 3 3 7 9 5 & l t ; / i d & g t ; & l t ; r i n g & g t ; o y 3 9 r w r g s G 8 p t t B 5 t q n E 2 r q 0 G & l t ; / r i n g & g t ; & l t ; / r p o l y g o n s & g t ; & l t ; r p o l y g o n s & g t ; & l t ; i d & g t ; - 7 8 8 9 6 3 3 7 9 4 & l t ; / i d & g t ; & l t ; r i n g & g t ; _ o m 3 9 7 7 5 u G o i 1 X s x y p B z i _ Z & l t ; / r i n g & g t ; & l t ; / r p o l y g o n s & g t ; & l t ; r p o l y g o n s & g t ; & l t ; i d & g t ; - 7 8 8 9 6 3 3 7 9 3 & l t ; / i d & g t ; & l t ; r i n g & g t ; t z 5 q u v 4 - t H 9 z 5 N 1 1 h m D 7 k m w B m j 8 _ B & l t ; / r i n g & g t ; & l t ; / r p o l y g o n s & g t ; & l t ; r p o l y g o n s & g t ; & l t ; i d & g t ; - 7 8 8 9 6 3 3 7 9 2 & l t ; / i d & g t ; & l t ; r i n g & g t ; x x 6 u o 5 7 v y G r _ p t F w i 8 M _ m t z H & l t ; / r i n g & g t ; & l t ; / r p o l y g o n s & g t ; & l t ; r p o l y g o n s & g t ; & l t ; i d & g t ; - 7 8 8 9 6 3 3 7 9 1 & l t ; / i d & g t ; & l t ; r i n g & g t ; 8 m u v - v 4 g 7 G q 0 4 g K 8 2 q 6 C 2 0 8 u X & l t ; / r i n g & g t ; & l t ; / r p o l y g o n s & g t ; & l t ; r p o l y g o n s & g t ; & l t ; i d & g t ; - 7 8 8 9 6 3 3 7 9 0 & l t ; / i d & g t ; & l t ; r i n g & g t ; w v k w 8 5 1 3 u G 2 _ 3 r B i 6 7 X 7 - 8 l B & l t ; / r i n g & g t ; & l t ; / r p o l y g o n s & g t ; & l t ; r p o l y g o n s & g t ; & l t ; i d & g t ; - 7 8 8 9 6 3 3 7 8 9 & l t ; / i d & g t ; & l t ; r i n g & g t ; v p j g s 5 8 p v G 5 3 5 p C 8 g p l C i _ p 5 B & l t ; / r i n g & g t ; & l t ; / r p o l y g o n s & g t ; & l t ; r p o l y g o n s & g t ; & l t ; i d & g t ; - 7 8 8 9 6 3 3 7 8 8 & l t ; / i d & g t ; & l t ; r i n g & g t ; o l r g 5 o p 9 t H _ 9 i p D g q z p B j t 7 2 B & l t ; / r i n g & g t ; & l t ; / r p o l y g o n s & g t ; & l t ; r p o l y g o n s & g t ; & l t ; i d & g t ; - 7 8 8 9 6 3 3 7 8 7 & l t ; / i d & g t ; & l t ; r i n g & g t ; - h 8 8 n 1 2 r 5 G 5 - m 2 D 4 s s Y o u l 2 G & l t ; / r i n g & g t ; & l t ; / r p o l y g o n s & g t ; & l t ; r p o l y g o n s & g t ; & l t ; i d & g t ; - 7 8 8 9 6 3 3 7 8 6 & l t ; / i d & g t ; & l t ; r i n g & g t ; t 2 q 5 k - 8 1 4 G z 8 i U w s v u E 2 n 6 n B m s i t D & l t ; / r i n g & g t ; & l t ; / r p o l y g o n s & g t ; & l t ; r p o l y g o n s & g t ; & l t ; i d & g t ; - 7 8 8 9 6 3 3 7 8 5 & l t ; / i d & g t ; & l t ; r i n g & g t ; w p - 0 5 l m h t G - k 5 j I z 4 r _ E 6 4 n 0 I 9 z 2 p D v r v v Q & l t ; / r i n g & g t ; & l t ; / r p o l y g o n s & g t ; & l t ; r p o l y g o n s & g t ; & l t ; i d & g t ; - 7 8 8 9 6 3 3 7 8 4 & l t ; / i d & g t ; & l t ; r i n g & g t ; _ h m 6 h o n m r G r q l 2 D s _ 3 o e 4 y 4 t B z 8 v 0 C y g 7 y E s n _ v B o 9 k j F & l t ; / r i n g & g t ; & l t ; / r p o l y g o n s & g t ; & l t ; r p o l y g o n s & g t ; & l t ; i d & g t ; - 7 8 8 9 6 3 3 7 8 3 & l t ; / i d & g t ; & l t ; r i n g & g t ; m h g t t w p i u G y 9 s 4 D m y j l C 5 u g W 8 w g Z 3 3 m m C y g _ u B p g z b x w 1 5 B & l t ; / r i n g & g t ; & l t ; / r p o l y g o n s & g t ; & l t ; r p o l y g o n s & g t ; & l t ; i d & g t ; - 7 8 8 9 6 3 3 7 8 2 & l t ; / i d & g t ; & l t ; r i n g & g t ; n j 2 h 4 t k o u G 2 3 m 7 p F j z x q K j 5 h x D x k 3 9 Q u q n n G h z 3 o G o 5 0 h b _ 6 - m R 0 m n 3 P 4 x u 4 C w j g w g E o m z 2 G _ 7 v Y t _ w s G t 3 h m E o s w j C 2 v o r G h s p J i 3 u Z h 6 q m J p p 8 Y 8 l 2 n J p i r r B t 7 _ S k m 1 s E x w 2 z F 4 g w j g B i i u _ E n 3 - u E g r m 3 D g 6 p 6 E g y 7 a t w 3 x J u i t 3 I z 5 z x i B 5 r p q P 7 o p j C r z 2 y O i o 6 l B y 4 r X m x y 7 F h l 6 7 F & l t ; / r i n g & g t ; & l t ; / r p o l y g o n s & g t ; & l t ; r p o l y g o n s & g t ; & l t ; i d & g t ; - 7 8 8 9 6 3 3 7 8 1 & l t ; / i d & g t ; & l t ; r i n g & g t ; j k 4 k p y q s t G 0 3 y 1 G r l 6 Q 7 n i X h g z r H k y 0 3 B & l t ; / r i n g & g t ; & l t ; / r p o l y g o n s & g t ; & l t ; r p o l y g o n s & g t ; & l t ; i d & g t ; - 7 8 8 9 6 3 3 7 8 0 & l t ; / i d & g t ; & l t ; r i n g & g t ; h q 2 3 n 3 k g 5 G n 7 i T i t s b w o m 8 C & l t ; / r i n g & g t ; & l t ; / r p o l y g o n s & g t ; & l t ; r p o l y g o n s & g t ; & l t ; i d & g t ; - 7 8 8 9 6 3 3 7 7 9 & l t ; / i d & g t ; & l t ; r i n g & g t ; q 6 u w 0 - w 9 u G r - 8 3 D t 7 k 3 L 2 7 o m B h 5 9 k H 6 k 3 _ K & l t ; / r i n g & g t ; & l t ; / r p o l y g o n s & g t ; & l t ; r p o l y g o n s & g t ; & l t ; i d & g t ; - 7 8 8 9 6 3 3 7 7 8 & l t ; / i d & g t ; & l t ; r i n g & g t ; 0 t l 3 k t n j u G p 0 _ j B y 7 - g C y x t z C & l t ; / r i n g & g t ; & l t ; / r p o l y g o n s & g t ; & l t ; r p o l y g o n s & g t ; & l t ; i d & g t ; - 7 8 8 9 6 3 3 7 7 7 & l t ; / i d & g t ; & l t ; r i n g & g t ; v v i v 7 g 8 q u G h z 7 _ K 0 _ p m K n h 9 u M z 7 j x K n _ h 8 B & l t ; / r i n g & g t ; & l t ; / r p o l y g o n s & g t ; & l t ; r p o l y g o n s & g t ; & l t ; i d & g t ; - 7 8 8 9 6 3 3 7 7 6 & l t ; / i d & g t ; & l t ; r i n g & g t ; o v m i t z h h v G j 4 x 5 B 9 r w 7 f 8 s 0 _ C 3 j n 5 F y o 4 l I & l t ; / r i n g & g t ; & l t ; / r p o l y g o n s & g t ; & l t ; r p o l y g o n s & g t ; & l t ; i d & g t ; - 7 8 8 9 6 3 3 7 7 5 & l t ; / i d & g t ; & l t ; r i n g & g t ; m y 9 g _ n 3 p u G x 6 k z F 0 t w 9 F s w j h X & l t ; / r i n g & g t ; & l t ; / r p o l y g o n s & g t ; & l t ; r p o l y g o n s & g t ; & l t ; i d & g t ; - 7 8 8 9 6 3 3 7 7 4 & l t ; / i d & g t ; & l t ; r i n g & g t ; o h s 4 y 1 0 z u G n s n p E 9 u 7 h C 3 i 6 e g 9 u c & l t ; / r i n g & g t ; & l t ; / r p o l y g o n s & g t ; & l t ; r p o l y g o n s & g t ; & l t ; i d & g t ; - 7 8 8 9 6 3 3 7 7 3 & l t ; / i d & g t ; & l t ; r i n g & g t ; p 5 5 6 m h v y t G _ w k e - r 4 Y v r j v C 3 m 4 z E & l t ; / r i n g & g t ; & l t ; / r p o l y g o n s & g t ; & l t ; r p o l y g o n s & g t ; & l t ; i d & g t ; - 7 8 8 9 6 3 3 7 7 2 & l t ; / i d & g t ; & l t ; r i n g & g t ; 6 h i 2 1 i o s s G 7 2 p l U 5 q 9 c u p w w M & l t ; / r i n g & g t ; & l t ; / r p o l y g o n s & g t ; & l t ; r p o l y g o n s & g t ; & l t ; i d & g t ; - 7 8 8 9 6 3 3 7 7 1 & l t ; / i d & g t ; & l t ; r i n g & g t ; 7 n t 3 _ 1 h m t G x p _ K 7 5 s m B 6 m 8 X t 9 t h B & l t ; / r i n g & g t ; & l t ; / r p o l y g o n s & g t ; & l t ; r p o l y g o n s & g t ; & l t ; i d & g t ; - 7 8 8 9 6 3 3 7 7 0 & l t ; / i d & g t ; & l t ; r i n g & g t ; _ x 3 h 5 i 1 v v G _ w t L p x _ c 4 6 k v B & l t ; / r i n g & g t ; & l t ; / r p o l y g o n s & g t ; & l t ; r p o l y g o n s & g t ; & l t ; i d & g t ; - 7 8 8 9 6 3 3 7 6 9 & l t ; / i d & g t ; & l t ; r i n g & g t ; 1 u v 0 i p m p v G _ m 7 4 C 9 k q h B h j _ M z 4 x 8 B & l t ; / r i n g & g t ; & l t ; / r p o l y g o n s & g t ; & l t ; r p o l y g o n s & g t ; & l t ; i d & g t ; - 7 8 8 9 6 3 3 7 6 8 & l t ; / i d & g t ; & l t ; r i n g & g t ; i w n q 1 l l s z G k u m 5 G z r u r B x q o l F 8 _ 1 _ D _ - s N 8 8 j _ U 6 9 w 5 Q & l t ; / r i n g & g t ; & l t ; / r p o l y g o n s & g t ; & l t ; r p o l y g o n s & g t ; & l t ; i d & g t ; - 7 8 8 9 6 3 3 7 6 7 & l t ; / i d & g t ; & l t ; r i n g & g t ; 1 r u r u t k j v G t h 6 W u i 7 7 N 1 s 2 5 J m 0 p m H _ h k 1 F 3 y y j s B x 0 v l C 4 z 1 z E y k o 0 B r 0 z n V p y v q M 4 i q q C i j o w G 7 7 2 o E 0 4 r 1 K - 0 q w Q s 3 _ g B q j y n J 8 0 3 l B p 6 _ t C o 1 3 i B 5 p - 4 D v o 8 p C m - 2 h D 8 u v c z l o x I _ - l 2 C o s u p C o y 8 k D & l t ; / r i n g & g t ; & l t ; / r p o l y g o n s & g t ; & l t ; r p o l y g o n s & g t ; & l t ; i d & g t ; - 7 8 8 9 6 3 3 7 6 6 & l t ; / i d & g t ; & l t ; r i n g & g t ; i 9 p 4 4 t j 6 v G n 5 5 o J _ 1 s 8 D i x t o E & l t ; / r i n g & g t ; & l t ; / r p o l y g o n s & g t ; & l t ; r p o l y g o n s & g t ; & l t ; i d & g t ; - 7 8 8 9 6 3 3 7 6 5 & l t ; / i d & g t ; & l t ; r i n g & g t ; s 5 q 1 g z p i t H - 3 3 v N 8 j w o J u p o v C 8 0 2 j W & l t ; / r i n g & g t ; & l t ; / r p o l y g o n s & g t ; & l t ; r p o l y g o n s & g t ; & l t ; i d & g t ; - 7 8 8 9 6 3 3 7 6 4 & l t ; / i d & g t ; & l t ; r i n g & g t ; - 5 k q 4 m t 9 s G g 2 q u H w 1 j x E p 4 y k K l u 0 5 C & l t ; / r i n g & g t ; & l t ; / r p o l y g o n s & g t ; & l t ; r p o l y g o n s & g t ; & l t ; i d & g t ; - 7 8 8 9 6 3 3 7 6 3 & l t ; / i d & g t ; & l t ; r i n g & g t ; v 5 h y t - s 6 s G - _ 5 w D 1 v - r J _ s 8 k B - 4 z j N & l t ; / r i n g & g t ; & l t ; / r p o l y g o n s & g t ; & l t ; r p o l y g o n s & g t ; & l t ; i d & g t ; - 7 8 8 9 6 3 3 7 6 2 & l t ; / i d & g t ; & l t ; r i n g & g t ; w q 3 0 o _ k q v G 5 w 2 e y 0 l x J 6 i x s F 2 h j w P & l t ; / r i n g & g t ; & l t ; / r p o l y g o n s & g t ; & l t ; r p o l y g o n s & g t ; & l t ; i d & g t ; - 7 8 8 9 6 3 3 7 6 1 & l t ; / i d & g t ; & l t ; r i n g & g t ; h 3 u t z t 9 9 u G q m n y C 2 r _ r N o l z Q 7 z 2 l X & l t ; / r i n g & g t ; & l t ; / r p o l y g o n s & g t ; & l t ; r p o l y g o n s & g t ; & l t ; i d & g t ; - 7 8 8 9 6 3 3 7 6 0 & l t ; / i d & g t ; & l t ; r i n g & g t ; y g y y h p _ w 8 G z m v P 7 t t K m j n a 3 _ j W & l t ; / r i n g & g t ; & l t ; / r p o l y g o n s & g t ; & l t ; r p o l y g o n s & g t ; & l t ; i d & g t ; - 7 8 8 9 6 3 3 7 5 9 & l t ; / i d & g t ; & l t ; r i n g & g t ; _ q 0 z q l 1 s 5 G 3 x j z C 4 m 9 y D 9 g - 3 C k t l e 6 g x l F & l t ; / r i n g & g t ; & l t ; / r p o l y g o n s & g t ; & l t ; r p o l y g o n s & g t ; & l t ; i d & g t ; - 7 8 8 9 6 3 3 7 5 8 & l t ; / i d & g t ; & l t ; r i n g & g t ; m q z t m 2 x p u G 3 1 6 6 G o o p 3 E g t k Q 6 4 9 p I j 4 6 i G & l t ; / r i n g & g t ; & l t ; / r p o l y g o n s & g t ; & l t ; r p o l y g o n s & g t ; & l t ; i d & g t ; - 7 8 8 9 6 3 3 7 5 7 & l t ; / i d & g t ; & l t ; r i n g & g t ; 4 5 8 2 w x i g y G 0 p z r E l 4 g 0 B q k n x B l i g 2 B k m - h B p x l l B w _ y 4 E & l t ; / r i n g & g t ; & l t ; / r p o l y g o n s & g t ; & l t ; r p o l y g o n s & g t ; & l t ; i d & g t ; - 7 8 8 9 6 3 3 7 5 6 & l t ; / i d & g t ; & l t ; r i n g & g t ; k 2 w v - h y 7 t H 7 r 7 5 C x x t 4 C u 9 s t C z o _ p G m 2 z 4 B 3 p 6 x K y o q V & l t ; / r i n g & g t ; & l t ; / r p o l y g o n s & g t ; & l t ; r p o l y g o n s & g t ; & l t ; i d & g t ; - 7 8 8 9 6 3 3 7 5 5 & l t ; / i d & g t ; & l t ; r i n g & g t ; r n 9 k 3 5 5 w u G x l 3 y B - r z _ C y r 0 V s y s f u g k g D & l t ; / r i n g & g t ; & l t ; / r p o l y g o n s & g t ; & l t ; r p o l y g o n s & g t ; & l t ; i d & g t ; - 7 8 8 9 6 3 3 7 5 4 & l t ; / i d & g t ; & l t ; r i n g & g t ; v 6 r t w o 5 x _ G j k h m H w l 8 x C l k 2 _ R & l t ; / r i n g & g t ; & l t ; / r p o l y g o n s & g t ; & l t ; r p o l y g o n s & g t ; & l t ; i d & g t ; - 7 8 8 9 6 3 3 7 5 3 & l t ; / i d & g t ; & l t ; r i n g & g t ; 7 g n 6 m q 4 k x G l s r 5 B 8 r 5 w B 5 4 6 3 B n o o V & l t ; / r i n g & g t ; & l t ; / r p o l y g o n s & g t ; & l t ; r p o l y g o n s & g t ; & l t ; i d & g t ; - 7 8 8 9 6 3 3 7 5 2 & l t ; / i d & g t ; & l t ; r i n g & g t ; x j z 0 y n i s v G 1 l 2 _ C q _ h p H o g y w D v n w i K r z - p H & l t ; / r i n g & g t ; & l t ; / r p o l y g o n s & g t ; & l t ; r p o l y g o n s & g t ; & l t ; i d & g t ; - 7 8 8 9 6 3 3 7 5 1 & l t ; / i d & g t ; & l t ; r i n g & g t ; - i k i q s k s v G 8 x 4 5 D v h - k B x 5 t Y & l t ; / r i n g & g t ; & l t ; / r p o l y g o n s & g t ; & l t ; r p o l y g o n s & g t ; & l t ; i d & g t ; - 7 8 8 9 6 3 3 7 5 0 & l t ; / i d & g t ; & l t ; r i n g & g t ; r 3 l - 4 v - n t G m 0 h _ F 4 z o 5 B 4 - r _ C 2 _ i n E & l t ; / r i n g & g t ; & l t ; / r p o l y g o n s & g t ; & l t ; r p o l y g o n s & g t ; & l t ; i d & g t ; - 7 8 8 9 6 3 3 7 4 9 & l t ; / i d & g t ; & l t ; r i n g & g t ; 8 p q 5 n i u _ s G 5 v v u D v n - P k n k y G & l t ; / r i n g & g t ; & l t ; / r p o l y g o n s & g t ; & l t ; r p o l y g o n s & g t ; & l t ; i d & g t ; - 7 8 8 9 6 3 3 7 4 8 & l t ; / i d & g t ; & l t ; r i n g & g t ; k r q 1 n g k y r G j 7 m h F 0 l 9 w a 9 0 v 1 K z r 9 0 E & l t ; / r i n g & g t ; & l t ; / r p o l y g o n s & g t ; & l t ; r p o l y g o n s & g t ; & l t ; i d & g t ; - 7 8 8 9 6 3 3 7 4 7 & l t ; / i d & g t ; & l t ; r i n g & g t ; 6 x y 0 l 1 w i t G 5 i t 9 F 5 h 9 V 6 n i U 4 g g w E 5 u p - R & l t ; / r i n g & g t ; & l t ; / r p o l y g o n s & g t ; & l t ; r p o l y g o n s & g t ; & l t ; i d & g t ; - 7 8 8 9 6 3 3 7 4 6 & l t ; / i d & g t ; & l t ; r i n g & g t ; v y _ x p o 8 j 6 G j v s i E y - 8 h B s r p y C & l t ; / r i n g & g t ; & l t ; / r p o l y g o n s & g t ; & l t ; r p o l y g o n s & g t ; & l t ; i d & g t ; - 7 8 8 9 6 3 3 7 4 5 & l t ; / i d & g t ; & l t ; r i n g & g t ; l 3 i 7 t 0 8 g v G v 8 v j C u 3 i g G o 6 r 4 D p 0 k p B g w z y B m t 4 n D j 2 i p B _ g m j E - r 1 i L u t g q C y h _ y X & l t ; / r i n g & g t ; & l t ; / r p o l y g o n s & g t ; & l t ; r p o l y g o n s & g t ; & l t ; i d & g t ; - 7 8 8 9 6 3 3 7 4 4 & l t ; / i d & g t ; & l t ; r i n g & g t ; 6 u q 9 v t 6 u t G 8 j s 9 I 0 2 t V g j - - C _ 1 h k M & l t ; / r i n g & g t ; & l t ; / r p o l y g o n s & g t ; & l t ; r p o l y g o n s & g t ; & l t ; i d & g t ; - 7 8 8 9 6 3 3 7 4 3 & l t ; / i d & g t ; & l t ; r i n g & g t ; y l 6 j 8 4 p 4 v G 5 w v z D g 8 u l L y 3 n z F u 4 6 4 D & l t ; / r i n g & g t ; & l t ; / r p o l y g o n s & g t ; & l t ; r p o l y g o n s & g t ; & l t ; i d & g t ; - 7 8 8 9 6 3 3 7 4 2 & l t ; / i d & g t ; & l t ; r i n g & g t ; v x o 1 8 3 n 4 v G _ i k p C 0 2 6 c 9 6 w s B & l t ; / r i n g & g t ; & l t ; / r p o l y g o n s & g t ; & l t ; r p o l y g o n s & g t ; & l t ; i d & g t ; - 7 8 8 9 6 3 3 7 4 1 & l t ; / i d & g t ; & l t ; r i n g & g t ; g q h m 3 i u y u G 4 3 p p B w o g R l r 0 6 B & l t ; / r i n g & g t ; & l t ; / r p o l y g o n s & g t ; & l t ; r p o l y g o n s & g t ; & l t ; i d & g t ; - 7 8 8 9 6 3 3 7 4 0 & l t ; / i d & g t ; & l t ; r i n g & g t ; r q 3 6 7 z t 0 z G v 5 v 0 B v 7 z g B y 1 _ r C & l t ; / r i n g & g t ; & l t ; / r p o l y g o n s & g t ; & l t ; r p o l y g o n s & g t ; & l t ; i d & g t ; - 7 8 8 9 6 3 3 7 3 9 & l t ; / i d & g t ; & l t ; r i n g & g t ; 3 w q g 1 3 o 4 t G m z 3 m G 3 x 3 n B 2 m 3 - B u 9 2 y B w m 7 5 D & l t ; / r i n g & g t ; & l t ; / r p o l y g o n s & g t ; & l t ; r p o l y g o n s & g t ; & l t ; i d & g t ; - 7 8 8 9 6 3 3 7 3 8 & l t ; / i d & g t ; & l t ; r i n g & g t ; o v w 2 v o 2 w s G j 3 l 9 B j 8 - V v h 6 8 D & l t ; / r i n g & g t ; & l t ; / r p o l y g o n s & g t ; & l t ; r p o l y g o n s & g t ; & l t ; i d & g t ; - 7 8 8 9 6 3 3 7 3 7 & l t ; / i d & g t ; & l t ; r i n g & g t ; p 6 k 1 2 3 1 y v G w 7 2 V 7 o h U t s k U 9 x 2 g B & l t ; / r i n g & g t ; & l t ; / r p o l y g o n s & g t ; & l t ; r p o l y g o n s & g t ; & l t ; i d & g t ; - 7 8 8 9 6 3 3 7 3 6 & l t ; / i d & g t ; & l t ; r i n g & g t ; 7 9 t z m 9 3 z r G 9 q u K j s k s B x k 0 p B & l t ; / r i n g & g t ; & l t ; / r p o l y g o n s & g t ; & l t ; r p o l y g o n s & g t ; & l t ; i d & g t ; - 7 8 8 9 6 3 3 7 3 5 & l t ; / i d & g t ; & l t ; r i n g & g t ; 7 t m _ 1 i l 5 1 G s l 4 g B x n v 5 B y w l U & l t ; / r i n g & g t ; & l t ; / r p o l y g o n s & g t ; & l t ; r p o l y g o n s & g t ; & l t ; i d & g t ; - 7 8 8 9 6 3 3 7 3 4 & l t ; / i d & g t ; & l t ; r i n g & g t ; j j 9 w i i w y z G l k y q C g - k a 2 4 1 l K _ h 4 9 F & l t ; / r i n g & g t ; & l t ; / r p o l y g o n s & g t ; & l t ; r p o l y g o n s & g t ; & l t ; i d & g t ; - 7 8 8 9 6 3 3 7 3 3 & l t ; / i d & g t ; & l t ; r i n g & g t ; h i m p 3 u y 9 x G 4 v 3 r W o r u l E l - z 6 D 3 x k 1 B 7 q - q C k w 6 m q E p z u 8 J l 4 i w S h w g 8 Q w t s _ M y 8 j v D o m o t i B & l t ; / r i n g & g t ; & l t ; / r p o l y g o n s & g t ; & l t ; r p o l y g o n s & g t ; & l t ; i d & g t ; - 7 8 8 9 6 3 3 7 3 2 & l t ; / i d & g t ; & l t ; r i n g & g t ; n r 6 j t 7 t w v H 1 j 6 v C o 1 x 0 B w q 3 x C & l t ; / r i n g & g t ; & l t ; / r p o l y g o n s & g t ; & l t ; r p o l y g o n s & g t ; & l t ; i d & g t ; - 7 8 8 9 6 3 3 7 3 1 & l t ; / i d & g t ; & l t ; r i n g & g t ; u m 9 r u v r v u G 9 s g c m y u K o y u S s t n M k k 4 T & l t ; / r i n g & g t ; & l t ; / r p o l y g o n s & g t ; & l t ; r p o l y g o n s & g t ; & l t ; i d & g t ; - 7 8 8 9 6 3 3 7 3 0 & l t ; / i d & g t ; & l t ; r i n g & g t ; u 8 w o j i 5 3 u G y 7 q X h v u P 9 k x 1 B & l t ; / r i n g & g t ; & l t ; / r p o l y g o n s & g t ; & l t ; r p o l y g o n s & g t ; & l t ; i d & g t ; - 7 8 8 9 6 3 3 7 2 9 & l t ; / i d & g t ; & l t ; r i n g & g t ; u j - t 6 k z k y G t 4 4 j B _ 6 m t B o _ 2 h C 2 g u e s _ k O o x j u B & l t ; / r i n g & g t ; & l t ; / r p o l y g o n s & g t ; & l t ; r p o l y g o n s & g t ; & l t ; i d & g t ; - 7 8 8 9 6 3 3 7 2 8 & l t ; / i d & g t ; & l t ; r i n g & g t ; s w _ w v i q 2 6 G 6 9 0 h B z 8 8 m B o 3 8 V & l t ; / r i n g & g t ; & l t ; / r p o l y g o n s & g t ; & l t ; r p o l y g o n s & g t ; & l t ; i d & g t ; - 7 8 8 9 6 3 3 7 2 7 & l t ; / i d & g t ; & l t ; r i n g & g t ; u p 6 k z u z y r G 3 9 h z T 0 n s 8 I r 3 1 - L 7 v z z B r 3 s 8 F _ u j 9 B r h z j C 0 t n r Q k l t r H g i 8 _ J 1 _ 4 v k B 3 y 0 9 F & l t ; / r i n g & g t ; & l t ; / r p o l y g o n s & g t ; & l t ; r p o l y g o n s & g t ; & l t ; i d & g t ; - 7 8 8 9 6 3 3 7 2 6 & l t ; / i d & g t ; & l t ; r i n g & g t ; k _ i x k q i s u G 3 q h e g - 7 Q 2 n u g B & l t ; / r i n g & g t ; & l t ; / r p o l y g o n s & g t ; & l t ; r p o l y g o n s & g t ; & l t ; i d & g t ; - 7 8 8 9 6 3 3 7 2 5 & l t ; / i d & g t ; & l t ; r i n g & g t ; r s k l s n n 2 s G k p q m B z 1 v l B 7 m q 3 E & l t ; / r i n g & g t ; & l t ; / r p o l y g o n s & g t ; & l t ; r p o l y g o n s & g t ; & l t ; i d & g t ; - 7 8 8 9 6 3 3 7 2 4 & l t ; / i d & g t ; & l t ; r i n g & g t ; k m g l u 2 5 _ 0 G v k - 1 E r 4 s m G n w 4 j D 6 0 s u D n r 4 a & l t ; / r i n g & g t ; & l t ; / r p o l y g o n s & g t ; & l t ; r p o l y g o n s & g t ; & l t ; i d & g t ; - 7 8 8 9 6 3 3 7 2 3 & l t ; / i d & g t ; & l t ; r i n g & g t ; 2 s g 8 8 w - w 4 G 3 9 g 8 E 9 n 7 N - g 2 p G & l t ; / r i n g & g t ; & l t ; / r p o l y g o n s & g t ; & l t ; r p o l y g o n s & g t ; & l t ; i d & g t ; - 7 8 8 9 6 3 3 7 2 2 & l t ; / i d & g t ; & l t ; r i n g & g t ; s i _ q n p g i u H 6 q 7 7 D z p y j J x r o 6 B v - _ x D y 7 s w K 2 7 i u B & l t ; / r i n g & g t ; & l t ; / r p o l y g o n s & g t ; & l t ; r p o l y g o n s & g t ; & l t ; i d & g t ; - 7 8 8 9 6 3 3 7 2 1 & l t ; / i d & g t ; & l t ; r i n g & g t ; r 6 i t 9 1 5 g 7 G 3 x 4 s C t 9 q j B l 0 w 3 B z 0 1 t M z t k w C & l t ; / r i n g & g t ; & l t ; / r p o l y g o n s & g t ; & l t ; r p o l y g o n s & g t ; & l t ; i d & g t ; - 7 8 8 9 6 3 3 7 2 0 & l t ; / i d & g t ; & l t ; r i n g & g t ; 6 7 4 8 g i 3 j v G h t t 5 E i 3 6 N 7 n p W y m i 0 C & l t ; / r i n g & g t ; & l t ; / r p o l y g o n s & g t ; & l t ; r p o l y g o n s & g t ; & l t ; i d & g t ; - 7 8 8 9 6 3 3 7 1 9 & l t ; / i d & g t ; & l t ; r i n g & g t ; - 1 m n z z k 3 u G 1 l p t E 6 h _ p I q x 0 k B & l t ; / r i n g & g t ; & l t ; / r p o l y g o n s & g t ; & l t ; r p o l y g o n s & g t ; & l t ; i d & g t ; - 7 8 8 9 6 3 3 7 1 8 & l t ; / i d & g t ; & l t ; r i n g & g t ; - o 6 v 4 1 j x v G - n w j C m o o 2 F i y q j M & l t ; / r i n g & g t ; & l t ; / r p o l y g o n s & g t ; & l t ; r p o l y g o n s & g t ; & l t ; i d & g t ; - 7 8 8 9 6 3 3 7 1 7 & l t ; / i d & g t ; & l t ; r i n g & g t ; 1 j 6 u 0 3 j p v G x n p 2 E u z 1 w C y n l e & l t ; / r i n g & g t ; & l t ; / r p o l y g o n s & g t ; & l t ; r p o l y g o n s & g t ; & l t ; i d & g t ; - 7 8 8 9 6 3 3 7 1 6 & l t ; / i d & g t ; & l t ; r i n g & g t ; y s k v o u u m v G _ x _ z B w u x j C s w n I h 7 _ g G & l t ; / r i n g & g t ; & l t ; / r p o l y g o n s & g t ; & l t ; r p o l y g o n s & g t ; & l t ; i d & g t ; - 7 8 8 9 6 3 3 7 1 5 & l t ; / i d & g t ; & l t ; r i n g & g t ; h w 8 m w k j y 5 G 7 x n 8 B i 3 y l D m q i 0 E m 4 8 V & l t ; / r i n g & g t ; & l t ; / r p o l y g o n s & g t ; & l t ; r p o l y g o n s & g t ; & l t ; i d & g t ; - 7 8 8 9 6 3 3 7 1 4 & l t ; / i d & g t ; & l t ; r i n g & g t ; p v g 7 p 2 8 p z G x y y p B - x z U r 2 4 P - 4 7 U & l t ; / r i n g & g t ; & l t ; / r p o l y g o n s & g t ; & l t ; r p o l y g o n s & g t ; & l t ; i d & g t ; - 7 8 8 9 6 3 3 7 1 3 & l t ; / i d & g t ; & l t ; r i n g & g t ; h 8 x 9 4 s h 1 2 G m 5 0 z D g 8 - - C _ s x 8 E 9 m - r D & l t ; / r i n g & g t ; & l t ; / r p o l y g o n s & g t ; & l t ; r p o l y g o n s & g t ; & l t ; i d & g t ; - 7 8 8 9 6 3 3 7 1 2 & l t ; / i d & g t ; & l t ; r i n g & g t ; - 0 k 3 j h 2 9 u G i o j v C 7 v _ S z 2 0 W j q m t B 0 4 8 a k 8 n r D 2 y j - B & l t ; / r i n g & g t ; & l t ; / r p o l y g o n s & g t ; & l t ; r p o l y g o n s & g t ; & l t ; i d & g t ; - 7 8 8 9 6 3 3 7 1 1 & l t ; / i d & g t ; & l t ; r i n g & g t ; _ h z p 1 g 8 t 5 G 0 s - y I _ x g Y k y m U 9 w _ 1 D & l t ; / r i n g & g t ; & l t ; / r p o l y g o n s & g t ; & l t ; r p o l y g o n s & g t ; & l t ; i d & g t ; - 7 8 8 9 6 3 3 7 1 0 & l t ; / i d & g t ; & l t ; r i n g & g t ; 1 g q y z 9 n g t G 7 j x 8 F p 9 1 1 B l s 7 y M t _ y L w x y g C 8 t 2 U z _ j - M w 6 o j T y q u k G 6 6 x 0 I 1 i p o M 4 0 t m B 7 x v h K 1 i j 8 E z m z 5 C 4 r w L 5 t u l o B q 9 4 d r _ j g C 9 o w r D - h 0 1 C 5 1 t x C i _ 0 - D r h w p b l w w _ C _ o 4 q M n j i o C x 4 2 r F o 8 3 M x 3 3 i B - w u X i 2 1 Y 0 t R z 1 o C h 9 5 Y 8 s r _ C 8 t 7 r g B g h v 8 B t y 4 l B - u 4 5 B _ m _ w B 7 g u i H s 0 j q U 5 w u t H t 5 m g H 5 s u i v B 8 o k l C t 5 z j N - _ - y k B - 2 m u I n z 9 e & l t ; / r i n g & g t ; & l t ; / r p o l y g o n s & g t ; & l t ; r p o l y g o n s & g t ; & l t ; i d & g t ; - 7 8 8 9 6 3 3 7 0 9 & l t ; / i d & g t ; & l t ; r i n g & g t ; 9 v v x w n x 2 r G 2 8 v q U x w 9 5 O _ 4 5 8 C & l t ; / r i n g & g t ; & l t ; / r p o l y g o n s & g t ; & l t ; r p o l y g o n s & g t ; & l t ; i d & g t ; - 7 8 8 9 6 3 3 7 0 8 & l t ; / i d & g t ; & l t ; r i n g & g t ; m w j 2 j n y w u G s p m 7 E i x u 7 Y 7 _ n m i B & l t ; / r i n g & g t ; & l t ; / r p o l y g o n s & g t ; & l t ; r p o l y g o n s & g t ; & l t ; i d & g t ; - 7 8 8 9 6 3 3 7 0 7 & l t ; / i d & g t ; & l t ; r i n g & g t ; p 7 z s 0 - r u v G 8 n v h B _ n s q B p n 8 z B & l t ; / r i n g & g t ; & l t ; / r p o l y g o n s & g t ; & l t ; r p o l y g o n s & g t ; & l t ; i d & g t ; - 7 8 8 9 6 3 3 7 0 6 & l t ; / i d & g t ; & l t ; r i n g & g t ; t w n k o g z 0 7 G x j s 7 C 3 j j q C k _ k m C 9 8 g y B w g q h D v j 4 s C m o 2 v B m i 6 w C i m p s B k n 0 9 C m z n x H r h w h B _ 0 m h B 2 w 6 r F u p 5 r F p g w 6 F k g u p H m _ 5 u D 2 5 s w C z h h 8 C q u 9 i B l i w v B & l t ; / r i n g & g t ; & l t ; / r p o l y g o n s & g t ; & l t ; r p o l y g o n s & g t ; & l t ; i d & g t ; - 7 8 8 9 6 3 3 7 0 5 & l t ; / i d & g t ; & l t ; r i n g & g t ; w u o u 1 w n h r H m r l t P i 2 u i O - 9 6 x J 7 h s 6 C z 2 y s B m u p 0 B 8 p q p L & l t ; / r i n g & g t ; & l t ; / r p o l y g o n s & g t ; & l t ; r p o l y g o n s & g t ; & l t ; i d & g t ; - 7 8 8 9 6 3 3 7 0 4 & l t ; / i d & g t ; & l t ; r i n g & g t ; s 8 1 v h 7 r i 7 G 4 n v q H t n o h F _ t _ k D m n 0 x D p 5 0 h L 3 g m o B w u 8 b 1 9 q 0 J m 0 v q H 6 x r l G 7 r h m D 9 3 p 4 B n 0 k q B 7 n v 0 B 3 w k u C 9 s 7 1 E 0 p _ j G v 9 p i D w n o W l 1 0 3 C 4 7 - _ M p 4 4 3 E z o 8 X r q 3 y D r j j p B 0 1 9 k B p 4 0 w D 7 y 3 V 5 - x c n 3 1 p B r 6 l y B x h 3 3 D w g q k I 3 x l m D j u j g K r q - e 2 x q d z - q l T p w q l i C v u r 8 W 1 o o 8 L 1 7 1 g B & l t ; / r i n g & g t ; & l t ; / r p o l y g o n s & g t ; & l t ; r p o l y g o n s & g t ; & l t ; i d & g t ; - 7 8 8 9 6 3 3 7 0 3 & l t ; / i d & g t ; & l t ; r i n g & g t ; _ 6 m 3 v t 9 j s H k u h 7 K l u 3 6 C 7 2 z _ I s m 4 x H h p 0 h B m s g S 6 i m u D 8 t i y E _ 1 y 5 C k - 4 q C 6 n n 9 B v p x p H & l t ; / r i n g & g t ; & l t ; / r p o l y g o n s & g t ; & l t ; r p o l y g o n s & g t ; & l t ; i d & g t ; - 7 8 8 9 6 3 3 7 0 2 & l t ; / i d & g t ; & l t ; r i n g & g t ; z 6 w n - l p g u H l t 8 2 C w 7 n n D m k t V i - 1 2 B g 5 y g s B x 3 _ i C k p 0 P 1 1 9 p 3 B 3 0 r 5 G m 1 - j G x v 3 m v E _ p 0 o r C n 6 p i k B 5 m w x 4 B - v u j B 7 v z 5 T _ 0 m b 8 6 l u F u w m v 3 B i m - p G 5 k - u H v 1 _ i F g k 0 _ N 3 g j y M q 5 1 h C t l 9 p d u z 9 4 B j h x v B o p 8 o D i 9 - w H y 0 _ n E l 7 - y G z q o 2 M l w g w J x 8 - h E i k 1 q G r g m o G u 9 1 u B 3 6 6 t C i h k 2 s C q g w t C i 9 y _ N & l t ; / r i n g & g t ; & l t ; / r p o l y g o n s & g t ; & l t ; r p o l y g o n s & g t ; & l t ; i d & g t ; - 7 8 8 9 6 3 3 7 0 1 & l t ; / i d & g t ; & l t ; r i n g & g t ; i j g z 7 9 o h t H h 1 6 - T r z w r I 8 g l t D u y 7 p B o 5 w _ C 7 _ 6 X i o 4 1 E w 2 u r C i h 0 x D _ j j h F 1 6 j y d _ 4 y g C v q - o B 3 1 t 8 F j k x r B h 9 _ x B t 5 0 g C o g 0 v E s 9 o j D q 0 s r B p 4 x m B 1 i 4 1 I 7 v l s F u h x 0 o B s 7 k v D q 7 z n F r 2 s 4 D n 3 s Y k r 4 f s 2 n l Q t h - u E 7 w i z B _ n o 6 b q j w 0 H t 4 j l B 6 k o 0 K 7 l o t D 4 o w w D _ _ 1 p F 8 k s W 5 z h V 6 r g N p x 5 _ B 6 r 5 U g q l t E h 2 x 5 H u - - k B p 2 v n E 0 0 n 5 B 6 o m k C p 1 i l E u 1 v p g B & l t ; / r i n g & g t ; & l t ; / r p o l y g o n s & g t ; & l t ; r p o l y g o n s & g t ; & l t ; i d & g t ; - 7 8 8 9 6 3 3 7 0 0 & l t ; / i d & g t ; & l t ; r i n g & g t ; k i 9 s y h t x t H x j 4 j C 2 r q 3 B j 5 l v E m k y - H 2 9 l r F 7 4 1 k T t w 6 8 F r i s u B y u g d 0 n t y D p x 3 5 C 9 i i h I u z t y D r q s n D j _ 9 v F - q k 4 P z y g x C & l t ; / r i n g & g t ; & l t ; / r p o l y g o n s & g t ; & l t ; r p o l y g o n s & g t ; & l t ; i d & g t ; - 7 8 8 9 6 3 3 6 9 9 & l t ; / i d & g t ; & l t ; r i n g & g t ; x h q - h m - n s H v - v w M w u 3 l E 5 y k L 2 r 1 v D 8 j h j F l g l w W 2 k g n B o g 6 k E w 3 l 6 3 B & l t ; / r i n g & g t ; & l t ; / r p o l y g o n s & g t ; & l t ; r p o l y g o n s & g t ; & l t ; i d & g t ; - 7 8 8 9 6 3 3 6 9 8 & l t ; / i d & g t ; & l t ; r i n g & g t ; _ h x p g t i x t H r u v Y _ l s N u y 6 1 C u h i h D & l t ; / r i n g & g t ; & l t ; / r p o l y g o n s & g t ; & l t ; r p o l y g o n s & g t ; & l t ; i d & g t ; - 7 8 8 9 6 3 3 6 9 7 & l t ; / i d & g t ; & l t ; r i n g & g t ; t 3 x 7 v h 4 o v G - g 4 9 C x 6 o s B r l 7 m B w h l 4 I w v n t K 3 2 - p O p k - n H 1 m t g C l w _ h J u 3 l 0 E h 2 0 l E o u k s Q 6 g r i B h l u j G n o w Y _ 9 q g f s s l 0 E j z 6 x L 7 q w i P s 3 9 y J t 7 3 1 G x 9 n - B w 1 6 8 B v 8 q v C t x n 4 B y 7 z o J o x 9 z F 4 0 8 p C 2 6 8 r J y 0 h j F t x 2 w E s 9 t s J r l h 0 F g o h t H m h 6 8 F y u 1 o F s m z y l B 0 r 0 7 H 2 o r i F q m k j C i i k w E r 1 n j B - k m 3 D n g 4 i O k n k g E 4 n 2 1 D g m n q J 0 5 i 7 H 4 6 7 5 Z x y l k d - o v 1 D v 2 4 i C o h _ i C j - h j D w s v _ G 1 i k x J g s p r J k 6 8 f 4 v l k D 2 _ _ l E n q 5 m E 6 8 3 i E y y 9 3 M 3 s 8 k B g h u 3 B - q 7 u C 6 2 o i I _ 3 y _ I 2 g 5 8 P x 9 t 8 D q s 2 k K 3 2 w s N 7 1 x 9 C s s 9 6 B 7 n v u E p 5 p w F 8 k p y D _ o o l X u i 0 1 E 0 7 v u W 4 y h z K 1 r r x G k p - t C w t 0 p I 5 y 4 z B r x h 2 u B o q - 9 M z s 0 5 C 4 4 l r E n z j z D 1 q z p E _ t z 1 D q q l 7 H g _ o T 7 _ u x C 2 m u 5 C k o 3 w K h 9 6 - 6 B v y s 9 m B g l 3 Q - u 7 P 0 w q t B r w 5 W 3 2 i q O - z i 2 F 4 3 7 u B 7 8 5 y D l t w v I 5 l p - C o 1 - H y g N 6 9 g o B - t z j B n q z 5 C u 4 i X i m k f 3 7 9 e o 4 y Y l o 6 G 4 6 2 x F n y g j G u p y z R - 5 4 0 B 3 g 3 h G 4 9 2 8 E 0 x j o B z 2 6 0 F x o n _ B i - n n H - j j z R t k 0 p G u n 1 s C 3 q j _ E q 3 y 4 d h r s 8 H 2 x n q K g _ z d 1 4 y 7 C o 6 9 i H 1 z 3 l c i 9 z o J 6 k 3 p D - x 5 h x R n i o u o C 0 q 2 o 8 O x o 9 1 K p 0 x l x D v x - o i W m 9 m m 6 R g m o q p C o k x x D 8 r 0 y 8 W s 9 l x D o 8 o y b x n s x F t m x i F 6 p y j D j p - 7 7 D - r s q 6 G 1 t _ n 9 F x 8 v p X 6 3 1 g i B 3 0 8 8 D m h s b 2 0 r 5 y B w 1 w e k 1 _ n E - 5 m c s 0 1 n C 7 y 2 u F p 5 m T 9 m 4 R s 3 p m C z v 3 Z n n n w D o r o g F j p 2 j J n j g 8 C 6 m 2 7 E 5 7 o g C 7 1 z y Q 8 r 7 o V i l 7 8 P u x k n D _ 1 0 x C 2 u k j E 4 j 4 4 E u 2 p 2 E 0 1 i m t B i h 5 9 Y 7 _ 6 6 t B x w 6 2 5 B 1 z 7 m 0 F x h 8 g 2 E y h 8 p O 5 v u z h C 2 o r 2 m O _ 6 g i D 6 s h z G n j - 3 J w 0 p j 2 B 1 5 r - x B g g p _ 8 M 5 k k - 3 P 8 t n e y n 4 v 0 B z 7 x n C 0 k - 1 I 5 g 4 q l D x m q u 4 H x y i 7 _ H x m 7 6 9 K g 6 z 0 x q C t z p 4 j T 5 _ o 9 z - B g i p k - P 6 m n _ p I t l l 4 u B h v 5 _ 1 B 8 z v q V t 8 x t J i 8 o w M w 8 l 8 V k _ v k J _ y v g B i 0 o g I h 6 h 1 a 7 w m 4 P 0 5 q v s B l o 7 5 I t m 2 3 E w i 1 N v u 5 o D n 6 9 0 d r 1 y z I 8 w p i U 6 n w w B w 6 l 4 g B s _ h h k H n w z s f v g p o - B n y 7 2 J - 4 j - Q o v 2 s o B z u p - z V u t 0 1 j J q - 6 s l F i 4 g 2 D 3 r j n C h 4 4 r B x - 3 2 I 6 5 q s h E 8 _ y h V 7 l w q D g 3 r p B j p 6 v J j 7 z _ f g w 9 3 N 7 m t f r 1 n 5 C h s x x B z r p 6 G _ n h d y p 5 t E 0 j m x F k 8 y 7 R 6 n g R 0 7 k k C 6 - 9 Z 1 n y 5 B 5 r 6 4 D 3 5 i o G i _ x z G l t o o D 7 6 9 y E n 9 p 5 B l 6 w 7 D x _ s _ B 3 r o n C 3 i m 8 C 4 v m h C 0 9 i 2 J p p 1 m F g 3 l u B v - j 7 F 9 n 2 b v j v w Q 4 5 i V v r u o V p 0 k U 2 p r w E r 0 l 9 B w 9 6 p C y 8 y w C j 7 n t K l 8 t y I k 8 w z M p 8 r p s C 1 g g g M t x 3 4 o C q k 2 2 E 6 2 p q l B i 7 p - 4 B r 8 l n G 0 9 5 r G r 9 v t E k u s t o C 4 5 _ s v B w 1 u o B 3 k g 8 G 1 - 6 p J v 3 k 3 E q p m o T 0 _ s W p z m 4 B n q k y D i u p 3 B t n _ T m s u s N x x 2 r E u k 7 t B p r l 2 D s 5 4 0 B l j 4 r F i q k P p y 8 1 C v y r 1 C y 1 1 m E 8 x 0 4 B t o r q B 6 y 1 7 Q o o t 7 C o 7 2 p E x k 5 2 C z o 6 4 D k j q l s B 6 x o g K z n 3 m i B w - m 0 a u 4 2 g P 5 3 t 1 B w 1 u z R o t q 1 B 3 0 k s F 2 9 r x H 2 v 9 2 G 2 m r g D i - r q T u l l 6 I y o k 6 m F h m l r - B i 2 h 4 l F g 3 p u O z s s 9 L k - u j i G 1 9 4 7 _ B o w i q q B i s h 9 y E 3 u k g Y 4 v l 6 B 2 z s s E _ 2 t 5 s B x p - z G j - r g Z p y o l w B j g o i R r 4 x 2 B w p t s B y z w o B _ 7 n n D 7 - 3 r G k 8 h l F z 6 w e 7 w j 8 B n 2 i 9 C n 9 1 _ V n p z v B q 5 n n E l h s 1 H 4 4 1 g Q n j k h P j y v o F q h s X x r 9 n V _ x x l B - g _ s w B 4 l 0 7 B n q z t D j k 4 3 B 2 g p w g B v p - 1 E y i 4 4 C 4 7 q w N 5 g h t B 2 i - l B 7 0 w p B j z t z H o i 7 p K l t 0 h J t 8 _ k C x u k 5 B t 2 6 j O x 3 i z Y 9 7 q 4 V 0 g 4 v I g 2 6 q N o 2 7 i C k n z t i B n g o t G u p m 2 8 B z w o 1 U g 0 z 7 B _ n 9 V 6 5 g k B 2 j 8 Z p 5 5 x L 9 z 4 j d 8 z v j F 6 4 u r C u 5 1 z B l i i j 6 B _ w y m W x 5 2 w G z _ l y E 0 4 6 p D g 5 r m K l o 1 q K u 9 7 k E w _ j s F 7 t t s I 0 z v j D k h g 1 D 4 g q 5 I 4 m 9 y J o r p h N z y 9 5 H t r j 2 L 7 p 8 l L r g n h L n 5 w l w B 6 v 2 y L y y i z E r v - g I v m j x C l 2 y q D - i w 3 B r s u k B 3 8 t 0 D 9 9 9 s K - s y l E s g 3 t v B h 0 y f q j g n N 2 3 o U i 6 m n C 1 h z v z B z _ g 7 d - _ h q F j y _ h J h 5 v 8 F 6 8 j g E 0 _ m 8 K g 9 2 5 C x 2 o 2 D p m 1 e z 4 q l F 6 k k 6 E h h 3 x B o g r u K _ n q s D g 2 x 3 K 9 p r o B 4 o 6 z C t z g 5 C _ o s u B x j q n D z u 4 l P g x 9 x Z 7 v z v I p v 5 2 D h h m r i B p r y 3 3 D 5 r q 0 Q 3 9 w 5 l B l 2 j 2 3 B 1 6 j 6 N z s 3 2 L w j p 5 D p p i 7 D _ p w u L x h q s H 0 m t q E 7 t i v K o _ i k 3 B 2 1 z u S 5 l - m f 9 - 7 y U m j q v B 2 1 _ m B 5 s u j C 2 y 9 7 1 B 4 m 7 7 C 9 7 _ i C _ t o g C 3 t t O n n - l i B m v i 6 h B y _ 8 v C v 8 v q - C j n m W 9 p p O 0 x g w y P u _ x p 6 B 9 5 7 z h C q v - p 4 C j 6 i R 2 k r j G _ o 2 z B s h s L r g m p B g i 2 t I v 3 _ g C l p 5 r D 3 x r Q u 6 m 3 H w 7 t q C s k i m B t i 6 x D 7 w 7 e j h p h B k y r r K v 4 p _ H r 4 h v c w 3 5 _ C 6 h p v C g j _ a v t 9 - D s g t n J 4 o h 2 D y l 3 e l p x z B m q k 5 G l y 7 o R 2 p i 5 5 D 3 t 8 0 n B - 7 6 O t i h j - P 3 8 k v E 7 1 - f l u 6 5 E j z t z B 8 2 o v F 0 u m 4 G l 1 p 3 P k w z g D s 1 q _ s B y s q 1 5 B g 7 w I p z p 3 I o n m y D 1 1 i 0 E j v w h i B h 0 t m S w 1 6 9 g C 3 6 i u K 9 j - u G u - v u C o n 2 s W o k 3 6 b i j w l B x n p s U r o 3 2 K n 2 v y G n h - p k B 9 1 p 1 I k 6 u q R o r n q 3 C q v v 2 q C g w r w 6 B v 7 y i u B m o 3 y x E i y i n F w u k n B 6 8 j j G s 1 h n j C 0 g x n k B 8 - - z h B 2 5 q q g B o x - 7 O q m 4 4 p F t 8 x - k B i s h s Z r y 6 - I m j h 0 G m 7 4 - W z p w z U 7 7 s g s B x w 8 2 C 9 9 7 4 G u l j - _ B 2 0 j t T u 2 0 j N g z q 3 n B l w t r z B v n m 2 D n 6 o 1 d m i g 5 P 5 8 1 k B - r m h C m 8 7 t L _ g g _ K i 3 2 p D 5 - n f t 0 l 6 P 7 1 9 w K _ 6 q x R w h h w U 6 w o m 7 E p v _ s 4 N 2 y q 7 X s y z i V _ z t 7 2 B 6 - n r d 9 5 r 1 u G 3 0 y 9 y J h l s 6 c n w z m P s 2 k 7 J 3 v r 3 n B z y j n D u i y o D n 1 s M 7 j r N _ n o 8 U p p 4 l g G r t 8 - U x y z m K 6 8 h q R 5 u s q s C _ 6 l k n C 3 z k 5 _ B q 6 j o F x w v q B n k n 7 V u 7 - s s B o 1 3 - I 3 t j h O v 1 s d y k x m H q 9 8 1 J t l 9 p F n 7 h - D p j 4 x F o 8 k 5 F 4 m r 5 B q 3 o x C y s 0 i D 2 7 r h B z n x v i C 2 l i n 4 D k v y o e 3 u r f h 7 p l B x 7 1 j B l s o i q B g v o x L i t u u T _ m n - c 0 w 5 r C i u 7 2 C 7 n 1 1 D i 1 i u C q i x r H - z k T 6 l g 0 H y 9 x f 9 k m z I k w l h G y s t 7 N s 6 i N r 8 1 o O z r 2 l E 3 8 y X - 9 - v t B s 2 i h K - 7 9 q L i q x s E 7 - _ s C 6 y 2 8 D 2 q g 6 V q p n r L 5 1 t g D w _ x q N 0 3 4 - w F 6 r h - v C w - 5 7 f w i 8 v F n u k m I k _ t k G - u r y B 6 t 4 x C p m 1 x D v - 9 w D l 7 7 2 B v q v j H 0 m 9 6 D w 7 6 u D p u - - C v y j 3 C r h s 1 I n 3 k n Q k h 1 r B h _ o r B v y w p C 3 h 8 l B 6 l 5 m F m - - o B w 3 w 3 D u z s f x 3 r q e r v i u G g 5 3 m I 6 y h o Q t t 8 x J 1 9 u 7 D q s j n K _ j i 2 B 0 r l o D o z 7 q I 4 w 8 s C p 5 1 i G 8 6 l 0 P m x y y D u w o k F 7 m p k B z k i l b m i t 4 2 B z 6 3 7 X u u w 5 z C s y j O _ 0 t y D 8 y p 4 I n j q 4 I - z 0 p D p g n 1 D j s j y F - 7 5 V x l 3 2 F q 9 y 0 B _ i x g J t m q o B l 0 - q B y g 5 k K v h r n B 8 4 k U u j i r C u n 6 p 0 B v r w n w C n 5 o s T x i l p D 7 9 5 j E j 8 l z i I 3 u i v X g j 9 z H x 6 r i D 4 2 4 6 M y i z m Y z s 1 2 f n q z 8 F 5 5 6 o J - r _ 0 m B o _ 6 7 D n t 0 m E j h 7 u Y _ l n m u C v 1 1 S 8 0 9 z L q 6 4 O x 9 2 Q w 8 q I _ x s 0 B 7 2 1 7 Q x u 0 j R 1 0 9 n 3 C k 7 p x Q 7 l y l D 4 h 3 6 B l n 7 b x - 4 e r 1 m 0 - B o _ g z 1 C p u p o O 4 g x w t B 4 - t - E h m n k D 2 i t 5 F v 5 t 8 W z w 9 9 D u l 8 6 K x 1 j q B s y 0 h C i m 9 m B u 6 1 k Z r k 4 g W g r x y I 5 g 9 s H u n g 0 K 4 z 8 y J t t _ - H t 2 4 6 2 B x 6 r 3 n B r q 1 n B 0 y n s B 0 0 y Q - 6 l 3 D x 4 1 m F 1 i p t D i 0 5 z G 0 h 9 u E 6 x g t B i y 1 6 o B q z 1 l g D h 8 z g D 8 u q g B 7 l z K 4 7 i 6 C 2 i 5 e 9 1 g b u 4 m s U 8 x v y k K n i z 6 t C u 8 0 _ i B q 8 - o C u h n L h 4 l m f - i s t J m 3 6 u D m w r 6 B v j w 6 F 4 p i W p h i z B 1 v w 9 U 7 - q 8 D i 1 - t P 1 p o l C k k k n Q q y h 8 E - - - t E n z 7 U g 8 - U 8 r 4 _ y B _ 3 l 1 0 D 6 q q b 0 h 5 n B h 8 6 Z i 7 - z C p _ z 6 9 C 3 i u 0 d v 9 1 o U u x 8 j P w n z s P 5 g 4 k C p 5 t q E 3 j i t I v v y j F o 1 l o F z 9 u g C 3 9 y - L 7 - 8 1 P p i s h N r 1 r h H y 0 z h O i 0 x g J y 8 0 h b t x p t B 4 i k p K n - n h Q o n 2 k S s i q P 5 _ y i C q h o t C l h n v E x _ x u z B q j z t H q 7 2 _ C 5 t 8 o B i u r o G t t 3 r B g 5 w h B 2 2 4 u l N 0 x 7 y y D s s g u a - q q g F 1 m z r T g 0 l k B 0 3 6 4 9 B 8 1 g t F n 5 _ u E j k 1 k D n o 6 8 t q B n r p 8 R i v _ 2 C o 8 m w B z k _ r H 8 1 g n b m v v h l B l 5 4 z C n r 1 7 o F 5 o p r P 5 1 2 2 m B 6 t 4 q D l z w m O 3 w w v I 4 z o s C t o q j M t u g 7 M u 0 v - r B 0 8 s i G 2 7 2 _ L 8 k z o C 1 4 v l H 7 1 h 0 D o 5 w _ P w s s 6 B k 9 1 S g u 0 z G s 7 x t M t 8 u r E p q 1 r F w 7 _ x k B g v s i H 7 q s - G 7 k m t S 9 6 1 7 G 8 8 - j P q l k _ s B x q 4 0 T 6 t 2 j D 8 z n o H 4 y 5 e s j 6 r O 0 o s t H k _ l y k B g y w 4 _ C v 0 v 2 o B j u n 8 O 2 q t u H y x _ 8 I r w 6 4 H x 7 y r C 6 - 5 p M _ 6 h w C _ q m n C y 8 r 5 B k s i n G i k k 1 G 2 l 2 5 D 9 - p 8 E _ 9 j l X h j y g J h v 7 2 C k i q o B o 8 o t B 6 7 p v H m k l m H 0 s t z F v t _ 9 T 2 j 4 5 B k z s h G m y k m H j r g 7 E q t q 1 E r h 1 2 D l j p 4 H p z k 4 x C t u o t C l 0 7 6 E 1 - 2 8 F y s w j E p z - 1 B 7 1 9 p B 9 j 0 8 d z 4 n k G 6 8 0 x D v 0 j 5 M p s 3 i E w q l q H x - p _ C 3 k 8 2 I n 0 w 8 B r j 1 9 O m - 4 5 I 0 u o w H r i 6 w G 5 x k h C w w o k H q l r k H k 4 i q J u _ v 4 B k n j w G 6 s o x H w 8 h 7 F o x v g C n w m 4 F h 0 m 6 n B u t w 2 O _ t i o V 0 j o g e r g 8 3 C j - t N i 5 y b k y 9 x C - k h 6 Z 2 k 3 7 k H 7 s - 8 I 2 w y 7 B 7 9 u 2 D 4 x p m a 0 q g j F l r v j R _ n 3 t I 7 - 4 j I q 9 v n X i 8 z 9 N o t n 7 C p l 3 r G 6 5 g j M 9 7 q g K x u v k K k z q w L 8 4 l f _ y m h K x k h r B g h 7 6 C s - s u q D 1 6 9 h I u 0 i h i B 5 1 j t z B r l 0 4 p C z p k 8 F w i u 6 N _ w o U i 9 n 0 E x 3 t k a q t n z W k k h v H i t v 7 e x j 3 i E j 8 4 v C m h 5 n l B h 3 6 k D m k x 5 J i n n j E 0 j - w D r j o 4 O _ 6 2 5 v B 0 v w - - B m g s 0 C 4 m 4 9 G 8 2 - z c w 5 g 5 B 3 7 i 8 R m u k j Y 3 5 i g y R - w u o I r g _ w N j 8 6 j E n 6 x l F _ 3 x m 1 E t m r q H j w 4 p m F 8 5 - x P t - j 3 W 4 8 w 8 x B h 5 i l h B n 0 0 g E n 3 5 j E i 8 1 h B m g 2 l O k x y 1 8 B 0 t q j g B 7 h 2 - V i 9 u k O m k 8 4 U - g - 1 R q o h p B 5 k 2 n B 7 6 h i O p r p y C x w q m C u y 0 h D g j 3 p D 0 4 1 3 E i z q 8 g B j w 7 g s C 0 - 0 x C 2 - j 5 i B g k n n C 5 t 0 i G - 4 t n E 7 7 3 7 M i v k _ B r 3 g o O t g m g C 3 v 8 p D 2 s p 8 F s l 0 r K n 3 o k a 1 q p z I p t u h H r 8 r x E t q g x C - - 9 w n D p 0 _ h I 3 p n w h B m j n 3 I 2 z g u F 7 l 5 x G v 9 j 4 Q n s z m N q x n _ D z o m 4 D 8 u n 2 H 1 l m 0 L l _ k u E s x t 6 B j s 9 y F 0 s 4 4 H 2 g l r F u x x - B s k t v C t - x 3 C n 8 2 2 G 9 v g 8 R q q g 5 z B s 2 p q K 6 3 r 5 S y t 4 p D k h 8 w N 1 j o a w x 3 9 T k l s u D x l x k C i k r h G 5 r g 5 C 4 q 3 8 F h t p r K 0 x i p F 5 - w u N g x 0 n u B s 9 s 0 H s q l 3 R o l 4 i V v 4 u y D q 5 3 r V j 0 z p Y z t _ _ D i j k _ M 5 - 6 Q 9 j 1 d 4 2 4 - F 7 3 3 9 C w 7 o 4 H t u 2 6 B x 3 8 v B k y v v S 8 9 u u B w w - 6 F p 7 9 q B 9 3 v g s B 2 4 5 _ B u s 6 m H p 7 r u J q - - 1 D 3 l z o E p p x s C 4 n k h J 2 w p p H v x 9 n G y 2 - 9 t C 8 h x r C _ j y _ K 1 u o 7 B 3 y n 9 B r r v 4 X t - 4 8 E r y o x C q 2 6 y V 8 u h 2 D r 0 k o B 3 h z t L _ p s 1 D o v w y K 3 m x x C t 7 r u d 5 v 9 7 H p u m 3 D 9 o w g B s z 0 0 G p 1 q - z F p v l q F 2 7 x g C x v l i O 8 o 1 k K m 8 x 6 D r 6 t j E 4 q i 2 D p k q u H l 0 v 1 N _ r i _ D 8 x 9 W j s y y G _ 2 7 i D s w g 1 a 0 x 5 x 9 B 5 u i 9 O 4 o - x E w u 1 6 C n o u t F p j 3 o m B - g 6 3 T x l u v R m i h 0 D h u o x F v l v r C - 9 2 8 I 5 q 2 q E 1 m o 9 b m j v z E p 1 h m R 2 _ - _ C g 4 g m C 2 r k 9 H w 4 _ 9 S v 6 5 p C w j 0 9 H v 0 6 v B x 3 q y M l 0 r n G 6 6 n g I 2 w p y C l z j v F 7 2 w h E r t 8 r B 6 h w x B _ j l 7 L u s 0 c q g 7 9 G y z x o 3 B i w z g H t m x r r B v u 1 b w - i x C j j y 7 B y 1 - t C y h t t I - 2 g z a v l r x N s k 0 n F z g 8 l F 2 n 7 _ O z o j i 2 B x h g s C i 3 v U 1 2 0 q H o o 3 v c p q s l F g 4 n q Y w s h l F x v h 3 F i 8 n j m D 8 7 1 v C - u g m D v 3 m H r 7 q 2 E 9 q o 9 E z 5 6 r G i x w y C s h 0 l D z m m s E r l u f y v 0 - F 6 l j u N 6 k x 4 E 5 8 m x G x t 6 9 J 0 - z 4 C _ p g s D x q q o G g i o r C i p q m H g s 0 k Z i r h 6 E 1 2 i 0 H 6 4 p 8 w B q g s 2 X 9 4 q i I k y u i K y r 6 u G 4 o _ u D r r 3 7 D o g r z W 6 o y x M 7 z 5 U y m v t C 8 3 i q D 8 u s 2 F n 7 r 0 K i t 1 z D 8 h h 4 F k 0 y 9 e _ 2 w m D z 6 w 1 N i m s j C 1 2 t - B 1 l q u J v 6 j u B n h k u D r 1 9 p D r z 6 h J 9 i p - I 0 n h 6 H g t u c 8 w i 0 Q 2 w 8 _ D g x z o E v j k m D n i x u B v g r k F t 0 v y E l u o _ J 1 m - 0 Q p 9 5 5 E z 8 z r R j 3 n _ R 1 9 y 2 C 0 h 6 9 C g 4 u _ P - o m t D 3 j z 4 B 4 5 j 0 P 8 q o q U 8 y g 9 T 0 0 5 p I j i k x F 7 h 0 x N 9 o r m e p s l 3 G k y h - W i 2 - z K l u 0 9 Y v 7 i 6 E k 7 9 z S y m 9 q B z _ n x C 7 u r 8 P t z 2 o V 3 - 5 0 g B t s 2 6 d 3 i p q F n t 9 p G 1 r w p L 9 n m 8 m B j y p t U 3 3 v v H k g 4 h B 3 _ p 1 K z p 3 l J j 3 o 7 w B i k 6 l E o t 5 p S g 5 3 T 1 8 r w W - t q g K k 9 - g D _ _ o p B o - w h D y m w i U l z h d z 2 4 x B m y q h C h h y g L 2 j 7 i y B 8 p _ o G j p l 5 F _ u y d t j x s D - y _ g J i x p _ D z 0 t x E 9 p 5 8 Y 2 t g k E 4 5 z k D o j y j C v 2 - 9 M q j 2 w L n _ 0 9 U m s s - r B j 3 s 2 J j h - o Q y u p j U j p 5 m 2 B r y 2 g R s 1 7 5 n B w l k q 4 C o y k v f 6 6 0 7 0 B p 5 n m V 7 t x 4 u B m 6 n _ Q 8 _ t _ T _ l o m 5 B 9 q - 2 e g z k t 6 B r _ 2 h H r o _ m J j 4 j 6 r B 7 x g u B - q q 9 t B 5 0 y q U l 8 n t d h _ 1 1 G w z _ _ K j 9 o k I n z o t S n s 5 6 0 F 7 6 3 v F n 8 - t G - 1 h O w j - y V s u r q K z o 2 9 h B 1 1 0 x P l 5 y n T p 5 m i C 1 8 m w F 7 u w v H w _ i _ 4 B 0 t r l F 2 k p t i B r h 6 3 H y 7 k q x G g p 9 8 m G 6 _ l u F w p 9 r R w t 4 6 F r 9 9 c u 6 v 3 4 B 4 2 4 k i K h 8 z - o B 4 x y s C 4 o z k 4 C r m s 2 V 0 l t n 7 C 9 5 t 7 U o o 0 8 E 2 i 1 - F 2 2 1 y E p 8 2 i 2 B h h m _ J u t u l q B x 6 h x L s l w _ 8 D l 2 j l s C 0 k 9 t T m 1 9 8 L q j v i 1 D w 6 - t n E q o y 5 t B i 1 i p W o m l o r B - - w t K _ - w v c q h z h C 5 u u 6 i B j 2 o 5 l B 2 3 5 j g G k n l g I g l j z - F t t y 9 y C j k t 2 9 B 3 x k n y C 1 z w 8 X p 7 - n f v 0 p x w E z w z t f x 6 s 5 8 C 4 9 9 g x B 8 7 4 g L p i 7 2 z B q v 9 _ 5 C k z q 8 _ B p 7 8 w E 6 v z 3 q a 3 0 g 6 0 S v l 2 7 p H p n s 5 S z r l w k B 2 p y 8 V u 2 8 v h c 9 r m n q b 5 4 w 7 5 D u 6 8 u o B 3 m 7 y Q t t r g 7 W k o 5 y I j t u i U 5 s k p J 7 s x l k C u 4 3 x f x q r m D 1 j 0 1 4 B 4 h q 7 M v 9 r 2 b s s j 7 Y l v u v C w 9 1 h x B h s r u o L y i - g H s 2 3 q d h 3 7 k 1 B k 2 g 6 k B t k s 4 G 4 r k p G 8 t o 2 l D p 7 l 4 g D z 0 k n g B q 1 y p S r 6 m q X g g v z i C w j 7 6 F p l 4 2 S z k l k M u u 0 x L 1 r 9 t F q m o j C g 9 y p t B g o y l 3 G n s t 2 M o _ 7 y g B t s z y X _ w u u V _ m u j M p h 3 t 1 D m 8 n g E z q s i 9 B m 2 y - T 4 m _ v E 3 g 3 4 I - 9 2 4 j D t h 2 z V r 5 g 2 4 C 0 6 p i W p 1 g x s C 3 j i 9 1 B h r 9 4 l C k v z j t B h v 7 i y B l 7 v o k B z h 5 l n B l u 7 g L 3 4 v z I - x s 2 F 0 z h 5 n B 6 6 2 y I q q q 0 C k 2 7 z D 9 4 7 q _ B z p r z a o 7 k t I 0 0 7 n B k q v u y E u 8 0 v Q o z t t Q y 4 1 y h C y 5 i z T l w h 6 O 7 m p _ G g - r 7 Z h 8 u _ t C 3 0 o _ 3 I 0 s w h t B 2 s l k J 9 g _ w q C o w l n f u 2 5 l 8 C - z 2 2 N i y 5 t 4 D 4 0 1 k J x 5 t 5 F u 0 h _ N u q g _ Y 9 - 1 4 u C j s k w q B 1 6 n j G 8 9 3 z C 8 k h 0 l B n 9 z _ D 3 h u 8 N q 2 6 u D r j j g C i p 7 3 C i y m z K j q _ 1 C - p - 1 h D m 9 _ x U p x w j c w t j 9 O p v s q G g q h p X r 9 l w E x 3 u a y 8 y j T t w y p N g 4 u w W n 3 _ s i E n v 2 z O 0 g k y J t 7 u _ I k q v 7 E m p 3 g C 5 y 8 2 j C 0 3 9 i W 1 n - w D p v x h f v k q o E g y i s B 9 5 8 5 I 9 u 0 y B 5 9 2 g 4 D o q 6 o M y 3 h 6 K z i x t N s w i 9 M m r r s G 0 5 y m c n 4 o p B _ p 5 2 D m _ 6 8 R 6 1 u 1 B n 1 z m P 4 3 w s E m g 1 q C x 1 7 g F m 6 j a z 5 g j O j p 5 w B y 8 i m D n l n q N w o p m B o q 9 t B 5 _ 1 t F p k 0 9 C 3 k j u B - r 1 - D t y u j D m o z 4 B 6 9 h q H 3 8 o p G h 0 1 k K m m y 2 F 3 k j 7 D y w p h E _ g k t C 8 1 7 t J j j r y H 1 w g l F x w k - a l 7 z i v B o k r 5 E h g 0 t B 0 s p k G - 6 3 y Z y h v v B 2 i 3 q P j 1 1 l D 3 6 - y F 8 4 9 j G g l 2 m E p 8 o u B 6 9 k 8 I 0 t v u j B w - 7 k I z 5 y z V y 9 _ 3 M k n 2 s B t z u f v _ - x E k - j 8 E _ 7 n q F s x 1 y I o q 8 m B 1 h t 1 B g j h m Q 1 s 0 p F k w z m G 2 u x 5 J h _ t l R 3 v r p K l i 7 U 0 6 1 s E 8 h l o F w 7 q 1 E t z l l B p k t o N w u m k B i - o g J t t 0 6 g B h w 2 q C s s o 7 J 6 k j v C z n o 3 u B 2 i o y l B 0 - n r v B o u 6 n B v z j s Z n s p 5 u B - o 2 s B u 0 5 n C v 0 i l R 1 p m t D g j 3 p E l 5 t g L 6 h 8 6 M 3 2 8 m a x v 3 w B 7 j s 0 E 9 2 8 v F 0 w q g Y g 7 j r B s p 6 T m g _ p C 4 g 0 t v B i h 3 4 G 1 0 q 7 B o j t 0 B h h y w X h - 0 q L y o y 9 F - 4 l 0 I - - 6 z c 6 g t h r C y w - U 0 5 7 p D p q 4 2 Z j l s 2 I 9 0 y 7 D g 3 j h F m 3 - 0 L l g v _ B k x y k F 6 w 8 k 6 I 4 8 j j J 1 8 p x D s w q t B 7 5 o g E 8 u 7 y I u l p 2 R 2 g m g a - x j 3 S o i p t I z 9 4 Y y 1 m 3 H m k 5 y H l 9 m 2 D i t 8 - U 5 _ 5 9 B _ k 2 1 E 3 w g 2 F r p h j B j w p x K h 3 5 y M l m u u B j 6 4 g G z - y n F 5 5 2 u B 8 _ i o a v 2 8 r D - k 1 9 B w y y w q C s 3 n j E u 5 x 8 H m z t q D u r 7 5 N y 9 x m V 8 4 k 7 N k s 1 7 B p z o y h B i - 6 7 B n 9 p o G o i l 0 E i u p j L y h 9 m j C l 7 u u T t 0 1 i C 7 6 k r Z w q 1 7 B i 7 j 4 K u z i k C h 3 i l G 3 z m o U z q 1 v B 7 1 r 1 H 5 x k x I 2 4 3 i G 2 o s y G 8 2 x h C o g 7 l J h r 2 x P w 9 g 6 H l k i 2 F g - s o O _ - 8 r F 9 2 - z V j 4 2 2 K q r l _ Q n h _ _ E k - 3 x O 8 z z 7 k B k w p _ G h s 9 o J g p 2 9 N 8 w 0 2 I k p u y l B - p x n B 6 8 q l R 7 u q 9 B s i 9 0 D 1 3 5 V k t t h C x p 3 r V u i p z C g n p y k C i y g _ K 0 m g 7 P 4 q o i G n 6 s 8 H m 3 2 1 E y o y 3 W n v u g L t u _ k 0 B r 9 2 q H 4 1 2 1 E k q _ h G o s w q E 8 k m 1 V i n r 7 C s 1 r 0 I _ 2 t m C k n r r V h w h l J s 6 u u B n o q l B x s i i B 8 0 6 i o B 8 0 y 6 Y 5 q 6 g D i g i 9 B r 7 m 8 E 7 - - i G r s 5 8 B r 0 v n O h t w - G 6 g y 8 H 4 z 7 x h B o 2 8 k X y 6 i n T k m 6 x I g r n 8 R v z p n B 0 w 9 k D 1 m s h D k m u n Q o l x y D y v 0 8 J t o r v E r 6 n 0 G s v g 6 G u v r d 4 s 7 x 0 B 3 7 p 5 H 7 5 u s G i j r i N 9 l 5 3 D q o 2 o C 8 _ g p L p s y s P w 2 n b h 3 u 8 C i h w r I o g y t e g 9 o n F 2 9 h 1 K v 6 p k M 4 g _ 5 C 9 3 _ y D p - x f _ 6 5 4 P u 8 v r e 9 9 q y E r g z u J n n h z C q 6 9 8 B i t 5 9 F q 8 7 t o D 0 v q q S l t i 5 z B w 6 2 s B n g k l D m j w m D 0 x _ z B i y o i B z j o 4 U 0 _ 7 u O 3 7 g w B y j 5 _ D 0 j 2 l X 1 w n j E 3 2 w t G w t n l L m q 9 t R p k 5 j F x i s k D n l 7 i P 3 2 m z Q 7 2 3 t C _ q 9 g C 8 5 3 w H 2 p s x E m 4 r s 2 B 9 1 x o Q h i - s Q 9 g v s D n q 5 s H q v 2 q N i x w 1 Q r v l 4 D x 6 h q P l h 2 y F t s m g C - 8 7 z G t j j 7 R 0 p y y D r - 5 w B r w w 5 C 6 n 7 r P 3 z l t M w p t i 2 B p 7 9 7 B g r p 1 C - l 0 7 p B _ m z k F m i p g i B 6 5 y o T p 6 - s Z w 8 r 3 B 7 s g - F _ l 3 2 H k _ g 1 I 2 3 o _ C p s 1 2 K r v y x B j t 5 p C g 3 u 2 C h t j l H 6 p g t H 5 j s - B o 9 0 v D v g 0 q D _ p - n G 7 w p 9 3 F 0 6 v r C p 2 w 4 G h g k l D s h g r 3 B n h n z J 2 h 7 j r B 7 l g y S h o t x J 6 h y - C m 9 1 i 1 B 3 m p 9 C z p 2 q H t z t 5 8 C x 8 5 3 Q l u 3 u U 8 v i n u C - y t j Y 1 l p i o C o 0 1 _ X y - j x J z s t 3 N v 9 k r j B 1 6 j u J 9 x j 6 G q m l y U _ v 0 m N j 8 o v P j z 2 v b q t 4 o L 5 x 3 y L i _ i z Z m w 7 7 S q n o p D r x g 2 V m g 7 x L 2 9 v t D x z k j i C w 0 4 t V _ 0 l 0 E 1 s z - W - 6 k q B v - s i E m g x 9 6 B r 1 r a j 2 s n B k 3 1 5 D 3 - y j B x 6 w r F q n s s B p w v 8 B z g i i C 8 m 7 9 B q j 9 m C s - k u C - q 4 j I l 0 8 p B _ 9 t e i i 9 z K 0 p m y H 3 9 2 m C 1 t 2 x C x g 7 j B k n h u B l l - r B j g l z B u u 9 t D k 9 i c 8 k - j G - 4 n Z s p p o B s 0 l m G n y 9 h B 9 1 z a 3 2 5 W 0 n k k B x 9 t g B t n l r G r 6 k o D 1 0 9 x I i m h 6 F l w 8 6 C i q 2 _ B k l s n P y 0 u 9 C o u l k D 1 k 1 0 G 0 m w 1 a s n 1 m P x u 6 h 0 C u 1 _ m Y _ l r q D 1 t _ j E h 6 7 0 d 8 6 m z I h o 0 2 D o j 9 j D p u v p E m u 3 t N w w z 6 b h - 9 j N 3 u x u J j r 3 1 E j p p V _ i j j R 8 h n 3 G 3 - v 0 T 2 4 - 2 J x v 3 9 L - x 6 j j B t 5 h 1 B i g 2 3 O _ g k y E y 7 4 t T h t 6 m l C x l v n N g 1 i x D 9 n z o L 6 - z x g B z 2 i 8 X r 8 n s E i l 8 s L y w s x C s j k x G j z q 1 f t 5 - 1 D w k 5 x C x j _ 1 G r i 0 7 S k 6 v T i p q n S j m 4 7 I 9 2 p 9 d i x 3 _ I y u _ n C 4 y j 2 B - 8 v k L z 4 6 u C i k 9 5 D v t j 9 L m 6 5 q p B 6 4 h r I v y j v B m 3 z s e l n q 5 u B g r y Z 5 6 3 z D 0 i j 0 F k r l t I h 6 - _ D o - - o L o s 0 i Y 4 v _ k F i 6 j y E o 6 z i k B x _ o y G r 8 5 2 a v t 2 x E m i n 3 D x 9 z r F h w i s K v 4 6 m H x t u 4 E z y l n Z m x o m J y 1 i r C l o n v D s o 1 2 K 5 z 0 6 T x 0 - j D 3 l p 8 L 1 q 0 q H 6 6 o w F r g i r C z p r Z 1 2 n u K 2 0 z m B v g k s S m g g o H h _ - g I 3 w y i M r k n g a 3 h 8 u F - q 1 5 G 0 h z z G k x x o Z i r l _ J s n 5 V q 7 t 9 C 9 5 7 y P k _ h m M o u i x C o v g t K k l s h I 6 o - j C 4 l s i H x x g 9 J g s _ m F 0 p l n D s o - 0 M j q 7 q D r h 6 8 E g l i w B 3 l t 9 K i i o q l B - 1 6 w h B r - z y W k 0 w m H k w h t f k t 8 0 F t - m 0 n B m i g 2 H 5 w x 0 C w q 5 8 R x n q o B v z p r E p 8 j x C 7 4 - y F q j x s L - - - x P l r j s b n 4 g m V p 7 u 8 C 2 1 1 j o B 9 8 v - C 8 - v j C p r - k Q l r 9 9 R s z k m C 9 l 4 8 z B s h z 1 W k u q o J u z 6 u D 6 j 6 n U s 5 3 k G 3 x t v E h 6 3 7 j B n y z 1 P h y 5 1 O u 8 m z b r t 5 w G 0 i z g P i j 5 r E 2 8 4 p S 0 i 7 d n h t s I - 6 _ j C h 2 5 1 J u w u i L j o j w P m u x m P t r v h B 5 o u h E z 9 p i P 4 m w 9 B w q r u G t g - p F 5 o o u B o m 0 n C k x r j H p - o 5 K 0 3 0 o C j z r h K s - s p K v j j 4 c 9 x l _ C g m v y B 3 3 5 q T h i 6 i G z t o 8 E _ j 1 i B z q 6 t H n 5 k 0 C q r x 8 F u 1 6 2 D - 0 n S n 8 9 m E 6 q n Q 9 7 6 z E 2 q j z M _ t 5 u B - p w j B n _ 1 8 V h p 2 1 H l h 6 R 8 p u o J n 2 8 8 o C j o 3 w K t p v u L s 3 v y u B j y v g I o w 1 6 N - s p z F - h z n G 7 5 s 3 D t - 9 n E _ u l z D 8 u 3 s H k l h 5 d - n j 1 B 0 l 4 r R m g 2 2 G 1 v 5 p G o m w V t t n - R p g p l D g 6 - j C r s r m H m _ n - N l 7 p p B r 5 o 9 J u 9 h 7 B k h k 8 G y 0 3 k F h u o p B 9 8 r 6 C s 0 9 y E p 2 v 2 B o k s n D x g m w F k g m 3 D 8 5 o 6 O r 2 _ i g B 0 i 8 1 H 3 8 3 4 C z 2 9 5 B g j 5 3 H u y x m C m y - t E 7 - _ w D o w y u H l g r - F 6 _ 8 _ O x n v m J x i j 8 K - s u v H q p 3 o C s h r y L 5 l 7 s a 6 3 t g K 6 8 v s C g k _ g K 7 j g j H o 9 7 6 P x j z 5 G _ _ 1 t E 0 _ 9 u U z _ l k B s 1 j 3 E v v p c 0 0 h t C 3 7 _ w F _ x 8 2 C v 4 g k B j m l y F k l h v C i h 7 h I t 7 w s B l h w q B 7 1 j y B 2 h p 1 O o q j 6 B 4 p 1 t W _ 8 m k B w 8 r p K k k k 6 F 4 5 1 j C 3 x r x F 9 m k j G h r z i C o m w 2 B y 7 l k E 1 x l t C - k g 1 L 0 4 y 4 B q k i n E 5 m 9 w G v w 1 r G q 8 i l G x k q u W 9 6 8 n E - 4 9 2 8 B j s m w M y i 4 3 F u 1 6 6 P q v t j J g 8 m l a l s l 2 C y k l l G 4 v z x F 1 o p i D v w k y B z z 3 3 D 6 z z 5 L 9 u z 7 M z i h g E _ 8 g g K k i z j B m 9 q U i x t m I m 2 r 4 E 4 2 1 w F h r 8 4 P - u h x D o 8 8 n C u 1 0 r B l q j x T q - j y J j l z z I 8 k x a s u z o s B _ 9 q 2 N g g j 5 F 1 i i u C 4 9 r t H m 3 g p C 6 g u x O _ g g k M m x 1 _ G - 1 u 1 D l z k g E 1 o 2 i H u q n h P 9 k p y F 8 8 9 z G 6 - m 3 Q x v 0 p g B 1 x r z g B 4 0 7 j Q 3 k 0 5 I 7 o x h V 7 7 w p P j j 0 5 j C w z 0 3 g B z 8 z 6 Z g _ w 4 E 9 0 - s P 7 i t 3 D i g 4 k O p _ u s W 9 g - 8 n B t 1 g p S - x i w f 8 s 6 k J m _ o v S l 2 6 n k C 9 y w q F s o 9 j F r - o 4 u C s 9 4 7 u B - k 9 r B j r 0 5 E 7 l t m i B w 3 o l E q 3 1 0 I 8 3 j i 5 D 0 n v 8 i B 7 q s q u B z v h - f 4 8 w t B 5 u r 3 D s o x q D g k _ n B q h u 7 F 2 9 r n H k q j - v B p 5 w o D w 9 w _ Y i m y l G h 4 r k Q l r 6 s Q h t - p e t m 8 u I k t 5 x j B 0 p o l h C 5 2 t 4 O 0 t x z B i q l 3 F x z 2 3 C 7 l 0 q j B 7 3 0 n H 5 3 v v E - t z 8 V 9 p j 9 B 2 w 7 s B 6 - 5 - H m 6 j x r C s p 1 8 D 7 p - g i B o u 4 g D v o w 4 x B u 3 w l 9 F o m 4 2 N 5 q o 9 G _ z u 8 F y x 1 x z B m - 9 h O z v p s K 4 o w q w G y y 9 g Q 0 - s S z z m 5 G 0 l w k M j q i j u B s 5 5 6 D w i o k U 1 4 s 3 B l _ 6 9 D 1 z j l W 2 0 t - a 8 r 8 h E y z 0 1 F 2 s s w D z z y - B k - g w D 6 m z 7 C 0 n 3 u D p y 8 x D 8 n j 5 B 2 3 2 o 1 B h 8 8 v N g w 1 3 K 7 5 0 l J 3 x q 3 B s 2 6 0 J s k 5 z C 8 x 1 y L k t i u E q 5 v h B 4 3 8 i F m m 4 2 F p g 4 P n x 0 r E n v o 0 B z p s 7 G p 2 o K o x 9 3 H 6 4 v r D v x t p I 6 _ x h E _ 9 h t B y u 6 9 D l h h w E t 9 k j I k g s g C g s 3 v B 0 3 m 4 H 1 k 2 x K u - h y L k 1 4 m J 4 p 0 r D 9 r j w G w q 7 6 E i m l 3 K w 1 l 1 s B 1 9 n - E 3 p z 9 G v t x 8 J v z x T g _ - o B s 8 3 l C k 5 w q E j t x t B l y u k G n g 7 c r 9 w o C 1 j 1 p E g l n _ B i 2 v s C u 9 6 t L k g - 3 B v 6 8 l B 6 k i r J 7 5 _ v F _ 0 8 h G 7 7 1 x B 1 2 g q D 1 i 2 3 H w 7 j r G 2 z 1 i E j x v p C 0 n 8 s F o _ 6 i B 1 k i v D 1 s j 9 N w 3 2 x D 4 z w x C 9 1 0 w E 0 0 _ g B 3 0 r 2 D 8 2 1 m D k g 0 w B o x - k D n j p W u 3 t v G s z 5 _ O 1 p v m J o m q n c n z t Q g 1 s t X g 7 s 5 B x w u T r 7 y p O 2 3 4 U v 1 i v E 6 0 n p C l h i 5 P y 6 y t H j v 1 - E s p - 1 C _ q 9 u C j k x r D g r z t N 9 6 t g h B 7 o r i B u 1 s l C v t l 7 D k 7 t w G 4 1 2 2 G z p 5 - D k o n p C m 0 - i C 4 i z z E 4 5 j s J k 8 1 i H 1 l u v I z 7 i 4 H v - i 5 D 2 s r m M g 8 1 h C v k i O _ z h w F v m 8 u E p 4 l x B g 8 6 f _ y 7 r Q r l h x E 3 h 4 x E v 9 x - B - j 2 i B 5 4 i p H 2 p i w c v 9 o - E 3 1 j s B n 8 6 s G s k s 4 D z s v n G m j g s B 9 4 _ o C 8 t 4 _ D x n 7 8 B 2 q p m C z k z X m w n y B 2 u i p B h m g w F j r v j H - o h r F 1 z v e p u h 4 C h 6 q m B 9 n g 1 B 8 0 _ t B p u s n B h i r v D m q o y C h 3 n k C 7 1 r 1 C i 4 9 j J 9 l w 8 O t z t u J - i t v M q z - 4 B 0 r 6 b n y j w B z h i u B j p 4 w E 0 p 7 s f 2 t 3 u E k _ 9 y B o g y j F 2 5 x z E h 3 p x D 4 m 4 g N v v 3 t C m x x l F 6 h _ o K o - 7 z H m g 1 6 K j h h 6 C z m 5 j C r 9 4 y C x 9 _ 5 C w 1 _ 5 D 5 p 4 r C l w - P 9 q 8 1 C y 4 o h B p 1 6 q B t k - v G 6 l 2 e x - h 6 B i 6 1 y N m z l v G _ 5 - r D 7 z y g E v k o l G o k u j H g j 1 v D g r 5 _ R v m v 9 S 2 h _ y u B r s g _ C _ t 9 t L 6 4 j 2 I 9 4 y r I s n y j K 9 1 n i G 8 2 5 _ B t g 9 0 I v _ 7 p C 5 - j T 2 o x y f j 3 h _ H 6 - k 7 S r m q Z 3 o 2 2 E 0 w 6 - J m 6 4 6 K x z v r B 6 2 8 m C 6 _ y q D _ r r 8 O o k z n C r h n i J i x u 1 H _ l y Z s 6 k S q v 2 n F q u w x E 1 y y x b q 0 w p Q 4 x g o D n w x z C k p m s H w - u w J _ g m m B j y t 2 Y 3 p k 7 E 2 z 9 3 I v - 6 n Q w z v - J 5 q n s K 1 j 3 8 F u h s i P p 3 v q P p k p l I m o y u K g 2 3 X q q z m B h o q v H v 2 7 w F _ s r 7 J r t z n P u h 2 h D 5 3 v r L m h 4 j C q 6 u n E n q 1 u G r t g i B r 0 3 6 I - 6 3 0 E 0 h i g D t l m 3 B j 1 l 9 B g s z 3 D z q t q D w p 5 z C 9 7 n z G 6 0 j k O 4 g o j i C 3 o 8 5 W g 8 j - D m m v i C h p z j E 0 h v 7 3 B 7 u m u R i 8 7 1 E 5 3 n 2 C y 9 z k F n k p l 4 M 8 l 6 _ t H q 0 t s h C l w 0 i r B t 4 y o k Q u - s 5 - F q n h o l C 7 0 4 m C q 6 u n B - - 1 S k q t 1 F h 4 s o B i 2 4 8 I 3 v z l D s 4 l m H n 3 l l B m h q - L - i k l E 7 _ w r C i 9 8 8 C i u 9 q F t h u y E 3 9 u p C 6 3 s u C 1 x x 3 I u s p 4 D z n l y F v m h m D s y n l F 4 0 v 2 a 4 8 m 1 F u i n j F z o 8 9 C 7 g w 0 I r j y 6 y B l 2 m z _ B w - v V _ 2 x 0 B p 6 p e i 1 p u B 4 h z - C i v n l N q i s 8 D 8 i m t H o v 4 p B k y i g 0 B 6 1 1 w C 4 6 t 7 L o l - o F o - - v G 9 q 6 h F v h 8 9 K l l 8 _ I p 9 6 7 C 4 k t o F 2 y 5 z K v r l j D 1 0 h g E m p r 2 B 1 j u w C 3 l 0 g d r v 8 9 D 0 3 j w n B x q r z R 1 i l x N 6 _ v r M s 0 i 8 F w 0 o _ I y x 8 l E k 9 q 1 B r y _ g G w v k 4 S 3 9 m x H 7 q t w E 4 l v x P g 6 z u F k _ 4 r F t m 6 h K 8 x t 5 W j t 9 - E w p 7 0 J o 0 q 4 L h t r 2 d s - m q S r k x x D s p u s I 0 _ 1 j P z 2 g 6 D 8 4 m _ M 7 3 3 g C j s m _ B 6 x 3 l D k 1 - w F v 6 v o J 3 z p 2 K 6 t j 5 n J p r 1 7 N g q 0 4 S h r s q L h 2 s l T v p q 7 D p 5 m 8 E 0 z h g D s 2 2 j W m y - 6 C 4 4 s i D s 9 j g C 8 g k s E 3 q 6 2 E q u p p e o s 2 5 B z x u r F z r o n D n 8 r t E 5 v g y E p m 4 1 N t 1 y t D g _ 2 u E 1 0 0 z E r n 8 1 B 1 5 - - C r y w y O 8 r w h K x 4 x 8 Q y 5 m n H g 2 8 u N j n 2 1 a u t n g P x 0 1 1 F 5 w 0 0 Q k l 6 9 V 0 o 2 q B 4 k _ z w B g 4 z 0 O z y y 3 H 2 o n y F 0 o u v U s t r 4 B y 2 p 9 C 0 6 m 8 4 B y _ 2 v C _ k 2 9 Q h 9 7 5 i B 7 n 4 _ J 0 n z 2 g B 2 p - 1 G 2 0 i i M 9 r s 8 x B t r t 1 e k y h 6 B 7 k o i f o w 6 r m B o t n 6 H t v x i b 3 u h x Q r p s w F u w 3 p C s v n 9 F w p r s E 6 8 6 4 B 7 x 6 z M p 4 w 0 I 4 v o u F x 7 u o J s z z w C 0 _ u k D 4 p 5 s H v 1 _ q O p 0 z s a m n 1 z C m 2 j y I 6 o g 2 O - 4 j k R p z 4 h C g 5 q 0 C u 5 q v G 3 t x s H m 9 w t C 9 9 1 m G 8 5 s 6 J g 5 y s g B 3 3 1 3 M 8 j 6 0 8 B 3 2 - k W s 2 i m C l 1 0 p B m 0 x e q 8 v 2 L h z 7 g B p x 6 g C 0 2 8 i J q t u v F 7 y h r M k t k 5 B n h 7 k M 0 _ y 1 E w 4 0 2 M v q - w D 3 u q k C 7 g g z D l 0 - q H t h 9 p R v 4 k 2 H 1 s o 1 H v q g h 4 B 9 _ k 4 H 4 1 8 7 Y 7 1 g z F n x i 9 F _ r 9 7 K q x p s B 1 h 3 8 E i m i r G g g p i K 7 n q 8 I g 6 h i O 9 0 s 5 C u s 8 3 D 3 5 0 1 O v h 4 6 D l m q m G h n o k E 0 s u 3 F q 6 m a 1 n r 3 E 0 4 g w B 7 q q x C k g 9 5 M t l _ Q q w s 7 E j 6 j i E j 9 w a h w x y B 0 h v s S n n t y N 8 0 s m B _ l o b t 8 s 2 B _ - o 3 F 8 7 _ w B - _ 7 9 M 7 m p u F 8 y 9 l I 2 y w p Q _ 9 r 6 J 2 1 v 2 D 3 w k 1 L t z g m Z 6 o t _ M k p t 1 D n 8 v w T m 0 j k S o o _ y G 7 g s p B o m _ u B - p x s c _ n 8 1 E _ p 1 m P 8 1 y h i B u s o v X u h p 7 H 2 0 5 q D m t 3 n F m 1 u x H 4 s v v F z 6 q v K 3 s w s E l v g 4 I 1 8 8 v N u 6 s 7 O t k r k C 5 u k r E 9 q 7 o B m l q w T m 5 8 1 j C n 3 9 9 D 6 0 s r I 2 0 h l C 7 u h 1 B _ l m d x m k t F x s 8 l F w _ z y f k g z 0 R u 9 h w L h 9 i q I x 1 k j E t g l 2 J 1 j x 8 c n 7 y o C z 4 m z G 2 z n 4 O x 3 r u L 0 k t g H t s o l J 3 n 6 1 E r j h m Z x 0 _ 1 C 1 2 g v P p v 6 f - q w i K g 6 t t O z x x r T o p y e 3 y s r L n z 4 p L n s r 9 C k 6 n g N r l g q M 5 x _ g J s 1 4 4 L j r o 7 G r 2 7 _ N 6 s 7 l F t z l o O u w 8 w o B j w y 3 I - g l l v B x - q w D 8 6 q 7 P j z 4 q I k u 1 S 2 p 9 t h B v k 9 _ W g 3 t 4 b 1 3 m m M p g - 0 T 3 7 v m J q k o j O 5 z 2 1 D w i u Y i 1 g 9 C z 2 2 y C w h r 1 B 6 x l r D l y 7 s H h z r u I 0 7 4 y M 8 7 6 k H s g 9 i D 6 u x 8 F - p k v B 2 w s _ M 8 v l c 7 0 p 2 K 2 8 m u H 6 p t n R p t z 3 I y y z 1 E i m 7 0 F g - j 8 F 3 y i 9 B 2 6 h t I _ t 4 j K _ g t - K w i o i R 7 - g z C 0 w 1 5 D j v _ 9 J w y n 6 C l p v s E 9 t 4 q C 2 l p n N w g 2 s G m y h 0 F k 6 p n J 3 y 7 k C t n 5 n C y 4 7 3 M u q 5 t J w m k Y 9 g k 2 J 5 w y l s B q 1 z t N r s p l D 2 v 8 k F x 8 m 4 K 1 p 4 i B 7 m s w B 5 g 6 w C l 7 o k B 4 4 9 5 D z 3 v m C 2 y 3 g G i 6 u 9 B _ z s r d y 2 i j E y i g r E l 0 9 9 C l 4 s 9 g B m - q 7 K 9 - - 5 E s t g q J v k x 8 G l z 3 z B h u h l N u u s 6 M 7 m v k G 6 l - j u B s 8 7 g H 5 _ o m Q m n p _ F 8 y i 5 R h 8 q k C v 1 m 5 E k y - u J 5 k j 8 C y 2 - 6 g B 5 r t j q B o w u l B n h 8 f v g 5 3 B 6 w 5 z I 7 m u m Q 3 n x y C t n t k D s m j - F w i q o D w w s g J y h y Q x - _ v D 2 1 p 0 C x r 1 f - m t t G q x 2 _ I l n - 1 C y 7 7 _ n B 3 - i 8 s B h 0 6 3 G 7 6 w w C 7 7 n x J q v 5 2 B n h _ 2 J t r x _ B j s 4 w K 1 y l t C k 5 t v Q z x _ r F h p i q Q o g _ 7 B r 1 2 2 F t p 4 x F h k z 1 H 3 o 9 h F 1 9 7 6 W y 4 t g H u n g 9 B v 8 z t X 3 6 v k L h r m d x o t x J _ h z l x B 9 h j h G 9 x 9 o G 4 y s v M q 6 m x L x _ 9 p B g o 7 x g B w g r b 5 _ 9 u M 7 v 0 _ D u u q p F t 4 s 8 C 4 m q U 4 k _ g C 0 8 q b 3 6 r t B y v i t B o 5 9 3 I q _ v i B x 0 8 o B 6 n 2 i T r n 9 v n B 9 q n c 0 w 1 h B _ s q i E w h 7 o C j _ 6 u E p 1 p h D r o i e g 7 w a r 3 5 r E w i v g X 6 l 3 8 B r o q 2 G w j j u D g j z l E n t p X _ h - r C 8 4 p x B 3 4 9 b n o x w V m 6 7 0 F v 5 3 b u u y a g u 3 j K 9 y 5 7 N u j 3 x C 5 g s s M q k 5 p p B j v r l H 1 _ 3 z o B 5 n 8 y d _ k u 9 N 4 o p 7 F 4 y s _ H n x g s 5 B h 7 5 w z D z z 4 u C h o u 8 m D 2 t y 4 Y 1 z s l C 2 0 m n F t 7 6 k m G 5 v q w 6 B t p 7 j F 9 8 2 l B q 3 j m U p q i h E p r g n c w w j 3 j B 7 5 _ 2 B 4 0 h _ C r 8 0 i L - 3 q t G 0 - 2 r F - o h 5 x C u l g t C k 6 y i G l 3 o 7 C _ z 1 2 G o n p 5 Y x w u n M y - 8 4 C u 5 s i O o j o d 7 8 q 8 C h y k q L v h 7 h D y 7 k o h B w 5 5 S m j x 8 U m t r z B t k w s H s - y - D 1 9 5 g B 2 1 z x F r k u q o B r 4 q 0 C 5 m n w D 3 x x 7 G i n t 1 B j _ h 1 J 5 u 3 n H u g j l C 6 3 r 4 U k g _ 0 4 C i u 4 _ 9 B w 6 - l i E g k v r e w 0 g 3 B 6 3 s 2 B w 9 i T 0 h t 4 - C q 3 3 m O q r y p V 8 t z u K g y r Q o g i g B v x 5 y C h g 8 x y B 8 h _ l Y m x w v B 4 n q u Z o j 0 m C o x 9 c p y k m E u n 5 8 C k z n U v n r x H 7 y 2 W l 9 j j B _ q _ v B r 9 k 0 B _ p p s D _ - n s C n o p l G _ o t S h l m 4 M - z 1 u E 0 7 l d 3 r h B k g n k G 6 z n k E 1 3 u J g k c r 4 h B 1 r u v B q 4 w j E t h i x C i w y h C p 6 w t G 7 8 n S s l h p M _ _ k N v v l V 5 8 0 T 8 8 9 P v 9 g W o 6 q W o q w b g 9 - i B v q 4 q L q _ 7 I y 6 y O 4 q l S 5 6 5 D 0 7 l D x l g g B x h r e h v j B - m 8 J p x 1 B p o i N 6 o 0 2 B s w 5 T 2 n H v 8 j C m z m 3 D u 3 l O o _ 6 7 D w q y B j y 7 - B v x 0 S t 5 n W v 5 x N h g 7 X g y 2 s B l 0 x O w s g O o 3 1 U 5 l Y 6 2 p B 6 v q W _ k t c 2 0 - n M 2 n w j C p k 8 q E 4 6 7 R v s s X 9 0 k v D r u 0 W 6 q 8 T 5 4 8 - F o z l o C 8 k 9 6 L 4 4 j u L n l n h j B z r 6 q B y 9 x v H u o 8 l C x g m 5 E 2 h j n B 9 x o 4 B _ p l 0 D p l 8 k B p v l - C r 2 n s B r y u n B 9 o v U 4 P x i B - _ 7 B 8 y 2 U j o p h B w S v 3 i s B k v 9 m D s v k _ D q z x g C 9 6 k p B i t h t B w r w 2 D r p t e o j s R i j 7 M x i o g E k n g 5 C 9 6 h d p y s r G n v y W n p h z B u p 1 j H 4 o _ i G l s t S p 3 7 n G t - z y K o 9 h k F i s _ v D y 7 6 M m 8 x Z 2 g v s C y w 5 y E u z _ P 8 x l e u k 0 M 2 t t 5 C n g j j C x 3 t H 0 2 r H 7 m 4 F 7 x w J m y 7 k E m 0 j _ O n o 6 n C n j o q B i t 0 8 C o - 7 u D m t q m C r x 3 d 3 6 s u C h 8 8 s C g - v m D h 5 - g J _ o j T p z n V 8 u n n B 8 6 n p B h 8 k N g u w d s s u 6 B 8 q h 0 C w j _ l C v w r p C 9 j 3 w B k r v _ B i r l 7 C w m 7 j E 6 s w 6 M p s y o L x r z S u 0 u e h 0 - V l o 6 Q z - _ R 1 h 4 g D u r p y B g _ x c 3 7 2 n B 3 6 8 z D h 7 z H p t M - 4 4 V k 5 6 b l m - l C k 3 8 p F 2 j 1 T z k 8 l B u 3 k L 0 6 q e 5 w u k D n 7 u o B p 3 4 x I w l l t P r 2 u g B h w t 9 S q 9 0 - F 5 q 2 g B h w - H j t 6 8 D n r 0 l B j 9 z p M 3 m 3 - D u t g 6 C 4 1 3 w B v _ m l B 7 i _ 9 D 8 n o i E _ h y B y n 4 j G 1 5 q i F j z p g D v - h i B x v u u B m m v r C i k 1 j D q 8 3 J v o m x D o 9 5 z C x o h u B - x 0 6 I h s o g C l 1 j 7 R p j k j B 3 k 1 L h 8 3 v B 1 n - 4 D i 8 6 u E j y 1 g F 3 0 0 j B n p _ 5 L r o u w F g 0 4 5 S n 9 h 3 S p w 7 p G g 0 x U y 5 0 c - 9 i 6 C 0 r 1 0 E 6 v 4 x C j w 6 3 D y 8 7 _ D x n 5 6 E g n 1 q l C 1 7 r p M o s z j Y r 3 s n h B _ x o q H s _ 9 k I y r 2 i c 6 n u 4 L 7 9 8 w G _ l p p O y l v 0 E 7 t 4 l Q n t s k N u r r n F 1 9 8 v C h u j - G 9 x n o l F _ 0 y 8 C q p m r K t 8 8 0 D s 4 n x C 3 k o o C 2 8 l v E z r 4 2 F 4 g 5 7 F 0 l 1 s B _ t y 2 i B r o 4 5 o 8 B r u 6 r 1 C w t y _ k B p u k 1 D y i p g U h w u _ D 3 z _ 0 E 3 i 2 p E u 5 h 7 G w 3 8 7 D 0 h - - m C n y 9 g R 9 j l 4 J q s g f 7 o u s C q o 1 n P 9 i 1 j J w 6 j l G i 9 i l B i k m 8 C - g n t R y u m r J 1 3 6 o a 1 h j u w B y v p l j C o q g r H r 6 w p C h j j 3 a 5 n x b w k 5 t I 4 5 9 l K 6 h s 2 Z o 0 m o M v 6 t 7 E n 3 6 9 I 5 h x 4 b n t 3 u C v 4 4 p g B 9 s z y E k t u w E n _ 4 9 D 8 6 _ 3 F p r s - N w 7 r - G 7 m 0 4 D p m o q P 2 4 _ 2 C 4 7 4 L g u z x G 1 m 6 h C p y s 5 C m 0 s n B h o l - G 3 4 5 d t _ h 7 H z v n 0 D o r 6 2 C o 7 s 1 N _ p j v O n 1 s v O 1 8 7 q C 2 h l j T g 5 y n L _ g i k H 4 n w v D - j 0 o B 1 u 3 3 Q k s x 1 K j n k _ C q 5 8 v H t g g 7 B 3 9 s 1 B i 7 x q B m _ 6 P 7 8 z 8 C 0 9 5 0 N h k h 9 R t 6 z _ T g l x s D 2 g 4 r E 0 u 6 0 D 6 q v _ J _ y s m B o x l k H t v 3 t U y 5 8 7 H k m 0 7 T w 5 9 q V 6 p _ o F i q 6 8 B 8 7 j g H j j l t R p o w j m B 9 0 - n C _ - t 4 B - i 9 t B y v 8 _ B w _ q P p 7 - v E n i p q C z 7 p 2 B v t t r G z 4 u 6 C k s p 1 O 1 l j l b 3 _ j 0 E 4 i 0 w Q o w w i g B 2 n u S w t y i G - i 4 6 y E _ x 9 9 C 3 x 3 n E 2 x v - D q x m x Z k x 1 w c p 6 0 1 o B 1 m 8 o U 3 7 s y O 0 2 - s Z v 7 0 t F p 2 t q H r v t y C z q 4 5 F 9 6 i m E 1 j 8 y l D q w _ g 1 B x g h m H p 4 8 i I o s i k 3 C 8 s s q O k r q w k B r 4 3 7 F 2 u j 5 M s 4 s g V 4 u 1 9 C j h s 4 F 0 z p x D 4 3 u s D 9 j n 6 R 8 n - z B t g z q D 3 7 z v B h u s h E s w m 3 I r 3 t r H 8 6 u - K w n q 0 G 2 s z r M r w 6 w B j 5 2 v _ B t - u 2 3 B w y i u D - o u q D 9 8 m j d 3 i 1 n P 8 q x _ D s m - k C p i m Z 5 i j - D 8 7 _ 0 B 5 v 0 9 S t 7 w s I o 5 4 o H p 8 m _ D 2 q 4 l g D 0 _ _ n O 8 7 o - C 3 2 9 9 B g 8 w u B g q - 9 Z o z 3 3 k B 9 _ j x R - t 6 Y 5 - u _ w B 5 i 0 l X j i 0 w s C 4 g 2 k K n s z 2 F g q - Z _ g j s D 2 5 w s V 7 1 r m J z p u - i B y m l j t D v t 5 r y E x 0 k 9 G h 2 x w B j n m 0 F m q q 2 F 9 p j z o B x q n 8 B o k q 2 H n i 7 1 F 3 - r l R t 3 k h E o 9 w 3 x B 4 k 8 8 K q x o p M n i u o O t 4 s j W 7 x x 5 E t t 6 j a r o r j G h 7 3 o l C 6 h o 1 i B s 5 6 u J q r 9 q u B r h w h g C n w z n E t _ 0 m C q w x 9 f u 9 m 2 D q 4 0 N l j x d k 1 h z F j l g 9 t B k p l r D x l 6 q B 4 n u w B v u w t D z 4 m Y 4 0 _ l g C o 1 g 0 Y u m x m C m w _ k M 7 _ m y E 4 n s 7 l B j 8 - 8 n B 1 t h g j B l z q u I n 6 j j R 5 r r _ G w k _ r T 9 0 j n M z 2 4 t d 2 7 h p G _ z v 7 L q v l 4 C p q y Y t s 8 0 W t o 2 n 0 B j p 0 o D t n p v F k t z h 5 B 9 q 5 x 3 E 4 _ u t E k v 7 w i B y r x 7 F w h 5 7 K 8 l z j F x x i s d u 7 g 0 D m m 9 p L v w 7 u 9 C 9 x q o J p r x 3 E u 2 z _ H x p z 7 F m v x 3 K m v h o B h 3 1 i D 8 n 3 2 a 4 0 9 q X k g v p D 2 s z 5 G 3 4 - v G 8 7 6 8 B 2 w 5 r B 1 p i m H v w _ 6 I 2 2 y - B n g 4 k F 9 o r s N _ m 0 h H t 6 o 7 G - t w y G m v p p B r 1 q z O 1 j 3 8 B j h - 6 O 7 l s t O 5 5 j a k n 9 j C 1 p r i K s 2 r m F 4 k _ 8 D 1 k l z T 8 5 q o H p n - 4 G 2 v m j G n 8 p X x s l h I u 0 r 0 E m z g g B g l 1 7 G t 0 2 h K r m v h F k x 7 q D t j 6 r C u 0 6 X p l 4 z F r 9 l j T m 5 r d s 9 x 7 C v h 9 - O t s v j I v 0 4 i D g k v j B - 3 n h c r h 6 9 C _ h i r L j u w s E g 5 x X t 1 8 g O 6 0 u l R g m r x D 3 r z x B z 2 s _ J _ l p 2 L r l - y C y 6 - l E p x _ _ m B o - 0 h H 2 _ h - B 7 y 6 m D v m 6 r L o z r x K z 8 l i O v k 6 p F 1 i 6 x B r t g _ H h 3 l l S 0 0 s _ C 5 l s - E 6 9 u 4 F 9 g v j L g 3 q y D x y m r D s t h Q - k 1 y C 2 2 q z D - u l 6 K z 6 v c o o s j C w x r s D 5 q 0 - D p r v 6 D 2 n 8 g M 8 9 s s I n n h n G i n 8 - E l g 1 7 P 7 n w n O y 7 0 8 w B l h n 1 x B 2 x 1 - _ C 3 1 3 r O u i n z C v z 5 x Y o y 7 u D 2 w - 7 N 9 k y u M 6 _ n q B 6 u o 6 M 0 _ x 2 Y 8 6 - 2 B w o 6 - C 9 m 8 O 0 z n 1 N k u j k T i y 6 t K x h q p P 6 u i z C z 5 n x I w 5 q v G q 1 k 1 R y q q x E v x i l B 5 v r w E h 2 2 i O p o y v C 2 m o 5 B n p 3 w E k _ l _ L l i r i M 1 y z q H u 0 0 y O l 3 8 9 G z w 2 4 B o 9 o o D _ 5 i i U 9 i _ z I v v u 2 G 2 y v 7 B u u z p M 1 z v m C v q y t b 6 x r 6 M - p g z C o v p u D k 2 q 5 E - k 9 l C 5 0 p o E 8 i _ z R 5 x p n B w q r k G 0 n o y L _ r _ 8 E 8 1 t j L z z 2 k E k k o l C 7 v _ r L j z x V r 8 4 k T 8 9 x 8 J m 8 1 h D k q 3 - O o x 9 g H 1 8 l w F _ w o 6 E r o o 0 H 7 h i _ I 8 q 2 9 E g - 2 u E 2 u t 2 q B 3 _ m w M 4 x x v H q i i y H 2 u n x C z j i u N g 3 3 2 O h _ s f 3 q x l N t s g h E - o y 3 B 5 q y m W - r w 8 T 8 r - t I l r m j B 5 s s - I g 8 u m D r u x e 3 x v r C 2 i z l B t t x m D u 4 l y M k 1 t j T 3 8 i 7 j C & l t ; / r i n g & g t ; & l t ; / r p o l y g o n s & g t ; & l t ; / r e n t r y v a l u e & g t ; & l t ; / r e n t r y & g t ; & l t ; r e n t r y & g t ; & l t ; r e n t r y k e y & g t ; & l t ; l a t & g t ; 2 3 . 4 0 5 8 6 3 1 5 2 3 4 2 4 3 7 & l t ; / l a t & g t ; & l t ; l o n & g t ; 7 9 . 4 5 8 0 4 7 3 9 1 4 6 0 3 & l t ; / l o n & g t ; & l t ; l o d & g t ; 1 & l t ; / l o d & g t ; & l t ; t y p e & g t ; C o u n t r y R e g i o n & l t ; / t y p e & g t ; & l t ; l a n g & g t ; e n - U S & l t ; / l a n g & g t ; & l t ; u r & g t ; U S & l t ; / u r & g t ; & l t ; / r e n t r y k e y & g t ; & l t ; r e n t r y v a l u e & g t ; & l t ; r p o l y g o n s & g t ; & l t ; i d & g t ; - 7 8 8 9 7 1 0 4 1 4 & l t ; / i d & g t ; & l t ; r i n g & g t ; s o l x t 5 s v p G 5 - z p G 6 - w o C 6 x v o E k y x v H & l t ; / r i n g & g t ; & l t ; / r p o l y g o n s & g t ; & l t ; r p o l y g o n s & g t ; & l t ; i d & g t ; - 7 8 8 9 7 1 0 4 1 3 & l t ; / i d & g t ; & l t ; r i n g & g t ; t w 0 9 y p 7 5 t G t g 6 m B l n u l O 0 n x 1 I r u n 7 B q v u 6 C 9 p 3 k B 9 4 1 n B o 9 o 2 j B i o y t B o v w o E w 8 r r C v o 6 3 R i i 6 v X p s l 4 O t l j 3 R & l t ; / r i n g & g t ; & l t ; / r p o l y g o n s & g t ; & l t ; r p o l y g o n s & g t ; & l t ; i d & g t ; - 7 8 8 9 7 1 0 4 1 2 & l t ; / i d & g t ; & l t ; r i n g & g t ; 4 m 5 2 4 r l h x E i o p 8 J l p z g E w y v w G 5 5 8 2 J 7 q 7 7 F l p s l H 6 u 5 9 H w 7 i z F & l t ; / r i n g & g t ; & l t ; / r p o l y g o n s & g t ; & l t ; r p o l y g o n s & g t ; & l t ; i d & g t ; - 7 8 8 9 7 1 0 4 1 1 & l t ; / i d & g t ; & l t ; r i n g & g t ; 2 2 x s 4 p - n 7 F 0 s q 8 E q s m 9 D u 1 z p Z q w y e w m 4 7 E j 8 k t E 8 z 0 n b & l t ; / r i n g & g t ; & l t ; / r p o l y g o n s & g t ; & l t ; r p o l y g o n s & g t ; & l t ; i d & g t ; - 7 8 8 9 7 1 0 4 1 0 & l t ; / i d & g t ; & l t ; r i n g & g t ; p q - j 8 y 4 8 u E r k y X _ o 8 c s q 3 J & l t ; / r i n g & g t ; & l t ; / r p o l y g o n s & g t ; & l t ; r p o l y g o n s & g t ; & l t ; i d & g t ; - 7 8 8 9 7 1 0 4 0 9 & l t ; / i d & g t ; & l t ; r i n g & g t ; 4 j j 7 - o l l o G u h 7 x Q v _ i 8 L 0 m x w F 7 o 8 x F x 8 o k B 4 i k k H z q o n o B p o 8 m M 5 n 7 k C 6 0 s y H & l t ; / r i n g & g t ; & l t ; / r p o l y g o n s & g t ; & l t ; r p o l y g o n s & g t ; & l t ; i d & g t ; - 7 8 8 9 7 1 0 4 0 8 & l t ; / i d & g t ; & l t ; r i n g & g t ; 4 u k 6 1 l - 5 r E 3 x s 9 D 0 z - m C 8 2 5 i E 3 5 3 q I & l t ; / r i n g & g t ; & l t ; / r p o l y g o n s & g t ; & l t ; r p o l y g o n s & g t ; & l t ; i d & g t ; - 7 8 8 9 7 1 0 4 0 7 & l t ; / i d & g t ; & l t ; r i n g & g t ; 1 _ 5 j s - 6 q 7 E l v 9 h J x 5 m 1 B 6 7 3 u F q s 0 - C n n 5 p K y g z u B u s x m C 3 t 0 s F & l t ; / r i n g & g t ; & l t ; / r p o l y g o n s & g t ; & l t ; r p o l y g o n s & g t ; & l t ; i d & g t ; - 7 8 8 9 7 1 0 4 0 6 & l t ; / i d & g t ; & l t ; r i n g & g t ; 4 q w w 3 0 6 k u G z 4 v O 6 p r o b z j 7 0 C o 7 k r N - o 2 i F m z 1 8 B & l t ; / r i n g & g t ; & l t ; / r p o l y g o n s & g t ; & l t ; r p o l y g o n s & g t ; & l t ; i d & g t ; - 7 8 8 9 7 1 0 4 0 5 & l t ; / i d & g t ; & l t ; r i n g & g t ; w 3 l x j 9 7 k p G j x w - D t t s 8 D y 0 v t N h 6 r r E y t l k I 2 g j 2 H g i x i N 0 6 p w O 3 r z j H 6 n 4 i C k 5 6 x f 8 v j 0 t C k 4 x m C 5 s k Z - _ v u C z t 0 v B y 7 o 5 D 5 x z r 4 B & l t ; / r i n g & g t ; & l t ; / r p o l y g o n s & g t ; & l t ; r p o l y g o n s & g t ; & l t ; i d & g t ; - 7 8 8 9 7 1 0 4 0 4 & l t ; / i d & g t ; & l t ; r i n g & g t ; 1 v 5 x o 8 n u u G p z o o D 2 r - Y o 3 _ b & l t ; / r i n g & g t ; & l t ; / r p o l y g o n s & g t ; & l t ; r p o l y g o n s & g t ; & l t ; i d & g t ; - 7 8 8 9 7 1 0 4 0 3 & l t ; / i d & g t ; & l t ; r i n g & g t ; s k z 5 n j 7 m z G t 5 7 - C 0 l 1 n B i 1 u 8 B _ t h a & l t ; / r i n g & g t ; & l t ; / r p o l y g o n s & g t ; & l t ; r p o l y g o n s & g t ; & l t ; i d & g t ; - 7 8 8 9 7 1 0 4 0 2 & l t ; / i d & g t ; & l t ; r i n g & g t ; l - 0 l 9 w 9 n u G i j o p I t 3 k j D q m 4 v D & l t ; / r i n g & g t ; & l t ; / r p o l y g o n s & g t ; & l t ; r p o l y g o n s & g t ; & l t ; i d & g t ; - 7 8 8 9 7 1 0 4 0 1 & l t ; / i d & g t ; & l t ; r i n g & g t ; w w o i x 5 o g 6 F 0 7 g P 6 i s p B j s n 1 B & l t ; / r i n g & g t ; & l t ; / r p o l y g o n s & g t ; & l t ; r p o l y g o n s & g t ; & l t ; i d & g t ; - 7 8 8 9 7 1 0 4 0 0 & l t ; / i d & g t ; & l t ; r i n g & g t ; 3 y 8 - 9 w r g j G w v r y B r g u g D j q k 9 B 9 q h r F & l t ; / r i n g & g t ; & l t ; / r p o l y g o n s & g t ; & l t ; r p o l y g o n s & g t ; & l t ; i d & g t ; - 7 8 8 9 7 1 0 3 9 9 & l t ; / i d & g t ; & l t ; r i n g & g t ; w x 5 8 v s _ p u G s 3 5 p D 8 v _ 3 B l k 9 l B & l t ; / r i n g & g t ; & l t ; / r p o l y g o n s & g t ; & l t ; r p o l y g o n s & g t ; & l t ; i d & g t ; - 7 8 8 9 7 1 0 3 9 8 & l t ; / i d & g t ; & l t ; r i n g & g t ; 9 j 1 w o 8 m l o G m v r x c o 2 z 9 B 8 k g 9 a - j j p C 9 o 3 p I s i r u E s n 6 8 F & l t ; / r i n g & g t ; & l t ; / r p o l y g o n s & g t ; & l t ; r p o l y g o n s & g t ; & l t ; i d & g t ; - 7 8 8 9 7 1 0 3 9 7 & l t ; / i d & g t ; & l t ; r i n g & g t ; m 8 j l 7 9 i s t G 5 s 9 5 G _ 4 7 2 E j s z 4 B r 2 g 2 D y j 7 m F x u y 7 G p 8 4 1 F & l t ; / r i n g & g t ; & l t ; / r p o l y g o n s & g t ; & l t ; r p o l y g o n s & g t ; & l t ; i d & g t ; - 7 8 8 9 7 1 0 3 9 6 & l t ; / i d & g t ; & l t ; r i n g & g t ; y 1 z o 3 u 9 y o G 0 s 2 v E z l u f j 6 z z D x l _ x B y x k d & l t ; / r i n g & g t ; & l t ; / r p o l y g o n s & g t ; & l t ; r p o l y g o n s & g t ; & l t ; i d & g t ; - 7 8 8 9 7 1 0 3 9 5 & l t ; / i d & g t ; & l t ; r i n g & g t ; g - y i h z q k p G 9 u - u C g h 5 u F n m p v b 3 k x k H q 6 2 6 J 7 o p w Y 5 r 4 5 B - p x b 0 8 n - B n 1 q y E 7 5 3 2 C 4 1 i m C m n 1 k E n 6 7 4 C j m o 3 B p j - U v x _ f z j o o B l 5 x z K 4 j 6 o F & l t ; / r i n g & g t ; & l t ; / r p o l y g o n s & g t ; & l t ; r p o l y g o n s & g t ; & l t ; i d & g t ; - 7 8 8 9 7 1 0 3 9 4 & l t ; / i d & g t ; & l t ; r i n g & g t ; n - q 1 j 0 p s 7 F k 7 h - H i h v 7 K q s w 5 Q q 0 g q F u 1 g s F & l t ; / r i n g & g t ; & l t ; / r p o l y g o n s & g t ; & l t ; r p o l y g o n s & g t ; & l t ; i d & g t ; - 7 8 8 9 7 1 0 3 9 3 & l t ; / i d & g t ; & l t ; r i n g & g t ; w u q z w q k - 4 E h - k 8 E 0 h _ 1 B v w 7 - E n 2 p t G & l t ; / r i n g & g t ; & l t ; / r p o l y g o n s & g t ; & l t ; r p o l y g o n s & g t ; & l t ; i d & g t ; - 7 8 8 9 7 1 0 3 9 2 & l t ; / i d & g t ; & l t ; r i n g & g t ; s 2 6 3 q u p 8 _ D 1 v l 4 B 3 s s j I w 5 z 0 F j g q v G w y j 0 D w 4 s p H j 8 v j K 6 p 7 4 G & l t ; / r i n g & g t ; & l t ; / r p o l y g o n s & g t ; & l t ; r p o l y g o n s & g t ; & l t ; i d & g t ; - 7 8 8 9 7 1 0 3 9 1 & l t ; / i d & g t ; & l t ; r i n g & g t ; 9 s x y k o t x 7 E 2 x - q O 3 0 w x Q n m 5 9 D z 4 t 9 C h 6 0 7 G _ z _ 4 C y 0 7 2 N n m 2 0 d q m g g F & l t ; / r i n g & g t ; & l t ; / r p o l y g o n s & g t ; & l t ; r p o l y g o n s & g t ; & l t ; i d & g t ; - 7 8 8 9 7 1 0 3 9 0 & l t ; / i d & g t ; & l t ; r i n g & g t ; 7 g m n n j l 4 u G o t j 9 B m 0 l d 7 v 5 Z & l t ; / r i n g & g t ; & l t ; / r p o l y g o n s & g t ; & l t ; r p o l y g o n s & g t ; & l t ; i d & g t ; - 7 8 8 9 7 1 0 3 8 9 & l t ; / i d & g t ; & l t ; r i n g & g t ; 7 7 z k x w 0 y 6 E o h 8 J z i 9 w B 3 s _ f - h _ l H s h 2 r C q q 5 l I & l t ; / r i n g & g t ; & l t ; / r p o l y g o n s & g t ; & l t ; r p o l y g o n s & g t ; & l t ; i d & g t ; - 7 8 8 9 7 1 0 3 8 8 & l t ; / i d & g t ; & l t ; r i n g & g t ; r r 2 v 9 u 7 _ u G x 2 j l S h 3 7 0 F m 3 1 m B r - _ Z s x p 3 S y - - u I & l t ; / r i n g & g t ; & l t ; / r p o l y g o n s & g t ; & l t ; r p o l y g o n s & g t ; & l t ; i d & g t ; - 7 8 8 9 7 1 0 3 8 7 & l t ; / i d & g t ; & l t ; r i n g & g t ; w 0 t s g k 8 9 o G t v g M w v n 2 C q p n b 3 n r z C - 6 x z C & l t ; / r i n g & g t ; & l t ; / r p o l y g o n s & g t ; & l t ; r p o l y g o n s & g t ; & l t ; i d & g t ; - 7 8 8 9 7 1 0 3 8 6 & l t ; / i d & g t ; & l t ; r i n g & g t ; h - m 2 h 9 s p x E u r 3 7 J 7 p 5 _ Y r 7 h p G - n 9 x B t g 7 m M 1 i 7 j J 2 l x l G & l t ; / r i n g & g t ; & l t ; / r p o l y g o n s & g t ; & l t ; r p o l y g o n s & g t ; & l t ; i d & g t ; - 7 8 8 9 7 1 0 3 8 5 & l t ; / i d & g t ; & l t ; r i n g & g t ; z s m y h 4 h 8 o G v s q o G - _ s l I z _ _ 3 E x o i 6 B 1 z - - D z g p t C n q q y V 3 n v p F 0 3 q - E h w 3 n B 5 o p 0 C 9 p h z C g 9 6 2 j B & l t ; / r i n g & g t ; & l t ; / r p o l y g o n s & g t ; & l t ; r p o l y g o n s & g t ; & l t ; i d & g t ; - 7 8 8 9 7 1 0 3 8 4 & l t ; / i d & g t ; & l t ; r i n g & g t ; l u r z v j 2 8 o G 6 q 9 r F j q k n C 6 m k 8 S j 7 3 0 F 9 i p 3 H i 3 y o B l v 8 7 Q r r i q J 9 k 5 P 7 p t e & l t ; / r i n g & g t ; & l t ; / r p o l y g o n s & g t ; & l t ; r p o l y g o n s & g t ; & l t ; i d & g t ; - 7 8 8 9 7 1 0 3 8 3 & l t ; / i d & g t ; & l t ; r i n g & g t ; x 4 _ z 9 l - 0 p G 7 r s m W 3 9 t o K 8 u r y K _ - x u C x 1 7 z G 4 j u h D w 7 i n E j j 3 w D - x k 7 D p 8 5 k T q 7 3 6 B 2 8 w u G 8 o q 2 C 3 x q 2 G & l t ; / r i n g & g t ; & l t ; / r p o l y g o n s & g t ; & l t ; r p o l y g o n s & g t ; & l t ; i d & g t ; - 7 8 8 9 7 1 0 3 8 2 & l t ; / i d & g t ; & l t ; r i n g & g t ; x l h 4 q i j h p G g h z k G v 5 z y C y 6 z s D n _ - 4 B 3 4 q h C 2 6 n l N & l t ; / r i n g & g t ; & l t ; / r p o l y g o n s & g t ; & l t ; r p o l y g o n s & g t ; & l t ; i d & g t ; - 7 8 8 9 7 1 0 3 8 1 & l t ; / i d & g t ; & l t ; r i n g & g t ; q 0 o l p 2 w _ s E 3 0 y 2 C 0 l 2 N 8 p 4 x B & l t ; / r i n g & g t ; & l t ; / r p o l y g o n s & g t ; & l t ; r p o l y g o n s & g t ; & l t ; i d & g t ; - 7 8 8 9 7 1 0 3 8 0 & l t ; / i d & g t ; & l t ; r i n g & g t ; y _ _ i _ t 4 8 u G 2 y 3 l B 5 0 t - a v r y x I u w 2 N 5 - g 8 n B _ s t 3 F p 0 9 x D l m p l G l 9 n 9 U 3 3 y j O & l t ; / r i n g & g t ; & l t ; / r p o l y g o n s & g t ; & l t ; r p o l y g o n s & g t ; & l t ; i d & g t ; - 7 8 8 9 7 1 0 3 7 9 & l t ; / i d & g t ; & l t ; r i n g & g t ; w 7 s 7 g k 0 m h F t 5 6 g I 1 1 l 6 K 5 4 h 2 l D _ 6 1 v 2 E 3 h v j S 0 m y 3 M w - n y G m 0 h 0 T 5 y r z P 2 7 t 5 l B q w 4 h e p 2 j r H t q s r y B q h v o u G q 8 1 u J & l t ; / r i n g & g t ; & l t ; / r p o l y g o n s & g t ; & l t ; r p o l y g o n s & g t ; & l t ; i d & g t ; - 7 8 8 9 7 1 0 3 7 8 & l t ; / i d & g t ; & l t ; r i n g & g t ; u u _ n 9 k w t 5 E v t 5 t N 4 o 6 7 B r 4 q m B m x n l C h n k - E & l t ; / r i n g & g t ; & l t ; / r p o l y g o n s & g t ; & l t ; r p o l y g o n s & g t ; & l t ; i d & g t ; - 7 8 8 9 7 1 0 3 7 7 & l t ; / i d & g t ; & l t ; r i n g & g t ; x 9 j 7 v 7 j 6 7 E 2 w 4 1 B 1 - 1 1 C z r 5 d h k x 8 B & l t ; / r i n g & g t ; & l t ; / r p o l y g o n s & g t ; & l t ; r p o l y g o n s & g t ; & l t ; i d & g t ; - 7 8 8 9 7 1 0 3 7 6 & l t ; / i d & g t ; & l t ; r i n g & g t ; 9 3 i g x j 4 i _ D 2 8 j s L 3 5 p - F j z u b & l t ; / r i n g & g t ; & l t ; / r p o l y g o n s & g t ; & l t ; r p o l y g o n s & g t ; & l t ; i d & g t ; - 7 8 8 9 7 1 0 3 7 5 & l t ; / i d & g t ; & l t ; r i n g & g t ; 7 9 8 9 t r u 8 o G l 1 s 0 K p i r u E n l 5 V q u m r m B 3 o x p G 5 x 8 m F _ q - 7 M - 4 6 P k 8 m 5 K 7 s n k c 1 s 6 y H n 7 z v L 8 v 7 n B _ 2 i l B 7 0 5 l J n h y j P g w l l N 5 y o g f & l t ; / r i n g & g t ; & l t ; / r p o l y g o n s & g t ; & l t ; r p o l y g o n s & g t ; & l t ; i d & g t ; - 7 8 8 9 7 1 0 3 7 4 & l t ; / i d & g t ; & l t ; r i n g & g t ; k 5 n i 6 m _ 5 s E _ h r t B m 2 - 0 D s 9 7 6 B k o 3 - O 1 k 3 _ C & l t ; / r i n g & g t ; & l t ; / r p o l y g o n s & g t ; & l t ; r p o l y g o n s & g t ; & l t ; i d & g t ; - 7 8 8 9 7 1 0 3 7 3 & l t ; / i d & g t ; & l t ; r i n g & g t ; 8 4 z 8 4 u q x t F 8 0 8 z N x p z i E s z j 3 E q - l Q & l t ; / r i n g & g t ; & l t ; / r p o l y g o n s & g t ; & l t ; r p o l y g o n s & g t ; & l t ; i d & g t ; - 7 8 8 9 7 1 0 3 7 2 & l t ; / i d & g t ; & l t ; r i n g & g t ; r q n 2 n - 1 1 7 E h _ y p Q 2 p q 4 6 B - r 2 0 I g r 7 y S 0 s s y t C i g 7 0 D i 8 l l E s l - 8 D & l t ; / r i n g & g t ; & l t ; / r p o l y g o n s & g t ; & l t ; r p o l y g o n s & g t ; & l t ; i d & g t ; - 7 8 8 9 7 1 0 3 7 1 & l t ; / i d & g t ; & l t ; r i n g & g t ; 4 v 0 u o 2 6 y 7 E o t w 1 F r 8 y m E 9 r r 3 B - o _ 9 C k 3 2 z D & l t ; / r i n g & g t ; & l t ; / r p o l y g o n s & g t ; & l t ; r p o l y g o n s & g t ; & l t ; i d & g t ; - 7 8 8 9 7 1 0 3 7 0 & l t ; / i d & g t ; & l t ; r i n g & g t ; 5 z w v _ h 7 x g F g i _ m B _ 9 7 s H m - n T 4 8 5 5 H 8 0 p Q & l t ; / r i n g & g t ; & l t ; / r p o l y g o n s & g t ; & l t ; r p o l y g o n s & g t ; & l t ; i d & g t ; - 7 8 8 9 7 1 0 3 6 9 & l t ; / i d & g t ; & l t ; r i n g & g t ; m g 9 n o 0 q 3 v E 4 m 3 w E r g u b q 5 z 7 E & l t ; / r i n g & g t ; & l t ; / r p o l y g o n s & g t ; & l t ; r p o l y g o n s & g t ; & l t ; i d & g t ; - 7 8 8 9 7 1 0 3 6 8 & l t ; / i d & g t ; & l t ; r i n g & g t ; p 9 8 0 q k 4 5 h E w l h g B i y r u F g 3 1 t I l j 0 i b & l t ; / r i n g & g t ; & l t ; / r p o l y g o n s & g t ; & l t ; r p o l y g o n s & g t ; & l t ; i d & g t ; - 7 8 8 9 7 1 0 3 6 7 & l t ; / i d & g t ; & l t ; r i n g & g t ; t u o k g q v q 5 E x 1 3 3 C y 7 0 n F 2 p v l J & l t ; / r i n g & g t ; & l t ; / r p o l y g o n s & g t ; & l t ; r p o l y g o n s & g t ; & l t ; i d & g t ; - 7 8 8 9 7 1 0 3 6 6 & l t ; / i d & g t ; & l t ; r i n g & g t ; p 6 - p p _ _ w h E v n v 7 J w u t t E t j z 0 V & l t ; / r i n g & g t ; & l t ; / r p o l y g o n s & g t ; & l t ; r p o l y g o n s & g t ; & l t ; i d & g t ; - 7 8 8 9 7 1 0 3 6 5 & l t ; / i d & g t ; & l t ; r i n g & g t ; i m 4 4 t 4 j 2 - D 9 t s m B 9 1 h R p 3 1 Y & l t ; / r i n g & g t ; & l t ; / r p o l y g o n s & g t ; & l t ; r p o l y g o n s & g t ; & l t ; i d & g t ; - 7 8 8 9 7 1 0 3 6 4 & l t ; / i d & g t ; & l t ; r i n g & g t ; u 3 0 p q q 1 l g E j _ u 1 w G - t o 9 P w g p p t D & l t ; / r i n g & g t ; & l t ; / r p o l y g o n s & g t ; & l t ; r p o l y g o n s & g t ; & l t ; i d & g t ; - 7 8 8 9 7 1 0 3 6 3 & l t ; / i d & g t ; & l t ; r i n g & g t ; m s 4 6 6 z r w r E l j g c _ m v Z r t 2 p B & l t ; / r i n g & g t ; & l t ; / r p o l y g o n s & g t ; & l t ; r p o l y g o n s & g t ; & l t ; i d & g t ; - 7 8 8 9 7 1 0 3 6 2 & l t ; / i d & g t ; & l t ; r i n g & g t ; r t z 0 4 8 8 v 4 E u 2 u d - m z y B o t v W & l t ; / r i n g & g t ; & l t ; / r p o l y g o n s & g t ; & l t ; r p o l y g o n s & g t ; & l t ; i d & g t ; - 7 8 8 9 7 1 0 3 6 1 & l t ; / i d & g t ; & l t ; r i n g & g t ; m p r 6 p y _ h 7 D 0 z 8 Q l 9 t t C 2 0 x w C & l t ; / r i n g & g t ; & l t ; / r p o l y g o n s & g t ; & l t ; r p o l y g o n s & g t ; & l t ; i d & g t ; - 7 8 8 9 7 1 0 3 6 0 & l t ; / i d & g t ; & l t ; r i n g & g t ; o 3 8 5 4 n p t z G 8 p n p I s 0 4 u F y 3 s 5 J j n k y B 4 z v 7 O v g y 5 G s r 3 k B & l t ; / r i n g & g t ; & l t ; / r p o l y g o n s & g t ; & l t ; r p o l y g o n s & g t ; & l t ; i d & g t ; - 7 8 8 9 7 1 0 3 5 9 & l t ; / i d & g t ; & l t ; r i n g & g t ; y i h 8 3 0 s v 5 E y 1 g s H 0 9 l j V q 8 6 - S s x 1 4 B o m 4 v G q i m t d & l t ; / r i n g & g t ; & l t ; / r p o l y g o n s & g t ; & l t ; r p o l y g o n s & g t ; & l t ; i d & g t ; - 7 8 8 9 7 1 0 3 5 8 & l t ; / i d & g t ; & l t ; r i n g & g t ; k h - w 8 q w _ t E 2 p 9 O y x h v B 3 s o U & l t ; / r i n g & g t ; & l t ; / r p o l y g o n s & g t ; & l t ; r p o l y g o n s & g t ; & l t ; i d & g t ; - 7 8 8 9 7 1 0 3 5 7 & l t ; / i d & g t ; & l t ; r i n g & g t ; p 1 1 0 x x i x 5 E 6 _ l w B - p q n C 6 t u g C y 6 i k B & l t ; / r i n g & g t ; & l t ; / r p o l y g o n s & g t ; & l t ; r p o l y g o n s & g t ; & l t ; i d & g t ; - 7 8 8 9 7 1 0 3 5 6 & l t ; / i d & g t ; & l t ; r i n g & g t ; v r y 7 0 6 t u - D _ 4 x 5 G t 4 y c z 0 i j B 2 o g o E & l t ; / r i n g & g t ; & l t ; / r p o l y g o n s & g t ; & l t ; r p o l y g o n s & g t ; & l t ; i d & g t ; - 7 8 8 9 7 1 0 3 5 5 & l t ; / i d & g t ; & l t ; r i n g & g t ; 8 r x x t v m j 6 E 8 j w 5 d 6 v k l B i i 0 4 D x w t X 3 9 i x D k o s t R 8 s m _ p B k z - 1 E i m 7 8 F _ - j x 7 B & l t ; / r i n g & g t ; & l t ; / r p o l y g o n s & g t ; & l t ; r p o l y g o n s & g t ; & l t ; i d & g t ; - 7 8 8 9 7 1 0 3 5 4 & l t ; / i d & g t ; & l t ; r i n g & g t ; u u 3 o 4 v 2 o 9 D g 6 g h n C j 0 x 9 X 0 o 2 h G 1 w q 8 S 2 h i s q B & l t ; / r i n g & g t ; & l t ; / r p o l y g o n s & g t ; & l t ; r p o l y g o n s & g t ; & l t ; i d & g t ; - 7 8 8 9 7 1 0 3 5 3 & l t ; / i d & g t ; & l t ; r i n g & g t ; 5 0 l 4 v t k 0 w E k h q n B 4 v v V v n z e & l t ; / r i n g & g t ; & l t ; / r p o l y g o n s & g t ; & l t ; r p o l y g o n s & g t ; & l t ; i d & g t ; - 7 8 8 9 7 1 0 3 5 2 & l t ; / i d & g t ; & l t ; r i n g & g t ; u y 4 j h g i x 7 D 1 5 l b n z 8 o L z k 9 x W q h y _ D y i h 7 k B w q j q O & l t ; / r i n g & g t ; & l t ; / r p o l y g o n s & g t ; & l t ; r p o l y g o n s & g t ; & l t ; i d & g t ; - 7 8 8 9 7 1 0 3 5 1 & l t ; / i d & g t ; & l t ; r i n g & g t ; n 4 o w 8 4 t s u E n 4 j Z - 8 y V 1 w 6 V & l t ; / r i n g & g t ; & l t ; / r p o l y g o n s & g t ; & l t ; r p o l y g o n s & g t ; & l t ; i d & g t ; - 7 8 8 9 7 1 0 3 5 0 & l t ; / i d & g t ; & l t ; r i n g & g t ; q - i t t w y - h F l _ 6 6 H s t x 2 E 0 0 0 o B t - 6 r I w 5 s 7 D n v u j F g 0 _ x O & l t ; / r i n g & g t ; & l t ; / r p o l y g o n s & g t ; & l t ; r p o l y g o n s & g t ; & l t ; i d & g t ; - 7 8 8 9 7 1 0 3 4 9 & l t ; / i d & g t ; & l t ; r i n g & g t ; z s h 7 p j 8 3 9 D 1 n v t j B 2 j w r 2 B w o 0 n 3 D n 3 5 u C 7 u q x P l h t l n C j 8 - m T j 6 5 z G 7 m h o C 8 w 7 g B w p h v m B v 6 m t L m i p p H _ z n 8 H & l t ; / r i n g & g t ; & l t ; / r p o l y g o n s & g t ; & l t ; r p o l y g o n s & g t ; & l t ; i d & g t ; - 7 8 8 9 7 1 0 3 4 8 & l t ; / i d & g t ; & l t ; r i n g & g t ; l 1 z 9 m 4 p t 7 E g r i 7 B n x 4 t D 2 _ 1 z E i 8 7 t I & l t ; / r i n g & g t ; & l t ; / r p o l y g o n s & g t ; & l t ; r p o l y g o n s & g t ; & l t ; i d & g t ; - 7 8 8 9 7 1 0 3 4 7 & l t ; / i d & g t ; & l t ; r i n g & g t ; _ q o 9 - y - 5 h E 3 4 7 6 g B l 6 x g j B 3 8 4 g C - 0 y 2 D & l t ; / r i n g & g t ; & l t ; / r p o l y g o n s & g t ; & l t ; r p o l y g o n s & g t ; & l t ; i d & g t ; - 7 8 8 9 7 1 0 3 4 6 & l t ; / i d & g t ; & l t ; r i n g & g t ; m k 2 0 u q 6 q 7 E k 1 x x E 2 i 7 s e r x - v b k s n x I i s t o D h 0 u q C x r k u N o o 9 s V t 8 h _ B w k v Z o k 7 v B w v 9 y Z i t 8 6 C m v j 0 I & l t ; / r i n g & g t ; & l t ; / r p o l y g o n s & g t ; & l t ; r p o l y g o n s & g t ; & l t ; i d & g t ; - 7 8 8 9 7 1 0 3 4 5 & l t ; / i d & g t ; & l t ; r i n g & g t ; 2 z u t y 3 n 9 g E - q _ 0 B r w g k 1 B _ u l 9 N - u 1 1 V k _ v r c k 3 z o B g r l 9 C 5 8 9 l w B 5 g 9 8 S k z 3 n L 2 h g 7 C & l t ; / r i n g & g t ; & l t ; / r p o l y g o n s & g t ; & l t ; r p o l y g o n s & g t ; & l t ; i d & g t ; - 7 8 8 9 7 1 0 3 4 4 & l t ; / i d & g t ; & l t ; r i n g & g t ; 0 z 2 3 h 8 v 6 y G w 0 n 5 y C x t 3 t 9 C l v 0 n S 9 9 i j R & l t ; / r i n g & g t ; & l t ; / r p o l y g o n s & g t ; & l t ; r p o l y g o n s & g t ; & l t ; i d & g t ; - 7 8 8 9 7 1 0 3 4 3 & l t ; / i d & g t ; & l t ; r i n g & g t ; z w 7 n j k k u 5 G 9 t k u H 0 q 9 k x B z s x m G 7 o 0 - u H 4 3 i t 8 C m 5 4 q D 7 k r u C w u m r D r n m y r C j s 7 k U o q r y C o o h n 2 B - 7 m - Y q s r r _ B 8 x t y D v k g 1 J & l t ; / r i n g & g t ; & l t ; / r p o l y g o n s & g t ; & l t ; r p o l y g o n s & g t ; & l t ; i d & g t ; - 7 8 8 9 7 1 0 3 4 2 & l t ; / i d & g t ; & l t ; r i n g & g t ; i 6 i w 2 k p 5 7 G w m g 4 Y v _ 1 i O 1 5 - s W 0 _ 5 g Q k p h w E 1 q 0 k t B 2 9 v t k D t r 8 7 e s j g w s B 3 9 q 3 o B w q 0 j o B o t n y t B 0 z 3 r 0 B j 9 s g O x 6 l 4 L 7 9 8 5 x B g k 9 y o D l m v y v E j w 5 4 Y 5 y 4 k 0 H & l t ; / r i n g & g t ; & l t ; / r p o l y g o n s & g t ; & l t ; r p o l y g o n s & g t ; & l t ; i d & g t ; - 7 8 8 9 7 1 0 3 4 1 & l t ; / i d & g t ; & l t ; r i n g & g t ; u j 7 o j g i 1 3 G u 2 k j S j k o 6 s B n 2 9 s f 0 5 r w F 7 j 9 w L o x n m w D u 1 3 3 B 4 j m q D & l t ; / r i n g & g t ; & l t ; / r p o l y g o n s & g t ; & l t ; r p o l y g o n s & g t ; & l t ; i d & g t ; - 7 8 8 9 7 1 0 3 4 0 & l t ; / i d & g t ; & l t ; r i n g & g t ; 0 z z w x 9 i 6 6 G z o _ w K h j 8 v Y 3 z 8 6 i C t 3 q 7 W o 6 4 8 o B o u q h P - r i v x D _ n m k F n i x - z C 7 1 n p D g 4 _ g l C 2 n 4 o C 5 q _ 1 x D z 4 z j Q m - j l h D 4 z q 6 3 C q 8 v p y B - u n l 5 D g 4 h m D r w 5 4 T 2 q x u U & l t ; / r i n g & g t ; & l t ; / r p o l y g o n s & g t ; & l t ; r p o l y g o n s & g t ; & l t ; i d & g t ; - 7 8 8 9 7 1 0 3 3 9 & l t ; / i d & g t ; & l t ; r i n g & g t ; 5 1 z _ 2 p g 3 7 G o k 8 i r C u 7 w 2 C 9 w j u H u h h i J n 2 j 9 h B l s w h j B n 0 7 9 C y - 2 i F & l t ; / r i n g & g t ; & l t ; / r p o l y g o n s & g t ; & l t ; r p o l y g o n s & g t ; & l t ; i d & g t ; - 7 8 8 9 7 1 0 3 3 8 & l t ; / i d & g t ; & l t ; r i n g & g t ; 0 n p 0 z 3 t 5 4 G s r - t T 3 i 7 3 K u 8 k 5 G 1 5 - r i C 5 g 3 5 5 C q s m 4 g B 8 6 h 7 J 6 v o l R v p 7 z 8 C 1 o 8 9 6 B z s 7 - y B x 9 7 i H i j 8 t K v h 9 l m C m 5 _ z O & l t ; / r i n g & g t ; & l t ; / r p o l y g o n s & g t ; & l t ; r p o l y g o n s & g t ; & l t ; i d & g t ; - 7 8 8 9 7 1 0 3 3 7 & l t ; / i d & g t ; & l t ; r i n g & g t ; x k 8 6 p n k u - D t z 1 9 p C 7 - 7 _ d r 3 4 2 I g 0 y i n E 6 y 8 i F _ p l o L 5 z u p U z g u n B & l t ; / r i n g & g t ; & l t ; / r p o l y g o n s & g t ; & l t ; r p o l y g o n s & g t ; & l t ; i d & g t ; - 7 8 8 9 7 1 0 3 3 6 & l t ; / i d & g t ; & l t ; r i n g & g t ; q h r 0 6 v h h 7 G 4 u 6 5 K v x r q S i m t p D n x _ v R 6 2 l _ K 8 m p w F 5 k j 2 P 7 z _ u J & l t ; / r i n g & g t ; & l t ; / r p o l y g o n s & g t ; & l t ; r p o l y g o n s & g t ; & l t ; i d & g t ; - 7 8 8 9 7 1 0 3 3 5 & l t ; / i d & g t ; & l t ; r i n g & g t ; l g h 7 z - 8 i 8 G x n l u H w w g 2 D s s w 1 Y l g _ i I 7 w 3 1 E v s k i P 7 g i t O q t t g I 0 y 8 6 D & l t ; / r i n g & g t ; & l t ; / r p o l y g o n s & g t ; & l t ; r p o l y g o n s & g t ; & l t ; i d & g t ; - 7 8 8 9 7 1 0 3 3 4 & l t ; / i d & g t ; & l t ; r i n g & g t ; h - 6 p 1 n l 5 9 D q j w 4 2 B h g n w F n r 3 g B 6 g 2 o - B & l t ; / r i n g & g t ; & l t ; / r p o l y g o n s & g t ; & l t ; r p o l y g o n s & g t ; & l t ; i d & g t ; - 7 8 8 9 7 1 0 3 3 3 & l t ; / i d & g t ; & l t ; r i n g & g t ; w p 6 n l 5 3 o 4 D 3 l k v a h j 1 3 G 0 u q j U x 6 v h x C v 9 y 6 G i 3 r 0 G _ y j x E m k y 4 E _ k z u L & l t ; / r i n g & g t ; & l t ; / r p o l y g o n s & g t ; & l t ; r p o l y g o n s & g t ; & l t ; i d & g t ; - 7 8 8 9 7 0 8 3 3 2 & l t ; / i d & g t ; & l t ; r i n g & g t ; 4 1 8 1 i 8 1 6 - D 3 k y 1 N y 6 q 3 B u t t 4 H m w 3 x E & l t ; / r i n g & g t ; & l t ; / r p o l y g o n s & g t ; & l t ; r p o l y g o n s & g t ; & l t ; i d & g t ; - 7 8 8 9 7 0 8 3 3 1 & l t ; / i d & g t ; & l t ; r i n g & g t ; u 3 p _ t z h m 5 G 3 _ v 3 O t 1 u v R 1 0 p r G 3 p r p G _ m z 9 G 7 0 u u O 2 8 o 6 H & l t ; / r i n g & g t ; & l t ; / r p o l y g o n s & g t ; & l t ; r p o l y g o n s & g t ; & l t ; i d & g t ; - 7 8 8 9 7 0 8 3 3 0 & l t ; / i d & g t ; & l t ; r i n g & g t ; 3 v v n 3 s r z 5 G p 3 x 1 N k t 9 9 o B r 4 t x C l x t x P 1 h 9 h G i k 8 u J 0 i 8 v a n l r w B s y u 3 G & l t ; / r i n g & g t ; & l t ; / r p o l y g o n s & g t ; & l t ; r p o l y g o n s & g t ; & l t ; i d & g t ; - 7 8 8 9 7 0 8 3 2 9 & l t ; / i d & g t ; & l t ; r i n g & g t ; v 0 l x p _ n w w E z s g Y o n 4 5 J 2 1 8 r M & l t ; / r i n g & g t ; & l t ; / r p o l y g o n s & g t ; & l t ; r p o l y g o n s & g t ; & l t ; i d & g t ; - 7 8 8 9 7 0 8 3 2 8 & l t ; / i d & g t ; & l t ; r i n g & g t ; 4 w m n 3 _ 5 j 8 G z s - 6 D u y 6 2 G 3 m 8 t S r 5 2 r B w z q q C _ 2 t s S h w v 1 J & l t ; / r i n g & g t ; & l t ; / r p o l y g o n s & g t ; & l t ; r p o l y g o n s & g t ; & l t ; i d & g t ; - 7 8 8 9 7 0 8 3 2 7 & l t ; / i d & g t ; & l t ; r i n g & g t ; t o p j 3 6 x 8 3 G 3 q 6 6 N m 7 y z D u k 9 q H 5 x l m I 4 g 5 n G y t m r F & l t ; / r i n g & g t ; & l t ; / r p o l y g o n s & g t ; & l t ; r p o l y g o n s & g t ; & l t ; i d & g t ; - 7 8 8 9 7 0 8 3 2 6 & l t ; / i d & g t ; & l t ; r i n g & g t ; j 9 q 0 m 1 _ _ 6 G m p r v N 6 m 6 z 7 D q i p n H j 9 6 i L g 1 q _ J k w r q H k n 7 w f n 4 m y 7 B 1 3 o 5 I p 5 h 5 H k h k _ M & l t ; / r i n g & g t ; & l t ; / r p o l y g o n s & g t ; & l t ; r p o l y g o n s & g t ; & l t ; i d & g t ; - 7 8 8 9 7 0 8 3 2 5 & l t ; / i d & g t ; & l t ; r i n g & g t ; 0 g v h 1 7 4 p 4 E i 2 r i O 8 m s z L u 3 g - H 2 6 u w N x i l 1 O 9 n _ i E 8 8 _ 6 S y y 5 4 D & l t ; / r i n g & g t ; & l t ; / r p o l y g o n s & g t ; & l t ; r p o l y g o n s & g t ; & l t ; i d & g t ; - 7 8 8 9 7 0 8 3 2 4 & l t ; / i d & g t ; & l t ; r i n g & g t ; g 7 h 5 o - t m 8 G t k x y G o 4 h g D w g y 1 F 7 2 g w B 0 o n - D w v u j G o 9 v j G z w w l B & l t ; / r i n g & g t ; & l t ; / r p o l y g o n s & g t ; & l t ; r p o l y g o n s & g t ; & l t ; i d & g t ; - 7 8 8 9 7 0 8 3 2 3 & l t ; / i d & g t ; & l t ; r i n g & g t ; l o k q h v o 2 5 G 9 5 g _ N 3 _ p k 2 B h t 7 w 9 B v 0 - i r B v o j p 0 B s w t 9 M g r g y L 4 0 0 r M r p 0 r n B _ z 8 j E p s r 9 q C n 3 - 9 E s o 7 3 K 0 i o y 3 B z u 8 3 o D l p z w 9 D p m x r 0 D v n 6 m E 9 3 g k V 7 m l g F & l t ; / r i n g & g t ; & l t ; / r p o l y g o n s & g t ; & l t ; r p o l y g o n s & g t ; & l t ; i d & g t ; - 7 8 8 9 7 0 8 3 2 2 & l t ; / i d & g t ; & l t ; r i n g & g t ; w s y 7 v z h 2 _ E p 3 5 m x B w s q x H j g - _ T i v t g j B 1 x n r 8 D 7 t _ y K g n y g T r 5 t s G & l t ; / r i n g & g t ; & l t ; / r p o l y g o n s & g t ; & l t ; r p o l y g o n s & g t ; & l t ; i d & g t ; - 7 8 8 9 7 0 8 3 2 1 & l t ; / i d & g t ; & l t ; r i n g & g t ; g g 3 1 u r i w r G 5 m t Z h z t z C 3 5 y 3 R x o 3 O o 2 i 6 N n 2 - g R & l t ; / r i n g & g t ; & l t ; / r p o l y g o n s & g t ; & l t ; r p o l y g o n s & g t ; & l t ; i d & g t ; - 7 8 8 9 7 0 8 3 2 0 & l t ; / i d & g t ; & l t ; r i n g & g t ; m 5 l t m 1 x 3 4 E - p j x D 1 j 9 o C 0 4 i U 0 5 4 V & l t ; / r i n g & g t ; & l t ; / r p o l y g o n s & g t ; & l t ; r p o l y g o n s & g t ; & l t ; i d & g t ; - 7 8 8 9 7 0 8 3 1 9 & l t ; / i d & g t ; & l t ; r i n g & g t ; u 6 j q 5 m _ s q G _ 1 t w F u n 2 2 F k 4 _ 2 C 8 o m T t w 2 o B t u o i G & l t ; / r i n g & g t ; & l t ; / r p o l y g o n s & g t ; & l t ; r p o l y g o n s & g t ; & l t ; i d & g t ; - 7 8 8 9 7 0 8 3 1 8 & l t ; / i d & g t ; & l t ; r i n g & g t ; t l h t 6 h _ m q G r 4 5 _ W 9 9 w 9 D k m g z D 9 x v 3 Y w o t o 3 B 2 s u S q p r l Y k u _ p B 9 5 1 X p r j c r o 0 g X s 5 y i l B p m 8 n D h 9 r l C 6 s 0 d & l t ; / r i n g & g t ; & l t ; / r p o l y g o n s & g t ; & l t ; r p o l y g o n s & g t ; & l t ; i d & g t ; - 7 8 8 9 7 0 8 3 1 7 & l t ; / i d & g t ; & l t ; r i n g & g t ; _ z 0 9 2 0 7 h s G 1 - 5 g F 4 7 k q E 2 6 0 t C p 4 l n B 4 3 k p _ B 5 n 1 o H y 4 4 8 B h i i p C o 7 2 0 T 0 z 4 l F y t r s B 5 9 4 3 E 8 2 2 q E v 1 8 z J 4 g m p B y 8 - j B q l u X l h s j D g m _ h D 2 y z n C 8 y l 8 F v t m 3 F - g u 5 I 7 n j s B _ m m b 5 y p p E & l t ; / r i n g & g t ; & l t ; / r p o l y g o n s & g t ; & l t ; r p o l y g o n s & g t ; & l t ; i d & g t ; - 7 8 8 9 7 0 8 3 1 6 & l t ; / i d & g t ; & l t ; r i n g & g t ; 0 2 _ 9 z l i 5 k G v _ 2 7 U _ 3 n h D x w v y U 4 j 8 y E 7 s 2 l H & l t ; / r i n g & g t ; & l t ; / r p o l y g o n s & g t ; & l t ; r p o l y g o n s & g t ; & l t ; i d & g t ; - 7 8 8 9 7 0 8 3 1 5 & l t ; / i d & g t ; & l t ; r i n g & g t ; 6 h s n z 4 n o o G - i 5 7 E z 1 - r B t _ 7 2 E & l t ; / r i n g & g t ; & l t ; / r p o l y g o n s & g t ; & l t ; r p o l y g o n s & g t ; & l t ; i d & g t ; - 7 8 8 9 7 0 8 3 1 4 & l t ; / i d & g t ; & l t ; r i n g & g t ; 5 g 2 3 p 6 m q o G v 6 q v n D n r h V y 2 m i G 5 1 r _ Y 8 v g 2 l B & l t ; / r i n g & g t ; & l t ; / r p o l y g o n s & g t ; & l t ; r p o l y g o n s & g t ; & l t ; i d & g t ; - 7 8 8 9 7 0 8 3 1 3 & l t ; / i d & g t ; & l t ; r i n g & g t ; 9 x v 8 x u r - 9 D i j u T v g 7 1 B m 2 g Y _ - 8 _ B & l t ; / r i n g & g t ; & l t ; / r p o l y g o n s & g t ; & l t ; r p o l y g o n s & g t ; & l t ; i d & g t ; - 7 8 8 9 7 0 8 3 1 2 & l t ; / i d & g t ; & l t ; r i n g & g t ; 6 u h s y m - p 4 E h _ g 4 d n h y y K 9 y p z E i 7 x i S z s 4 3 G z 5 z 7 C k 5 0 p H 9 n r v F 6 1 u u u C w 5 w h K - m w s H i w w 1 C & l t ; / r i n g & g t ; & l t ; / r p o l y g o n s & g t ; & l t ; r p o l y g o n s & g t ; & l t ; i d & g t ; - 7 8 8 9 7 0 8 3 1 1 & l t ; / i d & g t ; & l t ; r i n g & g t ; - n 7 h i m w n l G w - 8 k G w v p 5 D t 2 w R & l t ; / r i n g & g t ; & l t ; / r p o l y g o n s & g t ; & l t ; r p o l y g o n s & g t ; & l t ; i d & g t ; - 7 8 8 9 7 0 8 3 1 0 & l t ; / i d & g t ; & l t ; r i n g & g t ; 0 v 6 w 3 x x o q G 0 n 8 l V 6 t z y D 7 9 v 3 B 7 1 7 p I z v w q E h 2 - k C k r m L h v y r B 7 y _ j G q 9 n i F 6 0 1 _ D h o g 6 d 5 _ x j F _ _ 3 s B _ p 9 k J t 9 s 3 N t o z q B q 5 i s H n 5 1 n B 1 h 7 g e z q g w H 2 i i V u 1 i 5 G 2 k y 1 E 6 z r x h B 1 1 w u C x 9 w x D x m l a _ k n u P w 3 o k G u 5 r e x u z n J 5 v 6 h Z 6 u i k n D 7 t z 9 B u m y j B 2 9 x h E 9 l 8 j B & l t ; / r i n g & g t ; & l t ; / r p o l y g o n s & g t ; & l t ; r p o l y g o n s & g t ; & l t ; i d & g t ; - 7 8 8 9 7 0 8 3 0 9 & l t ; / i d & g t ; & l t ; r i n g & g t ; - u 8 k g i v t 7 F k r - l D h v 3 w 4 B 4 g - h z B v 9 4 2 H 4 t u v C 0 m i 0 B l k z u B 9 m 1 2 B l l x 0 E 1 v p d 1 n n q G k l 4 p G 1 4 j z C z 7 5 p C w t q i B k i 8 d s 8 g p F 8 3 i 6 B - v 2 s F 2 z 2 p F z g 1 p B 2 j u n D r 7 i R 9 7 t - C r h 6 p S 6 s n - 0 G & l t ; / r i n g & g t ; & l t ; / r p o l y g o n s & g t ; & l t ; r p o l y g o n s & g t ; & l t ; i d & g t ; - 7 8 8 9 7 0 8 3 0 8 & l t ; / i d & g t ; & l t ; r i n g & g t ; h n q o q 3 0 n p G 0 4 r 3 B 1 1 s z D 9 1 6 r B q q s u g B 8 5 z u B i 4 7 S u w j z o B t j 5 l r B & l t ; / r i n g & g t ; & l t ; / r p o l y g o n s & g t ; & l t ; r p o l y g o n s & g t ; & l t ; i d & g t ; - 7 8 8 9 7 0 8 3 0 7 & l t ; / i d & g t ; & l t ; r i n g & g t ; u q s t 1 5 n v o G 0 - 6 w E w 7 k k U 7 p x b i - 8 o F 2 h 1 O - u y i d & l t ; / r i n g & g t ; & l t ; / r p o l y g o n s & g t ; & l t ; r p o l y g o n s & g t ; & l t ; i d & g t ; - 7 8 8 9 7 0 8 3 0 6 & l t ; / i d & g t ; & l t ; r i n g & g t ; h i j r s - p 8 8 F 5 v r g H u 2 z r E 9 g l z D 7 4 h u G 4 h - h M 0 o p u t C l 8 0 n j E p y 9 H 6 x u 5 F 9 h h u B z s 1 q B m y w t K m v 5 v M s v j z Q n g n 5 N - 3 y r m B - 7 i t g B r - g o h B 3 1 l 3 J & l t ; / r i n g & g t ; & l t ; / r p o l y g o n s & g t ; & l t ; r p o l y g o n s & g t ; & l t ; i d & g t ; - 7 8 8 9 7 0 8 3 0 5 & l t ; / i d & g t ; & l t ; r i n g & g t ; y y h 1 3 4 3 5 t G z 1 k r C 6 u l n D 4 1 g O m n q h E w y u s E & l t ; / r i n g & g t ; & l t ; / r p o l y g o n s & g t ; & l t ; r p o l y g o n s & g t ; & l t ; i d & g t ; - 7 8 8 9 7 0 8 3 0 4 & l t ; / i d & g t ; & l t ; r i n g & g t ; y q 9 n 8 2 g g o G y z 6 h E 0 z o W _ w h x E & l t ; / r i n g & g t ; & l t ; / r p o l y g o n s & g t ; & l t ; r p o l y g o n s & g t ; & l t ; i d & g t ; - 7 8 8 9 7 0 8 3 0 3 & l t ; / i d & g t ; & l t ; r i n g & g t ; o j r i l h o h l G _ x k Q l v n g D k w 3 r C - w v k B t w - L h - k 0 B p q 3 l B 7 k w r G 4 o w Y & l t ; / r i n g & g t ; & l t ; / r p o l y g o n s & g t ; & l t ; r p o l y g o n s & g t ; & l t ; i d & g t ; - 7 8 8 9 7 0 8 3 0 2 & l t ; / i d & g t ; & l t ; r i n g & g t ; 2 h u 3 u 9 - h l G m - g Q p q q q C r p k g F t 2 k 9 J z k x l E y 1 l q C h 7 j - B _ g 7 j G k 4 y - B 9 g m p F 0 q v v F m 4 w r U y 6 8 3 E & l t ; / r i n g & g t ; & l t ; / r p o l y g o n s & g t ; & l t ; r p o l y g o n s & g t ; & l t ; i d & g t ; - 7 8 8 9 7 0 8 3 0 1 & l t ; / i d & g t ; & l t ; r i n g & g t ; 7 9 m 4 h 4 9 m o G 8 u h Q 6 p i w B v w o T & l t ; / r i n g & g t ; & l t ; / r p o l y g o n s & g t ; & l t ; r p o l y g o n s & g t ; & l t ; i d & g t ; - 7 8 8 9 7 0 8 3 0 0 & l t ; / i d & g t ; & l t ; r i n g & g t ; 3 2 h r 4 h h 0 q G k j _ 5 B h r p 4 a m 4 h j D l j 9 y h B v g k W & l t ; / r i n g & g t ; & l t ; / r p o l y g o n s & g t ; & l t ; r p o l y g o n s & g t ; & l t ; i d & g t ; - 7 8 8 9 7 0 8 2 9 9 & l t ; / i d & g t ; & l t ; r i n g & g t ; s z 7 y o o 5 3 t E 2 8 6 s a g r 3 p H x y n o G h 1 9 3 H o 4 x 7 D t 0 h x E 6 6 _ g J 2 s 0 6 f h l l k P 5 v l 6 W z p 7 x J - u - y B i m q 6 C j m k z Q & l t ; / r i n g & g t ; & l t ; / r p o l y g o n s & g t ; & l t ; r p o l y g o n s & g t ; & l t ; i d & g t ; - 7 8 8 9 7 0 8 2 9 8 & l t ; / i d & g t ; & l t ; r i n g & g t ; h 2 4 - u r p j r G p s 5 u E 2 2 t p B v 1 3 t C t r q l B & l t ; / r i n g & g t ; & l t ; / r p o l y g o n s & g t ; & l t ; r p o l y g o n s & g t ; & l t ; i d & g t ; - 7 8 8 9 7 0 8 2 9 7 & l t ; / i d & g t ; & l t ; r i n g & g t ; z q 1 w q h 8 w p G l - 7 e k o h 2 E z g p W k k n r F & l t ; / r i n g & g t ; & l t ; / r p o l y g o n s & g t ; & l t ; r p o l y g o n s & g t ; & l t ; i d & g t ; - 7 8 8 9 7 0 8 2 9 6 & l t ; / i d & g t ; & l t ; r i n g & g t ; h j q k l v _ 8 4 E u 1 2 y E n l m s F j 4 z Y u 2 r e p 9 5 k E 2 3 6 Y o 6 o 4 F o 3 g x Q z 1 g x G q l p g D m w u l C g 5 g q J z 6 v 6 F o l 0 i C s k g 8 P & l t ; / r i n g & g t ; & l t ; / r p o l y g o n s & g t ; & l t ; r p o l y g o n s & g t ; & l t ; i d & g t ; - 7 8 8 9 7 0 8 2 9 5 & l t ; / i d & g t ; & l t ; r i n g & g t ; p 0 8 3 p g - - q G 5 h s O 2 r o n B r 4 y V & l t ; / r i n g & g t ; & l t ; / r p o l y g o n s & g t ; & l t ; r p o l y g o n s & g t ; & l t ; i d & g t ; - 7 8 8 9 7 0 8 2 9 4 & l t ; / i d & g t ; & l t ; r i n g & g t ; m j k m 6 _ j i u G 4 u y i C _ 5 k N m r q Y _ g w g B & l t ; / r i n g & g t ; & l t ; / r p o l y g o n s & g t ; & l t ; r p o l y g o n s & g t ; & l t ; i d & g t ; - 7 8 8 9 7 0 8 2 9 3 & l t ; / i d & g t ; & l t ; r i n g & g t ; l r 5 v i l y z p G j 5 3 3 B 0 m 7 8 C 6 u x y C & l t ; / r i n g & g t ; & l t ; / r p o l y g o n s & g t ; & l t ; r p o l y g o n s & g t ; & l t ; i d & g t ; - 7 8 8 9 7 0 8 2 9 2 & l t ; / i d & g t ; & l t ; r i n g & g t ; 7 9 l 4 q 7 m t 9 F j w m k H z - y 8 G 1 i h j J m m u t C q _ l q D h t w O q w u 8 W u p p g D 9 k v 6 C j 4 3 6 B 1 x 7 l B l 8 z v K k h y o K r l v r E - p i w D s l g T 1 0 8 8 V p 6 t g N 9 x p s O 1 x q i B h 3 0 h B v y 2 g E - 4 v m E 4 0 n g J x r _ o N 3 g p 9 M & l t ; / r i n g & g t ; & l t ; / r p o l y g o n s & g t ; & l t ; r p o l y g o n s & g t ; & l t ; i d & g t ; - 7 8 8 9 7 0 8 2 9 1 & l t ; / i d & g t ; & l t ; r i n g & g t ; l z 2 o v i 7 9 r G 1 s n U v t 5 S t m 4 i B q 4 _ g B & l t ; / r i n g & g t ; & l t ; / r p o l y g o n s & g t ; & l t ; r p o l y g o n s & g t ; & l t ; i d & g t ; - 7 8 8 9 7 0 8 2 9 0 & l t ; / i d & g t ; & l t ; r i n g & g t ; 4 t 5 8 8 3 2 g o G 4 p 4 l E o 9 9 5 O x 7 r n B - h 1 8 B 9 u p 2 Y 4 n v s Y 0 g n 0 J 9 0 3 7 F 9 5 k 1 V & l t ; / r i n g & g t ; & l t ; / r p o l y g o n s & g t ; & l t ; r p o l y g o n s & g t ; & l t ; i d & g t ; - 7 8 8 9 7 0 8 2 8 9 & l t ; / i d & g t ; & l t ; r i n g & g t ; v w x p 2 8 o n l G o l r t I n 7 t i Q u w 0 - a 5 m u 7 G r r 4 j B p k q Z & l t ; / r i n g & g t ; & l t ; / r p o l y g o n s & g t ; & l t ; r p o l y g o n s & g t ; & l t ; i d & g t ; - 7 8 8 9 7 0 8 2 8 8 & l t ; / i d & g t ; & l t ; r i n g & g t ; z w 1 u r _ 7 o l G j t u o H 1 s p 7 F - u _ a 8 1 0 p B x h 0 j C y z i y B 9 - k m T & l t ; / r i n g & g t ; & l t ; / r p o l y g o n s & g t ; & l t ; r p o l y g o n s & g t ; & l t ; i d & g t ; - 7 8 8 9 7 0 8 2 8 7 & l t ; / i d & g t ; & l t ; r i n g & g t ; 0 4 o j 9 q 6 o n G j j z x B w x q l B 5 8 k x D 4 w - u B _ 6 _ y E & l t ; / r i n g & g t ; & l t ; / r p o l y g o n s & g t ; & l t ; r p o l y g o n s & g t ; & l t ; i d & g t ; - 7 8 8 9 7 0 8 2 8 6 & l t ; / i d & g t ; & l t ; r i n g & g t ; t - 7 j p 5 i w p G 6 5 q x F w 5 w l B 9 2 l t C i 1 2 g C u 3 - R & l t ; / r i n g & g t ; & l t ; / r p o l y g o n s & g t ; & l t ; r p o l y g o n s & g t ; & l t ; i d & g t ; - 7 8 8 9 7 0 8 2 8 5 & l t ; / i d & g t ; & l t ; r i n g & g t ; 1 0 q 1 8 6 w 2 o G p 6 j u 0 C q q n k L q z k 9 I 7 l q u E l h k V x j 8 h E j _ r a _ 8 5 T y p 8 V z j 3 q F 9 m 9 x E s n 7 r I - r p h B l p p 1 C 6 3 s x J & l t ; / r i n g & g t ; & l t ; / r p o l y g o n s & g t ; & l t ; r p o l y g o n s & g t ; & l t ; i d & g t ; - 7 8 8 9 7 0 8 2 8 4 & l t ; / i d & g t ; & l t ; r i n g & g t ; n w j 4 w g i m r G 5 h _ v E j i p e l g q 3 D & l t ; / r i n g & g t ; & l t ; / r p o l y g o n s & g t ; & l t ; r p o l y g o n s & g t ; & l t ; i d & g t ; - 7 8 8 9 7 0 8 2 8 3 & l t ; / i d & g t ; & l t ; r i n g & g t ; w 4 _ p x p p v k G o h o Y x m w j C r z l i K 2 r 8 1 K w 0 s m I m 6 2 - I - g 8 5 Q & l t ; / r i n g & g t ; & l t ; / r p o l y g o n s & g t ; & l t ; r p o l y g o n s & g t ; & l t ; i d & g t ; - 7 8 8 9 7 0 8 2 8 2 & l t ; / i d & g t ; & l t ; r i n g & g t ; h 8 t j q y - v 5 E t 4 l j H 7 y 3 j C g z 9 z I g 6 w y D 4 x m z I g w 2 7 D 5 k o k E & l t ; / r i n g & g t ; & l t ; / r p o l y g o n s & g t ; & l t ; r p o l y g o n s & g t ; & l t ; i d & g t ; - 7 8 8 9 7 0 8 2 8 1 & l t ; / i d & g t ; & l t ; r i n g & g t ; u r - w t 6 1 r n G j i x 9 R l 0 v v C 2 s _ 0 F 3 p k k C 5 _ y g B j - 5 2 C 4 r p g G & l t ; / r i n g & g t ; & l t ; / r p o l y g o n s & g t ; & l t ; r p o l y g o n s & g t ; & l t ; i d & g t ; - 7 8 8 9 7 0 8 2 8 0 & l t ; / i d & g t ; & l t ; r i n g & g t ; 7 7 8 3 q 4 g o t G t n 8 k E 1 o 1 d 2 _ n k C z 7 w - B & l t ; / r i n g & g t ; & l t ; / r p o l y g o n s & g t ; & l t ; r p o l y g o n s & g t ; & l t ; i d & g t ; - 7 8 8 9 7 0 8 2 7 9 & l t ; / i d & g t ; & l t ; r i n g & g t ; 4 7 g 0 g u g 1 o G s x k k C k 3 y o M 4 2 r _ M 1 m r v K & l t ; / r i n g & g t ; & l t ; / r p o l y g o n s & g t ; & l t ; r p o l y g o n s & g t ; & l t ; i d & g t ; - 7 8 8 9 7 0 8 2 7 8 & l t ; / i d & g t ; & l t ; r i n g & g t ; 0 - r p 1 7 g x p G k 5 5 7 D m 1 n 1 H h l 8 p D u z 2 w F 3 y g 3 E i o 9 g C 8 m v 0 G n z 1 v D l _ k r J j 0 n x B o w k q B z 2 w _ G _ t 5 s D & l t ; / r i n g & g t ; & l t ; / r p o l y g o n s & g t ; & l t ; r p o l y g o n s & g t ; & l t ; i d & g t ; - 7 8 8 9 7 0 8 2 7 7 & l t ; / i d & g t ; & l t ; r i n g & g t ; - k 0 9 2 o y 5 6 F 2 l - 9 P 5 p q k 5 B 9 k 0 v r B v q l g E w o y 9 P - s _ 4 C g 1 w 5 E l o u g M o s 9 q L v q v R 0 _ y - D 1 - 6 u C 5 k 4 2 B o g 9 z W t k h s D v 6 n q I 7 q j _ J 2 g n n K _ 3 i u K _ s 2 r F 6 4 i l S 2 6 1 p f - m p 1 E g - m g G s v s v D 0 y 8 h M l i x _ K i - z K j r v 8 B h 2 l 6 F 9 1 h 1 J z 6 y 2 H r 3 n 9 Q z 8 o 6 D t 3 i 9 M q 3 l 1 N 2 7 n k U 5 o h k V i 4 z 9 B & l t ; / r i n g & g t ; & l t ; / r p o l y g o n s & g t ; & l t ; r p o l y g o n s & g t ; & l t ; i d & g t ; - 7 8 8 9 7 0 8 2 7 6 & l t ; / i d & g t ; & l t ; r i n g & g t ; m x l w 2 l x 0 m G x s 0 p G j 4 3 l B t 6 7 k C & l t ; / r i n g & g t ; & l t ; / r p o l y g o n s & g t ; & l t ; r p o l y g o n s & g t ; & l t ; i d & g t ; - 7 8 8 9 7 0 8 2 7 5 & l t ; / i d & g t ; & l t ; r i n g & g t ; v w p 3 k 0 g l r G 4 t p e 8 9 7 J y s k k B x o - T & l t ; / r i n g & g t ; & l t ; / r p o l y g o n s & g t ; & l t ; r p o l y g o n s & g t ; & l t ; i d & g t ; - 7 8 8 9 7 0 8 2 7 4 & l t ; / i d & g t ; & l t ; r i n g & g t ; 0 5 k o m s n l x G 6 w z i W o s 7 l H 0 9 1 s E 5 r - l F m t l p k B - s i r O & l t ; / r i n g & g t ; & l t ; / r p o l y g o n s & g t ; & l t ; r p o l y g o n s & g t ; & l t ; i d & g t ; - 7 8 8 9 7 0 8 2 7 3 & l t ; / i d & g t ; & l t ; r i n g & g t ; 6 s y p _ 9 m _ w G 4 k 7 o C h s z t I 0 i x g I - l 3 k j B & l t ; / r i n g & g t ; & l t ; / r p o l y g o n s & g t ; & l t ; r p o l y g o n s & g t ; & l t ; i d & g t ; - 7 8 8 9 7 0 8 2 7 2 & l t ; / i d & g t ; & l t ; r i n g & g t ; n 7 g 5 u 9 7 7 w G s 5 3 q C w h k N h k l 6 B & l t ; / r i n g & g t ; & l t ; / r p o l y g o n s & g t ; & l t ; r p o l y g o n s & g t ; & l t ; i d & g t ; - 7 8 8 9 7 0 8 2 7 1 & l t ; / i d & g t ; & l t ; r i n g & g t ; h n 4 n t _ v j t E k x k p S q - - 9 F n 4 0 6 Y r - t - C & l t ; / r i n g & g t ; & l t ; / r p o l y g o n s & g t ; & l t ; r p o l y g o n s & g t ; & l t ; i d & g t ; - 7 8 8 9 7 0 8 2 7 0 & l t ; / i d & g t ; & l t ; r i n g & g t ; 2 g 1 r 1 5 i 5 p G - 4 t l B 2 8 x e 6 m i R & l t ; / r i n g & g t ; & l t ; / r p o l y g o n s & g t ; & l t ; r p o l y g o n s & g t ; & l t ; i d & g t ; - 7 8 8 9 7 0 8 2 6 9 & l t ; / i d & g t ; & l t ; r i n g & g t ; u h m 2 q z w m t G 8 8 x s B 8 r r v D i n k i D 8 s k 2 K 9 8 2 2 C & l t ; / r i n g & g t ; & l t ; / r p o l y g o n s & g t ; & l t ; r p o l y g o n s & g t ; & l t ; i d & g t ; - 7 8 8 9 7 0 8 2 6 8 & l t ; / i d & g t ; & l t ; r i n g & g t ; u g 1 i _ w l n o G w i 5 r C 6 6 i 2 I 5 j s u B g o z o F 7 v s y m B k 4 6 1 C r u 0 n _ C h 3 x r I 3 5 _ 3 G _ 6 w 1 R y 7 v k B n w _ 1 F z 0 k n K t v m 6 H r _ 7 3 N 2 p r t S h m 4 4 D 3 5 0 4 G o o 8 k R r u u 4 r B p i r - C o 5 w n C i 6 o _ C h h q x D _ u - p 0 B _ p 4 u S 4 0 h y D & l t ; / r i n g & g t ; & l t ; / r p o l y g o n s & g t ; & l t ; r p o l y g o n s & g t ; & l t ; i d & g t ; - 7 8 8 9 7 0 8 2 6 7 & l t ; / i d & g t ; & l t ; r i n g & g t ; q w x w - 9 z 1 5 E p l m _ B o q 9 3 N q 1 4 h E u - 2 v I 7 m w r B - v l 9 F 2 k 7 _ E w s 5 o Q k n t y E & l t ; / r i n g & g t ; & l t ; / r p o l y g o n s & g t ; & l t ; r p o l y g o n s & g t ; & l t ; i d & g t ; - 7 8 8 9 7 0 8 2 6 6 & l t ; / i d & g t ; & l t ; r i n g & g t ; s j y m w o s 9 w G 6 2 v m B u - n f l - m d & l t ; / r i n g & g t ; & l t ; / r p o l y g o n s & g t ; & l t ; r p o l y g o n s & g t ; & l t ; i d & g t ; - 7 8 8 9 7 0 8 2 6 5 & l t ; / i d & g t ; & l t ; r i n g & g t ; 8 2 _ x - j y 3 m G g x 4 z H r 7 k l U _ q v 7 E p j - l B m x _ x K 4 z 7 t R & l t ; / r i n g & g t ; & l t ; / r p o l y g o n s & g t ; & l t ; r p o l y g o n s & g t ; & l t ; i d & g t ; - 7 8 8 9 7 0 8 2 6 4 & l t ; / i d & g t ; & l t ; r i n g & g t ; _ t v j k g t n s G 9 r 2 d 9 _ _ b r r 2 r B & l t ; / r i n g & g t ; & l t ; / r p o l y g o n s & g t ; & l t ; r p o l y g o n s & g t ; & l t ; i d & g t ; - 7 8 8 9 7 0 8 2 6 3 & l t ; / i d & g t ; & l t ; r i n g & g t ; l 0 k 9 g o w o o G 6 6 j e w 3 l h E 4 v 6 x K - 2 s x D 0 w 7 x I 8 t k g F 4 o s W 1 j - m E - 4 6 _ B j 4 q 8 C g - n z F - i l x G v 6 g g B 1 u r l D k j q X l 4 7 r Q 1 2 _ m B w z h v F m 7 h u m B h z w v C i m 4 v C j t r h G & l t ; / r i n g & g t ; & l t ; / r p o l y g o n s & g t ; & l t ; r p o l y g o n s & g t ; & l t ; i d & g t ; - 7 8 8 9 7 0 8 2 6 2 & l t ; / i d & g t ; & l t ; r i n g & g t ; j _ w 8 5 l - l r G _ p 7 U z i u 3 B 6 g _ 8 B & l t ; / r i n g & g t ; & l t ; / r p o l y g o n s & g t ; & l t ; r p o l y g o n s & g t ; & l t ; i d & g t ; - 7 8 8 9 7 0 8 2 6 1 & l t ; / i d & g t ; & l t ; r i n g & g t ; _ 3 r n s z i l 5 F - m _ 8 Y _ v q _ W h z 6 1 Q q i 7 p G s 2 i - K h r z 6 l B 2 u v z I 1 1 4 T k w o u C m w z j G 7 h t 0 j C y - - u O 9 u p 1 L _ y s n B l t u j Z g t t u E h _ 3 e v z u O 4 _ x _ B j o 5 8 J z g z m E z - w b o _ m v E s 7 x L 2 5 9 p J y w j l B 3 8 u y O m g 1 R g i g r C p 1 4 z B q w 1 f v v o m C n 7 0 t M i v u 7 E z z m 2 B s i n 3 3 B - n 7 3 B i 4 g v F 7 j o 9 W 0 0 x 1 O y 5 u o d & l t ; / r i n g & g t ; & l t ; / r p o l y g o n s & g t ; & l t ; r p o l y g o n s & g t ; & l t ; i d & g t ; - 7 8 8 9 7 0 8 2 6 0 & l t ; / i d & g t ; & l t ; r i n g & g t ; l j u m y l x 9 q G g 3 l j G r - m 2 B i g 0 h G & l t ; / r i n g & g t ; & l t ; / r p o l y g o n s & g t ; & l t ; r p o l y g o n s & g t ; & l t ; i d & g t ; - 7 8 8 9 7 0 8 2 5 9 & l t ; / i d & g t ; & l t ; r i n g & g t ; p l 0 x n g m t l G i 6 1 g H 8 4 w n G t 2 j 5 C x 2 x p F m 3 j i C q j 7 0 C & l t ; / r i n g & g t ; & l t ; / r p o l y g o n s & g t ; & l t ; r p o l y g o n s & g t ; & l t ; i d & g t ; - 7 8 8 9 7 0 8 2 5 8 & l t ; / i d & g t ; & l t ; r i n g & g t ; x 1 l i s x t l r G s s g l D u w 1 z O v v 8 Y u n - i G m k t 0 D - r h y C t l 9 o B 8 7 g e 5 6 7 w D & l t ; / r i n g & g t ; & l t ; / r p o l y g o n s & g t ; & l t ; r p o l y g o n s & g t ; & l t ; i d & g t ; - 7 8 8 9 7 0 8 2 5 7 & l t ; / i d & g t ; & l t ; r i n g & g t ; u u j 9 x t n g h G u q t j F j 1 w q F s j x f m k 8 i y B g t m 2 C v j u 6 b j q y h F 6 o z 2 J g y l 0 H 1 5 q p F i 0 p _ W s 4 h r d _ s 0 q G g 5 0 7 B t 4 5 l C 6 8 o 2 C r - 6 b 0 8 9 x P 4 n k 1 H - 6 _ - X h w 4 y k B g t p y b i o 5 n B t o C k 4 k L q y w L 3 7 o m C o m - 1 F s u q s P i m 4 q F x o r p x D i - 6 j G 4 3 k g C 4 i t m E t k q q F i _ u h C t w g a m 6 u g C 2 m l 1 B z 5 h W i 8 q c x 4 k 6 B 1 s h o C 2 u 5 Z l k s v C 2 9 g x F m r 7 0 E v 6 y 9 C r j x 2 O 9 4 s x C n z k q C l 0 3 k a z x 2 l O 3 u 1 u E p 1 j 9 C l 3 _ 9 K 8 v j t B 1 n o w H t x _ 2 G 5 o u x S o - y y H 1 t j 9 f q 2 g x D g _ t - F 5 t z - k C 7 2 v z E x k j t M q x 6 q H s z p 5 M _ y _ O i l s y P 0 l q n D 0 q x - E 7 q m 5 X m i n r E j i 2 s j B v v i _ W 2 m v p E s x w 5 D & l t ; / r i n g & g t ; & l t ; / r p o l y g o n s & g t ; & l t ; r p o l y g o n s & g t ; & l t ; i d & g t ; - 7 8 8 9 7 0 8 2 5 6 & l t ; / i d & g t ; & l t ; r i n g & g t ; 6 2 o p l q - 8 j G s s 4 5 D l 4 7 g G y 9 r 7 M x 0 0 _ Q u n s m V p - t j H i 8 - j I y 3 2 Q 6 m n r D h 9 v 6 G z 2 v 8 R 5 w o k O m 0 5 3 e x 8 1 i G & l t ; / r i n g & g t ; & l t ; / r p o l y g o n s & g t ; & l t ; r p o l y g o n s & g t ; & l t ; i d & g t ; - 7 8 8 9 7 0 8 2 5 5 & l t ; / i d & g t ; & l t ; r i n g & g t ; g m 9 0 - 9 4 n u E j j 8 8 C v i 5 0 O u z h 0 T 3 v j r F y w j u B t t _ _ K & l t ; / r i n g & g t ; & l t ; / r p o l y g o n s & g t ; & l t ; r p o l y g o n s & g t ; & l t ; i d & g t ; - 7 8 8 9 7 0 8 2 5 4 & l t ; / i d & g t ; & l t ; r i n g & g t ; - v j 4 q - 2 _ 6 F m z w 8 D j 7 1 q L s s k 0 H 2 8 k l g C 0 _ u 9 6 B p w m v C 9 k h 9 Y v 5 x g U j 7 l z D g 6 q - C v w 2 z C t j y 0 J h 7 n 6 B 4 k r q H k q p n 5 C k x 9 - m C r m 6 k V 3 m _ 8 n C 8 h q v Z & l t ; / r i n g & g t ; & l t ; / r p o l y g o n s & g t ; & l t ; r p o l y g o n s & g t ; & l t ; i d & g t ; - 7 8 8 9 7 0 8 2 5 3 & l t ; / i d & g t ; & l t ; r i n g & g t ; i s v g s h 1 2 p G s 2 - i l C j 7 s M - v l 7 P y 0 y f 2 8 n Q 5 p r p F i - 1 j D 9 9 p h C w t q i Z 3 7 u t M 1 t o 5 C y 2 p q D 2 3 h 8 E & l t ; / r i n g & g t ; & l t ; / r p o l y g o n s & g t ; & l t ; r p o l y g o n s & g t ; & l t ; i d & g t ; - 7 8 8 9 7 0 8 2 5 2 & l t ; / i d & g t ; & l t ; r i n g & g t ; p 1 l s s l w g r G k z p z G i t 3 n C 0 l 6 z J & l t ; / r i n g & g t ; & l t ; / r p o l y g o n s & g t ; & l t ; r p o l y g o n s & g t ; & l t ; i d & g t ; - 7 8 8 9 7 0 8 2 5 1 & l t ; / i d & g t ; & l t ; r i n g & g t ; n _ 4 y l 4 6 9 4 E m i 9 p F h x v r D m x o m C q m - r E x j w j M _ 0 i 1 E 7 o 2 y I 1 4 i o E 5 z _ _ F q s h m M 4 l 9 y D 3 q _ p C q 1 1 u C x o u _ C i 7 - i D 4 w - q E p j w 6 D 3 n 2 x B - j 5 3 P k 4 8 v G 8 4 m i H t g 8 r B m r o _ H & l t ; / r i n g & g t ; & l t ; / r p o l y g o n s & g t ; & l t ; r p o l y g o n s & g t ; & l t ; i d & g t ; - 7 8 8 9 7 0 8 2 5 0 & l t ; / i d & g t ; & l t ; r i n g & g t ; m 8 2 4 h 4 u k s G 2 0 k s S v 0 z z D k o g - B t - n 2 J - 4 x g H 2 _ r 9 B o 4 8 r B 2 q z h L & l t ; / r i n g & g t ; & l t ; / r p o l y g o n s & g t ; & l t ; r p o l y g o n s & g t ; & l t ; i d & g t ; - 7 8 8 9 7 0 8 2 4 9 & l t ; / i d & g t ; & l t ; r i n g & g t ; n 5 x 5 k 5 p o 5 G 4 i s k N m _ y - s B w x n i E 5 v 0 2 E o w q 2 C n o - w D 3 5 p q p B s - 7 u L 6 k h 8 E & l t ; / r i n g & g t ; & l t ; / r p o l y g o n s & g t ; & l t ; r p o l y g o n s & g t ; & l t ; i d & g t ; - 7 8 8 9 7 0 8 2 4 8 & l t ; / i d & g t ; & l t ; r i n g & g t ; 8 4 2 o s g z w 4 G j 1 3 t N 1 u v 0 F m j p - O 1 x k n 8 C j i u o M m r u g 8 E t l p j N 1 x g l E 8 5 l o C h q t 6 k D l 3 j - 0 C y o 6 u k D - w 8 5 T k t q n D 4 7 t - D o 4 4 s t B 5 9 s x U & l t ; / r i n g & g t ; & l t ; / r p o l y g o n s & g t ; & l t ; r p o l y g o n s & g t ; & l t ; i d & g t ; - 7 8 8 9 7 0 8 2 4 7 & l t ; / i d & g t ; & l t ; r i n g & g t ; 7 7 _ q w g t 3 o G g l 4 r O 9 1 p x C x v 2 x I u _ 4 x b i k 9 q K 3 t 8 _ W v 7 o p 7 B l k 9 5 E 7 p n z F x _ l h D z 5 p t B 2 h u 9 B y 2 i j B w k 5 j C 3 n q - C y 2 m m E h m 6 t C s t w 0 G 2 - 4 p C q 9 t o D o u 6 1 C 8 7 q v B 0 j o h y B n 9 x s E 3 r m j D t 4 i Q s x 5 h B g 2 0 z B o p q y D z s 7 r I 6 1 5 v L 4 p o y F l 1 j 9 I 2 p 3 j K p l 4 t J u u g 9 I h q i 2 N 1 p 1 h q C t q j r L u q m 9 z B 3 - m i G g _ 2 r t B h g j l F j 7 u 4 B u w v h c o p s w F t 8 i z T 4 t w 7 D k x 9 X r w q q H j r 8 d z 1 w j B x x l 6 F o l h v I 4 x p o E l - _ 4 E r t z y C 2 n 2 h J l h t g N 1 w _ q G - g 9 p E 5 7 u 7 m B m v 1 u q B l j 6 i R 2 0 1 h I i - 4 w B h p r L j n k x h C - k w g L 3 5 i y K r j 8 3 C 3 s 4 3 C x j - 7 F k n 6 m H q 1 i 4 H p l q 9 D 7 t g r E 5 q j h E 7 s k 1 C 6 s o p B 2 k s 9 M j y - 2 H u j k 7 O m m 9 q E m i 0 n B g x t w H q j h q E r r 0 r R 7 v z - B 1 6 _ x E 1 u x z B s i - y K 6 g o 0 H n m 0 _ D m 8 _ k E 9 m l W 7 v 8 1 H h i i q S 9 h 4 w S h j x g K 3 l 9 i B - t q g C q 1 h r B 2 u t u P v t i a u 6 r x K m u l a 4 _ t g E 9 2 3 7 C i _ l t B 0 v 1 z B t l 9 l H n m 8 9 H w o z 3 C h r _ 2 C h - 3 2 B r q k u C q o j p D - 0 l b p k i 3 J - v x i C 0 i 0 i C u x m l Y j l r g B g 7 p t I 7 6 n _ B j 1 0 0 C w 5 9 l C q y g 1 C x y 2 m B 8 w j 3 C q y o 1 F 0 p n m G 9 8 5 e w _ t i D - s _ j B x t x t G n 1 m - B 3 j 8 o L y 6 r - B 1 7 _ 7 B g l 9 N z 9 2 k B - 9 z u C - h u x E k m 2 _ J 2 0 x 4 C i j y m B y _ 7 f s 7 w o B 2 t t 9 C z i 4 0 C v 4 s 3 B z w 9 4 Q z n 8 9 D p 6 - o J i 9 x l B j 1 9 7 B 9 1 5 i I 8 - q x Q i j 0 k C - m j W 0 z w m B 3 t 8 j E m u u z P r y g 7 B h m g - M 2 8 u i D g j - v D u n l j u B l n 0 w H t z v 5 K 6 z q w D r q v k D m z w r m B p x 0 q E k o j v L z n i g L o r - j E _ q 0 j C r n 1 2 W t 8 m 1 F 0 g - o G 0 8 h u G j p s _ D v o m 2 H 2 l 9 l B y r n n D 3 s p i D n m 6 9 C 5 j - 8 D l p 2 c 9 z x 0 C l 7 - u C v t z j I z y t h M 1 y _ 0 D k - x 3 H 6 j z 0 D 4 p p - V r 4 h j B r 1 y 4 C - p g c z q i 3 R r h s O o w s - D - i 0 q L _ 5 0 m b r 6 2 9 E 4 1 8 x E 5 m o k C 7 j _ j C 8 7 2 t C z _ - Y l 0 t j I z n 0 l J 5 8 0 y C p x 4 _ G 1 p r l L - o x r V k 8 8 i B m m 4 j F 8 w h 3 D j p u 2 B w - 9 _ J n k m 8 G t 4 q 4 K 1 z y z I 2 i 5 w C u 7 6 2 C l j q 2 7 C n 9 x h h D 1 w g w N 0 j 0 x M s l t f 1 8 4 0 N 2 2 x - K x 6 4 j O q 7 u r J - 5 7 4 E r q w p D 0 k k o N k 0 _ 4 C 8 k z l E t w j _ Q 7 w k 6 D m k u i G t u 1 h B x k t Y q 8 3 n G n g 7 4 C p n o 6 B g 8 3 w G 3 0 2 t M w i x v D y j 7 - H 4 v w 7 O j h 4 y B g k i y G o _ 9 n H 8 - w p E 1 8 0 8 H 3 n r 0 E g 2 u 4 C t y p z N 2 s _ z O u 1 y h D 7 - 6 9 B 7 z _ U 2 j o r B - i 1 k F - h u s E u 1 l 1 B 8 9 u 7 B y 2 y q B j 0 8 3 C 6 6 v - G 4 w p 5 B q n 4 7 B 0 s 4 q B n j h k B n 3 2 s D 5 v l v F 3 z 3 V j 9 7 f s i u 3 B u y p 8 E u y p 6 D z n z g D r h q v F 4 j s k G 3 _ o w C r 9 1 j B i t 6 o C 2 u - 8 D 0 4 1 u B g v x u F n g w 0 B i 9 k h F z n z V k m j h K p z _ l F h s n - G t - 5 g E r g m S 5 7 m i D z 0 3 h C w 2 h 0 B 4 3 o T p 3 p 4 G p 0 8 y F - l h 6 C m 1 m 3 B 4 p z k B y 1 h 8 E l n t P 2 1 0 l K h 5 m 5 N 7 5 - h I z j 5 j E 6 m h f s q q 1 C 2 y x 5 B o t w 3 C 0 l 4 T x h m 0 B 6 o y p C p 8 1 2 B 2 h x 9 D u n u v B j g 6 l B - u x r C r x h 1 B _ x i p G w 4 t 7 B k 4 7 s D r - g g C 1 1 x 6 D o m 4 7 B 0 0 p h F w 8 t 8 F k g 6 y I l w - p M u h 9 - K 0 - 3 - P 0 r 0 4 C 1 q m p E 2 x 5 U p u v w B 3 r 2 - B 6 h - b m t 4 1 B n n 3 2 D t s n X - s s 3 C t s v q B y 1 w 9 K - h 1 3 E y h 2 g E u z v 3 B h k 7 h C 0 - s z D 7 s 6 e z q 3 u B 3 v p 0 E s 2 t g D j 8 s p D o 3 2 4 C 4 g 4 X 9 r x 9 F u t s p K q _ s t L j r 0 - D 3 q s 0 G h 8 0 f _ z 7 q B g l o l F h k m o G 4 8 3 s J g 8 r 9 H - g s 6 B s 2 g j B 2 o l 3 E v 2 g q D 9 1 g m D x w s l B 8 9 s c j 1 q X 2 l 5 8 P i r m 0 T 8 o x 1 C q 6 - l E s 9 l n F 1 4 - l D m u - v C j q _ r T 9 g k 1 F v j m n C 7 2 o 9 F v m 6 6 D 7 w n L 6 t v 4 I j _ x u F r g j 8 Q 4 - s z T w z 5 j E k m 5 u W r 2 0 r C j g 5 k B j 7 v 0 C q 0 q r 3 B _ x k g E m 9 0 9 E 0 8 g l B h 2 k f x h k n B v l z o H 2 6 r n G - _ - Z 7 1 4 h B t t w - B z i 7 u C s x v 0 b h u p l U u g h u D w s 6 9 K 3 8 y p I 9 9 s i X _ r 9 z R g o 8 5 J n l 1 o C m 0 l y L m 0 _ 2 D n 9 z l D o x o 3 D s 9 s o B v 6 i z B s m s _ H 7 m u o G _ 2 l o C l 3 9 s D w 9 m o E i _ i r E v w j m J 6 n k N h s 9 3 V o k j o F 5 u s v B g 8 o - E 7 6 s y D 1 o 0 0 B i h s 1 B z 1 w s L 2 - 9 8 H t l n d 2 s h 8 D 8 t q n D v - 4 z H 6 q p r F x x 7 3 G p n 8 3 C 9 w j i C u v - q E 5 z 0 n W u 0 _ 8 K 7 1 6 9 B _ q g p Q q w 3 k i B 7 q k x E 3 0 w n C t q z g c u s p - B 0 g 5 h D w 3 m 3 B k w 0 X o h r n E 7 q p 9 E k 3 n x E y r 0 p E h 9 l x D z j 8 x B & l t ; / r i n g & g t ; & l t ; / r p o l y g o n s & g t ; & l t ; r p o l y g o n s & g t ; & l t ; i d & g t ; - 7 8 8 9 7 0 8 2 4 6 & l t ; / i d & g t ; & l t ; r i n g & g t ; 8 4 y 4 u g l 5 u E o 9 3 8 - B i 5 s z 8 M 4 i w z e 4 9 o 2 F w u j v J j n n m J y p u u J k x 4 l J u s z 4 T g l 3 p b 0 0 w s D 6 1 3 1 g B i 5 r - H s t 7 9 Q r s 5 6 F x 0 8 v D 2 r u u C o k o r E o 1 q 9 P o k n k 3 C r 6 6 r k R v v q 5 q C & l t ; / r i n g & g t ; & l t ; / r p o l y g o n s & g t ; & l t ; r p o l y g o n s & g t ; & l t ; i d & g t ; - 7 8 8 9 7 0 8 2 4 5 & l t ; / i d & g t ; & l t ; r i n g & g t ; l k 8 1 k x t 8 n G k 1 _ v W g 0 _ p C g v j o G 7 t v 4 D x - t j G - q k j E m _ 7 x C t 8 n - J u _ 2 m B x n 4 9 B 1 _ s X 5 j 3 - O l 0 0 i C m 2 z 9 D 7 0 m z B o q h z C k 1 h u L p n g t C o g z b 9 6 s 9 C 5 u v v F 3 h u u B p s o w B t 6 w - D g 9 t 3 C k o 2 L o 7 - u H 8 l 6 k B h u h h D 6 r 4 u I i t 1 0 U h p i 2 C q l u r D 6 k 7 w H j k 6 n B 7 m 0 7 B z l s j G p x p t E s 0 5 9 J _ s 8 m E n w 7 _ G 5 k n j U i t 6 z U 4 6 q w K 7 k 8 q V 0 5 z x H 8 - p 6 C v w j s B j x m O 8 s u 8 E l o v w c l u o 1 L 1 _ u x a p v r R g r u 1 C 5 g 5 Z k m g l D x y _ Z 8 s m 8 D - 6 q x V y 9 m 1 F w k y 3 q C m 7 2 p W 1 o m 5 p B n 8 n o E g 2 1 r E s r q 3 F & l t ; / r i n g & g t ; & l t ; / r p o l y g o n s & g t ; & l t ; r p o l y g o n s & g t ; & l t ; i d & g t ; - 7 8 8 9 7 0 8 2 4 4 & l t ; / i d & g t ; & l t ; r i n g & g t ; 0 z h q h - q l 6 F 3 1 2 x C y 0 w t B 2 r 9 o B & l t ; / r i n g & g t ; & l t ; / r p o l y g o n s & g t ; & l t ; r p o l y g o n s & g t ; & l t ; i d & g t ; - 7 8 8 9 7 0 8 2 4 3 & l t ; / i d & g t ; & l t ; r i n g & g t ; h 4 7 m y 7 j 2 h G 5 _ y l H 7 t k 7 E - i s - C & l t ; / r i n g & g t ; & l t ; / r p o l y g o n s & g t ; & l t ; r p o l y g o n s & g t ; & l t ; i d & g t ; - 7 8 8 9 7 0 8 2 4 2 & l t ; / i d & g t ; & l t ; r i n g & g t ; i 3 7 u w g m o k G 7 g m q B 3 - - X m 7 v 8 B & l t ; / r i n g & g t ; & l t ; / r p o l y g o n s & g t ; & l t ; r p o l y g o n s & g t ; & l t ; i d & g t ; - 7 8 8 9 7 0 8 2 4 1 & l t ; / i d & g t ; & l t ; r i n g & g t ; v 4 t 1 m s 5 y 5 E 7 5 t h J m l x r D y 1 2 T u w w V m n v 6 C g g t 8 F & l t ; / r i n g & g t ; & l t ; / r p o l y g o n s & g t ; & l t ; r p o l y g o n s & g t ; & l t ; i d & g t ; - 7 8 8 9 7 0 8 2 4 0 & l t ; / i d & g t ; & l t ; r i n g & g t ; z 1 j w g v n 7 s G g 3 j w M m i j l E 7 3 w u F 0 w 6 i F i g _ s K s - 3 h I & l t ; / r i n g & g t ; & l t ; / r p o l y g o n s & g t ; & l t ; r p o l y g o n s & g t ; & l t ; i d & g t ; - 7 8 8 9 7 0 8 2 3 9 & l t ; / i d & g t ; & l t ; r i n g & g t ; z 7 2 4 q n o 4 5 F u o s 3 C j n 3 z D r 0 r z C 7 k _ Z & l t ; / r i n g & g t ; & l t ; / r p o l y g o n s & g t ; & l t ; r p o l y g o n s & g t ; & l t ; i d & g t ; - 7 8 8 9 7 0 8 2 3 8 & l t ; / i d & g t ; & l t ; r i n g & g t ; 9 h s 0 _ - k 2 p G 0 p w q B 3 1 j k C i v m T & l t ; / r i n g & g t ; & l t ; / r p o l y g o n s & g t ; & l t ; r p o l y g o n s & g t ; & l t ; i d & g t ; - 7 8 8 9 7 0 8 2 3 7 & l t ; / i d & g t ; & l t ; r i n g & g t ; 0 3 u 3 p x 4 1 o G q 4 4 k B z x x y E i z s v M i 6 9 5 X & l t ; / r i n g & g t ; & l t ; / r p o l y g o n s & g t ; & l t ; r p o l y g o n s & g t ; & l t ; i d & g t ; - 7 8 8 9 7 0 8 2 3 6 & l t ; / i d & g t ; & l t ; r i n g & g t ; j v 8 3 z q 2 8 5 F j p g m C 3 0 v g B h - z 7 B s s s g C p l 0 n B & l t ; / r i n g & g t ; & l t ; / r p o l y g o n s & g t ; & l t ; r p o l y g o n s & g t ; & l t ; i d & g t ; - 7 8 8 9 7 0 8 2 3 5 & l t ; / i d & g t ; & l t ; r i n g & g t ; - x 9 w 1 t j m k G w 8 l l B p y 6 q D 0 n x 5 D & l t ; / r i n g & g t ; & l t ; / r p o l y g o n s & g t ; & l t ; r p o l y g o n s & g t ; & l t ; i d & g t ; - 7 8 8 9 7 0 8 2 3 4 & l t ; / i d & g t ; & l t ; r i n g & g t ; 7 8 0 i v - q 8 7 F 8 7 w s G y 6 u n P h q h r k B 4 q l p M - p 2 1 H s w q o I _ o s 3 B g z s 9 B _ t 9 y B 1 _ q v B 8 s p R s o m p B k q m S 2 p 3 Q l v 3 g b 0 5 0 u C s 3 0 r B - 6 0 r N 5 p p 4 C j 5 4 4 h B & l t ; / r i n g & g t ; & l t ; / r p o l y g o n s & g t ; & l t ; r p o l y g o n s & g t ; & l t ; i d & g t ; - 7 8 8 9 7 0 8 2 3 3 & l t ; / i d & g t ; & l t ; r i n g & g t ; v q 9 6 1 8 o h 8 F _ r _ 3 C s 5 3 P 0 4 w Q 5 j j v D l g 7 8 B q m 1 p D & l t ; / r i n g & g t ; & l t ; / r p o l y g o n s & g t ; & l t ; r p o l y g o n s & g t ; & l t ; i d & g t ; - 7 8 8 9 7 0 8 2 3 2 & l t ; / i d & g t ; & l t ; r i n g & g t ; r h u _ 7 5 i - y G z p q k G v s q 5 M 9 n u 7 B 1 8 r 0 B z 2 y i R r t o l H 2 8 - v B & l t ; / r i n g & g t ; & l t ; / r p o l y g o n s & g t ; & l t ; r p o l y g o n s & g t ; & l t ; i d & g t ; - 7 8 8 9 7 0 8 2 3 1 & l t ; / i d & g t ; & l t ; r i n g & g t ; i h 9 y v _ n 0 t G - 8 8 5 F 7 g 8 t C 8 8 q t B x t - q L 0 h 9 i D & l t ; / r i n g & g t ; & l t ; / r p o l y g o n s & g t ; & l t ; r p o l y g o n s & g t ; & l t ; i d & g t ; - 7 8 8 9 7 0 8 2 3 0 & l t ; / i d & g t ; & l t ; r i n g & g t ; r 4 2 s l 2 z s j G g r i 3 C k 8 0 o B 5 1 l t B i 9 j z B & l t ; / r i n g & g t ; & l t ; / r p o l y g o n s & g t ; & l t ; r p o l y g o n s & g t ; & l t ; i d & g t ; - 7 8 8 9 7 0 8 2 2 9 & l t ; / i d & g t ; & l t ; r i n g & g t ; m 6 j 8 l q 1 u l G z 7 h 1 S v r 7 3 K s t k 5 G p _ - _ S j o m k C q 0 o 0 H y u p i C 4 2 0 p C v 9 t 1 C z s v 0 P v z q - N 7 t u s F 6 1 7 h K g z 1 g G g i j t C s v w o B 6 y 5 m D k 1 8 4 B j s g s B s 4 0 z B m p x r B 0 m q M r 3 j U y 1 1 m E s s - t E o n 0 0 I 5 g w 0 M 1 y u w C 2 2 7 X m 4 p p G p 2 p v B v x 5 _ F k 2 r b _ v k Z 5 v h 6 D v v g i B w 2 x o B y 3 u b - z 4 s F o t n l B l 0 3 U 9 o n w C 8 n z V w j n _ C j m y 5 J 4 x u n B n k z 5 E 1 i g 6 d y j 9 1 B u x y d q g t Y u 3 q 7 B q m 6 n D 2 n - r C h u y i C i 3 4 5 b q j 6 t B n h m 5 F y 0 m w B 9 u p 7 G 5 1 z u B - h - i D s n g _ B 3 0 4 h D 3 r i v H l _ 7 h K v 8 8 Z y 5 3 r C q 1 j e _ g 0 t D u t u y H u 1 w L j 6 t o E p 6 x s D 9 _ 3 h L 4 7 u m H z j r 1 B h u 5 2 C 9 0 6 s S t o j o F w 0 w q D 7 5 j w B k y _ d - 5 u i E m 0 5 d p u 5 g I 6 z j v B q x r g K - l z j L q 0 k 4 Z h g y 5 B k - 6 2 h E v t l j B m v o p K 7 6 o 0 B i i 7 y R 6 3 z q G k r 1 m F v u 6 s B g 9 j 1 G 8 s j t F 3 3 4 j B 9 v 2 r G 2 k t x X s y x k o B t z t j j B i x q 3 l B w 2 q k k B _ _ l s I 8 _ r t L 6 j 7 q B s s 5 p D t k z s E _ w h h E 8 4 6 0 D p z 9 0 B u - 4 4 B g h x x E u 5 3 3 D r o g t I h t l 9 B 5 5 g g B 7 r g m B k - 6 i C r i x 2 B u 1 2 z B s k k d 4 1 2 5 L t p j q F m 9 p u B o 3 k r F q 0 m z B 0 7 1 _ B 0 w o e w 9 _ u Q n h l z C p p _ m K v j s g K _ m v y D 4 o 8 x B k v 3 r B x s 0 k B n 3 i _ G v u k v B w 2 u m C n 7 8 s B 6 l v v C x 9 l z B 4 4 7 x F n 0 _ W s 3 9 k C 1 s z e m 3 _ 8 D o - u j K t o 8 _ E 3 w n Z k - n n F 1 v _ t E j n 9 z B h y x - F 7 r m g M n 7 r 0 F p 8 i 3 G 0 v i 8 6 C i v 8 5 N t q x 2 M o 9 n s G _ t q 8 O i y 9 - E g 1 j 8 I z l 0 x H 7 0 q 9 E w s m m D k k q l K v 8 4 r V _ i q 7 D w - 3 o V g - h p C i _ - 1 E j j p l E 7 p v T w g v n 8 B h 6 l 1 p B 3 w g J h x 5 m 8 B 2 1 n 3 t C 2 0 8 h C q h n 6 Q x - t 7 X m 1 4 6 X z 5 2 5 B z j h w E - p 8 p B m v v o H z o j 4 H j 4 h o C 0 j y 7 P o w 0 r D m 7 n q Q k 9 4 q O 9 2 3 r C y q w z C i p m 3 S 1 t 9 2 G _ 2 w 9 V p o g w B p s n 8 D y 8 1 i B 1 9 j 8 k B t m m 6 D r g z _ F 0 u j h B n 8 0 k B 9 g h u V o _ k 2 D p 7 x r H y p t 6 C h 2 u j H i m i p M o u u r Y q g p t O v - v n Q r o y 3 I 4 1 m l C 7 8 q u Y 1 4 j q I 2 t x 3 D j o z 3 k B h 5 l - U 1 g o j B v r x 3 D q 0 q z H t w 4 x D 0 t m z E y v o k C - w x g H v u 9 - E - o z 9 D 5 u j q J 1 2 _ l B - t 1 1 M i x n 0 P m p k w K 5 u w m D 5 s 9 8 D _ k 1 v C u 0 s S k q 9 5 C 5 x p 4 G 4 3 o m B j u r r C t g 2 v C 1 q k i H 2 8 r 8 O 8 g - 7 I p 4 g n K u 4 0 _ D o j z o L s q t V 3 4 n 2 B r v 3 u M m 9 1 _ F t 6 n l H s g v k F _ 5 - x H 7 o u 9 b 9 - 7 5 M w i r k F p q n m B 4 j i w i B & l t ; / r i n g & g t ; & l t ; / r p o l y g o n s & g t ; & l t ; r p o l y g o n s & g t ; & l t ; i d & g t ; - 7 8 8 9 7 0 8 2 2 8 & l t ; / i d & g t ; & l t ; r i n g & g t ; - z 7 l u u v s 7 F _ q g 9 C n _ m o G m i k c 7 4 r j G l w r 3 M r t r w B 7 4 9 o J _ 4 q 7 L 5 7 j 6 B z 7 s 0 H q o p W y x m g T 5 w 4 z B n 5 g c v t m g M 1 9 9 _ C 5 3 p n B 7 7 l 0 I t x u - M y g 0 S w r - 0 L 4 i 0 b z h h - M z m 0 x B - z 1 M _ x k 5 N t q 7 r L 0 6 i 6 H _ p 4 i D s h v _ H u z s w U n - 6 4 C j i r m G q m o g B i 8 9 o I q u l k E p n r q P u 9 q n J t s p 1 C m p w N _ 3 8 9 B 6 6 0 4 B 4 8 m p C 1 5 h _ Q j 3 w o K i u 7 o C 5 2 4 7 F 9 7 v b 8 i j t J u 9 7 7 G 4 1 9 2 C u p y 0 c 8 t w j B 0 _ v n D 3 n g u U r 0 z t C 2 m x g C q 6 1 S n t o h E n 6 9 t H t x y k B 1 p m g D p g z M z z x K v j z M j - G w z - H _ x o 6 B i - 5 s C n 0 y x C 6 0 p 1 F g k 9 s B p 7 z 5 D o 5 5 - E 3 p s x C m 2 2 e j z z l C 1 7 - n E t 2 6 - C 3 m w z B m 3 - g H 3 r _ X o q p v Q 8 t 3 u J k 6 _ z C & l t ; / r i n g & g t ; & l t ; / r p o l y g o n s & g t ; & l t ; r p o l y g o n s & g t ; & l t ; i d & g t ; - 7 8 8 9 7 0 8 2 2 7 & l t ; / i d & g t ; & l t ; r i n g & g t ; 9 l h w u 9 _ o 5 F 6 x h u B k 2 v - Q w 5 r w M 6 2 q j B & l t ; / r i n g & g t ; & l t ; / r p o l y g o n s & g t ; & l t ; r p o l y g o n s & g t ; & l t ; i d & g t ; - 7 8 8 9 7 0 8 2 2 6 & l t ; / i d & g t ; & l t ; r i n g & g t ; 3 i s 6 _ g o q - D 0 4 j 8 C s k x p w B g l t r F 8 g v s F s p u j E t z j n R h p 6 v J v y x s W - 3 p 3 x B 7 u n o x B r h x o H & l t ; / r i n g & g t ; & l t ; / r p o l y g o n s & g t ; & l t ; r p o l y g o n s & g t ; & l t ; i d & g t ; - 7 8 8 9 7 0 8 2 2 5 & l t ; / i d & g t ; & l t ; r i n g & g t ; 5 t 1 7 0 i 7 1 k G z 6 9 i L t t r h G h j 0 j D 5 7 _ q R p o w 2 H 7 s x y I w w j 7 B i p 9 8 E l m l k B l h - k H r 7 u 8 U 7 6 z n C i v w 4 C 6 v o a g 5 u q C _ 1 x s 7 C s h n Y r 9 k m B x 3 8 q S 7 9 l i G 5 _ g g B g u l w C k 2 v 6 W u l _ 7 S t 3 x o G x 2 4 h K j 7 m P 0 v s y F 1 z z o E u 6 h n H 9 l q l D 4 m s y N z 7 t 0 M g r 7 0 J z 3 8 z Q 3 g 3 n u B & l t ; / r i n g & g t ; & l t ; / r p o l y g o n s & g t ; & l t ; r p o l y g o n s & g t ; & l t ; i d & g t ; - 7 8 8 9 7 0 8 2 2 4 & l t ; / i d & g t ; & l t ; r i n g & g t ; h 5 w r 0 u p x k G t 3 8 - C 8 z m Y 3 8 _ a & l t ; / r i n g & g t ; & l t ; / r p o l y g o n s & g t ; & l t ; r p o l y g o n s & g t ; & l t ; i d & g t ; - 7 8 8 9 7 0 8 2 2 2 & l t ; / i d & g t ; & l t ; r i n g & g t ; 7 h _ j - q 1 h 4 F x 3 8 n b 2 1 k m P l 0 _ r C 6 9 o y H g t l h V 8 3 6 1 B 9 t y m e i _ 2 i B l j _ w K 1 v 9 x H v 9 4 m B s 5 z o H 0 6 v w F k x 0 h W n j - i C o 0 z _ B l y w g D z 7 5 6 J o y r s E 6 h j h G r 5 s x E u m j 3 D _ l z 8 B p y - h W l 9 0 q E 5 m 7 4 G x t 0 s B 2 6 6 h N x 0 s 6 D h 4 w g H k 9 4 8 E p r j o C 4 l n 5 L u 5 j 0 D q q p 3 G 0 i r 1 D 2 n p 2 M 6 1 n _ E s r 7 l C 3 y z r C v 6 j z J p w o r L z q 3 5 E 4 2 _ h M l t i 2 F l - s l D k 4 p q G 8 v o 1 D 5 3 z - C u u 9 V 5 _ 5 v J r 4 k o I p m 2 _ V _ y m l J u 1 w m G 2 3 m k C y x 0 O i 0 x N 1 5 7 x B _ s p t B x 3 q o B l x 5 u C 9 x 5 v J s k l l G 4 2 7 1 E 3 j 9 h B u 7 u o C v 3 n U j r 0 r B u q 7 X 1 i B z 9 o a v k 8 Z l 0 3 m C 4 g t b 8 z 3 O 8 8 i p I g r 0 n C m s r m D 9 w t Y u 6 t p B 8 7 g h B 3 q z 7 C v 2 g i B 1 w 4 q B l _ i i B v 0 4 g D i u z k B - y q a 7 v 6 z F - 9 u v B 5 q 4 W 4 - n y B x p w 7 H 7 m x n F s q v 7 F 1 5 u u Y 8 k 5 _ D k - t a n p 9 7 B w 9 j x D 8 g h j C s i 5 p B y 4 g 0 H h q 2 v G - k s t C p 1 8 7 D w 3 2 n D g o m u C l w l 2 B 6 p _ _ B s w y 5 B s o v y E l h 6 v M s r u 3 B - 9 y - C 1 r k t C n i i - B o 7 t i E k 5 7 9 H x n 6 x N t r n 3 H 7 i r w B _ t o r K j 9 n k E k w i y G q 5 h 3 J z x 1 j D 9 h p 4 F x 3 v 0 B 8 m q 3 N 1 q s T q 0 k 2 C s s k 3 B t 1 t - I 5 l z w B 3 4 - r D y w 9 y C 5 1 q _ H 3 q 2 o Z z h - 3 B r 9 F 0 j i z C 7 3 m 0 C s 3 k i C v y z j I g o k x Z g k 3 8 B z 4 4 4 E - v m g T i n i P i t w s H 5 _ r 4 F t o 0 w C l _ k t B h 5 w n D s 9 s o F 7 5 x l K x s 7 p F _ 9 v o E i j o 6 B x m p l C 1 r r l E w w t m B o u w n G 6 o y 8 C i s 8 w C 9 5 y q G _ y u 3 C _ 2 z 0 B l 0 k _ C k 7 7 M q v o - E h 1 y v C z 8 _ r E j 0 l l C 0 j m _ M m y p a h 6 g 7 C l s o s C n - q S o 4 i a _ q 2 u J s o z g L h l w g C _ j - l E s 9 5 t C - y m 3 F _ g r x K 6 - 3 k E & l t ; / r i n g & g t ; & l t ; / r p o l y g o n s & g t ; & l t ; r p o l y g o n s & g t ; & l t ; i d & g t ; 6 9 6 9 3 8 9 7 & l t ; / i d & g t ; & l t ; r i n g & g t ; 8 5 o g 4 v 8 p l E 8 Q u o G 9 u C 8 s B _ y D h 3 C v 1 D q s F q m E h - H l 5 D 3 d 7 c z m C y k J _ u a _ o _ D 7 _ 2 B n l g C p n q G 8 x R i 5 Z p L j p B 9 u C i g M s r R o i I _ g B 3 z E j x B - v C p v B 6 x C j g E v - G - w H u 9 F r 3 B s m E 4 w D j X 4 x C 8 5 F n o M z 5 L 1 4 C 7 h N n 2 B 4 k I 0 z B 1 h Y g 1 H u 0 E m h Q u w O 4 3 J t t E y - E 3 9 y B h s H 8 g X r k U p q g C 4 s b y 1 G r 8 _ B k n K r o j D x 3 - C 8 i 4 C j t 1 B h 8 G p _ B 1 0 B z n H z j O m x I s 3 G 1 j 0 C i s B 6 i C 4 8 y E 6 w I _ 7 v F t b g T v Q h 0 3 H i o q F o r M h x d 8 z Z z o Z x - w D m 3 j D n k l H 0 k b u 4 W v 9 F _ w H w x H h g D i v U h v B k 1 G t 1 b u k P m - V k q R s o 3 B t g b o q d _ g M 9 k U o J g J w 3 B j v F 3 q J v x P k m K 2 5 D p 2 C 6 k E i h f u g f o q R r 7 g B 2 2 u B n s v C y 0 7 C - x y C r h 0 E r 9 6 B s q g B 7 b 7 o z D 4 r c 5 _ v D x v x G u 5 F - j Z - _ H v r D 4 6 B i w I n g N 9 x K u - E h 5 s B 4 7 l K 3 v 2 E k o e 0 u i E 8 t 3 B j x 5 D k l W u p f 0 r c x p 3 C _ r 3 F x 4 r W z q 3 C m n z C - 5 t E 6 i 5 K x - z C 8 r 3 B g u a w z H - v 3 K o l t D i n e p l 0 B m j k D r 0 v U r 0 2 3 B u p _ x D 5 h t f w p k a 7 j j C 9 _ _ E m s m L - t 4 E x u 3 D m l u Y o l 7 G v l v g B g z I m 2 x Y 3 q p C y 1 8 B k 1 s E s w z B n p M 0 r L 0 q l B m x 5 E 0 t z B i z H 3 5 _ B w v x C z v W o 1 T i m h B t r u l B - r J v r X y n K q n K o x h i C w p 3 B p i 7 B h 6 D o 9 y m B 4 m B x P 7 s E j 7 U y 7 B n c s l B 0 a h m 4 o B _ k E n x S i j W _ k t D 3 z o D 7 4 d 3 3 L - 9 O t - J v q M k n h B 9 q 0 K m _ P u n N y y I y x E - o M t p M 0 u m E 5 r y C 0 _ P 5 s J n p M _ z y D 3 5 _ B 0 g M 4 s R n v 4 E - 8 y B u 5 X t p M 7 7 U m z E 5 l L 7 4 V 7 r D k s F x s X 6 n K n w W r g R t j L 6 n K 4 y E 3 6 v Y n z N 3 2 L h 7 H n _ J j 3 C - 2 D r 2 C 3 - D h 9 J y 3 G 1 r M 0 l J p _ O h 4 h B 0 5 v B r w j M z - m M i - w E 4 m t D s o d u 5 0 C r i - H - 9 g H y r i D _ 8 s C r t - D o m r G 9 4 h B p 8 k B y u r C 0 g Q z 9 G m v D g j C j n i I _ p N 3 h G t 6 G z _ I l h K q m N n n T t y 2 B t 2 k D 2 h i B v l O g m I n 1 h E _ r 4 H 7 4 j M 4 s w F m 9 6 L 2 h l H u 6 r l B 1 m 5 G 9 j 7 F 9 p 5 G 6 _ j C 2 0 j G 8 7 8 P n z p E m z q E s s u C 9 v S 1 z 6 E 5 z P o 7 0 C n 4 i B i r t B 6 m h B k p j B p u h D q g z E l r X 8 k 6 Z p h 8 I t u 4 E r _ h f 7 - 9 9 B - n 7 t C 0 - 3 1 B p s 7 D y u m B s s L g h v D s 6 8 P n _ g K l l 2 F m z w L v l 0 B p z k C q 6 X u o P 1 5 R o x Z o y H v x F u n K l t J m o K q n f 6 h x P q 9 1 O 9 - l Y l m l S n i y E 1 7 r z B y k 1 Z o 8 _ j E 5 7 y n B q y m E v y 1 W n m l J 6 w u u B 4 w r S i h l H 0 q z k B q v u C 3 4 s B z s - D _ 1 4 B n l x H 5 k v B 8 u o E - 1 B - X v b 6 q H p 5 w D 6 _ H 2 - R m q U 0 9 L j 8 h B w q g B 8 8 v B l g N - k C z _ D - 2 D - u 5 B v 5 - n B j l 3 s G 7 o n y l C v l 4 w G 1 v 9 r p B w - l G g l t D i o i B 0 6 8 B 2 k I _ z C 9 q E h j O o 2 1 B k r w B 9 w n B y h 4 D y - h F w _ 5 G 2 m o Q n 2 U j 2 b m w p K 9 y 7 b p u 5 V t r 8 I 8 n S v q 0 B i s t k D s h v E t o 6 q B k x n u E 0 z n 2 J x p h 4 Q r h l z B t 5 x 6 B x 2 s 7 H j v B s z s 1 E t _ 5 v C r v s O n 3 n C i t V r 3 t D j 2 a x y _ B 2 x 0 Q m h k C o n J p 5 I r n y Q 4 m 0 P s l 1 k D o j s h K s 5 9 9 E 1 8 u - B y 0 5 1 E q v g U 9 k o T _ 4 - B r l Y i n t B h 9 r C n 9 h G l w l F m w z v C 0 7 3 C - j 2 G r 9 u Y 4 w 0 u B 3 y z w C z 5 l z B 9 m v G z k h n B 4 1 h T 1 - s j B 9 w 0 R 4 z i H 8 o p M s u 2 J o s 5 0 C 9 u m 1 B t o m p B r p w t B w _ z a - k - W 0 5 g J 0 h w M y l 7 H x o m C o y I 9 p o B 7 x w B o u 4 H x n 7 i B p 4 4 j B 8 r 8 Y 4 s t L g 9 3 g B y 0 8 W n z 7 a 3 o w T o h 7 N 8 - 6 G n z p B 1 i G v - F 9 s E 5 k 7 r B - g 8 0 T u 0 _ x D 8 v y G q y B y U x u 2 B n t - L 3 h q D m 3 3 C m r r K l 2 p N h 1 z J 1 n u w B 3 3 s o E 2 4 J q k i N m n h C j 4 V p d v P v t B y w C g r B - v - H 3 g 7 E 7 p p C - m w D r l Y u w O 8 l 9 I s k c o w T g k t e l j 3 o B 1 0 T 9 2 Y w v X j h j t M 4 2 D 6 g D z 0 E 7 v _ B k - i B 6 p 6 T _ - t C 5 u 7 I j l 1 B 2 i 2 C q v 8 c _ 6 - E t 1 _ B m - v F _ s i B 2 j k C g i M 3 w K n i N m m M 4 - T 4 - b l y I j k G x x F y y j G - 0 N i l E 5 6 J r t N 8 h i F 2 p q E 8 w u E _ v b 8 p d k l H h q D 6 0 4 J 8 2 z B h 5 4 j B y 5 _ F v i E s 6 C i 3 p H l 5 I 7 7 p E i 4 o B k g x B 5 t J k 0 E 7 4 H g u D i j G w t O 3 z L 7 6 l B 5 0 s B y r f s m x E 5 g y D - 4 j M 5 6 j F - r M 0 r B 8 r B l j B o l P g z w E 2 o _ F 9 r p E h 2 8 E 6 3 6 D p g x b 1 6 g B s t u B 3 _ T s 0 _ C n 6 t B 2 p 2 B 9 9 h C j o 9 E m s z C z 5 1 C m u R 1 y K t _ I _ r N q 1 2 C 8 3 6 D 1 4 4 C i 9 0 G 4 t - B 0 p 2 B m t d 3 h b i l r B p i a 0 q P x 9 H z 1 W 7 5 n E i r w G 2 h w H w j 7 H i l m G l _ u G w p V j q I 4 1 t B 0 4 X 1 x S 0 9 v B 4 2 7 C i t v M n t 6 E k p 6 B o i 8 E 2 p m G 2 j w H z g q G 7 g n n B t i w 3 B k w p p B 7 9 o X h r - H 2 3 z k B n g 7 K 5 t i U m u l M p g v G 0 p h B g 2 x C s w u C x 6 5 N g r i h F - l i r E p h p i B s 8 3 7 J t 5 g q L 8 l 7 l G 4 n 5 Q 6 q m l 5 B 1 p y m P 0 j n w l B 5 p 3 i O 6 2 j j B 9 6 - p B u 3 3 N h 0 u 0 F g x 2 q B y h r 0 b w j 9 6 B t 7 v h N x 4 h 9 Q n 7 v E s j 5 r C 2 8 z p C w l k J h - r O t o 9 o I 6 x x h H v - l z B o 7 i p C 4 v z _ D i z 4 m C k w 5 b 4 3 7 _ B t t 8 O z k s D - 9 8 E 1 o 0 E 9 w - O 9 6 9 - B j u 9 w C s 5 k Q 1 8 s 9 D - 1 1 q E q p k r G w z 3 s F s 8 m F z l v B 4 _ N 6 p F - q G v r S r 6 Q u g a 1 _ S g I 1 t U z 0 3 B 1 2 7 B x 9 T 3 w V 8 g S y j i B k o 7 B o _ 5 E u v Z 8 w 0 C u j u C 0 - g B _ v p B - j Q s g g B i 9 1 B p z w C g 0 p C h x 3 C u 4 x C 9 q 7 b t u m H l 2 4 F - p z I y q z d - u 0 J 5 2 L m i M _ p d q o d _ p 3 L p y j X k s g J k 7 1 n B 5 z _ 0 C r k 7 E _ 0 k j B n 5 3 P 4 3 1 E p q p C 4 n i D y l g H z 7 - D z s Y m 9 x C r j 0 B r w q B j k m B q l v E x 9 - C h h z B 2 i H u p L x - K k o F 1 m K 7 s N t 6 I q m r G m o g B i 5 s E 7 2 j H k g h G _ 0 n B r v w B w y U u o f t t 9 B y 0 T o j W t u q B s 7 s C u 4 3 G n r y C n u n C _ 7 g C _ y n B s - 9 E _ 5 x O n g - H t 4 l b k 4 o B u n s B 7 z x B 8 p l C l 6 c 0 w 5 E z j p C y 8 _ C w q b 5 s 9 B - s 9 B j v n C u - v C z y n C v l 8 B y j 2 B 9 v 2 G q t 6 D 3 0 V _ j M p - m B k _ W p o O u w a t 5 r H j g a q u U 3 _ n F l g k B m k J r - M - q M q - o N n 3 r E n y 3 D k q p F k t _ D 5 s l E t p 9 D m o i D 7 7 m P l 1 f 5 u 9 B 8 o e 7 8 G g 9 W t - G v 9 4 C i h M k p G k t F t 0 P - - t B i u p g C 7 v 0 n C h g x K r 6 y B k r t G p h z I 6 4 j C 1 4 s B g u R m s t B u s l B z 8 G y n E g r N x _ M 5 i U k o e l v 1 B k 9 9 E z k o I 4 r u F o n d q - W 2 7 y D s i 6 B 6 q g E t 5 i V z 8 j 6 B 7 t x m F q 1 0 N n j w I 9 u j N x n 2 d j t j D q s i 1 B y q g 5 B _ m 4 b w 1 y c - 6 z u W s - 6 4 F 4 v h 3 Q r g h j U p r - 6 H q - 0 0 B 3 x _ o F m 9 7 3 B 1 m 6 i B k v - t D s s - q C 6 q 7 N r i h q C 3 1 r x B t x l o B 8 u 8 D z _ x D n s x G 6 2 y D y 6 l G g n r S t p 9 - B k n 2 z B 6 r s t B n s k O m v y G 9 y h C l - 3 B j - J z 3 D z h B o p F w j K x 2 H r y o C m 2 u G m 4 h E m 8 h E h s x E o 7 o J 6 k _ G 2 7 6 F u v 1 D m z - H 2 1 - H u o t F r - s K 2 n 0 o B w - l E z 0 l H s 7 n N l v 4 C 7 j t D h h n F y k u M t s g E r y 0 D 7 u - B t v i B z p 6 F u 7 - H l p 6 B i 2 - F 3 p g E 1 2 p L p u 3 I x g 6 E q m n D 3 2 r f 0 s v G 5 x 9 4 E 0 9 j 6 B y j 4 X s p y C 4 o g R u - 5 h D 4 - v 0 K p m 1 x t B v l l 9 L 3 j x X x 9 1 X w t 8 y F 7 w w 9 K l 2 w 0 T p 7 o m m B w 5 x s X 5 8 j 6 E v 9 0 q f 2 7 5 n D _ u o Q y 1 o K y 8 y H w 2 o E - m v C 7 8 e 9 t s U 6 6 3 E 4 k l F p m u N j z 6 C i z n B x h E - h E r 0 D o 6 C 1 o W q 2 S s h H o p C 1 u - S z 9 j T u 2 m X - t v P 1 p v Q 1 q n M x q l z B 7 9 q K t s j C p t r B 2 t 4 B 4 i q Z q r g D - 9 i C n k o I 4 l w J 0 2 i F 0 4 g u D _ 1 I 6 5 h Z - p o f z n q p D m 2 _ 2 E i 4 l 0 B s - s 7 B u k 3 8 C x k 9 y C 3 n i w B x l 8 s B i 9 n x E z z y u B 5 - t E w i u F 1 x 7 D 9 r v C h 5 2 G x k v G 6 v i S r y 8 C u i 6 F 7 5 V y q N n h m B t t X u q g B 4 8 v B r j a h w 2 I y z U q _ v B 2 m 2 B m q i B n r M p s Q n l U p g v G p q O h 0 x G q 8 w L 2 s 5 K r p l J 7 6 k G z 6 j B 3 q Q 3 r D t s M - m 8 B r y 9 B h i u B t x K 9 7 R 3 u p B o 2 u B z v s O n n z Q i s w N v u x J 0 s i D j 9 x D 7 6 w C z 4 E 0 p P s q N i s j B r w q B 6 p N 7 _ O z 9 G z q O 3 6 h C 6 x 3 E 8 _ s C 7 3 f 1 2 n I i z s N 0 s 1 G l 4 o D r 0 2 S g 1 n k B 4 6 i p B p 1 t I u t 5 Q 0 _ 0 C k 8 p B n _ z F 3 9 h 0 B g 7 0 X u o u T z 0 6 E j s u s B z p t f y j S w h v D m x g E i 2 o E y z 5 K q 2 3 L 6 3 k a k 8 p J 3 q y N t p 3 Q k z 7 V 9 j 1 M s 3 j J o t w G n 9 1 C 8 z 5 Q 1 m _ y B n m k g B u _ p n B s 1 o d 5 - _ P n 5 n v C g _ P 4 q l B j - t B j l j C - j p C 9 l Z o r f p r o B l z 9 D 5 _ 8 E - y q M _ 5 9 c g n h T z m u M x u s G k - 5 O 8 - m C v z 5 B k _ _ J _ n k F v w s B n o r B 4 g J w y G 6 z o B l v 3 P 3 1 4 E - m 5 u B p p v P 9 y z Q q - 7 E g t l M v 6 0 i B t - 2 t B o w j q D t j n B p q 8 C 9 7 b l q j D _ z 4 D i 9 8 B v 4 t C 9 2 j F 0 i x B 2 _ p C q v 1 E v h Z p r J x 6 I 4 k K 2 x T 7 3 y B 8 y a o 9 X q 8 v B 2 6 n D r 3 x B 5 5 6 B l w - D 5 2 1 C y x m E l 0 k C 1 g l D _ y I n t J j s H g m 9 G q q V s o h B u r V m o f m o N 2 r F p _ O 4 - s C l v 5 T o p 9 C g j x E j q s D 0 5 9 H m 8 p C h i s W 1 k 8 B 5 r D g q e 4 u R 3 2 6 C x h l D g _ j C h s n G l 8 k I l j p H 0 r p F 8 t _ D v 2 h B v _ M k g Q 5 3 h B n h n B 3 r H 0 q C 4 g F - m T 7 0 B m r C r v C 8 a 0 m W o v b 4 z z B v 5 E y a 1 0 L p 3 o D p 8 j B 1 t J u _ S k p f 3 2 6 C 4 2 1 u B 0 z v 5 B k g m D y k W j t 5 B l 3 L n 5 E z _ B u y m B g p e 3 r I 6 7 D s - S 5 8 w C 5 - J y 0 H 2 n G t r Q - y S n n 0 B 2 3 Y g 8 p C x _ J 9 y F j m F v l Z l g K k o e 0 y O 2 g M p t X m x a 9 7 c q u b z 4 e u - P 1 i z f 2 s _ d 4 0 x C j 7 b 5 j L u 1 - B i m n F 8 2 - m C p r y j B q z o b 3 9 - h E 3 9 M 5 1 D w 8 D 2 g C _ j D m 8 r B 9 n 8 U 0 x s d j 3 q e q u 1 K j 9 1 F u n m K g 2 i F z y i G i m g E 7 _ q L v q m P u i _ e - 5 p I r n o H u q q F 8 - 5 D h 4 n F z j 5 g H s h l 6 B 1 0 w K - 6 e s z z B g 4 n D g m 2 B n y 5 B r z f 7 2 4 G 3 7 o C n p m C o y 8 J v k 0 G j z h F 6 4 6 G q y l B 5 9 m D 7 3 h B p 0 P x - l B k 9 t F x i R k 7 F _ y G 4 n m B p 5 s C 0 y g C 1 - 8 D o v 5 C q o z N x v r B l 8 d n w x H z 8 h B h v r B y 0 0 B _ x H j u Q m 3 5 E 8 s V s z U 6 l W 2 z O i k l M _ v o G 6 2 o B 2 5 X 3 o T 6 2 T _ m S _ i S o v Z 3 z g B q w 6 e w i H u p F o k 2 C t 9 i D 1 7 7 B l - z B l 6 f j u 5 B m 6 5 C 0 j _ E 8 p K y l j B n p j H t h 0 B u y U j 8 - C v y W 5 m s C _ k t H 7 w - n B 0 2 s J q p g F i v k p D v t j P m h x m B j r 2 I g i s I g 4 s J t 9 8 E 6 _ k Q 9 q 2 F - y - D t z 8 C - h u H i o k F p w z K v n r O v x 1 I 6 _ 0 O 2 _ o F o 1 m B i s y B 5 i 3 i C 7 h r Q p t u J w j i - B o y p q B 2 g u F 9 s i G 7 h h l C l u g d u 9 y J w z 0 I 8 0 5 F 5 5 0 Y r h t n B 2 j q h C 7 7 6 K 9 3 5 q B r s w T k 5 z N p x v U 3 n n R p 7 l J z t j F o z r 3 C 1 q x l C w x o G s 9 S o i 0 a g z 6 h C n q u M 9 3 0 J k s j L n x - D n g r Q 1 k t X 9 _ m 8 B w h l T u 4 3 2 D 7 m s z d t h 6 r F w v t 4 P h g 9 t C p s 3 J t 8 k D 9 0 p E x o _ K l 0 p E - j l D n q j C z k O j j T q i 0 U y 7 6 F 4 p 0 x B 6 5 w x D 3 z p z B k _ i a s g 5 E m q r I y n i C p 8 h C 1 n 0 B 9 4 b 7 y 0 5 C y 6 m E o h z C l 1 8 E i x 5 C 6 6 4 O 6 m v N q i 7 C p p q B 7 w 5 D g z 6 I u v n H t 7 9 D 1 o z B i z w K k z 0 b s - w X i _ 3 E 6 w h C - 5 j C _ u 4 J g 1 7 S k 9 d t y 7 C 2 i z B x j 6 D o _ 6 D 3 7 2 F - o 0 Q w n 6 Q t u 7 F 1 r 4 E h t - O 1 1 4 F z x 2 E m x x U 0 v 2 J s 5 2 D 0 s 7 C n p u B 0 p r E 6 9 m R j u s E n q n H 8 8 m G m i p E x 1 k G r 5 6 C r m 4 F 5 _ 9 G 7 4 q I 2 s 3 E q - l N 9 t s L l r u B j k d 5 r d 1 s e g n 5 F 3 j k C s l p C i 5 p E 4 1 _ G 9 0 5 C w t 6 F 7 m 9 F o j s I u l p I n 5 6 K x _ _ Q 9 p i G t y u N r v s D o 2 s C - 4 t 3 B 1 n p E m y 7 B i u 2 C z p q I v x h L 4 l h G _ h n C s 8 8 C - q - F 4 4 p B k t 3 B q s 3 N l q 9 L o 3 v t G - _ u u E r s m U 3 9 z G u t v D l s 4 B 6 m y C k v w R g x p i B 5 l h G p - g G 3 w v l E 7 7 q 1 B _ m k R g z t Z v 2 _ X y 2 8 s B v 6 - G 7 1 y F p x p 4 B v o 6 G 8 u m F u _ l J _ s 3 H g 8 9 F 9 z w L 2 6 t E x 0 j I j y u I 6 x q J k n o 5 H g 0 i _ X 0 n k 5 c 8 8 i x B n s n 6 C _ r n s q C g h - v _ C y 0 2 n P i 2 t r K 5 m 1 u C 7 q 7 o F 4 h q - D 8 i 2 x B k p 0 h B s 1 m w C p p _ u G l h k M s i w n B 7 x o q D 8 p 0 S g x - N m l x s B 2 p o M o z l X m q v M i - h 2 V n 5 7 - G q m n t L 5 g k v M q o g I 5 8 h t B y q w 7 E k 5 j 0 G r 7 x p G m j z 1 C 1 p 3 O s s j 2 E z k 1 u C 0 y 9 l w B 0 5 m q m B o x 0 r O t 0 6 k I h v u u D 3 u 9 r D 2 r o E y - 7 2 E k n 9 m 0 B _ h 3 v B 2 l m D 2 j 8 T p 7 j K 2 u 0 I - j g g Y m r 6 4 L 5 5 l z D 6 2 Z - - 4 q M r z u P v u 6 6 B p _ 4 R g 8 y w B 5 y p l B i x x Q 2 4 o G 5 v j D k u n D 5 z 8 E u m 7 7 B v g k u D _ l u - P j g l _ E w p 9 u B 5 7 g B n p 0 C g 4 j h F r m 7 S x i h c 3 4 0 R q o y H 3 z 2 j C l k 7 y D t p n j B l - y X 8 g h i B u 4 i E 9 i x w B _ y x 7 C y z 2 g H j 8 m b 8 q r i B z n n s B h 4 v k B 6 q x 9 F g 3 n m N l w x l E 3 y y 0 C s i t w E r y p y C u h x l B 7 _ m K 4 - k R q u 7 s C 0 u 9 j E q w s 2 G x v z t E i r L u p 6 D z _ u m G s g - a 8 0 0 0 B 3 7 5 u B y z q Z n 0 m P _ z 4 K 3 r 4 L g x r K i s 2 T v 9 m r H j x 5 s D j h x u B z r z 1 B 1 5 u F s r _ m C _ 9 0 E t 2 i z D 2 1 1 5 C 0 1 1 5 B 3 u h t B x w t z C y m 0 j B q 7 9 R j s l 4 F 0 8 v 4 B r o z 1 B v h r h B k x p L 2 q p L w j n H p 1 l H m k - T l m t K 8 l x i C l u - g B - 8 r 1 B - 4 9 8 B k 4 p f z 8 - m E z w p 0 C - i t Z l g u 9 H 5 o l s M q v l x Y i n w m Q 2 v - s J g 9 3 m C 4 u g W v r - E 9 o x W q i k h B 0 1 2 p B 5 r z o B 0 u x P t h 5 M v u 5 6 C v u u M t q m l D u x j 3 C 5 u 7 0 E m k k n B 7 i h 1 H n 4 z 7 I j h q G u q 6 e 4 - q 6 C p n i w T l p w s C t 9 j B 8 t 1 E 1 l n U 5 z 9 N k 5 1 Z 1 2 n W p h u S o i 1 F r s H g g F r t C h q E 2 t G v 8 p B z 0 b h j p B z u k C 8 5 6 G u 6 j G y y i h C w g 8 E j 0 5 V m _ z d 4 5 7 h E 4 t x r B 3 g j W 8 9 1 j B s 0 4 - C 7 2 2 _ B h 6 1 s B 6 r 4 v B o _ y _ T 5 y l x I 3 5 0 t G h v w t K 7 0 z q B u x 5 6 E 5 i q j K 7 l _ v J m k k v L x j k m K w n h r 1 I 1 j 8 t 5 C 6 3 g 1 E z t s _ C j - x k D 8 r i g C x 6 w k C s - 0 h B 6 4 p j B 6 v l m I u 4 q 4 M l 7 3 q O j v 8 g H x 1 j - F 1 - l 4 N 1 - y 5 S _ g s k M 6 4 _ o G 3 6 4 - f h o m t G s 3 k U n j j Q l o p i B k w i C m k _ i B _ - s E 8 u 4 H n 1 z I 8 t y c 0 t i u J 5 s _ V h q s C y - m O 9 l w 8 B o v x 1 B v h 0 p E 3 o p 7 B q g u l E x _ 6 z B p v 5 I t s s h B 9 3 - O i _ y F k x 5 4 B z 2 r U i x p h B x 0 - p E m 7 i _ B 1 r o F 6 p C 1 _ J x 8 H i l I h c 8 Y p j C m - H o 8 E w q L 5 o l E s _ r F x 1 j E q i v E 1 s 0 E s 3 q O u o r z C t 0 4 m D x p i n E p z i 0 E w v v j F 9 l v o I l 1 j i B 1 1 h x E l 3 4 R m q _ 2 G n z i 0 E v y w m L p j 1 t G 2 t _ M u m 3 E 2 v p L - 7 f i z J u v M r s s B o k i C x r k G u 4 v G 0 4 _ k B _ m 8 S j 9 k g C y v p r B s o 9 W g 6 8 9 G 4 2 1 _ H y 1 9 k C _ l r B m - 5 n C - 8 - O 6 u 4 H g l q 6 I l u r Q 1 7 - Q y 7 k k C u y y U n v r m C s h g y D 2 s w X s 7 7 o C j q v L 1 3 r d 3 7 j N q 6 0 e 4 t x r B - l v s B x g 3 H l 4 3 D l - m D t 0 q D l x w B l r v B x x - H x p y E 8 - y G s y 5 J k 0 p P j 1 9 N t 9 2 B w 2 M s l q R z w o L 3 6 f _ 8 r S 5 w y 2 B 2 x 5 Q w 6 5 B l t 5 V x g 8 d y 8 s C 2 i v D y 6 5 O s 9 m C r 5 n I i 5 g D x y q D 3 w q F _ y 2 R 5 m _ y B i 1 j L 5 2 w J 4 4 N 9 j s F 7 h y o B x z f 3 q p E z l j D t - C 8 p F t g 0 B t l O 2 z G l t C k l 6 D m i J j 3 E l u 4 I 4 9 5 B 3 x s F 8 r s l B 2 z m B r z 9 B m q e q i C z h - 0 B 9 4 5 H w 3 6 Z i i p M h y m o C 0 - 9 I g _ 9 I - 8 2 4 C 0 5 j G v t v Q z 6 j 2 B m r C m x g i B 3 x z I 6 l t J 5 5 8 L o _ g I 1 8 r 2 E 6 z 3 F n _ G 3 k v s B s 3 p p B q h q J h 9 z D - 9 t 3 F u 3 J r k n U i 1 y E 1 3 1 E j u r H u t k D - v 8 X s o g B q o z E m r N s v x Q 0 o - 9 D - _ 9 h B 2 n 5 9 G p 8 j 3 l B 6 k l r I x 9 3 B h 8 j z K p s x u K m t 2 - F 1 u g y C i t s t J x k s 8 n B 2 n _ 1 t B s n w 7 v D o 4 6 t j B l l o q H t 9 y 9 I l 5 5 g F 6 k o - F x p 1 9 E q x 9 k J 1 9 7 s P g h 0 6 L u k 4 z G 2 2 6 G v - p l C o y 9 h D 5 i s u B _ x p s F s z s j D - 1 r q B q k u a y - o F q t y J q i o Q h x k 4 B 2 z 1 q C 9 p 3 9 F s z _ k B 3 z 6 Q k 2 m 5 B 2 9 o v B 1 m 0 q E 2 3 k l K y t 8 7 G 1 w 8 E h r 6 K n z 1 r F 9 9 Y z q g 7 C p 6 3 l D o 0 v m B s z 5 7 F o - x u h B z j z 9 i B 3 y 4 T q z 1 J l 4 z K t 0 c n v l F _ 5 i e n k r e 9 5 5 g B y s 9 l B w j 3 1 E p o g Y 4 x 3 6 D l p 1 8 D 7 4 s 7 L 3 i z 4 E s r 5 o Z - - 6 r K r 7 m - L o m q a l _ 8 g J z 6 R s 5 w - E v s g e 3 x j t B s x j o B m q j s C x 5 s x B z 6 r r F h g u r B j y _ l T y v 7 4 C y v q g C 1 2 q F v 2 8 H u o i M o h 4 N t k 6 n B 3 0 v 9 B 9 j u t F 7 k 0 i G o q k n B 8 k z _ B 1 o u Z j 8 i U u z z o C p l h r B 2 l 9 z E 5 h l 5 B y n 4 q C o i 5 1 B y _ j v B 0 8 g I 2 _ q o C 5 l x 5 c q - 6 t I q 6 4 S h r 1 g B 1 j 7 J i u 0 P _ 6 0 o B 4 o q k C u l t T 0 j j a h r y w C 1 g 9 f t 8 w q K i w m S h 2 v k D 2 h 6 s r B r j 4 2 B 8 v t T j 4 5 s D v p 4 v C 5 o l 4 F 1 u m - E j x u 2 F 0 m g - B 0 - p 3 C 8 2 6 p F 7 h 9 6 E i k 6 _ F 2 w x Y 6 8 v r B 3 t 6 b o 1 o e o s i h B _ - - E t h w l C y p q 3 D u 1 3 4 H 3 _ h q F l 2 x m C 7 9 i 5 B g o j 3 B 0 u 9 M m l o Q - g n T 8 7 7 W 5 2 x L y n x O 5 i g e _ m 3 0 C 6 2 i Y o g 5 y B i - 2 y H r y 6 t Q t t g O m v 7 Y 2 9 y M x 6 l e k j 0 X i k t t C i 9 z h B n - p y F v t j v E h y 2 7 E 1 k 0 F w 2 k 8 B 5 1 w w J p u 5 t N m r o 2 J 0 5 u 6 P 5 s _ q F j 6 4 z C 8 6 _ d g s k r B 1 o g p D p 5 r B - u u M 8 w l W 1 t i i B 0 1 i p H k v p - D 4 l - 1 F 4 9 0 g G 5 i y h B 7 2 4 E i k x i D 8 w 7 8 B x 5 3 K p 3 r B 7 3 1 7 C q 0 8 D q l 4 G 0 k 5 e n q O p r p H l w 6 v C r u r g J _ p 3 v E n j v L u x 2 p P 7 4 0 x g C i 3 4 j N g o 3 T l 4 3 j C q o _ B h g 1 y K g l 4 - C u i u 5 D 3 m 8 8 C 6 4 s 3 C l k 1 Y 3 9 g h B n y 9 J 7 7 r u B 6 t s 3 B _ 5 t k B 0 8 5 k B 7 x x G m p z W p 3 5 H 2 7 r F 3 u 8 I m p n F _ 2 l M q q a 9 l h D q m l B 7 g j E 4 9 8 C 0 o q a q w 7 y G p 1 n C s 1 g E _ 2 p o B v 7 2 8 G 7 y 0 z M 6 n w t J t t k 2 M 9 w 2 m q C v r i f j w w I p n s T _ - l D q y h R h n 6 3 C g i z m D 9 t m 1 C 3 y i g F r r 7 Q q p - N t r v v D n q l i N g r i 0 K n y 4 4 W s p 7 l F 9 4 y p B g u s 6 E 1 u u H 0 3 l q C n i g M z k q g J - 8 i 2 B g r p _ E _ y v u L 0 i v h G 5 u r 3 I h o 7 g F p t u 4 c 1 8 z G t 7 r T z n n G z 0 8 q D o g k w 1 B t j _ 0 B g 7 3 0 C i 6 4 5 Q q y 4 w C q l x l M 0 y m y a v v p t J 8 o 0 2 O 2 m k 4 F 6 r 3 v C t h J 1 j G t l o q B q n w y 0 C - 2 5 o C g 5 v w L q w 4 V _ 1 u x J l 9 7 6 C 9 v 7 2 E j i e j z 9 Q - - s N i q m C - v l C u o 1 9 B u g 7 8 E 0 2 g f s y p N 6 o 6 0 H q o j 2 X g 2 x j Q z 2 t K p g 4 r H l 5 4 V 7 8 h O q 8 g a 2 1 h Q 4 2 s Q 6 2 j j B v v t x O 9 7 m j H g q j B h 3 s u E m u s 6 E k 1 l l B t j 0 H o 6 n 5 E 3 3 j F i 1 9 M 6 8 9 9 F q 5 l p M h 4 r 3 H o w u q D 4 k i z C 6 6 2 u i B 0 5 w 3 r B 1 - j n h B x 0 w s Q t 8 4 8 N o i u t W i p 3 q I _ q t l E i - o x B 6 7 1 B w o r t B y u 1 J 2 i m J u x k H 1 q 3 R j h r a m 8 3 C v k u L m i t d k r U w 4 0 E w p 7 q B l t y 4 B y - t D j j 9 K h n g H r g 5 D - 9 c g s 7 N x j n B u j 1 Z 1 n s G k i 9 Q n 7 y N r 2 t p B _ l k c 6 r s X i l 4 V z x l g B 5 m q Z o 3 y m B s l z 7 C t t 1 m B 7 p g G z j Z q - 0 P _ 5 h Z h _ m T h v x j B 9 2 z U x j _ Y r u h O 6 z n 2 B z i n n B 4 u i g C q 2 j b r l r y X x p i v N n l 5 8 t B k 9 z s m B 8 y 8 w H j u z 1 B r y w s C s 2 _ 2 S l w u r P 2 z v 2 U _ j v y O 4 s q q F n x 8 j I v 9 j H m p g V x 3 u F j q g e y k i N w z o P - 6 j K t n 2 H m t 4 y B _ u n d g 8 X l j p y B s o w Z 1 _ l 4 V t m 5 T x k m 1 E m 9 i d y 9 9 r B q n u W 1 n 2 F v 3 j H 8 j w G y m w C l h y C m j r I k - 4 L y s l E s g x K y 4 o L p v _ B 6 h h B 0 1 0 B n r Y k - 3 G 4 9 p _ B w 4 7 E u h z G i 5 5 B g w 3 G 1 r g C 8 9 z L 8 k 5 X k i O l i k u C q h h 1 C o 5 w E 7 5 y N 8 9 3 V n t v N z _ u M k n t 8 B 2 7 1 Q w p c 4 y Z g k 0 L s s y B s 1 Q 6 1 y D y 4 w o B u s g E r w j E q m y U v h w 0 B h v i G k g 4 W 2 r d s v 3 F j n u D u 5 r l B w h w N 7 o u E n h 0 P 3 8 0 G 1 h q L s s 0 V 2 9 z n F v 5 m C n i g K k i i C 0 g 8 K 7 0 k B v z s E v m k m B v p 1 G n h q J 1 v L v 6 1 y C q z m K 8 3 r G z 4 4 J z w 7 7 K m z _ 4 P 4 h 4 t I w y k t F w - 5 i J - 8 h 3 B j 6 v r E g t z _ D 3 v j W r 2 y 0 H 2 0 2 p H 7 v 2 z N z w y g K g t r 9 s B n j j 0 C j 0 6 n B 6 7 k n B q _ g V 1 j r F k 9 8 F r _ - f q y u F r v u D 5 8 3 D 4 v m B 8 5 _ D 3 6 h F 5 m x C r 4 5 B w 8 z B q b 7 x T q _ T t n b 8 3 U j 5 5 B k x c x l a h t G g s R 3 9 O x 2 L o v h 4 D v s t j N - o i s M 4 z 1 h U k v n l j D 9 h _ p J p m v p K v 6 1 s M i v 0 n R z i s 5 H 9 w u 0 D - s 8 R w 6 o M g l x D 7 t s G x 7 i G r p 7 J 6 t m m C w - w 1 G v h i 4 n C 4 3 6 3 w C j - 8 p u B u 5 p 2 7 G _ 3 n m 2 C n _ 2 h p B 5 o l o C l h 3 r g B 0 4 i j C - _ q 8 Q h 2 k v D j _ k G j k 9 E 6 g q C x k m B l n w k D y 1 5 w B i m 3 E h r q B - g 0 B 5 v g C - g _ Y 1 h x C - _ r b 1 x 6 j E p 7 t I z _ l _ U y 0 i w K 7 p i 6 X _ u i o M r x p l C _ 8 r S n 4 4 T x u 6 Q 8 h j J 7 q o S - i h I 6 p t S 5 9 u y C 9 3 w r C v 9 _ N t - 8 P 2 8 2 H 2 q h D v q g J v k q L _ 8 k O w q 6 W o t y j B j p i 3 C p z _ E j - u 5 E 1 _ m s E u j m O 8 z i 8 B - 4 C w t k G u i r R p o p D h 7 P s 9 D 2 k X p i d u 5 M 3 m a g - L s t n 4 C h m i W 2 y w r C 8 z I 2 n E 4 - 9 v B n s g p C 7 j l u B r r p j F v r z P 7 m i 0 B _ y l 4 K g n _ 6 B g z T r - x m C 3 6 i U 4 y y r F 4 p q R w 6 N 7 k T p j S 3 - m F 4 k i G x i g K 8 t z 2 B 8 m u I g 4 5 I r 0 G k 1 h C 1 z Y t s 7 B 0 s E 1 1 J 2 T 2 m a n w j B g y P 2 t G y 2 t E 8 4 k L 4 m 0 E w n 0 B r z 2 C y - U j p V v u _ B 8 _ x B j q t C r - - d 0 o v H 1 q g K l x 9 Y k 9 3 a 3 - _ M y 9 l J 2 3 g N 6 o n D s h u C z 2 1 E 6 1 1 B w 1 w B v n 9 B 5 3 k D z x s B q 2 K 5 j O 4 k b j k M _ t T 4 9 9 C 6 h - E 4 6 x D g v 5 D 5 q c 8 t C - j Q 2 x Q 7 z K o n m E s 0 w E 1 2 _ E 4 4 v F - j p E 5 t w C t i 3 D 3 v i B v 3 i D s q X x l D 7 5 J s 2 K x 3 b 9 _ 7 B 0 6 o I q n t B 8 v 4 B 3 9 u C 2 u O 7 4 U r k Y 5 5 U h 7 a - j 8 C 5 p r E l v P 6 _ x B k r 4 B k 9 V 0 j N 9 n z D 9 p t C h g o B - 7 i U s g 3 n B _ 3 p h B w 6 z b _ u k B p 4 L p p O 7 l F p 5 i B t s 5 B g m G 3 7 5 D w - q E l r 1 B 1 8 t B l p q D 2 g i _ B g o i B p 8 w C 8 h - C 6 o y O 7 k C k g I p r - C z q s F r x 8 E _ r 2 D k 4 6 D 1 3 q C s r N r 9 6 B 4 6 3 G o v - Z g q j h B w l t P - 8 j B g _ v B s r s I q h W y - 1 j B r m U r 2 N 3 4 I g 9 R 1 m I i h H 7 p u K 8 3 m Z 2 3 q o C w 7 9 6 B 5 g x g D 4 z - w D u 9 y K g z u W v s 0 R 4 9 m g B i y 1 g D z g - P r 2 p z E 8 5 9 c k r t Y 1 6 q q E 7 p w t B 9 m s x B 8 _ u h B 9 m _ w B m 5 g 6 C y 4 0 h B 2 4 9 I 2 t R 6 x 9 1 C z p z z B 3 5 n 8 B v 0 m g D u 3 k s B 3 2 h q C v 3 _ Y h k s o M m _ l i Q 9 i o 4 V 5 - y p S p i 0 w I 1 x m t J g 0 t u U s - s 0 3 C 7 4 h k j B 2 4 _ n q B n m 3 1 X - r r g M _ o l i Q 4 q 3 w J q p o z B o _ 4 7 b 0 7 5 s U r j _ z t C x i 8 _ E q 7 n y f q h z 3 B t 8 I 3 t E j - D 9 m C q x U i t 3 B 1 _ 6 b h 4 g q O s i 4 p Z 1 w 5 D 0 3 0 D p 2 h C o r 7 B s q r D r 9 k I p 7 j X m y o h D n l h s O l j j q F k n u q C 0 h m i B k 3 9 H y s 6 M j x q C 9 9 k D y 2 4 B o 4 4 B p 7 1 L s 6 k F y o l M s w 4 4 B x s t m D s 8 8 6 C 6 r 7 j C - z y o B m v 6 R 5 g G i q K s n J 5 t B w - B o o B - k B o u D m y D p r O u z z B q v u C 0 0 5 E 8 h s I h - i Q 8 h 7 H n i 5 C - 9 H p m Q t o X h 5 r B i n v D - 0 x F x g 0 O x t 4 R 8 _ k f 6 8 i q B g p w F 6 z 6 4 C u w z r E 1 _ i z R _ 5 j C n m Y m g M w n h B 1 v i W z g r u B v g p C u 8 2 T u k s M 6 7 _ C 8 r o C h r j D z s r J 9 l - H q m s K m p 7 f - s h L q p 6 R s 9 y W 4 x 9 I q n q O 2 0 1 2 H i i - 0 D 2 l p w D q y u e 9 9 g O s _ k Q 2 5 p J r 8 j B _ 8 K q 3 F 8 4 D h 8 Q _ h H 7 q O 4 7 s E g 2 9 I o j z E l j n N m y 1 3 E h y o w F l 3 9 p D _ y g D s 6 K i 3 Q q t t B 0 7 y D 5 i a u 1 H 7 1 R u 3 X 6 - _ C l r z I z i u _ B r s - Q u 3 p J x h y E _ w i F p h y E 6 4 y D 5 v q D n j a 4 - V _ g r C y u O g l K q 2 O r m 5 C p h B 5 m B x 7 _ D v - C g j C j s D 2 s B g x B t y R n g 5 B g g I w l K m 2 Z n p - I m 5 8 8 D o 9 j C 4 m f 3 4 s B w _ 6 L 9 m y X j x 6 i B 8 t i E - u q B 6 1 r F 8 9 S 3 y S w g T r - K n 9 H 4 p P 9 x W m q K 1 g L 6 8 K x x q M 4 g l H 4 4 8 B 2 8 l D l 2 t g C t y s r C 4 5 o B y h X s q l B p y h E j w h E g m p h B t o 3 8 B y 8 X s j o H 6 2 z M x x s G z 1 r B 6 4 l T v j 3 P r x 9 F _ 6 z B 1 l v X 1 n L - 9 6 m B w u t B q o y B 8 l B - v B 6 k i D s o S s r l H s 6 s E r z 3 D q t _ D j n _ K n h 0 H t j v F m u 6 R 3 2 1 L 8 l l P v _ u P y w 3 N 9 4 k G k n _ B l v x F g v 2 C n l 0 B w 3 Q y 0 - B _ j W 8 i I x _ I x q Y q r j B 9 z d k i N k h j B u m 7 C q u 5 F m r o E g 5 - B h _ n I q 3 t G n t 2 E 7 g w D v 4 6 B 7 4 d t k U _ q P 4 z Q n - D - 5 G 7 z L o 9 C 6 0 O 6 - j C q 9 p C s g w J q v 7 B s x E g y D _ n G i l J 1 t p S - 8 l F 7 r 0 K m _ y J j g y E v u j R t 6 v V _ r h P l 0 r L - p v C 5 7 u G 2 r q O q j p N 3 w f 9 j q D 1 q q B 3 0 9 D k x i H v v 8 M q 6 0 h B p y 0 V 9 q n G w g O k 4 q E 9 2 3 O x q j T h 8 m U 0 h s I 9 w s G 8 i q R 3 h w s C y 1 j m B 9 - i C i i - C y i y B - u d 1 k h B 2 x z q G t l p B _ q P v 5 z D h t l E h x s H i s k C o r h C 2 i 4 G q 7 j b _ n _ r B n z w 7 B k i t 8 C s w u p D k 5 p - B l r J p w 8 C _ s o C v 2 x B - 2 E _ w 3 B p 4 t C y 7 y D r 2 r L 4 n E - o x H x m 8 I 4 u R r r J y g X g p t D 0 8 E q - H r j F 3 0 W v 8 B j q S h j h E 3 4 e 8 p _ B 2 9 i K 9 5 m v B g 8 z 3 F u x k U 5 0 _ Y 5 l r d q - x U x p p B y u b r k Z u 5 y D s q 6 Z p s 5 l D 5 i n r D 4 g y R 6 w O _ 3 Y q y k E w z m O 8 m 1 Z 8 k _ d 7 x 2 G v 1 4 M 5 g 5 C 9 6 G g q R 5 o 0 E q 6 u a 1 8 6 K n g V u o g F i 4 Q k 5 4 B - z q C x 9 O w t V w 0 O 0 _ x I v 6 i B u t F 9 p I 9 2 P l 2 r B 8 k y O s o p I n y j N 5 x j N 8 w 6 G m 1 m E x z z I _ 2 x C w h h C 7 5 H z m 5 D j 6 z C i n u C 7 9 j F 0 - n H o 0 4 S 9 s n P i u r D h 4 _ Y s m j L 7 6 k O u n w Z 6 m t l G x g z m C p s u j G t i i r E l r u w M v s l u n B u 7 5 6 D o 5 7 - E y m 5 J - r 7 v B 5 s n g E 4 9 l 3 H k j z b r 6 z r U r _ 8 q y B k k 5 u p B 1 4 g v F o l t L o s t 0 X k 9 6 h F r n j w H i 5 q 8 E m j i g C n i m B l 5 6 B 3 6 p G 1 h l D s k j L m t 6 R 8 t t U x m j T g 6 i S 5 x x h B 9 j _ j B q p k a o q k a v s j Z n 7 r T u 8 9 M 3 0 r H m 5 i c - 1 D p 4 5 3 C 8 _ z a r 7 r h B t k g n B 8 4 x g C j l w k E m 3 q y K 3 r y l H 3 7 r r O l w w 3 c u _ 8 - M r 4 w W s - s C n u t o t B 5 p n n K h 5 y g E o _ - U 5 g l p B r 0 n z F 5 - O j o s R p 7 c 2 x 8 D n j p C 8 h l Q 5 k w D q r o 5 B 4 o h Q q 7 q u D o i 9 P v q 2 F 9 6 4 M 1 j w 1 D h q z x B 0 6 z w B i z k j D 1 5 u 9 B 2 l 5 n C u 2 p W j 9 0 m N y s o 3 8 C z 1 o o j B n r v 1 M _ 4 - G 7 1 5 l D u 3 6 x J k k 3 r T 5 q 6 9 Q l s n t U 3 _ j g B _ m 0 S k 7 X w r z B u o z E t v o J n t 5 I - k 8 B 1 t T 6 l o G 9 v p G o 1 s K 1 _ s o B 2 - u u B i h m w B - 6 m t J 6 j 4 4 L 0 g 8 p x B q - i 7 l B 8 1 m I j 1 z Q s z 5 K - h 2 N x x i G m x z M 2 5 i K w y _ D 9 - k G r k g N h 5 i W y m g U v h 7 K v i 0 G t n h K n k j Q 7 5 4 f t r s a x 0 q M 9 - l 1 B 5 q s a z u 5 T y 6 y K k y 6 D 4 n _ B s q P g r g B p k R m n h G - p 3 Q 4 q 1 Z m 8 1 O u t j h B y o m y C p j m o B 1 q 7 i F m j q v B 2 6 2 V 2 p s K h o o L z j v 6 C q 1 s 2 K u x 1 p C 4 2 8 J t s k g B m _ 9 O 1 o h O x h k X 1 z 4 E s u u T g 5 5 X t 9 5 t F x z i J m j 3 x B q 3 0 x C _ m W u - 8 W n 3 6 z B 5 z y j B l o v Q 1 x x 3 D s 6 _ 4 M 6 s m n r B h 2 w m M 3 y 5 m Q u k t x I v v 0 8 I k _ 4 8 q B - l i q U q j - y I z 1 y r d _ 1 i i C l g m h L p r l x B y i h C p u m h C 5 k h 0 H u i m v l B g 1 5 m H 3 3 w t B 0 j j 3 C - r g 1 S 3 - v U 0 7 3 I 1 1 o O 8 2 J k w r 2 F 6 1 j J t r 3 3 B x g t n G q o t H 4 _ j - K 3 g u B h s g n B 4 6 8 S s w a n k t g H 2 6 r s D - n 8 3 D q n 7 U r 6 1 m E 3 z p 3 Q 9 w k 2 F n 8 v 9 0 D h 9 _ i V g n r n L w x 0 9 p B y n 8 7 y B l o 5 p B 1 - n s B 6 h p N t w 1 o D 0 9 z 9 D 6 n 9 s C r 2 s t F j _ z 3 r C u 8 4 p D v 0 p h U h 7 w i Q y y 2 s h B q y j _ t C m o g o Z y 1 2 n O 3 t p h U j r 5 p _ B 0 k v r 0 C k 2 1 j v C o 7 0 g M i h n 3 f 7 9 7 k I p n y j B h z 1 g C w t 9 t 8 G 2 x y 4 m G y r q s x B 8 v j o m B 8 x 2 5 v C l 6 p q C h i k u C l s s g H 5 2 7 j G v 9 x z N 9 g 7 q C t l n m B 3 g g o D p 1 u i B w 0 i O - l h y H 2 n o u Q g 6 t 6 N 6 4 9 y I 7 3 1 h C 6 p p q L g 1 a q l 1 - K o - L s v n z j B y g h g E 1 _ Z 3 w n I 0 j s B z 5 1 d j 8 3 9 C p z P g n l 2 P k z 5 O i 5 l K p s X j 4 E 5 h B 7 3 D w K s w D 8 9 9 E w p p a g x p 0 b k _ _ N t l u J l x 8 h J u k - r E 2 o i h k C l 7 5 6 G g 3 1 y P m h 1 1 D 3 x y L 4 x y H g w 7 v H x u 5 j i B 1 5 x S 6 h 4 y C o x m q J - g h h P 5 q l 2 N r 7 q u B z 1 l p B 8 4 n z G 0 0 8 m P u 2 n r I v h 2 7 D q h 0 m D 8 y p k N w 4 q v D 3 7 l p G 7 z t X - 1 _ g C i 9 z n P w - q z g B m y q 6 h C r w 8 p H v y 3 8 D m 8 l 9 F h x h u E 5 o v y D l 3 p p F - 7 z 0 C g q s M 5 q k 9 J o 1 o g F 8 l u i K 4 0 u u B 3 l 0 6 D k m r i G 0 g z c 4 z w m B y n m m C 0 s - k B r h _ f t 2 q l N 5 k q y T j x 0 i B r 5 s B 1 k q B j q x E s r q S o h g L 8 o l 0 B m l v D 6 4 h r H 2 9 _ 9 O l p _ j B z o _ J i 7 5 G j k s 4 B 7 l i f 8 w 1 f _ 7 z e h j 7 2 D o o r l H o g j q D j t w 3 O 9 4 4 1 C u x m r C w q p e n 7 w h B 9 g j D v y x K r r l z B 5 1 r J m p y F g x Q w m Y l t u u B g i 7 C k l G k 5 n B m y 3 F 7 w 3 h B _ l u b m w - K 0 p 2 v B 7 q 7 I l w 9 z B 2 - 4 C x 5 - _ D 8 2 0 i B p y u a x 1 4 G m y 2 p B u k v K 0 5 1 B x w P 0 k 5 0 B v 7 g E 2 r 4 R 0 m w U r 9 j C 0 o _ C w h y M 2 0 h D m - m r B v 5 q e _ n 5 t B z g v R 1 4 u R y q - B x w P r h j F 7 i Y n k o I i 2 2 D q 9 K u h k D 7 k x I n y x T v t p C _ x 5 E - 5 7 a p w h D x t k m D t q 7 z D r i l 1 C p q k Z v x s 2 E m 7 6 h B y v r X p 6 J g 7 1 B n y h B q h o o C w 6 h O i s 3 G t v k G 5 h 7 K 3 4 t n B 0 u _ O 0 7 r D 6 o X p j h B o 0 _ p B 7 l r C 7 4 y C r g w D 2 i x D v j 9 E u k 7 H j 7 z x H 3 9 t v B p j - P k p 3 B o s 2 M _ h t t C _ 0 i E t i i J 4 8 n B n r x C t _ q D 4 8 n B y 3 o H 2 y R l 4 v N s r x Z - t s C l k Z 7 v 1 L g m k k C p 2 v i B r 0 3 9 E t 6 o 4 E t o t 4 K x 9 3 h i B l 3 i 8 F l i 0 r U 9 m 2 i Y k u r 8 I r 0 v r I k 0 2 8 C w 1 u - g B n 8 n 3 K x p j l u B _ x 8 0 z E g 3 s E 1 p r 3 M 0 _ r S j 9 y E w r v u D u 2 2 H q n h n E i y 7 m F - m x 4 C 7 9 q G h s 8 T x 6 k v B u 0 g N s 0 s F 8 i r 5 B k i R - w c p o v K 1 i r E 4 z h C q 3 e - q p F r y j G l s k p D y 7 5 L m 7 4 D _ _ m g B h 8 1 _ B w 8 - G n _ h C s h w Q s t m C l g w r F - w c v l v w C 9 - _ 0 D o 5 _ K u u v 0 G q 2 n 4 B - z 9 B h k k K v 4 V v y N 7 j n W _ k p F p 7 5 k C q j s F n 4 j B n 9 6 l B 4 5 v n C _ i z V s p t J j k h - C w n 7 M v j l B 2 q i C - s J q v v D g y 9 C s z - G i 1 p Q 2 1 J - z u S 0 2 g z D 5 n 2 E 9 h h y B q 9 j C 7 5 R 0 m 4 i B r k u l B v h y p D 0 l b 6 k j B v 6 x q B t 9 z B 0 n 2 C 4 p q j C l y 9 j B 2 5 o 1 C k 4 u 1 B g 7 h D 9 - 3 c r j 6 9 B h 9 2 0 H 7 p _ X k g g s C w l P p l f i z W 7 j 1 E 8 z 8 v B g z 9 h C z l u z I 6 - 6 q B 5 w n F 7 3 w S y q K 0 r Z q g j s B 7 g v C t 1 9 S 0 0 - r C 0 v y n B 9 v 3 g B o _ i 2 B 4 g 0 C t 3 8 S q 4 7 m F v w v j B t w i F s 5 7 O l r _ x B _ l w E g l 8 B l 3 9 z C h 4 n D 7 v z B 6 2 S u q 6 g B v 2 Q s r t F s j 6 m D l 2 - d 3 6 t B t s K 9 6 q J y x J i i X z 6 O j h F 0 3 s D 8 8 7 N 5 m m C g g t C m t 7 N n t 1 b q 9 4 D s o 7 2 C k 3 5 C 6 1 J i v i C k y l P 9 w v s B 6 3 s g B 5 m i J 0 h 3 t C 9 r i 2 K 5 6 6 B i y w i D 0 l o Y r _ m W o n q O l t - D x w g c 0 0 3 z B 4 g j c z w o D 0 8 Q q l u i B y 7 v T l v l C n 9 h F m p 7 I t w j Q h x v F m y t H g z 2 O o - 0 Z 7 m t Z v p 4 n D j w 7 F t k 0 t E q 4 n q C s o _ H 8 t 5 E 7 v 5 M r 6 m i C j 7 g z Q i k o q F 0 s 5 g U l h o k v H 6 l n j V 2 k k o D 9 q q u T g w 2 j L 2 0 3 x Q k m l 7 u B i n r - b h j _ t O _ i y 5 H 9 3 v r U s 9 w n M m n z k G g l 8 r J i z 7 1 K q x i 4 F k 7 9 7 n C - y 2 w 0 B p m g h M j 2 1 7 C m 2 2 - G t 4 - _ C l 0 6 l d t 5 5 j V 8 o q r J 1 2 p x i B 5 v m z J 4 r p n w B 8 t 7 5 n B h q t 3 V h k 8 4 B 2 x _ n L 9 p s n O o 5 z y Q 7 w _ s F y 2 8 9 4 C 9 o 7 m F z l x e q _ k n G 7 j u g K s r m - G z t 3 9 D x g 2 i i B h 5 6 x E y 4 5 s L 9 5 m i G w q m q H 2 8 1 x D - m _ o D 7 0 2 S u i s 2 B 5 v j _ F 9 w 7 7 C 6 s 0 5 F k n 0 r D t z l H u x n o B _ t z J 0 6 s J 5 5 r h B o m y B _ i u 3 D m - l f t k x C w v i 7 R w 4 O z j 6 U p s n B r 0 E w q S - r - B u h 9 D 2 u i Z l j s V j k 4 j B 5 p z f o h q 6 C 4 3 8 S h y 0 G _ p s N s 4 y H k l w Q n p 0 H k q 3 s E 1 2 9 0 K q t 6 3 G t t 1 - E i y 7 T m s j I w t k a v s 8 - C j 5 r r P g x _ R w r 3 N 2 l 1 E n 2 g B l 8 H q v D 2 m E q y H j k _ C m p t 5 C m h 4 C x 5 v E g 6 0 B i y g D o s i F l 5 m r D 7 m k k E 5 0 4 5 R l v 4 M q t 6 G o 8 4 k B j 4 q Q v p h L _ v j G g - s k B 5 m j T 1 r x H j t j r C g j j E t s 8 G q w z J j 1 6 P 3 r j N k l 9 C m z H l u M r n p B 3 _ M 7 8 O g q S p m z I t j x H h 1 p G l l i G y q m u Z 8 q m 9 f 4 k k 3 B l - j y G 6 o w f s x t H j o r T r h k H h z 6 g B l 9 x F k x 9 Y x 0 h 7 D 1 k g j C u n v 1 P i u 0 g H 2 m q 8 E 2 j _ 9 D 7 i t 6 F 2 p v u B m o h y M 5 o j 2 B y - r p C o x h o C 9 4 t m B p s o J y 7 z w B z j _ T 8 1 7 T x i q G 4 2 7 N 9 t o L 2 z 6 M h n 7 d z p 9 R n 2 0 T j y 5 6 F 6 n u w B y x 9 1 C 4 5 i _ B 0 - o w o B j 2 5 Y g 4 x i 5 B t 7 1 5 4 G 5 q 5 4 J o r 2 l T 3 z 9 o n B p j 9 v N 3 6 s k i C q t 2 3 r C k r 3 n L n w k 1 T x 3 0 x U u s u v Q t 6 5 4 L x y 5 j S 7 g r t Y g _ - s Q 7 - 6 6 Q y 9 2 4 G h - r 6 F 5 3 n j H w 6 Q p 1 u Q t 1 - m B o 1 - N k k 2 Z 6 7 0 S 8 1 3 M m v l U n 6 x k I w 8 j s Y u r n X s 7 s J v n 4 M i t 6 U 9 i j Z w n i X v m 1 t P 4 m v r J k i r 6 B t l 4 c _ n 9 B s x 9 H 0 v 8 t B g s 9 o C 1 - 9 e o 9 y s G 2 h z 2 E 9 x 7 3 D w u r 8 B u u k g I n w p i B 1 l 6 1 V z 4 7 2 I z x 1 z E _ q l M i 9 h M m g 1 P 4 y h R w s g F 4 k w H 2 t v J _ i 6 D k m 2 C 9 7 f s 2 4 D h n s h B 6 6 y F 5 m T _ 6 V q 5 d 8 7 s B j q _ B 2 s g C t u i D 9 o P - 9 T 9 i k H 3 3 x J u 9 0 I t w G u p k Q - o k L k r 0 D x y 2 B t _ s B 3 x n P t 3 2 G 8 r r C v l y E o y 1 E w p r G 1 y 9 F w s k m B p 7 8 E 4 y l C w 8 x V 0 m h B 2 m E 3 r T h g x C y 2 J k 8 F v _ r B v 1 K 1 t j C j w J 3 p Z n q Z 2 l n C q 5 w M n 3 7 S 6 2 k D k r J u v J 3 w r D 1 m r C l s o U t j i d y 6 a h q m K i 5 1 I l q 0 Z p 1 p C s g o B 9 o L m 3 9 C - j 6 M 3 - 6 M 4 v i J n r 2 J r w l C 0 w x B 5 t 7 E y w n L o o z U 8 p 1 S k o 3 D 7 k d s - - C 7 - j C o g l L t u 1 E r r C z h j 8 D 2 3 Q 9 l i 0 B 4 6 0 B - j j C 9 3 9 J 4 6 y y B p q u 9 B s n s M k z z B 7 k _ J 6 l J l 8 j B i k 4 C _ u - B v y 3 C z l n D o 5 u C k t _ I o w x E - t t F k 1 2 K y 4 _ D 8 q t B u w 7 C n _ b 1 9 2 H n 1 9 - B h r 7 d 3 5 l h B 3 y r e r l y p B r w 2 e 8 h 3 o B _ _ 5 1 H 9 y h h B m k O 0 t m D 3 n 5 E 7 i h B _ 3 5 D _ q T 3 l 4 H y 1 o D m m 1 l B 4 z 0 K m p X 9 v M 5 u H 3 l I _ y N 7 q K _ - Z 6 8 k D 7 0 H k u t n B 2 6 i B n s b r s i E r 6 t F z y 3 I 8 q u H 1 k _ B s - 3 B x r 3 B q o r P v m 4 q D w 8 7 G _ 4 6 C l l 7 7 C s _ i w B t 2 5 g E 4 - 5 P - 4 x b o l 3 u D y v s S r t 8 O 7 8 h b 7 p 7 s B l o 9 - B - i p S 1 n x s F j r t 2 J - 4 0 4 F v 7 1 L r x 0 n C z _ t C g l g B i - k H h 3 w 3 C v _ v Y l l k X z n 1 z E m 9 3 j J 7 q h _ C 6 t t u K h k o t G w m t u I m g l 4 p B 1 t o I 1 h v J 8 j 0 o C 7 s Y x 2 d r p p B k 1 w L h 8 b n 0 o D y p 8 u B 0 n s B i t 3 B 8 u a y 3 M p u M s 3 l C 6 l 7 G 7 s p O s w w J r q 1 b o p v 2 C o g 5 7 C y i y h C n _ m V 8 i _ I 6 n i O r j q D 0 w k B 7 5 x B y 8 y D k i w f 1 x o i B q - k M 2 x 1 h B 2 o 4 I 4 u w H 6 8 9 P r - 9 D z k y b 1 i D 8 t e 7 m L 4 n w 1 C x x 9 M w g - 7 B 7 h o v D 9 - j f 8 x - 7 F 6 t _ k C l u _ y C 2 i n t B 7 4 3 k C _ 5 i n B h x 0 g B 7 8 o i B i 3 q O t w u P u t q l B m q - T r 0 8 U z v x z B i _ u q H p g h l B l o 1 a p k s F 4 l k N _ s r 6 D r 6 4 g B u 7 z Q j u f k q N m t L 2 9 C r O w g B m s P k g l R j j o l G o _ n D q h k C 1 n v B m o t D q n z 2 I k 0 z M t 9 w W i 9 v S _ 5 5 e r 8 m Q i 1 y K l 4 u v D 8 z 3 B u 9 x C k z b 3 j j V z w 4 J _ i q C h p 8 H 6 t e w y z Y o x V - g i K 3 7 n o B v h 0 I t j x R _ t j K g v 6 B z s z B k 8 J q w j B o 5 K m 2 x C 1 w 8 M 6 - 7 j B 8 x m B l z q C 2 5 _ C n x o F o 5 i E w 1 p K 6 3 g F 1 0 - E 5 j x I 1 w s V 0 y 8 2 F q 1 8 9 B _ 4 6 O s v 4 I n 6 h F u p r y D z 5 s W w 8 p V k 6 _ D l u Q h r I k 6 0 B - 7 0 J v r Q s 3 3 L t v y C u x Z 3 z 5 B 4 3 O j 5 g C s w k I y - p S 7 l g E t x t H t 5 8 G 6 t r B g 6 Z 9 q 1 B p 2 L 7 5 R n x q B g q j B 3 h P 3 u m C r _ h B n 8 g B g 6 4 a t o q F 3 5 1 M 3 5 b y s z k B l - v O 7 0 j F 2 - u I q - _ C r s T y m H l 6 9 K w 0 t F _ 6 7 J q x o B l 9 T 0 - r J 2 o g G x q W 4 5 S z t T 6 6 B m g T h z u H n 5 k O 9 - j F u y D s u f l 6 9 B s 8 9 P t r h q B q w n Z 1 t s L q y 1 F w s w J _ v f _ w 4 C 6 z r i B x h 4 B t l x K i 6 m C 8 9 o B 6 3 I 5 0 g B _ 6 5 C m q y B n 4 d v 2 W h 5 W 3 h N - h g v B 0 i s I j t 9 D 4 t e p 8 E 8 k Q x 1 L _ 9 3 G u 8 j C o _ P l 9 y B n 7 - C h x w O w q 2 s h B o 9 2 V - 4 l C 7 v h C w h 5 3 B 4 l 8 D w x J 8 2 Z 9 l r H j o N n w f w o z N _ w H 4 l 4 P s x v G v x x N r z u x F w o i O t t z F 6 8 q B 2 q n B _ j 2 V q 7 2 F l h 9 V 9 - l Q 4 9 u K 3 0 t D _ p 2 M w q B p w v D j 4 i R m g y d 8 j D k 9 D l i - b 9 - D p 6 u C p o s X s v p O s 7 m x B y o E 8 j D j m x o B 3 i E u n x I i - _ K o u Z 4 m i C 4 w 9 E n z v I g q B v p 6 E r i - D q 3 r N 5 9 i C 1 r J j p 1 C q n z B 6 4 J q x J k q 6 L s w 0 F 8 g l C l m t i C l 6 J _ k E p 6 t B w g f o s 0 D 0 u o V 1 8 r w G 4 o 4 g B j k s R 1 m p C g v n 8 K i l 6 O q 1 0 S t y - t E j i p 2 E 9 - 3 M z 1 i N y l m u B 0 l 3 G v j q I w x J 3 2 a 4 i 1 O g 4 r w B i l u 8 C 1 s t 4 C p g - W 1 3 6 k F 0 h 7 j B 2 q i M 2 - 3 C i x 7 T g _ x h C n i 1 M g j 6 g C _ m 2 J l j 7 g B - 7 c w g p d m 0 u C h 1 1 B 1 0 L q 2 q 8 B _ v 6 h M g y z S m n l m B q y 1 r D w l d s s 4 P y N t n Q z x x D h 8 J - 4 m B n q r H o l K m m k B m g J h w J k 2 2 W 6 z a - s 9 K y o E p 5 w G 3 q k C y h y G y - 2 I _ k t G h x x Z y o E 4 j V 8 1 0 G o u Z m j K o v r g B o g J w l g 4 D g 6 p n V y i 8 W r z l J 1 8 v 8 B j 2 m V y i 1 X j x 0 1 B i g t P 7 1 r B n z n E v 8 r R y 4 o B x 5 s F l j u M 7 g a z s Q n k F t 7 j n C q 5 p 9 C u k J 5 v j E g g 2 O j x x e z i _ J s r j i C y q 7 C 9 n M h t 9 K o 9 4 V h v j h B 9 v t B 7 t 7 B 3 9 3 W p 9 p C 1 3 8 F 9 9 5 1 B w p v r F s u l i D l q k X 6 0 2 Y i 1 r w B v q 4 n B v 2 7 H i w Y 3 4 5 S x 5 z C o j 2 C 3 p H n 6 g F l v h y D 3 k O n l q U z _ u U g 7 2 F x 7 i N l m 5 m B u p y K z n p m C v m 0 T p 6 J o m j G w s t e r 9 v q B 1 u k E 2 h R h 4 i p B l g 1 a 5 z 9 B z n 8 L q 4 x C k s y U - k 3 a g 7 z u B w z 4 3 B _ _ 5 U h h F 8 h f 3 t 9 J 3 - s m B 7 9 7 a 5 t x F 7 p w d n 2 8 C l r n h B s 8 m S n _ n w B 3 h n E y w C y u m C u 0 E 0 l o N r u s m B o - h E y o E 2 v 8 c s _ R i g S x v m D k 2 v C 5 q i 6 E q z G _ - 1 C n r 0 O 3 1 2 u C p 2 0 M o t 2 g K m 6 4 X 4 7 k P n 5 p l C r p t o B l r o D 7 _ t 8 E p x _ E k g h N v 6 8 F _ 0 j C 7 o J l v _ W 0 p h B r t p B 6 r p P 4 x g E v 6 6 C 6 i h G h 7 m 3 C g j 3 Y p k i V 8 o m K 9 8 t N 4 i e o g e 1 2 m f 7 3 k B u x 0 B 2 n T s - 4 e x 1 - W m x - n E s 7 n x B 1 o J v r E _ 3 1 B x o k G y o E 2 q v N 8 8 n C y o E x - i E 1 W o u h j C m m h _ B 6 n 7 8 D u p 9 H t 1 9 z H q 6 h l I o p _ 2 D y 2 j - G j 4 n X 1 l i s B 1 i g n D s k k f y 2 z c z _ B 2 0 p j B w h l 7 D n 5 v j C 1 z _ u B t i y m B w w S 0 n l B g 1 k I t s 2 Z i 9 D 9 - D 0 x 7 J 8 _ - E j u 5 v F 7 o J n s k C n 6 J s w 0 F 2 6 3 L n 8 t 4 B _ x s w B z - 6 g G t s _ T v k p X 8 o j 5 D o i w C 1 n 8 s B o 4 6 M y 1 p C z 6 G _ 3 x v F 0 p R s v Q y o E 6 v o B 9 1 l B x y R 1 5 a y o E x 7 z T t u E 7 r l F 1 8 p K n l O 3 1 E 4 w 2 i B 7 y R m j g B n 4 k g D o u 8 r B k 9 D - p E p i y Q z 3 D _ v E 9 8 2 J t u v O j n 4 Z 0 x p L z l l q B y - k w B 4 m 9 P 6 5 8 B 4 y B t _ 2 o C 4 - o N m z 6 _ B i v t k B 1 z r L w 1 6 I 1 h 6 x B 6 3 l K v i t r B 7 m o B 4 l g a 2 j u V m _ 3 N o - W 1 r u m B v w z I - w 4 h D 5 g x t B 7 z - W - o q B p s K z n n 7 B s g 2 T 7 5 t J l l 9 J g p z 1 D n s K q l b h 6 i 5 B l 0 _ E 3 q 1 D q 5 i o F w y l Y w x u K s k 0 p B w y u D 4 6 p y B s v j f y o E k j c 0 v 9 y D k j K 8 8 E i x 0 C l h o i B p s K v 5 1 g B 5 j R 6 o r s B - h v G 4 j s i B 1 5 5 H j 6 9 C s 3 x c q 1 _ V 8 0 n 6 C u x o e k u z 9 B q w v f 3 7 M k 7 2 F j 4 O w j z L g 7 w I 2 j u _ D _ w u D 5 p n O w 4 R r p x D i y p s B m v p V j t g n B v r E 0 7 p B l j q G w 1 G q o g B l p j 7 C h 5 s g C 5 p 8 h C v r E r u h C p 8 u R h 3 1 9 C h n I 5 5 r D z 6 G 2 2 M q n h C q 0 r F k - m S 1 6 r Y - 1 l 5 B 9 0 u Z 2 1 J 8 2 6 I 7 5 g B 8 z p U x t 6 C 5 w h B 0 1 s H 8 j n J 0 h q R g w u C 0 n u 6 B o 8 9 s C 5 9 i C i 4 3 C 2 6 1 B 3 9 w M m j K m w k t C 2 t w P v t m s B w q 0 Z q v o U k 6 j I o v k B v l - P v j z Q v 8 6 B q t - K u j u C t z s B 4 o m K t v B m 3 Q m s k U v y 3 P k 5 5 C 7 w K _ 0 n B 0 g 9 n B v w 5 D j v l D 1 n O 6 6 w S v t _ 0 B w v q _ B s 8 0 I s h u F 8 7 o z B 6 9 E r w o O o n l l B w l j L l 3 q C 8 v l Q 2 o 9 n B 5 n h F o o N 9 t y M 6 x t D 2 s b h 6 q C 5 n 4 U j r h j B k 3 z M - l h H p - 0 1 B y z w N v - a l v C h z 6 r B 5 l - H s 5 v H g n h B - 5 o H 8 - u D j - 8 E g q q T m p c 6 5 p J - 0 z n B p v q F n r j Z 3 5 j Q h p 6 H 1 l E 9 l 3 B m 6 J i 0 b k t 4 V 8 y 7 H k 1 3 B l i R h w J 2 n K s i i p B 0 1 j b - g b m g w C 9 h r Q n x h C _ 9 q D 0 8 2 F r 5 v D x 1 x F u k t H s x q E m s K r v l E v p 0 H o s u E l u x B y l 0 Q 1 - 3 q B g 8 2 c x _ x R 9 3 y G i 8 6 J q r s x B n z 1 3 E y 6 3 K r v 7 T t 7 1 j E 2 i 5 Z k v T 6 4 D y o E w 8 5 j B _ w u D 2 6 n C h r i F 2 j 8 B q i 3 P 7 7 w D i t m C g - v Q s 0 J _ r k D 9 9 v D g h F y s l C t 2 m h B l 1 m M l w 6 B z 7 z B 3 g 6 J 5 i E 0 z 7 F s u j g B o l 9 h B 8 4 r a q r 3 a v p 9 c l 6 J u t 1 B 1 t 7 _ B - i w h B l k h R g v 0 Y 1 1 2 D q y K u - g K 6 8 n C 2 i Q 2 y p 4 D n o 7 X 9 g q Q 8 s o B p 1 y D 1 l E h 9 3 g B x g r Z 4 - 3 B _ w u D r 9 o C 8 q 9 C i h t C r 5 0 i B v q 2 d l l l F n 6 _ D h O u l o B v z q R 5 o r H i l j B 2 6 1 B - 4 m B 0 t _ 8 B 3 p f v m 9 W y i k R 5 1 t W u 0 w e m l n 0 B 5 h g f z 5 y D 7 k h W - h - 1 B v 6 s K 8 0 0 q B - v m J y r p C u _ j E v r E n l _ p B g y j C g 0 7 Y - p t K z y - m D 5 0 t D t q S 3 y 0 I l n h B 9 m r G h m 6 Z 3 q 8 i D y q i 5 I - u _ H y i P 7 m B s i w i B 4 3 h d r w P h h F l o 2 P 7 2 h I _ _ 0 C z s g d 3 8 4 T h o 6 C k - o f x g l E j 2 y B y o E 7 9 E q r 0 D g _ 2 F 1 h 3 K n 6 J x - g w B - _ k E k 7 h I k q 6 T k 1 7 F t u E l s K 9 t r B i _ 8 K 5 k 1 i B g 6 m g B 2 2 4 4 B 9 1 l g B v q m S z 2 S j o p B s 1 R k q 7 R h g 8 B 5 u u N 5 u o F n x 9 B _ 5 q E 7 k l G 3 m 6 E g j 3 B - 1 z I m y i C u z u B g 1 4 B p - p E _ h n E q _ 2 Z m s K 5 r - B n l b w r E k n z V y - o E 8 o o C p v j T x 2 r U l o 3 J z 4 9 C 0 8 2 F _ m 4 h C u k k F 8 p 7 C v 7 i B m 8 y G 3 w 7 X l 3 b n 7 9 W i w y D m g z M 3 m v B q 6 p B v p 6 S 6 l z D 8 4 o B l x 1 L 9 5 R r 3 q 6 B 6 9 E 1 p 0 K k - 4 D s g Y 9 l y D t _ 4 C _ m 3 T 0 5 3 Y l v m N w n m B w 4 s 6 B n s K 3 k 2 G 3 1 x z B m x u E q 1 l X v y 2 E v 7 t E z q 8 M p h 4 B 6 z C 7 j w U k 2 5 K r g p B - 8 v I v p 2 e r q p i B 3 _ 6 t F r 1 i U m 6 v B 9 r q M 0 w c 1 w o a u r E y x E z l E 1 7 2 F 2 y 4 N 2 l - C - 9 a 2 7 g J 0 s i D p y 0 g B y t 3 B 6 t k B x 6 x E i 4 1 U s 2 4 r C 5 9 n W 5 m 4 B p - o X g 4 1 f j 0 4 F 2 k J h h a i v 7 B 0 0 - B 5 x l J z 8 2 C u l o B 5 q x D u h q B u t v B t o y E 0 n j d o q l H g w 1 K _ l q E s v Q t h h x B 8 s o B q 9 B z - 6 D w 3 3 C n 7 u C p n j I i 5 u y D 6 8 j B s 5 l E 3 _ 9 B s o q Q l l 6 F 0 1 4 F v 4 z n D y 4 h K j g t H 9 j m D o g k N v w 7 C x m 1 C 8 h t O _ s E 9 1 o B 4 0 8 C w s y M r 9 3 l D 5 n n C 2 o F s 2 _ J p _ 7 t B k q r p E o y 7 F u 4 z r B 3 8 k E n z - X k m 2 C m q z B h z y I r - i F o 4 c p x 9 S t p x D u i 0 Q k p _ q C 3 l u 0 B 2 v 4 a r o 1 D 9 7 r C q o b u w m u C v r E 1 o m P y 6 0 - C 2 4 h K t 3 P 5 2 p M z 8 Z z 6 w J p 0 b 5 i E j 0 b k j K v n k o C 3 u o t B 1 q v 7 B 9 g r L y u E q 6 D w u s V i p n B h l 6 C 1 5 a 8 t 4 Q n 4 l C i 4 _ L 1 p p l C 7 5 g B 0 _ 3 L s 1 K t u E x s 2 B _ k g r B p 6 J h q E 7 3 y j C 8 u 1 B p l n k B u 1 K v 6 y b s x 7 s B n l 4 C x 0 E 2 i r P i t p C l 4 g K k s n B 3 w c v 4 1 K q n _ G h x 9 i B m 2 7 g B i 9 s E k m z K s 0 m E - h g N x 0 3 J 5 r p S u q 3 M 8 - 0 7 B g 5 o q B t p p E s 9 2 I t 1 6 n D q k n D n m - r B h 9 p D t m B x r 6 B 4 q i L m i 3 E y - l I m u 3 T k z w w C r x 9 B z s m Q 2 6 x C k z k E i r t U 7 5 R j s u D - 3 5 r B 3 q 6 b o - 4 X q l y K v t t o F 0 y 3 c _ o i C g j q H x z x J g 8 0 l D l 3 l E h 4 j T 1 n m d 2 s o o B 0 v l Q v w 3 X n 0 q M r m _ C 1 3 g v B 1 j o 4 D l h u 0 G k 2 g 1 E u x D p y o l F g t 3 z B v _ x f h 2 t g D 3 h 3 1 C 3 4 k B 1 q n E l p q g B 1 1 m N _ w Q j 6 t B 4 v o B t 7 y U l 2 i k B 5 m n V 5 u y C 7 m 4 R 5 9 k L x 2 - Q n 8 k L k 5 x O 2 w c w _ 9 n D u r E t j 5 F - n p B 9 z o X z 3 v j C s z u B m 1 k f u z q L p t 5 C w v s r B v x J 5 9 l L q w v D 7 k k F 7 m r K 8 8 S l k r U r 5 1 c p 9 r T 0 7 9 5 B j q l I 0 x 9 b 9 n p H g _ k w B 2 1 6 M n _ a 2 i z k B z 8 9 f - k g r B y m 2 K o o N w h l s B 8 9 p B z h w D i s 9 b v z 5 j B g t r D 8 4 g D j u s F p t 6 C r 3 l B 4 v w E s j 3 I t i y D m u i D g s q H 3 z _ W o j Q _ 7 6 D j 1 n 3 B n k E x 5 h D w p s Z h 4 - I z _ J k 7 5 F y l o k B 2 7 4 X z q i I s t p F u k W w z n B w - 1 R _ p E x 3 1 D 5 n _ C u 4 w E o 8 k t B u 4 w E y o s B k s c 6 u - K 8 - j E y o E 1 2 5 v B 9 q q C _ k y B j 3 V w w w F 5 s M s x n m D 5 j R j y x G 8 q j h B z 2 k C 8 w 1 o B 4 0 o U x r p C 3 q s d o b 9 y h n B i W n 7 - D p l z P 1 w 2 F 4 _ r N u 5 8 C 7 y 7 R w 0 s C n g 6 8 C n p 1 a 1 t v o D 4 k o J 0 s w B 0 9 - M m l L w v p g B q z - j C s 6 g H x o u Z 6 z m Z o v m X 4 7 k Q 1 z w T g h t 6 B 3 2 h o D l 0 8 N i z 5 o C i p 6 H m v t j B h 7 5 c g u g I 5 9 4 C 4 z h M o u 0 X g 1 n B i 3 i H j _ p M r 3 l B 9 v 8 S 7 j Q 5 w t g B p w v D 1 x f 1 1 s B s u v M t k h H l o l L y g i 6 C o 7 o c z x 6 B v m - i B l _ 1 q B g z 1 L - t v 5 B w w S w 9 r P 3 0 t D r t t C 0 m - l C j k 9 0 B j - z E 6 y 4 D v w 5 D h o g j B r _ s e 4 o j I z 2 S i s 8 J s t l R 2 _ 9 E q h C 9 k 7 v B 8 p f o w 0 e - k y N j g 2 n D z l C l 7 c p 3 r B 3 _ y X t z n 0 B u v l g B - s z R t k q V y o E _ v m C 7 k - D - 0 1 F o m u C 1 4 4 I i w 2 J u 0 s K 9 2 n E t n p X 6 u p r B _ h o 7 C o k 8 1 F 9 8 6 l C 6 s o 2 H 7 w - 0 B u g 1 C q p j B 4 l x i B q x J s _ 3 d k 8 - E m u o B - u t M u j P 5 7 f h 8 7 H w y u D k 9 D q 5 1 B _ k _ D s x J z w d 0 1 o P j 9 z B t q S - 9 7 C 7 3 k B u y T q 6 N 6 n 5 F y i k s I h _ t 3 C _ 8 j n D u u 3 a 4 v 0 - C j r 2 t C 1 m d y s 0 J h 9 N k 3 t I r 8 5 e 5 8 3 F 3 y l H 9 6 r v C m 8 0 R z h 1 S 3 r 8 E m 1 n d r w v D v o - C z - 3 c 4 p z u B g r x J x v y R s i R 3 7 0 B k p T 5 9 4 5 C l l 0 M t u E 0 j i j B 0 z 7 n B 1 s i P 1 n K 8 u n I v y R i 9 q P q s m H y j 6 y F _ o s C 4 g m B t l m K 1 s v y C m 6 b 7 y 9 P 5 2 l C z 5 a 3 i E s l 0 Q 3 h l Y 4 m p 2 D 4 q B _ h h B 3 3 I g w m C 2 m t G k j K i 2 X _ i e 4 3 _ J 3 y w H - r 1 C h w 8 E j 4 3 B 0 l E 6 y 8 O h s k C t q J t t z F _ j 3 c 9 t x L 0 u Y n v n F k t J n t t 3 D j x s 0 D y o E u z j C t y 1 I 3 0 t D y m q 8 C y 1 s 0 C p 0 6 j D 4 v g m L _ k x j C u 0 j D 2 2 8 v B r 3 q n B _ 8 n E g 8 j k B j 6 t t H 1 x w 2 E y u r z B q l t F r 6 2 T q 5 i V w o E q i R q 4 c t - o G o 1 o j C 8 n p B m l - B l n r m F r l _ 3 G v u E w 5 g 9 E m i V v r E 6 4 D p 0 y _ N j u Q o 0 s d 6 9 h F t u E i k E 5 o 3 f x t x D y o E - r 1 C _ 3 3 C v r E _ 8 n U z 3 D w t s V 9 h h E z 5 a j 0 b v r E 6 n g X t u E 2 t 1 J q 5 1 B p 3 w H x 8 Z j 2 i X v r E s u 6 T k h z s D 3 o l V 7 y m G 9 0 9 W k w 7 m B o j x C 8 w u D n q g a q n U m 6 b n q i N g n m x B k t J 9 9 j I 0 m q 8 C _ u v G z n 6 C p r v E 3 i E 3 9 r - B g p l B 5 n n C 5 k t 6 C u j y W s s 1 J - g 2 E q 3 s D q z v N 2 6 E - r 1 a z 3 D m l 0 Q o g k E s l 0 Q 8 6 n q B g 2 2 o N 5 7 r r B s _ t 7 C 7 9 E j n n C r s k C 7 9 E s x E w i z S u 8 q D t 1 y B r j O j j F t g 3 C 2 2 l L t u E v 3 E z m 6 E q 9 i 7 B 5 i E 4 4 D p 1 U z 3 D _ t D _ x J u w m F - 4 O x _ z B x k 1 B t - Q - s _ Q h _ p I i x 8 G g v O 1 i 5 B p u v O l n t M w t 1 K j 0 _ E j y c k q n H q h z e 1 w m N x k 1 B 3 2 a 0 s x R i j K _ v m C 9 8 h G w u i j B 6 w g R l s S o q u B w n y F 1 _ K u j y B 5 h 3 K j y c w 8 2 F _ 4 o W l g p B y 0 s C 3 9 y m B h 4 3 B 6 7 E g p 2 D 6 o x I u 1 K 0 7 4 y B 3 _ K _ l y F n x 9 K z n 1 B v w _ O u x E h 0 b p j i i B i _ u M z 5 a p 6 l B l s K t w P 2 6 E u x E s h s Q g w 0 B 7 - D 8 6 3 C 6 8 0 5 C 9 4 l B 0 3 y t D q 9 x K 7 l p G z o E h 9 2 C j u Q w v w D z o E z y _ E r o Q 8 3 3 C h o 6 C w 0 4 J 6 6 8 Q i 4 Q 6 s _ a y m _ x B - - 6 b 8 j 5 P 8 z m E 4 q _ d 1 h G 9 m x a 7 1 0 Y i h u F m h m G u 3 0 D 7 p 3 i C x w r w C j v m H u 2 y H v r E 4 2 5 e 9 5 R 0 6 5 X v q r J v 6 8 v G 4 4 n B s m 5 E 9 u m W x s 6 E v u h b n k U z 3 3 Q p r O j l q D w x J 3 0 r p B _ 3 l D p 7 h C u 5 0 C 2 v m 0 B 3 z k O w - v J 0 u 8 K o 2 g I 7 w u s B n p t I g v q W z 2 k O r i a o g q C x w g O 5 x f h g 8 C 5 6 H l t q C 0 g k n B o 6 t c g k 9 p B w k 5 d 7 5 y Z _ _ 3 W x 3 4 R z 4 p g B 9 s l X l 6 y k B 5 s s J 0 r w 6 B w 8 7 C k 3 _ b l x j E p n 1 d m g z M i z E 4 2 q O 6 5 p O 8 n g D 2 m x I 1 y i T 9 g o B u o w H 8 j 9 C 7 7 g p B 2 6 p C u s 9 C l g K 1 q z D p u 2 H g k t H w i 9 P 8 u k H n q 9 V 6 g t Q i g w K n 9 k K 1 i s c p 1 k G o v 6 G j 1 m h B m u p D 7 w m Q x p p B y - s C 4 p o E k s n B 5 q x w E 9 - D 0 _ _ T 1 x g B 1 v G i y 3 E - r w I v 8 _ B g u m I 3 j h L 2 g l C y z j f u s 8 G t u E s 1 K z 5 a u x 6 H _ s t B 7 y t C j v r t C 8 1 J h 8 4 G 9 z d v i 3 K s i 8 x B y o E 9 h h E q i p L q q m B v s 9 Y v r E - t 2 B y o E v _ z B q j - K m k F r - n B k v 2 g B 2 q s k B 0 h 2 T g _ h H z 6 I j 6 i B s 3 o B v j 9 p D y - 2 t C 7 z n C 3 7 7 d n q j P r _ l B z o s j B 4 2 y b w q 6 B 3 q o O w z 1 l C h y v 3 E _ 5 w Q 9 q 3 J 0 o w 1 B s k m 5 C h p U 9 h h B k x 6 F l l t B y y 9 K j 0 0 G 8 t 2 B x o k F h v 5 C v w v B u 2 a 0 j 9 B i 8 u B j v 0 B 8 j X s 5 j C o _ t H 2 x v D r _ 0 E s g p B i 8 9 o C 4 n 2 P 5 v 6 T s t 1 C z j l C l u D r - q D - z p B k u h C 7 v p C j 8 6 V z p i C 7 n 7 u B 9 k 3 U 9 p 3 q B w k _ G y r q c s u 7 I w s 2 B z h c 2 7 p B 5 5 R v 7 6 J r 5 v g B 5 2 1 g B o i w C t x o D 5 h j C s s 9 K x r u B j 9 n M m g p B k n k J z k - O _ i 1 S l u h q B 3 k g E w w 4 G 3 i G 4 _ u b o 6 p B q l _ d i m 4 S t t G 8 _ o B y 2 a s m p y C _ 0 q L 4 j q C v 1 6 B q o g F r 2 t r B l h h O s y l N - k u M i 8 4 B g 3 r z C 2 s - T k j K 9 y E p _ 7 7 C i 1 K k _ h F u p g I 1 9 z T 2 r r F p 7 h C l 7 2 t B o 0 s g B x 3 x s D t 4 g B p j j l B i 1 m 7 C r - k l D 7 2 j N 4 6 X m s k E 8 n i H _ 7 Q _ 8 h G k h 5 H g o h x D s 3 - v C 9 2 k G o 9 w D g u j o B y j 6 B 9 t w B y y j d w w 2 M z k 1 B m g i D g t z B 3 1 5 o B s 4 9 l C t y n E m 1 y R h 1 m j B s 9 0 e h 9 5 P y v l D v p p C q v 2 C p _ G t t v u D - 5 r R 9 n 9 k B n 4 f g 8 j J 1 s q B n _ n C 4 9 n B 4 j j E - 6 i J u 4 r D 4 r o C o 9 o U m _ S 7 m 6 Y 0 a u _ 7 E - o v C p s 3 X k z 3 F x w 5 V v h n D 9 x p G 6 w o j B k j K y o E k g h p B 1 - 7 L u t k R w x 8 B o 9 q E 4 9 v B s o m Z s m z J _ n h Z 3 p o s B 1 5 n R u z _ r B y s m G g 1 7 F i h m E y 0 t O o _ g u C l s i I v 0 k D l y c u 9 k R - j h f 3 u i i B j j q G s 1 Z j 5 1 C g z m E h - r h B l 5 j g B 0 h q T 0 q 6 p E 8 m o G p 5 z m E w y p B 2 r m B p 6 J j 5 0 c 1 y e 8 - h S h w J o 8 9 B 8 x 8 9 D _ w 1 g K n q 8 Z l 1 W r 6 m D o x p J 4 2 9 S q 4 l C j 3 q G - i 3 B g 0 b _ 9 x Z k w v D 7 k s E 2 h x n B - t i l B 0 j p U u q j B m w 4 q D m l g i B _ 5 s C 5 k g 3 C p x 0 x B 5 y 7 J p u Z 5 y 0 B k 8 p Q x 7 P _ _ j S 4 l z D k i 0 S k _ 9 a g x 4 C - h y B s x w C 2 s 6 F g n - C 1 n x a 4 Q s - j D v x J 8 v 7 I s g l B p - v S h 7 8 B u g l B p m t G q 2 o C v 6 r J i q r C u t 6 9 B t h w c t z u r C o 4 m K 2 7 M o g 1 V j l 5 e s g n E u h k G o o k 7 D 4 _ h k D _ t R m 9 9 I - h l u B j 2 x F 2 s 7 N h x t - B x 9 0 4 B x g 2 n D w j j b 3 6 u v B v l p O _ u u e q n d x o 0 J h x p B j p T i 1 6 k B k 9 8 t E 5 g _ C v 6 l d k y x i B 0 0 k f 7 h s E n 7 i J m - t l H o y _ z C x 0 1 y C j 6 6 9 C m _ x x B v x o s D _ y z r C v v s d 6 q _ M x _ 6 P n 3 y P p k k K 6 h r X g m l R j n y c v g v X q x k n B 9 g 3 B 8 1 s 1 C _ j h r C _ 0 3 v B w v k 5 C 4 7 7 f 1 8 7 G 1 v 7 1 B 3 - t K 8 x 7 w B 2 x M l s K k m r B 7 r _ K 1 r 8 k B 6 k q B w k 0 h B z o U 8 4 l B z m m S v o 6 D j 4 l D 3 4 5 G 5 4 n G l 2 z O p i - G j _ g - B y 7 7 B x z 7 F g o 1 2 B p 2 - E o t t C r i 1 H 8 7 1 I n 6 N m _ Y m s K t u Z g 0 s S p 6 D 0 1 p Q 3 q t I y o v h B o z u B u n _ B 6 - 5 B q u _ m B 4 j q C 8 - n q C y v 4 q B k y c p u Z z - u M h r R g - t P 2 7 w D p m m b 4 z _ d p 9 l F s _ _ C x o v C 4 y m J k 3 h Q t u m C 4 _ 2 D 2 5 1 K s z n B q 6 o B _ 2 G 7 6 _ B 4 m 4 C 4 p f z l t S u 7 k T 4 i x V o q m B t 3 q o B 3 - 7 H m y 7 B 6 o t D 7 5 g e l 1 x 5 C k - h x C q o 3 W - t r B o h d g i h B 2 6 E r z s B n 8 8 r C t j 3 O 8 u 6 L j _ i D l j r L u k k J 9 o s W i m B _ 7 D 2 t m m C h 6 i 4 C v u z m C i g s k C 7 t 5 T y 3 u E k u b 0 6 I g g z E n 6 v O m 0 b n y n C n v 8 O 9 n R 4 g P o s 3 6 B 0 6 6 H 1 n j C x r r R k 2 v G l w g B - - k p B s w s P 6 j z K g r m G h u Q p 8 z K h 2 - a i s 0 - C v y - R h s 1 C v r E 9 2 g L v 1 R t m 6 C y u g b h x x i B - 3 u E s p 3 Z j n E p g h n P _ w z 6 B 7 n 1 B o i 3 E t l o D - y o N m r h D u p _ U 7 6 p Y n 2 t D j 6 J u u Z g j c 1 1 i P o 8 o _ B y w 9 E x w x f y g j P k y 0 g B r p d n t 0 S r 6 B 1 p l H p j r B 6 g p C v - 1 B - j p E j k 4 U n s K w M j 2 y B g z l 4 C 0 m m E 7 8 8 U w z 2 i B 2 6 C r g l E 3 w c z n K 9 q x E m 7 - S z t m W 9 z R 3 h r n B w k l B n q g K v r E n n 3 D l 6 J - 3 x p B 5 h v U 9 o 3 D w i 8 6 B 1 o Z p m j D 1 9 M - 3 v E k m r B j j m B j m 2 G 0 x 6 N 5 o 8 N 2 j n 1 D 9 _ k e 5 7 m B n v k o B n w 6 B 3 n w D t 2 1 N j 6 w C m 6 p B k k 8 J y - o G x 7 b n m w y D n s n K n y q F l 5 x G j x 1 S - r S u t - f h 6 9 C 1 y 2 I y z w m B 4 o h G - u B z k 6 2 B j 3 7 k B r 6 n I y j z _ D 9 g 2 E - t r B q 4 s D 9 t 6 B k 1 4 w B l 7 5 s B r 9 w j B y o E p 6 J h q 3 k C 3 u 5 7 H r 8 m K w y p B s j g E 7 1 j B h 0 b 2 v o B 5 i E - 9 n B 4 7 - L t 2 4 B m x j E - 3 z z C 5 w D w s q I m s q 8 C y o E v x - d x s x L j g - e t i x E x 9 5 E _ n _ S 6 0 4 N 0 6 I q j h E q g p B h h 8 S s 2 r a 0 w w b s 9 s f k 8 o i B v z D 4 5 x D u r E n - 6 H z 0 l Q 4 3 1 B q i z C y 6 9 O 8 7 g C v 6 v W 1 w c 7 w 2 D 1 k r Z 5 k z Y h h 5 K 6 2 y Z v s z T t g p B m u 3 J k t h E k m l G k y c o q S p z G 0 z e 9 y 1 G r w n k B w h m B 1 5 3 Y t i 0 N 3 1 J t 8 Q u m 8 M o j 0 p B i r 2 W - 5 r 0 B u 0 7 G z - 4 B _ w 1 d 9 1 0 k B 5 i E v y 4 C _ y 0 B v r E j t 8 E z x p z B m o 3 S v 6 l j C s 1 K g o p L g 9 P r 6 J _ 7 3 C 1 n n C l u 5 e 3 2 5 q D q y 7 J 0 - R 3 p w 5 D y o E s 1 K m r 6 f 0 - u M z 7 y b 5 - l D u - g S v q 1 G v 6 u I q v g o I l 4 _ b m 5 - H q v _ U t k S p r _ H x 8 Z t 3 m K - - g D 6 2 n I _ t n W - _ p B h 6 B p j m X s s 7 J n 9 2 h B 4 0 - h B q 0 8 i B t i 8 C i j K p 6 J s n J p s K 1 9 i C l _ r D - g F 3 9 n B 3 i E l 0 b x u v S 8 n 8 H 4 q m F - x c p k v U 9 q o S 5 r h w D i 1 K 1 o _ Q r j x F j 2 t B n r q P i j 0 Q i g h B 3 m B m w E m 9 8 C 3 u 2 H s 0 z B 9 r H 1 m g S r y y l C s 1 K r o Q t g q b q v 4 O y r l I r 1 5 y B z - 4 B 4 2 w Y q u o B x g 0 J 0 t i L g z n o C 5 v h C 2 r m B - 3 w M q - u m B g 1 L y o E p 6 J l z f j 8 w T i l q v B 6 i x D _ k y B l 6 7 B l 0 b o 9 g R 1 k l L i w 8 D w x E k s c 5 3 u N 5 7 _ E s 0 C p l o m B g p 6 B k 9 q y B 6 g r D s s r F q v l f o 5 1 B q h d i 6 8 O 8 3 3 C w x q C 7 1 J v r t J k z u 6 G - 5 w E x 9 - u K x 1 3 f 8 t l Z w i x V - g F x 8 Z 9 9 n B 0 n n K i x p B 6 i u I 5 j x N k u D y t n B w y p B 4 1 1 Q 3 y w K s 5 3 C 7 9 E 9 3 3 B p 7 l C 8 3 _ W w g y J 5 1 j O 9 p 3 J j u s a 7 7 d s 1 5 J t s z G i z t 2 E o k q E n y e o _ u K 2 h y k C g 8 8 I q q m B k 3 - H i - V w v w D 5 r 4 D y 4 D j y 4 L t 5 p 5 B j 0 q R p r 6 D 9 p V 7 m 6 B 1 n g w C 5 i E q x J v w 2 X k k y d s 6 h d 4 2 z 5 F _ 0 p B z t j K r 9 Q y o E k j s P 3 0 2 Q 4 g - V k 9 D _ i 7 C _ 0 - C 0 s q B i o 4 K y k k 2 C j 4 O z w 4 G 6 q 4 C g n m G 1 r n W 5 6 i B 9 0 9 F w s R j 5 x G 0 m p D 5 p v U l 7 u F l s K 6 q z S x i x X - k 6 C 4 t 5 D o z u Z g p Z i 1 p G 7 7 1 p B o l 2 W w 2 z D 3 0 J - p l P 1 r m O - g x E t - y K n 7 2 V u m t w C o h 5 T 3 g w C - g 7 H m k F w u - H y w d t o 2 O r 6 0 B n - j I k 5 9 2 D q o b 8 v E k 9 v L t g 4 E m q 4 B q c x q w r B 4 l 2 S t h 2 O h 9 8 z C r m e 0 g t O j n m 7 C 2 0 4 7 B s p z q B g 1 5 B 4 o p O v x 7 g D p u 2 X 6 - 1 D g u x z D 7 1 J 0 v u r B x n d 1 _ h Z m j k F 1 2 q U p q 2 F q 7 y D h - J 4 5 T 7 k l G 8 t 8 G n w f q r y a k m 4 D o v k B y h x B z x o J g 9 P g j 3 I 9 t 2 B p n 3 D 8 0 j C y 4 1 R m 6 n H _ z o G n o p C q 4 S 9 t x B 6 k i C k t 2 D 7 i n I x 1 i B 3 p 0 B 8 h r B _ 6 l G i g y V j 5 q N 4 x k E m v 1 H 0 4 j I l 3 j K v - 3 M 1 v z G i i 3 I o l v H z _ 1 H g l t 5 B - 5 y I 6 _ s g B g 9 D 4 3 3 L 6 j w C w 4 m E u 8 3 C j 2 _ E 5 - C y o E x i 5 B 5 i E p l u L 6 l o P w q n B l s k C 6 p o G 1 6 1 c g 8 0 D z 1 z H - 6 1 3 B x 7 k D n h q G s r q g C x 6 3 Z 2 p p 4 B p u i l B s l 6 B 8 o m K - x 5 D y - i v B 2 i v D w 3 0 F l g l d 0 n 0 0 B y x t W k m y T - 7 _ B k x 8 D p i n B 6 q r D t o 2 4 C t y z o B x 8 8 L o n j d 9 v l c 3 q p B 2 l l Q j 7 _ E n s K - p 7 4 B h 6 g F - m h D 0 s m G n m 0 E k h y i C - - g n E - - v x F m u 3 F h 1 h D x 8 _ E o h d o j K o o b h 2 y B 6 z u D u 2 5 B x 4 3 M h s G u p g I u h 7 r C t g s E 3 t r V 3 i w o E 5 n 0 E i u p J y 1 s H 9 n 6 C y o E y n _ 4 B k 9 D 2 m i C 2 4 i J m 0 1 0 C - y 9 C 7 k t S 1 v j D t l 7 K 3 2 h I r y 0 W - w y P m m 1 F 9 w q B j s s o B s z o Y l 3 h C i - w 1 B m 4 7 0 B 1 j 1 c 6 y z M l l i 5 E y j j c k 0 z 9 C z y w c 3 7 9 _ B 5 q j M u r E 7 o 4 X j 0 r E 8 7 m C t r 1 L _ v r s B n g z B t _ l b 8 2 o Q k l j 6 D _ o d l 3 r b 3 m s 7 H 0 u 5 _ B n o - w C w l o H 5 4 - F 0 2 Q j 3 y f 7 k n N v 4 r 5 B q l 9 C v q 0 V 8 r 6 G r g q l B p h E 5 w Q m h Q h h 8 B 1 r 8 C 3 1 q M _ p s B l u 9 D l i p S y w d s _ z B 6 9 Q h s z 2 B q 9 g C m i 1 B 7 - 4 C 7 s o k C r l 4 7 B z 3 - m H _ 0 n B t g i s B l h n v B t 4 q b 3 x g B i j K m - y C 3 p D v 3 y B q k _ e v l 4 v C r 4 q V v g 6 x E q 5 6 o D o 2 - B o m 0 L 3 i l D 4 z 3 E 8 r 1 G w y 5 E w 4 h l F p 7 r E u q e 7 s E 1 n i J r j t v B z z 1 D 8 5 t O 2 s b l k 4 B 8 t 9 P 0 x U 2 q F v r E y 1 T 6 3 9 H z 3 D 0 l 9 g B 2 r w M 8 x 4 5 B i t y T h w _ G z 7 j K 3 r l F 0 p R j w u U q _ 7 J w 9 4 B 6 w a - 0 1 C m _ 3 c 9 0 1 T 1 1 V x t - u B 3 t m e v z x 5 F n y 7 Q x v m - B 6 n h G o i y s B 2 n l H 8 j s y B k l v c - u n u C 0 - g t B h 7 w Y j 9 h J u m o H 7 v m C 0 8 Z 0 9 i C 4 m q C 6 9 4 g B x _ J w u t B 1 t 6 b s 5 4 B y 6 X u k J 9 n o O p n o I r _ l F r 7 R l - 9 C o 4 y J v t 9 E 9 0 9 E 7 7 g C w 2 2 S t 1 y U n g 4 7 B s h l f v r E 8 - l G r 2 z D v g w E v 7 9 C h o 6 C r o r B x w n F g v z C r q 3 C 4 4 T - x 4 F 0 5 B 7 - 8 Z s k 4 g B k x h S i 4 q c z v 7 H m y k I 4 q q g C w v 3 F j w q B w v _ D y z 5 Q w o 4 W p v v p B z o d r o v E l m 1 t B p t t C u 0 y J t m h H 2 1 u B l - i C 7 h n E z w d 7 2 4 W v n 0 c _ r g J 0 0 j h B v 6 l H r _ l Q 1 8 p u B 8 3 w h E 8 g - U 4 w h S r k n l B m n q W m 6 z 3 B - j 5 q C w m x 0 D 9 2 p N - n v x B z 4 u h B s x q C 8 - 6 C 5 8 m l C 5 2 3 f j m 1 B y s r K r h s M o l v B w 8 x D i _ a x i p V q - k G 2 v 3 D x q 6 B s y u K s i 0 k E q 1 K 8 k E q o b _ u 9 E i i i E q o b 4 o m B r j q B z 6 x R k r Y h n m i B t 2 4 B v 0 1 7 B 5 3 x 8 G z i s F q u r e 6 x P i u q B 6 j p H g j g G y n x M t 2 7 F i y c 5 j t d h o x E _ 5 5 6 B y p 0 l B i 6 e 2 z n C q 1 4 M 7 s k J 9 i T 7 h 3 C q j t c 0 7 4 X 3 3 o C 5 m 1 m D n x n l B s x J m z w E q l v t N 8 n _ c 2 l f - 6 6 B s y O 5 i E 1 v G s - 1 p B 8 v 4 S 8 l w M 8 1 1 z D t q v C 0 1 o Y - s h D x 9 q N 1 r j D g y 1 q R q t 3 7 2 C 6 3 z j j B n 4 - C q g p B y y m R 4 p v k B m v i x S i q 0 s B w x 6 K q 5 5 i F n r o 9 C i v 9 o D m y h B 2 q F 1 l E j z h c _ g k d 6 m Q w 3 q R v 2 7 F 7 n 5 E 9 8 - D y n n J 9 4 1 N u s p F - l - Y k x q O q _ 9 E i u e t t g R n z 0 F v j y B s _ i H 6 m h i B - g C 4 _ h Q t k v J 2 2 C r 1 K w 8 Z 3 i i S l j K h j J t x J 0 - q e t _ 0 E w u r T v 9 4 B r 7 v L x o E w _ z B 8 h s m B x n s G 9 q p B 3 1 D l n t m B h u w D m t _ Q 5 2 2 1 B l j K 0 6 I m 7 j O 2 v h C h j K i q s r B t y p B s t 3 j B 7 t w D s - Q h 9 3 _ B g u 2 j B 8 o w m B j _ n C 0 p 6 Q 4 i E u r E 3 8 - H - q a 1 m i C r q y D q i l 4 D l 5 1 B r l w Q 4 h j H _ v N r y p B x o L - u 3 _ B _ - _ h D 2 g 6 h B z l s G i 5 p C 4 n K j t _ G 0 6 o E q j r C o t k H o m u C 6 0 0 C p 0 r d 0 z H w h x B q 5 X 6 i T q _ o U v s 0 J 3 8 n N - v u n D t u j a p w m m D 2 _ K 3 x M m q 1 h C 0 _ - O 6 _ 4 R l u h 0 G 6 2 3 M 8 7 u R t x E 8 4 l B h j K v v w D _ 6 w a g i j F g x l H 2 7 p B g l q f q g 6 J 6 4 k Y q m 7 2 C 9 9 - b x o 8 g B t r x U x 0 r y B p j v I x 2 t F l _ u J s k s B i v d 9 r n B p u Z h l j B k 1 2 K 9 6 r B h u q B j 4 l b - _ f 8 1 9 C - h i H 6 1 n W 6 - g O i z 1 b l 9 w D p t F 8 s X n v k B x w E m l X t 7 s t C q o w h B 8 - t H 1 v y Y n k _ H _ 0 _ O i y s B u m h _ E 1 k 0 o B h 9 v R h n y N 1 t 3 C m 6 v B h r w b z k n B m l u u B _ - W j 7 n I - 5 8 R v w 5 B t n F z 4 i B r _ G h 7 2 H 1 g 8 I x 2 S u p 0 M g 2 y B 7 l 7 B n h d i o 5 B q u v s B r 2 8 p B s m g v B n 9 w a k p s Z v i v e k i R - z t d 9 7 m C 7 o o d w 1 q K j 8 o M r i r B p u - k B p m e g i i Y 5 7 m B v r E x k 1 B z 1 t R 9 k t Y - n 1 6 C k z i I 5 p - F 0 _ j G 7 9 _ B n n 0 B 4 v Z x w 5 W 9 9 7 C i w q C k l s O j 2 9 O g o u N x o s B n 2 y T v 9 7 F q 8 h G u z D w z n F 3 o m B 1 l E p i - V _ 6 n l B t o 5 F 5 3 v F k 0 k D v 0 4 J g t t - F r 7 4 _ P r g z E g 4 6 K 2 v G x 5 v S s q s W t y - J 7 w 0 Q q 2 9 8 B 6 r t C 0 9 i U s 4 r G m y q j B j p T j j K 6 k r E 1 l E 5 z o F g j j t E w s z E _ v E h r W _ p x I 8 7 g C u o h B 8 r 8 K 2 r z B 8 2 G x y N 5 m u l B 0 j 2 R 8 k r 3 B w 7 u m C y o E w x E h o - P 7 2 d 6 1 8 S m r 7 B x 3 y e 1 u 6 J m l p N h 8 y B n t r u B v - g n B t l 0 O - 3 k O u 1 v J p v T i y c z i x O 1 l E k w v D h r 7 E 8 9 E o m X 7 z Q j s g R _ y 9 C u r n t B i k 0 e t w r 7 C 5 l v x C n 2 r Q 2 o J 1 l E j 8 i o D m t m z E n j g E 9 m i D v g 4 m C z n _ B l 9 w B 2 j h m C 8 w k S 9 k y B k s K z u - B g y j T m y h B w x x E 4 1 z C y u q b u 8 7 C 2 - n S g v j G 8 s q W 1 4 _ X z s r D k x i J m s K - q a x p 6 V u g 3 C j j J 9 6 l 5 B u t i M 4 i I x l w - F 9 w 1 C h g 9 x F 8 o 2 v B k o a s h 7 C 1 7 u Y k t 5 C l v d v s h J 3 i E v r E 9 u g B g - x H h o 6 C k m t G u x - 9 D 1 g - B 1 t 3 C r 1 j P 2 q F 9 g N j j y E z k K 7 n 0 C i g u F 6 g z K _ p 8 F j u G r c - z x B j p s 5 E _ m v E 6 k 2 8 C z 3 r Q m w t d p 6 D l 4 D v 0 e w z 2 j B 5 j G h - 7 D 6 7 3 M 2 j h D n y Q u g u Q _ - D 1 2 S n y Q p h d s o Q 7 t o v B 1 l E _ 3 3 B g j r W 0 9 p d t x E g 0 b y p 6 E 1 l E 1 6 3 r C p 6 D 7 v _ C w r E _ r 1 C r 8 q q D 0 y m - C g t 6 X h j E j 4 m D 8 k z 0 B 4 _ o h B w y O l y 1 D v _ j u B u 3 9 u B s p t N x j 6 N z k j D n y 9 2 C 6 m 7 T h k 0 D p 1 j x E 5 n k H 0 l f k l p K i 0 6 r C w 1 q O l m x H p h d s 5 t B - i 3 B p u Z 3 r 4 B 7 2 6 B w o s B q k H 1 g p 3 B 1 q 4 U z 5 4 C 4 1 s H 0 i 3 b 3 x g B y g z D w 5 v S h h 0 F 7 j F h 5 i T y z w i B 6 - 0 O p 4 5 J j 1 7 V g 2 o t C m m u M s p w g B j 0 u t B _ s l L 9 q l a 0 y l g B g x g U m _ 5 C 5 8 I n 0 2 X s v _ k B - s 8 h F y 7 q 2 B t w k D 7 0 D y n m B y h g B 6 o 9 l B 6 r g G g v x J y s h E k g z B 5 i x D _ x S 3 w c _ 6 2 4 B 9 - D i 9 D y - h F _ _ o m B 5 i E 6 3 - E 4 8 l n D z 4 i B 3 0 - C 3 3 k w C x w S - 8 w C 2 i Q l h n G s 1 K s 7 q B 8 2 Z _ w a p y k C y - g C k u b n z f m z k P v p v b y o E p 1 h G t 6 T s o k T l 9 2 G o - y H o 2 s L 3 x g B g w m C - 8 x P n s k C 0 5 Q l u _ H u x q C p 0 3 r B 4 1 q B r 6 i k B p k H 5 7 m B u z 1 C m g 0 F 2 j j w B _ p 6 q B v p s M k s l D g 8 h D n l - D - w x B y p n g B - k p C r x z D 0 - n C u h o F 3 s z K n 5 l E k - y D n 3 o O j g g N u s 3 B 3 9 0 J 0 s u B l 8 4 H m s - D y o x F u j p C g v u D 9 n z M g 3 6 K s v j W t 9 k j B q 6 D n s K g z r E 9 p w Z q 2 - C g x p B 6 j z L _ w y O 8 v H 0 h g B n k 1 D 5 x p m C 7 h n E r x P 0 z i C z _ 2 k B o y i E o 4 _ e w s g D u y p B 1 r J 1 6 o C w m s E _ n k E 0 1 j G s 1 i O m t 6 o C - k u D 9 4 j M g _ j 0 G 4 o w 7 F i 0 5 E 6 j _ E x q v B j z 0 R 5 p r e w i S 1 k n B r 5 l Y o k o d 1 m 8 B x k r L h z x F 9 8 z G l g 0 P 8 0 D v l 2 p D t m 1 J w 4 4 H k w 3 R 9 n 0 I 4 2 3 Q l 2 g E s 4 g B q r 6 q B 0 t w l C r v _ D l _ 3 N i y 9 D 7 9 5 F v s F n t z P 3 _ I i y o B o t Z m o t B k j k C i 3 7 C z j q G x 5 a x r G - N 2 q D u r s D 3 p f 3 u g F u j 7 K h _ - K u x x F w s I n 5 Q - 8 E w l Q 9 m b 4 6 t B 6 h x C 5 1 I m 8 d 7 k D j 6 D n n u C v m 2 D m 2 l C u w d 5 g i B 1 p m B - 1 K 5 u C 5 p X _ i f w v p D u u k B z y 2 P t 1 r R 6 g 6 a j k t j B w g 6 e 7 - r a 6 w l K 0 8 - i B 2 g k S l p i l B j 1 - I l p 4 P o 4 p Q _ q 8 K g 0 q R 2 j q Y l 3 1 R 0 l u G x 8 g Y 5 y q N g g 3 6 B r 7 h 3 B k r 7 B x w S _ m - x B s m e q s o z B n s 5 q B u o i D p v T n y n C r 1 K z 9 v F 6 9 Q w t 5 S 1 x r B 2 _ K p j r C 3 v Z 0 8 h C r j m l B _ o v C n g h C r _ n H 2 g b m - l H j i 9 b 6 m _ J o i R q - m a n s 2 C - y m B v z Y m y h B 3 1 j Q h - 3 B 2 v y F k u s Z 1 n k Q i v x - C l j K i t g N l t z C n r w x B y y 5 N m r t 4 B u w 6 W l s r k B _ 1 i O 1 v g c r i 4 B k u 2 C k 0 b 6 j j E _ r 1 C x 9 q C x h 2 y B r _ R r v k H 6 j 9 D u q S w 7 5 K 0 l f 9 s p C t j z B y h 8 9 B i 2 q j K 9 w 2 D 4 6 p t B 8 q p B t 2 4 B l w L i 0 h H 7 n 4 U z i F 0 h g B m o L 3 h q I 6 7 w B 8 v n b y o E 6 l s E p h s F j p _ L 0 v n N h u w D y o - L 3 x M 7 l x B w y 5 B - o 0 S j 3 1 H i s G n v x 3 B 6 8 v I - 3 u X 8 m 6 5 C - i 5 E 1 5 i I y 8 Z t x J 6 n n C t 8 h H _ v k o C 2 m h D 3 l a x v 1 B t g g I 7 6 1 B j w 0 B 8 r l B t k o B - u r E p 9 h G i u - B r u X g 3 s E - 9 m D r t x C _ q o D 7 y _ C g l y C 0 s - C s p 6 C p 0 y E u g r I - m i D 8 s T l w l B p 4 7 C s o 9 f 7 u q 8 B 2 _ K 2 u h U 6 v 6 F g 0 b 5 x 3 n C - g q e s o x j L v x o o B r h n _ E _ 9 k k D x h u z E t s _ k B j i 5 7 D n 7 l u K t 9 u n E 4 8 _ s R j 4 9 j B 2 s 5 o H u 8 x 4 E 4 u o S u 6 5 v B l 8 q 7 F p w 3 _ B 5 z t W 3 7 3 v B t j 5 g E 0 l p y C 2 s v 8 C z q 8 e y h 0 e y 1 4 N 3 k 4 m C 3 8 y e k 7 r 0 B 8 1 g l B y g i u H k s h y E 7 1 j f y g 7 2 H o g j 2 D l q q x G g j z 2 E j l y q C 8 3 l Q y 1 q q B 6 1 6 I x 5 2 i D q g q 9 C j 8 u h C g 8 j 8 B 2 r 2 8 F 9 8 u Z v q g s L n x 5 w C t o j - G l l n l H o j 5 _ M r 7 g y B 8 r p w D j 4 7 r D z - j l B 6 k 3 r B t w 7 s B y v j g D r 1 o Z x t o Z v j w h C 2 6 i g B u 5 x e m q 5 6 C p u w g C _ _ 5 i B 2 5 m 7 B t p 6 p B 3 g m t D n _ 7 X h 2 0 S m u u Y i l k U 4 p p z B y v 9 O 1 o 8 e t u u Q l 0 5 W l 0 _ y B 1 y j x B 0 n s 5 D 3 h 6 c 0 2 t T 8 v v t E i z j o B v n w O i - - l C 2 g k h B - r 9 U _ n t y B m r _ L n m 6 l B n w g w C x 1 z R 5 m 8 M u r u 0 B 4 6 4 Q 4 v w a x q 7 W u - o N 3 k h e n 9 9 f 8 h r - B w v t l C g _ 5 j B u 4 1 j D i - 0 O 7 n Q l i m V g y 8 F i x k e 0 z i p D - 1 8 T s l 2 F t _ p R 9 7 m C 3 v 2 K 4 9 9 C k 6 j B m 5 l E r s 9 C o 3 L 8 m 5 L q w 6 C 3 1 H p 7 6 Z i h v r C _ t _ Z x o 3 R h n I 5 i s F h _ F p j t F 0 2 M h 5 h B l - 9 C w 5 j C 7 m o B s o k E q 6 o E 8 - w B n 0 9 V u k S y t 9 7 B u 2 8 p C 7 q p B 6 1 1 Z j v 3 P l y h U u m s z B q t - H n i _ E 9 t 4 I 0 _ d 1 - 7 C 3 m q C _ n p B n 6 v M h y g D n 9 K m - 3 D v o r R k 9 g - E h y i T r h w W h w - C h x i B i 9 s V h 5 E n y e t 7 i D i _ h F 8 t 9 C k i w C 9 2 0 4 B 8 8 j h C h x p B 6 2 k F 0 p g F h 2 o O y p g B q w t Q o j o M 5 4 g H v t _ K 2 j j L - 0 p G s 5 7 r C p g 7 B w x m B y o E 0 h m G 8 r g E m 0 9 G w 6 8 h C z 8 2 s B 5 o j U z s q B u n t D y w r X z l Z 6 n 9 C h 7 - C h l y Z l 8 i D 8 t q I _ 7 5 D 4 x w g B n s l B 0 w g Y 4 - h B q 9 n j B h r k L 8 3 p D r x u N t 2 9 8 C z u y E x s q B u _ p L 4 v t B w x o P r l 9 D j 6 J r 6 J q r 6 U n k h t B j t k G 7 r 6 K g i h J y w j c 1 o Z m v 3 F 3 3 n I - y z D 1 - m w D p m z B 0 _ j I p q 5 B l 4 y C z - z R p i 5 6 F y y 0 b 0 9 g h D x 3 g u B 3 s 1 Q _ w q p B o - h G s u - n B i l 2 i C - n m l B r i - y C y 6 k q B 1 3 y v D j 3 8 g D - r y W 4 m y M m - v c 2 7 j R 5 5 h h B 1 _ 1 1 B o q z G n w v G k u w a _ 3 3 B 1 l E - t 8 G 7 - c - o t I _ 8 _ R y 7 6 _ B o 6 o B l w W p o w E n r Z 0 9 p M 1 g k U v p q S 4 q h N 3 0 4 u B - 2 q l C v 2 9 s B x l s - C i 1 - x C r h n y D p l 3 N u x 7 b r v 3 3 D g 3 s 6 C v 3 t q B q n r r B z w 9 M q 3 b 2 5 i w B 9 j 5 1 B 1 i 3 c _ v t q D q 5 m 4 B u 7 v 8 C 8 w - M u 6 3 R 6 s w V 3 h n L t 5 y 9 D t u s c z l p T x x r i B w n 4 r F x q _ 7 C 9 t u S v i y t B 4 x w Z 2 l z d 8 0 i P 1 2 7 V 6 1 5 T i 3 v Y j h 4 g B z p 3 V 0 4 9 l B 9 k 3 9 E w q _ z B p v 3 w B w 4 3 p B 4 l 4 M j s g g C _ g y a 6 t _ S 6 m z 6 M z s 7 W o w - l B 8 y w v B g w y O l 3 h W _ 7 8 Q o p k r B n _ w j C 3 6 n h B 6 1 m 3 B 2 h 6 d 4 m 3 j B l 4 n U v 5 t r H z s z y B 7 k q 9 B 0 k v u C l _ _ Z 6 4 8 k B 9 m i b l 3 k R - - n b r 9 _ s B 1 4 g _ F n w k T x 3 n U 3 s 9 s B 6 z i d q _ r Z h x o 6 D v 5 l x C _ r l 8 B i 2 0 M 1 g p b v v 5 Q h h l s B 2 l j m G y k n r o B - k q 8 J s 7 g h B s 9 x e v z 0 t F _ q 6 o E 0 r 6 z D t w n n E 6 8 - p B y g 1 d x h n b i j 1 o C o v k 1 E j i k 0 B 0 - t u D r x 8 v C 0 k g Y t w 2 p B o _ 6 1 D r 6 q z C l 2 9 Q s - 2 s C 2 z v i G p l p f m 9 j d m x y 3 B u 5 9 0 B s n _ g C 4 4 2 a - u 0 a 4 _ 7 0 l B j k q 6 E 9 5 5 q T r z u 2 C g j _ Y y 7 z 7 I 0 7 s B 4 i z o B w y n P z h 8 r F g 8 v x D 1 r 2 6 B 1 o i 4 D 8 8 v 0 B z j j v B w 3 1 W 0 j 4 0 D - q 6 j B 0 1 s e 4 7 i m C t n x 7 C 8 h 4 8 B p v t 7 B 1 9 4 e p h - R l _ j C z u 3 B 7 h r B 1 1 T 8 l g C 2 q h F j t t B 8 6 w C z y O v n j B _ 5 j B p o _ B 5 q h B q p s C m l n B r y 7 N k r g C r m 1 F 7 5 5 E j u g F r 3 o G m g y D m - r H h - y D x 4 v K v m _ E i 7 g B 1 w l C 7 q z E v s w G y 5 3 D q 0 2 d p l w H w s v F 3 y r C x m l C v l m D 8 g x C _ n 7 F 9 7 0 D 9 z 8 D 8 p u D s 6 n E m u h H 3 p 2 C p t x C m u - C q s r B 1 l l B n g e w y e k 0 V j w n D 2 6 4 E x - r F p r l H l s r G 2 t j D w n 0 C - h 6 C i k m B m - z D w 3 o 8 B 2 o 4 F 8 4 7 I k i s G o v x B o m 0 F q r y E 8 u S m 7 z C x _ o F 7 5 m F w 4 7 D g 2 q D g 8 9 C y o 4 E 3 _ 8 C 2 g 9 D _ p x D 2 3 i D 0 6 i C _ r 6 C j 3 g G 5 1 l D 9 t r I r 1 y M g i - D h r x O 0 j q F l 5 g C - y g G z w o B m v z G t - 2 F u u z G h 4 j D z v 8 B h j j B 0 z g H t o j G 4 w t K j w l C l x l C 9 6 o E w 6 6 C z r e q o m C o n j E 6 8 h B k l l D 0 m p C h _ m C 5 m 2 B 7 v l B y 0 S - i J - 6 P l t 4 B 1 v j C n k g D w t u F l 1 j Q 5 7 x F n u u K p 8 x G 8 1 1 P z x m c 7 i q S s 6 w N o h 8 F v 0 k G 7 i s C n _ _ B 7 9 3 B - y 6 B _ n n F 6 5 k U 9 r 8 I _ m _ M t u o L o j z J 3 l - H 3 n g C t 0 u L q h q O k i n C j o 5 C i 7 i E x 3 - I 3 _ h D h p z B 3 p n D k w w H p y h H 3 k v C x 3 z F y g r G q 8 u E o q p F x x p E h _ k C _ 2 y B h v x C s z 6 B 9 t u B n 4 n B 1 t n B i v e 3 1 t C u 2 m E m 1 8 D v q 2 I n k v F g j S o v j J 7 h l D p y 5 B z x h C - r 5 f x u 0 E r 4 u H l - z H 0 9 i K 2 g i M 3 9 z O y v y H y 1 4 H x o u H _ 9 1 H m h 4 F g o x N k u g H v p o K - 3 7 W l x k F s 4 4 L _ v r B u 1 u F m o z H x v l O u n o H j s u K t j u D _ s i H _ v v K v x n C t q q G 5 i _ F 0 q g K m h 4 F s - j L 4 r l F 3 g p D s o h C s q r B h - h K t - s G 9 l 9 M 1 u g G 6 j m M y m 0 c - z 0 O g m z G n 6 h F _ 5 3 E p 7 q C g p l C h o g C y 4 0 B 6 u U - l x C w 8 Q 1 3 v C 8 r - i B q y 4 G g h 6 J 7 h r g B x i 5 E g 1 w H w h 4 F m 6 r D 0 _ 8 D s 3 t B 0 0 j B h 4 w B m j n C - p w B y o i D v p w D n k v H 2 m s F v h 8 D s 5 s I k i n E s q r B n t 5 C o 4 l C i r x D q 3 g F p s _ C k 7 1 G m y w H l 3 3 C q o z D t v v B 5 p u B 2 z 4 C k l 1 D 4 8 g C h m s D p u l E 3 l h F m r y I 3 o 9 D v 7 7 D 3 7 h E m r 6 B l 4 i G q j g F o p i D 4 s o E k 7 i E t g 1 J u 6 m F 1 l _ G 9 8 9 C p 4 8 E _ j k C - 0 8 C l g 6 D n - j E 8 n i P p _ _ K v 4 k 2 B 0 8 1 P p 5 p 3 B p 5 l J w 5 u C i 9 i H p w J q 5 _ D u k 6 C z 6 z P 2 7 5 J 4 y k D l 5 8 C _ p 1 C x s n B g p k C w 4 i D m z 0 D v l 0 E q 6 0 C o t 6 D 5 u o D t o 5 C - 7 5 D y p x L p _ _ K 7 k o K 4 t 4 N i m g H x _ q C w - - B _ g 4 F o 1 g F u 2 0 I x x 3 D n i l B z m s H j p 5 H t l k H j w 7 F k z p d 9 9 s O o q g H h v 0 C u o z H i z 7 H k q - X - o _ G n m 0 E 7 y 3 D 3 h v F w l 6 M 4 r g I x x 1 D 4 2 y D p u n C i g y C w 1 k D 9 g r C 1 m i j B z v 8 B l 0 p B 6 1 t D n i _ N o x u F s i n E i u _ I m t 3 R 6 _ 8 D 1 5 8 C t j c _ h p B q 8 z B 7 u s C v y v C 1 s 0 C x - k C p x 4 K 2 4 s I v n x C n v j C 3 8 h E t 6 n G i w 7 H o r w H 6 m j B n - 3 B n r 8 B w m 1 C v l - B j 1 5 G w 9 6 G h 5 h E u g 1 B q j z C 8 - 3 C 4 i n C p k s E h u 8 B n p n B l - Z g x - G q q o G m 7 0 C v m j C _ y z E n 7 5 I r 2 2 F y 9 x C p 5 y B 9 v 0 H i u y I p 6 r Q r t r K 3 6 x K v t 3 H 2 u n J k z q R h n r K v p k H 3 t 9 E g 9 3 E k 5 1 P t 7 _ K l l m B k y q E z - z G j n m C w 5 - B 1 t v C n 1 1 D z m m H s 2 2 M 6 z v X 5 - r a n 7 z G l w s q B g 3 p L q l m I j 9 z O j i 0 G _ x o G n i 8 M l s - D _ 3 5 C m y y H 5 u 5 B 3 8 c u 7 8 B n 0 g B 0 y b g o t C z i l B j z x B _ 7 0 C s y u C o p b m j e h 7 d u k S 2 4 g F k r x B 8 o z D i l q C j r h E m 5 0 C i g 4 C k 8 4 D 1 - 3 D m o _ D v 9 o H m z n H t 0 z F 2 2 0 C v - t C - q 4 B n z h C p 6 k B - z 5 B 9 u s C m 8 u B _ k 9 B 0 7 2 C 1 _ l C z v n C n u 9 B 9 o h E q x 9 C 2 2 m C _ t i F u y n D - z 5 B _ v z J _ y 2 M t n _ G p v p E o s _ D o v t G j p x F 8 w 0 D i 5 i H w 1 7 E 1 s 5 B w 1 n D 3 6 w C g q 3 B j g u C k x h B y 6 o C k 3 t B j v H h o T n g b z 4 L t 2 V _ u i B x 7 y C 5 k P t z J v w 0 B t l - B x z z F 4 y n D r 2 z F o - u D s n 1 E _ h _ B q 7 u B 8 l 1 D l _ i B o 8 p B 7 i m B s g _ B i 2 l D g t U p 9 c h 3 z D 8 v 9 C 0 4 p F 3 h s E v o 8 C k _ 0 C z h v C - k n E u q m B q y c p 2 5 B q _ g D h r w B y 9 N v 7 s B v 1 W q m j B 7 v g H y 5 s D w l 3 B y i g B - z h B j 0 W p t X 2 - L s 2 m B y w c x q U 1 h o C 3 0 3 S 9 w 0 C v h k B i k H w 5 o B l z S p n s C l 5 1 C p w w B 9 v - H 0 _ 5 F o - l D i _ P s l M v m b 9 5 Y n z i D v n v D i v j D 8 1 w C 1 x t L v 3 3 F 4 i 8 C x k m E u 9 l C j s 9 C v w _ M p g 9 C x l m E m l w B t 9 x B r 4 2 B g 6 o B s y 2 C r 7 6 B 6 6 y H y l 6 B _ 7 8 B t 4 g B p 8 O 9 5 q B 8 4 y B j t u B l 3 j D j 6 r B h q X o x g D 0 4 0 B p p p B n m v B q o V n o L y g V 7 6 o B s y 2 G y h 0 C g 1 n E i h v C v k i C r v v G m 3 w G r r 3 H s t 0 b v _ l J - t o B i x n B g 0 O g q h B p x w B 0 y m B s o h B m - L i 0 b n 7 9 B _ q K 8 _ S 0 p f u - p B p l 0 C u l 4 C q - 1 J 5 4 _ B 6 s g B y n 1 D 0 0 _ B 6 t m D - 1 3 C m l y B r 0 o F t - h D x j o E s 7 i D t v _ C z h 7 B 7 v 8 B 2 1 y B q t h C 9 y g C g n g B i x U n q p B 6 _ w B u u e z s o B 8 w U 2 5 4 B o 3 u B u n k B k - r B i h 6 D g q w B 5 1 x C 1 j _ B i _ h B 3 _ Y _ i S i 1 u B j r 8 C 6 u a h i u D r 4 6 B h 4 d w h x B 4 x u B m v s B g y f h 6 v C p 4 s D p 8 h F 5 g n B i 7 p C z i 0 C - i l D 0 t 7 B z x r B y 6 7 C r w p B g 0 y D u z - B 9 s g C h k 5 C z w h F h o h K 4 7 - G i n t H x o x H m x 5 E j _ g H n 2 t E j 8 8 E u q r D j p 3 C v 9 M y 9 P h j j B 2 y t E o 8 r C p - k C x y g C 5 o h E w 3 0 B 6 s o E j x X 6 g 9 B 8 r - C 4 i 5 D q h - D m j 5 D y l u G y 9 5 K m j 5 B y o 4 E - t t D x 9 8 C 4 i n E 5 z 0 G p - k C 6 7 - B n v q C 8 7 p B 4 2 - B - 1 b 2 i f 6 8 X g 5 X h v W m j 5 B t l i C 7 _ q D t i 6 D q r 9 K 3 m 0 D q v g B _ w p M w s u F 2 1 8 B i r r C l 0 k C v 6 z F 7 9 d r s n B y _ u B z _ i G o o k C w s u F 4 o k B s n j B y l f p 3 h B x j o B 1 h 7 B 5 3 5 B 9 7 9 D 7 7 k D t g p C h s i G 7 7 k D y j n C s h g F u s i C q z x C i w 2 C v u u H v 5 k I o 5 m C 8 5 X z 3 l F y 0 l C l h - G 3 h 2 D 8 o t B 5 2 u M 1 g - G 6 s 6 F z h 2 D _ z 4 H u q i C t 3 - M x q 4 E _ 0 u E j 6 h D n 7 h D t - z E u r 7 C z 8 g H s q q H q x y H m 2 7 E 9 g n P 6 1 y D - i U y h h C 4 3 q E z g R k 5 s C p 9 d m 4 u C 5 x X n l y D q h 1 D 5 8 k K v _ t D y k _ B w u q a x g 5 T i g r s B o 9 i n B v 0 _ W 9 _ 0 M - 3 k G p j 8 I g 7 t F 6 2 o N g i o c 5 _ h f 9 t 5 D 5 h o F z r 8 B s _ v C 4 i h G t 1 j F 0 r i D 0 8 - B 9 - 6 C r 3 9 B j 3 6 K i 1 n H 8 9 o K l i x H g 6 x R 9 2 _ P u 5 t F x t - n B 0 _ 2 Y w 2 h M v 0 7 G 6 8 3 H u m 1 G 1 8 x D 1 m j C 3 7 t E 9 q r J k j k D o 6 u B 9 1 s D 0 4 w F i n z G q 3 i D z p y a v 0 - C 7 k u J 0 h 9 C x r n E _ 6 8 D 7 i 7 E i v m G i 9 3 E 9 n 0 F j j n G 6 5 j C o l 8 E - 9 x J r 6 s G 0 y t D n o - D s k 1 H 4 l r D m 4 w F o t f n 6 l E u l 8 F n 0 3 D s 7 g T p v o D q i 6 R p 9 4 T i k l F k s 7 C 3 u n E 3 k v C v l s D 7 p 3 Z v 7 g O 3 p j N m u i E l 2 s F o 1 3 G s 8 3 H j w j H k 4 y J j 5 l F _ r 4 D 2 2 v H 7 1 l F l m m B j 4 w B 5 8 9 B 3 _ i B i 1 5 C 6 - q E z p s L p n 4 J 1 j j D - y 6 K 6 5 u B 7 - 8 H u j 1 D o k _ Q 7 9 8 N w 4 5 F l x l E 3 y - D y 4 7 V 5 2 q K j k i J t s 4 E 5 v h H 3 7 h D 6 n w K x u 0 F 5 k 0 I p w 3 d m k j H 4 - _ D r 1 8 C x 8 q F 6 p 7 B 0 j n C 9 g o E p j d 3 2 z B 3 l m G h r 0 S 2 q o B 5 u Z w 0 c u t 2 B 0 j t E q l l F g l t N i 3 2 J - 1 s D _ g 6 E o q 8 D x n s j B t s h D w 7 4 D 6 q _ I 7 n s E 8 v v D 3 0 9 E m h 8 C v h i D s 0 z C - p w D 5 1 2 E r 5 9 D l 4 g M 6 h l V n l t F s 5 i H t p 7 J 5 2 t E i w _ D h y 7 D p i l D y s i F 1 j y E s m h G 9 - z F - - v E z 4 r E 8 s b 8 0 h G z x p B 2 1 J 9 8 e z 7 u G o y 6 G j p m C u p h I p j 4 D 4 n 6 C 9 k y D t h - E - 6 v D _ q 2 C n r g G v m 6 H s 8 2 J 7 i m E x y 0 G s m - C y s n F i i h D w u x D y q r B i k g B o 4 4 B n z n K 7 v u J k q 1 E s n h B u x R z j u C r h f _ 9 z g B 0 n h D 7 o q E t x 0 F 8 i j H v l 9 M v h y F t p s L 4 5 g F v 9 2 E 5 r y D 7 h u C 2 q x D k u k D j y 6 E v z o D z 5 e 6 y z B 3 o g C n i 2 D 2 6 i C 8 8 n B g 5 j C r u 5 D 7 2 h B n t s C j k i C j n V 9 3 u B v 0 _ D w z - D s l l D 1 m 1 F g - m D q r h H 7 2 p B u u h C o q t C j h 6 D q l q C o w 9 C o 5 m C z u 1 B 1 j n B i h x B h 0 x B v _ t B r l g C p - n K p s 4 O h 8 w I 8 3 0 C 1 r h E 7 8 x D i n z E r y 1 B 4 4 5 E - y q M r r x G 8 q 3 E l w 1 D h z 3 C t m 5 F 3 o 7 q B z n k N 5 r 9 T z o - D s 5 1 J o 6 g T n v n E 5 m 0 K q r 3 E u y x C j 5 p G 5 q 7 Q y j x E z 4 1 D o z i F v 0 r B 1 w n C p y j D r u q N x n v B 5 7 d n 6 U n 1 s B u s z C z v n G m w i C t m o F h p m H z 8 6 F y h h X l i r J p l n K 8 3 o K r 0 _ W o k 1 G p 3 z D m 4 s J r 0 V 0 4 M r 6 W 6 5 3 D k n m C u 4 x B 7 o 9 G q q T r j W m g 7 B y 5 9 B t n r B j z n B l o g B r v l B i k p C i j u D - z 2 D x z u B 4 j l D 6 r s D g 5 o D 6 s G u w e g i 5 B m s r B - 6 W 9 h m D 7 s l C 5 t b s n 0 B n v o C 8 r s C o 4 _ G 9 - 0 B 1 n c 7 m g E v o R 9 h N 1 q 8 C i x 2 C k z 7 C o r k B n _ h B q w h B l x l D u t m D 1 o L l i t B v q 5 B 3 _ k B 1 1 r B r u y C u k 4 C 8 r R y 0 t B o 5 7 B g y f q o Q x l h C t q _ B m v p B g x j D l - 3 C 2 2 y B 1 5 y E _ o o D x h m J n n 7 E 7 h _ F y q k J y 9 8 D 2 t 7 H t o t I 6 - q G p s - D 4 1 0 D 3 9 9 C 5 p m F t 9 h E w v s B g o t C l o p B 1 - k B 8 i h D y m q C r 9 o D z 4 m D p 4 j H w i x E - s v C t v 2 E 2 z u B 5 2 k G l s l E 2 x 9 I 6 2 s E 4 r b j 3 x D 7 - z E m k 3 L g z 5 F x 4 - F 5 z q C 9 z p E r 0 3 D 9 w h F 9 w k K k s m I 9 _ z F s 2 j J g 1 g J q t o C l 3 n E 0 k 8 D l u k G t l 0 C 4 i 2 B h 0 - C t k 2 E z _ p E 4 p m D p 9 - D u q w K l t 5 C q x 4 C 8 i p E q 7 2 C 9 q q G p 9 j E z 1 _ J _ n t E 2 8 p F 1 r l D j u s C k 9 6 D u h 4 F o 6 i C k - i E p - g B v - f u p S 6 5 8 B 3 v g C x y x D i q x I 9 r t C y g _ B g x i D v h g G i t 5 J g 0 1 H 3 x z D l 9 r G x 9 r G 3 v x B - z v O 6 y 3 E 4 - 3 G 7 p _ K - r q B _ r 3 B l g _ D 2 0 8 U r g i E g u x D x v 3 H 2 3 p K g o m R 5 q t S 7 2 0 i B v q s E r j p J o 3 r G j o u E h z 7 K y 2 j S p 3 z H n - 5 H h s 5 D s 7 y J q v 2 C _ - g G r 1 k G z 3 0 T p 7 z G t 8 x N 2 g w G x r 9 U - 3 - C 1 p 9 F n u n C s w t G v _ v E w 5 - G 2 6 3 G m 3 u I y t _ E x 0 s R n g 4 D w 1 m G l 8 4 E y l 6 R 5 v n C h h - E p 3 i G 4 q x E i v k D t h v N k x 2 m B q x p R h 4 k G u 3 3 I 1 p n G k i 4 H 6 k 7 N 9 l s G 2 h z M - 5 o H l s h D p y z D l o 5 C g 4 u C q 3 i C m k g K _ 4 u B k y - K w t j J 8 x n D l _ o C w h r E 0 l k C t n q G - h 0 K 3 7 - D t x g N s o _ H k w 7 H 3 r 5 R 2 v _ O m w e 9 x j C _ p 1 C o j O h m 3 G t u v B h j o B - n v C 4 1 g D o v 3 F u 4 n D z 3 j H r 9 q Y o y 7 C 2 i v D q x p D 8 4 5 C l z 1 D - q y C o r i E r 4 v E 1 m p B 0 t v D i s h C s k w B 3 n 5 F 7 g i B 1 o a o 7 n B 2 q w C m g 6 B p 3 z D s 5 p L t u T g 6 m B n n g D 0 2 r C h t 3 D s y g D g l g F z s m V m w g J _ y g J 0 1 k W n t 4 F r 3 h I j s l G 2 8 6 D y g r 1 B n l u E s x - K 6 k z F x 4 5 G 2 q g H n 9 m H n 6 1 M 2 - 7 N y u 4 G 5 8 i J o m r E s 1 m K h m k l B _ _ x P 7 3 u Z r 0 o F y k 8 U 2 8 8 F 8 6 w M u i q D j k l C 1 s 4 C w r s C r 2 2 C i 8 2 B 9 o 6 B 8 v j D y 0 h B 4 4 l B o i o D 9 i o B _ w t D 1 9 h E j v s H t o 8 Q 7 8 h F _ n 7 I y 9 4 J k 2 5 F h x 4 E l 8 x D 0 t 3 B j 0 f u 7 z B i h o B y _ w C 7 j v D w 1 r B 8 l m C h m N i v N x p m B i q m D 3 j z B _ x l H 9 8 j l B 8 0 r G 8 u 6 F g 9 g F o 0 1 F j m y D 8 x x C 0 3 g D 6 m 6 B q r s B - 3 t C h z 3 D h 7 t I l 8 i D m i 7 C 9 z 1 F r t x D t g g C u q f q u R k x Z 1 0 h B 3 u p C g m o D - 5 0 O t w p C _ 1 b j i e 1 7 r B k 4 v B n v 4 E 9 o 2 E i i 9 C 4 7 4 D y p 8 D 1 1 h C 6 0 2 D 5 t 2 N x u p X n n j f u r 4 I p 1 7 F m h j E j 3 M 5 v k E 6 o q F h i - F 8 m 9 F k x 0 E 5 n 3 E y q m H 7 u 0 L 2 l n E 3 9 _ G s _ i H w _ _ L g j r H 6 r 0 M z k t G 2 g 9 F u i 7 D w 7 8 D - v 6 E - x 0 E h 4 h S r 1 6 Y x p r M h 2 u S v s o a x 2 r k B r r p O 6 w i M 3 v 1 D p p x F n 5 j Q 1 j m S q _ 1 G - h y J m z 1 E n q - D g q 6 F 8 g 2 H 7 6 m Y z n 6 V - r t F g h t M v _ u H 0 w - G _ z 5 F 4 p q H r g z Q g x 3 E t y q D l 4 1 C r k u D w 0 s J g i - F h g 9 X i l 4 L q 8 0 N t z 0 F - i 3 F o x - H 4 z 2 I z m l a u 6 8 L 7 j 3 M y p j H h r k H 8 _ 8 J k 0 x I 5 m i l B 4 n x D - 3 2 I u r 4 I n m k F t r n D y 5 l H t i _ N x x i m B h l g D 9 v v F 8 3 x I g n i H v z h K - 7 n M - 2 7 S z m - K 7 s s L k n z D v m r I r 3 z P - 6 y S 8 7 j I k t k f z 5 k I z m y N _ o p F 8 g 6 B o p i E 7 l v C 3 t w I 5 k w E m w n B q o w C m p t D r r z I y - v C p i l B i 8 n B 5 n 3 G q 8 0 N z m y J j g 1 O 8 3 7 G _ 1 z R 5 o x G 5 x v N y z 1 w C p 1 _ R k 6 6 F t 5 2 K 0 z w i B 2 5 - S 8 i r d 4 y 3 8 B p 7 - V i g - E 3 l _ X l r 7 Y s _ o g B 4 2 m - B _ 6 s p B 0 v n Q o 2 3 w B 4 m l O l - p f 1 u 9 v B k 7 s l D 4 u 3 n B v g g c 4 m 2 U y m s S 9 3 t j B 9 i 1 m C 8 m w U i j 8 X s 7 4 V y 1 j X 3 s w S s 9 z s B 7 s u X 6 1 - T 5 z r e 1 8 9 j B 6 0 w X 6 _ l P 0 o r W p s h T q 1 o X t t o v E r r l K u n n E 6 l 6 3 D r h k 9 B 6 k k Z w j 0 Y h o g x B _ 9 z Y n s 2 f l 1 p T o h z X o u u f m 6 o s C 8 t 7 m B 5 6 y O n 2 4 i B 9 7 9 l B 9 t 1 t D r 0 7 7 D 6 q x 6 B l p 0 d l k h U 4 g 0 j B i u l Y o z k k B _ 1 u s B n n 9 c 4 i 2 C 3 1 5 v E y 3 s t C 9 s o S h h 3 f v - 2 R s 0 2 W 4 1 7 J j h - D - 8 m 7 B u 8 z X - h w f 8 h 2 c n i k U v 7 s 9 B 5 w g w C 1 m 2 x C w x 3 i D m p 9 a 8 u t R y - j q C 7 q 3 N g v 1 N l q v 0 C y o q 2 B i q 4 O 5 i 4 T y _ 7 b i g u 9 C l o w 1 B 2 s 3 j C n j j K 1 t q l B n q x y B 4 r u g B u _ u N o w 4 j B z s 9 q B t p m X h _ 9 l C t 9 5 R p 2 4 t B 9 7 x 0 B w 9 u U s 9 j T u k x W k q j X h s x 3 B 3 q m U 5 2 j g B x 0 - g C i 1 - b n p g g B u 6 6 5 C x 6 4 J 6 8 x y C j h 9 d 2 9 j K - v 5 X j s j j B 0 6 g S w q 3 Q - 4 t U q w - W x 1 1 Q g 3 u w B 8 s u y B g i x M x v h Q 3 j 2 g D i v w R i g 2 a 5 j r _ B 2 i o f o h _ V u z 2 a t v m 0 B z 7 g U 9 w 9 b h p r j C o - 8 k B 4 1 o 3 B o q s e k w g o B j x u p B l 3 g R r 2 _ 4 B x t z h B 0 5 x n B l w o N 8 _ i f 3 7 9 6 B l s v m C n 7 5 X 6 r r u B 1 4 r 8 B j 7 6 M p r u z B r 9 x 0 B x k 1 n B i 6 k 4 B 1 i 8 2 B h 0 3 y H 9 s z 9 B h x k e q 9 i r C g q j g B 0 r q i E 8 9 j N - i j v B _ 7 4 0 B s 9 - j B k l i b 4 9 u 4 C 0 x z - D - w t g D o 3 v - B i 1 o F 5 v z g C m 8 - q B o 6 r W - m 4 g B 9 6 q r B n 9 y - B o i q M 5 r z N n 5 t T u 1 w a r g p 8 E 9 m x l B t u _ e m z g 2 C z g r v C x r y 0 B k w k h C p 9 h R 7 u z a 9 o m f y y t p B r k - a w k 9 U o o 3 X t 1 l 0 B k 3 k k B x u p p B 4 v x - D r 4 v 1 B _ 8 t r B v q 2 q B _ 1 g O l 2 9 P t g z V j h q T q h - o C 3 5 v 2 E u z m Y 2 m s H t 3 4 5 C _ 7 m 6 C - g i T p k 5 S q 0 9 1 B 0 5 7 S 9 6 p Q 4 t l L k 5 h f 3 p m O - y n L n _ s I u 1 6 N 1 r o k B z n m Z _ 9 0 V _ u 0 U u i s O m x w i B w 5 n N i j y u B 8 9 k c v 6 j W i n 0 u C h 8 o r B r 0 i Y s o y Q s _ D s m 2 P 7 4 2 W j i _ O o 3 i w C m _ H o 3 R 1 m m T _ m x C q 7 x z D s m 0 l C x 5 k r D n x r s E g h s W z v r w I 7 v p o C j y h g B 6 t y p D g 9 i g B 0 v z 4 B _ 2 o g B y t g 2 C o 9 k p B 1 6 y 7 B n i p _ B k z y l C h m u e j l j 4 E 3 1 p g F v h 2 6 B 1 3 9 k C g 2 - D p m 6 k B 6 4 8 k E 4 h 3 h C 5 z q h C 5 2 m i B q h i 7 B - _ s k C x m o _ C 5 9 z 3 B x j l 0 B t 9 2 Y q p 1 b 4 x v G 6 k i j B y u 5 m E u t 5 i C _ v _ 2 D 1 h 4 3 C p q p 8 D 0 - u h H o g 4 o D z z l n B 1 - 7 d 6 m h u B t _ z V x n v c 9 r i N h y u q C 9 z i s C i u o X m r g 9 B 9 2 6 4 B y m x Y y l - y B t u 4 b l 1 q X g 5 z 2 B p r 3 n B j 9 5 1 B g r 4 y B 9 3 n 2 E q y 4 u H 5 h 5 e 9 5 9 1 G 4 s g 7 C i k k - D 6 q 6 l I x r u p F j r o o E - l n z B g 8 z x B n 3 s P k 1 z Z n t k W p s n X p 2 5 1 B r j m y B z i 5 i B 2 i 8 z B v y l Q 9 z n l B 3 l q U 4 z m V r g 4 L m 1 o R - 3 5 v B x 8 x p D l u - z E - 5 t 0 D 6 p o g C k 8 0 5 C r p u Q r 9 u N t l w Y k z p P m 0 z b 5 6 x Q 2 5 0 T 0 9 0 j F 4 7 u s B r i x s B k k y f n s 6 U 3 4 j U k 2 t i B u 4 i P w x 9 N u - v 0 B k n r u B u h u Z t 7 h X 9 y g T o v v l B 9 o g L g t r V i v z x B v j k J m 2 r P i s r W 5 m q X j r 0 u B g r w Y r 4 o c 0 5 m i C r w w q E 8 z l Y 2 5 q P u o x M t 6 g U n y 1 P y o n 6 C w k L w 3 D 2 w P x j d x l V r g O s 7 c j l s B 4 u 1 B x l I v l N t h l C o l 1 B l 1 v C t h d l 2 X g g P o 1 P 1 k W - k h G 1 k W t 7 N s p J 2 6 l B 5 x B v y Z u 8 6 l B g _ u H 4 6 u r B o j 0 U g - r h B 4 x g Y s 3 x p C 5 w _ 2 B n j 6 y C q 5 w j C k v h n B r 0 h Q o t n h C m x n e r 9 9 S 6 l w L r 2 _ Q q w l k B j s _ 6 B t w 0 3 C - o _ q B 7 o 3 6 B x t _ m B 7 y x o C x _ k b g h y 7 B 4 2 9 3 D 9 1 h 4 B 3 3 _ s B r x - R _ x p Z r n i 4 B k l n U u 7 r n B 8 p - r C m 7 v d y k 8 Z j z 6 V r q 1 q D - o p f 1 y r - C k _ u h C 4 o h Y g 7 5 N t s z y B - s - T 1 8 r S r x 5 k B h 0 r s C - n l y B h p 0 9 C g - n X 1 o z e 7 h y r E z 3 g U 9 q y v B 7 v q e r - v 6 B q 4 7 s B 9 q z 0 B 6 m - - B o 0 1 U u 6 C 8 r j y B 2 s p s B 3 h y V l t r i B n 7 g o C g z r b y w 7 g B r 2 n k B j w z k B 0 1 o f y 5 j a r q u K _ _ 2 S n 5 6 9 B x j 5 s B k o g k C w 7 n f p _ l R 1 j 8 j C u p s g C q g m m B 3 i 7 Y r 1 4 Q u 0 m U l r E o 8 v B 3 6 d 0 6 - D j u n F h 7 0 F p j t D o - l B x 3 0 B k p 0 x B 7 7 y I z p _ m B i 7 x G j v U - x C q r W j 4 3 - B z l 6 L 3 v k F j s h k B o y x D 4 4 o H n y 2 C y 6 h B - s r D - v a _ s x 3 D n g 0 8 B g 1 5 x C r h - U v 3 2 l B _ t n t E y w m P o 2 8 r I y 1 4 I 5 i _ D 1 p L 1 h l C x k l C r 9 V y t S h w R i m 8 B k 8 - C s 6 4 F q r u h D 1 l q T _ z 9 y E h m i g C u j 1 c _ m h O u _ 4 M i y 5 p C j j 3 l B r 6 w g C l o v - C h n p v F q 4 i t B n 0 2 6 F v s m 5 C t z 4 W w z o - C p 8 m - G 9 6 w 5 B 5 1 8 W z 1 o r E r w l l C y 2 h I 5 t q o F 3 m i h B o u m W z k 0 d x z r g B z 9 t n B k n 5 _ B 7 w i 4 C l k n g C n g n 8 B 3 w 4 g C 1 i x 2 C t 8 2 g B w k s n B - z 7 3 B 3 0 2 q B o z 8 d t u 9 j B 5 g 5 v E i z x j G 3 h j x B 3 q 9 O y w - 3 B 3 - 4 _ C u l g o B r w 6 2 C - y k 0 C i u y n B g 9 5 u B 5 w n b h 9 n r B 6 0 - X z y t w B - q 2 i B _ n 4 0 G 7 p 4 i D v _ h c 4 m j u C x 0 8 5 B j q g 3 B x - 4 O w - 2 4 C 5 t j v B 6 0 m - D w m z 1 B l q 0 p B r _ x j B z l q 8 B _ 1 7 e 1 y 7 i B q 1 q X 2 4 w h B 0 3 0 b 7 q h h B 5 w 7 s J y t u t D 1 q 6 L 5 s k q C i 7 8 y P n u n S v x l Z p v o W 9 2 u X _ w 9 o C t p o V y l m d z v g Q _ z 8 l E h - 1 m C g _ w N r _ g j B 2 4 l Q i m j g B g 2 5 q B s 6 p i D q 8 k q B 9 v v Z l r l O _ i v a 8 4 3 i B l i 1 s B v s k r B 4 q s T 8 p q k B 3 z t R t l u 6 B l 6 m t B v q 0 a _ m 3 P 1 y p P v u o 1 C 0 q w L 4 k m T u 3 l a 1 q o e r y 6 Z y y l d 7 o 3 t C o q _ V h i 3 l B 2 3 w S n 3 h S 0 o i X p p q X i y o y B l i u e 5 6 s b w 2 8 N m 2 6 F - g t X 1 y 0 f 4 5 v l D _ 7 5 m C _ - 5 g B x t l i B q u h w B 3 p q a l 5 m X r g q s F p 9 k l B v 4 l f 0 z u 8 B n 2 6 2 E 0 4 p i D o 2 _ j C _ u u m H o _ - p C z g o h B j w _ e v 4 s V y o x j B i j h V w 5 n i B 2 y q x B 2 7 p Y 9 w 9 X r 4 l n C 4 _ 1 X 8 q 5 g B k x _ k C - 1 6 t C 5 j 4 1 C 0 o _ d l 1 y j B 7 _ j x B _ h 5 3 B h 7 - x B 0 z 2 i B h 2 7 e y 7 g P z k s R v h s L - - l U 4 6 p Z i q 9 8 L m 8 t h B m 0 5 h B s t h r F u 9 9 2 B g q i S 8 7 k i D 5 u u m B h s m Q 1 9 8 k B o j m i B 5 5 1 w B p 8 7 I u g v e 4 2 x r B 6 6 u e s g - 1 B - k n R v u q P v v 6 b z 7 z m B _ 1 j n B k p g i C 7 k q Y j s t X t r n d 7 r h o B i s w Z 7 l h l H r _ z Y 1 8 m P i q 4 l C - o o 1 B - 7 6 N v - o T v u s n B 2 i r p G p 9 s T 6 m 2 h B t p 6 j L h q i S 2 q k v B 4 l l - I h 2 3 q C - q s 2 B _ w 9 v C l o l g C 7 p u j B p 8 1 U 7 u z S r v m 7 C 0 9 8 Z o 5 4 Y l k v v B _ _ y w B w 0 g x D 9 q n d v h m i B m 3 7 1 B l o q X i r q N l h i o C 8 j p y B n l x R _ g 9 Q 0 9 p b 2 t n M x 9 g v B - h 8 i B 6 x n 3 C 6 u v j C 1 7 6 V k i i 1 D r m z e 8 z h 7 B o _ t N j o 7 6 B j o 8 P 5 5 8 z B o i h 2 B 0 h x W q 6 n T k - r 4 B 6 0 9 8 B z w r X 0 - g e v 8 i m B s 5 - N _ i - j B 4 9 8 R u 5 h l B o l i R m 2 x s B w p 3 R 2 i 9 k B m o 9 v E i u j t D z 8 r Z k 3 l x B h _ 7 j B z h - T k _ w r B h y 9 y B x 7 _ U m _ j M i 5 0 U s 9 j B 0 4 0 J x 7 g P u m k _ B q 1 w j D p w q 7 B 1 n w g D q y y T v - i P g y r m F 6 i - b k q y Q 5 m l y B 1 k g p F 8 8 p Y j r 4 O r 2 n 2 G n x x x F l - v U n x t p L i l q r B 1 t m U o v 3 p B 1 8 4 L h _ g S 0 _ r K y s 4 p D g y i i C _ j - k B h q 4 9 B v r v U n u 8 R 5 o n n J q i 2 l C s y m E 0 t b w 6 m 2 C x o t 6 F h 0 0 U o g 5 2 F m r r Z x v 7 m C r 2 7 I p k 9 D l _ 9 K q q 6 B n v w D s d 9 1 0 0 B - m x I g 5 r - D 5 1 5 g B r v 4 V s - y a 3 0 z 4 B q 9 h k B - 6 q Y t r 5 Y 1 z n h B n 7 k Z k _ 8 Y w n 6 O r 7 u Q l k 2 d v k q t C l g j k B 3 t 0 1 B j y 9 V i 2 q z C l r l S y m o V l w o p B 9 n l T j 8 i X r s w O h s g m B 9 r k 1 B z w v O n m v t B 9 3 h W - 0 3 1 C t 0 i V l 3 m N t j v w B - n 4 v C z u z 1 B l _ 8 9 B p z r n B t i k O q k 4 g C g k m 9 D 3 h 7 y D t 2 z R g 1 h o B i i 5 h B s 2 m r C h g l Y k y q Z p i j z D i t _ c 8 5 - s B o _ v j B h w s a l j 5 s C 2 3 j d l s y X y v 6 R o _ 0 0 D 6 x 7 7 D q p v f l t 6 m B s 1 9 g B 5 9 r R v m h m B q y y T 0 j 6 i G z p _ _ B x 1 s F m y C - 1 D l p 8 B 0 u w G 2 4 o B 4 0 m J h 2 k G p j a y g 1 H 9 z - L u x 5 Z u y l C m p 4 C 4 8 s C k x 0 D h u 1 B y 2 M 9 u 2 P v 7 z E n 9 - C z 9 7 B s q N _ 5 j C r k v F t r j D i i t E z 7 w I 0 4 i C j 8 i V g p _ X m 5 m 5 G z w o 4 F m q g 1 E s 8 l i B k l 7 f s k t Y q - 4 K 1 p z X 8 0 s Q i _ v h B h v u r C v l 2 a i u 4 c v p x W w 1 t W 9 q k O p p u 3 B 3 4 r V j 1 g d t z 9 - B o 6 v f z m v 3 B h 3 r x B l 3 6 i B i x s Q 8 v y k B q m - 4 B q o 2 r B 1 5 z Y l q r q B 8 i q l B 4 i 9 l B q 8 p R 1 6 1 c g k 9 P x t v L x 0 - k C 8 z y k B - _ u 0 B p q l e s q 1 q B 0 0 0 a z 6 3 R 1 0 6 Q 6 i 8 V m 6 o Y i 3 7 o C m w _ e 8 m x 5 E k p g g C v j l _ B i j k r B v w y S 4 l g x B 9 m h f g w j a 7 j 8 L 3 y 1 l B h j g y B 0 5 s L x z o s B v x 2 k B t 0 j n C r v r _ C i i j K 3 i o S - r u k E 7 - o 3 B 2 j 9 n B 2 h u R z 3 r R p t _ i C s x l Q r r o 1 C l i 8 r F 3 u 7 2 E j 1 y i F 4 g s m D k q m w W s r 5 r D l m x y B q _ 6 g E p k 0 o B - 9 5 s C 5 m o X h 4 - W r 8 - c w v l m B j o m h B 1 n 2 b q _ j n B y 1 i h B k u j p B z 4 z D p p r J 9 m 5 Y h 9 s W 8 8 z e 8 1 1 u B 7 i 1 w C 6 p 3 8 F 7 h _ w C 9 y r w C h p 0 y C 1 l v 5 G 6 q t k B t 4 v Y 8 v k 7 B 2 z r k C 8 2 - V 1 z 5 h B 2 w n W l - 8 c m 1 0 W h k i N 3 8 n p B 7 j 7 5 C 9 4 y S i y 2 Z g l - l B t o w g C 3 5 8 3 C 5 3 g X z 2 s K - 8 m L p 3 0 e 7 g x m E 0 x l j C r j z h B 9 s 8 R z h t u E h o k n C 7 0 p S 6 p q R j 0 g 0 B 2 l 5 s B 2 r v j B z n v Q 6 r j O 0 1 t O x 2 w h B v o r c 4 _ 0 X - t o y B 4 0 _ z D 4 v w C 2 - 7 C 7 j t B j 3 8 C r 3 g B z 1 p E n 5 i B t 3 2 B h p T u 4 X - s 0 B 8 z b v o z B 4 v P q n T y y w B 8 p X 0 9 l C v x r D 3 p n F n 7 i L 5 p L 5 5 5 B i j p B 2 w z V w 6 3 B r t u B 5 k j B l q l B v r v M w 8 M q n y C u z s B 3 3 s D 3 2 g C k 3 m G o x s B k 9 Z k 6 4 C _ 5 1 C 6 q _ y B p z 5 Q m s Q x o _ B m 4 f _ q p B j p j B u 3 c s j 8 I 7 o 1 G 9 5 s E o w 1 B j 8 X 0 3 p E 2 2 r B - _ - G k l m F j 8 v C m u S g 3 t B 8 4 h G v w T 3 4 q B k n q B _ s x B l 8 9 B 5 u o B x x y E 4 j 6 K 0 7 r C 1 h s B z 0 Z x j 6 B m y 3 O m k Z 8 1 V 7 k S x o K j z a h 0 T 7 l j B 8 0 s B r 7 w B 9 g o C w _ n B 2 o W 7 7 O _ 1 T 0 q V - p Y 0 v b - 7 M y i X o v t B n y K t _ O j 4 e s q t B z - i B 0 y p c 5 9 f w 3 r C 7 g g B o j Y 9 p l B y _ n F 0 n T w 4 C 2 k 7 E - o W v h T _ - 3 B 6 4 R l l W z q i B k x 2 E 8 4 1 y B n 2 p C 5 j f o z d 1 g r C 0 q x B k 6 h G t t n D y i j E x h o M 2 j _ S j u y D m w e j 5 o F y i q D 7 4 k T j 6 5 B - u _ C m 4 r C - 0 0 B 9 u t D j w k B y 0 S _ _ m B i n X z j 7 B i w V - j 7 B p j 7 B 7 y l D s y d 0 n 9 B 6 x P 4 _ j B v j h C w 5 L _ - T 1 l 4 D t 5 l O 3 - r B y z d 4 - U 5 h w C 6 5 _ B k u 3 D v r k B - x m B h u 9 H u 4 6 F s _ l C v j k C - k x B z g q B z z r D z l d x l t B 5 k z B 3 j z B u s 2 B g 6 r D s y v D u 5 l C w h j E - j k B q 0 k B 4 j Y k s 6 C r x n D x - N s 3 e h o d 0 z 6 E o g l D v z Z 1 h M h z i E p i Q 3 m V 7 5 w B 5 k k B i k 2 H 8 7 r D 8 r z D 6 k j F v n 0 I 9 - e o i Y 6 2 t B p _ h F h 6 8 C 7 y T p h T s 6 e i u X w s p B 1 v b r h k J g l p C - o i B m x S 2 p T 3 i 6 B r m h G v g X - 1 I u l Y w 5 U n m i C o p p G n l y J t 0 X 3 k p D r v 9 E o 7 T t 1 d k u U 1 8 l B w 7 B 0 w d q 0 c 3 j h B q 5 n C 0 y 9 D n t b p h - C o _ Y 6 v j B 5 9 e q q r E p r z E m s M i s 5 G k w r J 0 5 x B m 6 U g k 9 D 9 6 w B v h z C m 9 3 B h k _ F n r y D y _ 7 C j t n B p u g D l 0 m C 9 v 5 C z 0 s H o 2 4 C n k h B 3 s i B l p g B i 4 g B 7 _ P 1 n d 0 _ J l v L 7 n g E 6 q 9 B - 0 s C v i j B u w V 5 q 0 C n 1 f g w a j 9 j B z k 0 C 3 j n B 4 q o C k k 4 C w - 9 E s o h B z _ t B 3 3 B 3 6 L 7 5 P i _ 1 E 3 u g T v u 2 M m - u B y s G z o S o m Z x t i D o u j E 0 o Y 8 o Y 3 2 n B o j x F - 7 p H 3 - - D j g y B w v d s z l B _ g w B w z 9 G w p t C 6 k 1 B 1 x T 7 y p C 3 m c j v c j 2 O p h X 8 o Y 7 - q B p 0 I 5 y m B g r h S 4 i k H 6 - - C 5 5 x C m 2 5 D 2 k 0 C 0 v q D 4 p Y q 0 F h 9 P y 8 Z g 1 4 C - 7 q D 1 g 3 B 3 2 n G - x k C o r 3 B y j W x 1 L v - Q r 5 P g t x B s o Z q s Q t r V q 4 h B j p i B m w q B 5 w U z s V 5 w R _ v P h h H x 5 1 B z t O r q I 9 i L - q p B 0 q i B k 4 x C 4 k r B v u X q 2 T 7 i Z h 1 w B 7 m R 6 _ C 8 i Y q 6 l B 3 3 m E g - k B s o v B 3 w i C x _ N v l I 6 3 U 3 9 5 I q o u G m 5 o C 8 k T o u S - q P g 5 g B _ u X x z T v l t B r _ h D t s t F 9 w w E - j j B _ 3 k B p v x C h r i B 6 t 8 C 5 m g L 9 6 1 R k 1 W 0 m m C 4 5 R m m s C 1 z 2 D 8 j m _ B w 8 b 7 k 6 B 9 w 3 B 4 6 1 C 0 p u D s _ m B n p 1 O j m u C u y _ I i 6 Z x n u B s 8 W j j n B 6 9 N m z 7 C 4 h k C o _ X 9 y h D 7 i h H 3 5 c 1 2 d x h 7 B r w _ C p x s C 5 v 4 B h 1 0 C m m O s 1 s B 3 - 9 B n u 0 F v 2 j D n v O p y s C t l N 6 k Y k 3 P t j x B w n o B v 1 w N g _ 2 B p v R r 0 Z - s j B 9 k q H r 4 p B w t T j t i B p y I v h S 6 x 7 R 8 g 2 Q r z u D o 3 U o 3 0 q E w 1 y f m q q M n g x E 6 o j C v k e z 7 N n z p C p v 4 B j 7 1 B h z Q n 5 m F n u - B l 0 g E l t g F 2 5 q C y _ n B 8 t 4 G 6 i T w u i B u 2 3 B x n b t y U z l J q x S - 8 S q 5 b h j 9 C n 5 t L 9 9 n c 7 4 9 a m y v R x p q m D 9 h _ 2 B j n 3 F 9 5 0 B o p Y 2 u X s 0 L _ l Q o _ Y u 7 Z 1 q 6 H k l 9 J z 3 y M 7 w w D r m u C m z h B 7 _ o F u p n C l 6 1 B s 9 Y h _ q C s 3 a j _ y C 0 9 l C w 2 r J r p p M y 4 x J n t k B 4 0 k C 9 p d 3 v R 3 2 Z o 3 j B 9 g 1 E t m 3 B 4 i r L t 8 j D n 6 s D 9 3 w B x i 3 B 0 4 m B q k 9 B 8 0 b t g s B 9 m i C 4 x t E o x l F t k i C i 9 t H 1 y j C _ 9 u C u - Y i 7 t B j k 8 E r r j B _ m 0 B k s p B p y 7 C _ 3 4 E 0 t o J o r u D y n n B h y r C 5 g 9 K q u t C 6 x d 3 1 l I w 4 n F z x s H 4 1 u U n g j G k u x D r l 2 C z w 4 B _ s T k 0 N 9 m e 7 u m B p s L x p c 0 0 j F 3 g m D r _ 8 B t i x D j _ 9 c 4 j 5 C 2 4 b t t n B n i d i h p B t 4 y C 7 i 3 B k u 6 B 5 l N 4 r q C h 0 8 G t 3 v C n 6 P p g J i 8 p D t 9 k C x 4 1 B v x 0 B 6 n q B p y Q p 8 n D 6 t X l z z B 7 u l C j w o C i y h B 7 n R v h d 9 h d j v 0 C m x _ B 5 y g C 3 q m C v 2 s B k o J q z D i 9 z B s n r H l _ q D j w 8 B g 6 Z q v d 5 x x B 7 8 f z _ f 9 k c p v x C q w X j 3 X p l u C q 6 i M 8 r o D n o i E n q o E l m h C 7 w g W m 2 2 u C i z z q B h o 6 _ B y j h e o 8 1 N o 3 x B 3 4 q H 9 n k B x m 4 D 6 x s B m n q B k 0 j B m w x B 4 u S 8 6 1 C u 9 q K 0 - 7 G m 1 m H w 9 h C 9 p l B t x I o s K s s x D q 9 _ D l u w E l 1 u D y - 1 E q u r E q v - L i 5 4 G n 1 y J g v 3 C s x h F r v 8 J z 1 4 D 3 l 2 B u r v C 0 6 h B z w b 6 _ _ B 7 _ S q u q B h h x B _ n n P - 1 Y t 5 o B o - k B y 0 h B h y v B 5 p t F m g n E 0 4 t D t k y H 2 s k G x u s P 1 t z E j r 1 F 5 o _ B z p d 5 n y B r x _ F n s t B w 7 k B 7 w m B h t c j k e 6 n v G q v k C n m c z j r C 2 4 o C g j h D o o 4 Y 0 z t H g w l H w w 0 N _ 9 2 D j t v B v g 3 B 1 0 j D z 9 q C j - R w - u C p q v D x 9 _ F m l 3 k B 2 m q F l j i B q l T 0 4 3 B z _ h B v q l E q 7 s C 1 i R j n s C 0 v k B t 0 e t 0 S y _ w D 4 t m B 7 6 9 B q 9 _ D - 8 e r 3 j B q x g D o y x C h - 3 B 9 i l B 5 v p C k r 6 C w v x B g z - C 8 7 q M l w l B v w r D 6 z h B 8 i 4 E x h 7 s C r x g P y i z O 4 8 q L z i d v 3 5 B s s f p g p C 8 g h C r i 3 P o l z E i 0 o E y j k D t o p B m 1 o B 6 9 o B h t m C i l 9 B p o g D n o k B _ n y E u w - D j m k e 9 l o C - 0 i C 7 k v E 2 h o B y x 2 B 1 y s C p 4 s D u 1 m G q t v D y 4 7 C m 9 w B 2 7 S q n V 9 - d - i d r t U 0 o j C w 3 f v 4 5 C n 2 T i q T v v l B i - j B 6 4 l B t j t B o l n C i 8 6 D 1 g - G 0 g o B 3 8 w B m 5 u H l p K n u o C n p P i 4 R u 5 b - z 4 B n 1 Y - 1 Y m y S k - b i g v B s p r E y _ z B u g v B v z Y 1 s c 0 3 g B q w W w 1 e r 3 n B i 9 z B 6 - - B n _ h D z w u D i i 5 B o 6 1 E - 3 l I n v y D v 7 g C i s j C k h b h r j B _ 5 i B 3 q i B s 5 u F l n _ D 9 l o C z h q B q z 9 B r s o C 5 6 v B z h Q q _ 3 B p u n D t _ g N u s z D x o u B 4 u e - s u E o p 7 G _ m j F t w o I s j h D y l 6 E t k l B p j s J h u 7 E 7 z 7 B 2 z S i - x D g x 5 B _ - D 5 x o B r x y E 4 5 3 B v m _ F w y x D r v s E - l i E q k m B 8 r p B z - _ C u 2 6 C w g m B o 6 6 B 2 o 8 B s p _ C v 4 8 G 9 l v M q k n I h q z L 2 s k G r n - T 9 j 7 C t 0 V 4 k k C n j x C m 6 - B k 5 z B 1 _ 7 D i g - D i 3 1 F n 5 j D q 5 3 B 2 7 Q y r L t 0 h C _ i Q t l m B n _ f 6 _ _ D k g h E 2 3 4 C g 9 t J 5 h h B l m o E p l u C - t y D z n g T y n 1 D m 1 1 F 3 2 g C i w x D z 9 0 E 7 i s B q i x C r h z G - i p a 5 l _ D 4 u 1 D x 4 o P _ _ s B _ o y C _ _ s B 8 5 x B _ j u B 5 p u C o 8 z i B m 1 x E h s - G p k j I u y f 6 9 z B 8 j 5 B 1 r n B w 5 z B r 2 q B k 7 u B h y X 9 i V z w T 9 k N _ - Y z s a k 5 n E 8 l _ C z j h C w _ s B 3 1 s C 7 7 r F v y 8 D n 9 4 B 5 5 x C q j 9 E 8 l _ C x o 4 H 3 x u C q k a z r s B k z l F l x o B l h l C 5 q - B 2 0 h F 9 9 0 C n o h B h k 6 B 2 9 k B z k r B _ k h F m 5 z C g - u C h k t B o v e 2 4 z B 9 r p C z 0 s D 4 x k D 1 5 p H i l j F g z f h v u B 7 5 x C 8 h 0 F v q g U 5 o _ B o o j C 4 u v F g t 6 K t l j B h p s B i 1 k C q q v C 6 w 1 B x l h C r t m B w v m D m 3 3 B 8 p m D 1 7 q D _ 6 p I x r 4 B k u 2 B 7 u 8 B 5 y 0 B z j o C y 4 y B u 6 q C 8 v 5 B _ r 8 C l 6 o K x 4 r D 1 y z C z x y B y k F - p d s o Q 0 p 9 B n p v D y 2 q C 6 r Q q _ a h o P 3 u i B j 5 7 C h _ q B 3 1 4 B 0 h a 5 0 m B - 0 8 B p x 0 C 7 u 8 B m u x L w x _ H 2 o 9 J 4 j 7 D g i j E 0 2 t B v 9 w O 4 q v E m 2 t B 5 m 2 D 7 w 0 C m t x B x i g B p o 3 B 5 o 8 D w n w B 0 m w B - o 2 B 1 v a 5 n i B n v a o x p E j s g F 7 y 3 B r y o P 5 m x U k 5 4 G w - s I x j y K r g i B o 3 r C 5 y 0 H w 4 h G 2 m T z 7 N 6 h z B - 9 s E t 8 v B g z q B v 5 - B 1 7 u D l z q n B l 0 7 B l g q B 8 v 5 B u 4 g B 1 i w C 3 8 _ C k r T s 9 j B 5 y 7 B s 3 4 C z y 0 l C j 9 q B n 6 y M 0 m w B 6 5 O 0 w s B 0 o r B h v s C 9 7 j E u 4 7 B u n r H 4 z v O p h 0 h B h 2 k H 6 1 j B 2 x g B h h W o 0 2 B 8 v 5 B 6 w _ G m k y E s p v B j u y B l 5 Y y v w B 1 8 0 B 9 w b n q p D j 0 4 Q w u t K g z f 1 j d 2 w d k t P m y b p l z B z z h H x r 5 F 9 n o E 0 0 0 W m _ r D i s Y 7 8 v B - s c o j m B o y h C 8 j 9 F s o 2 G 9 q y G 5 o w C z k r B 2 6 c 8 p v C x u l B q w _ G 0 v J 1 1 m B v y 5 C 6 l l h B u _ k Y m 5 i Z r j 9 l B l k g E - k k B o s x B 9 - h B w s f 8 p S 6 2 r C i n X w s z D - n m E k - h 2 B 4 w h I z t y F m 8 i B - q z C 0 4 2 B k 6 s B w i R y 6 2 B o 9 k B g s T 4 0 S 7 z l D 6 - g a l _ 3 C 0 o 5 H y 4 y B m l - D z 7 s D w 1 t J l 8 v L 3 1 y E s 0 x E h n o E x g 9 C y o j E m v u M o s i J 3 - v M j j w C 2 x 7 D 7 4 o B w 1 k C q n o B 0 7 c s 7 e g 6 H y o p E i s W u _ Q z 5 Y - p d 4 n o B l 0 Z 7 x t B r 3 3 H k y 0 W j z 9 E m 1 _ E n - h D o 1 z C 3 r r M x t o I - 2 7 J 7 x t F t 2 0 C 1 p u C o j j M w 8 o C _ 0 L 1 7 4 B 7 8 u E g 6 i B _ r g C 1 g k C 2 4 n E 4 g j C z x g U h x o C m u o D q g v B p 7 1 B n _ n C r v Y 3 v 0 C 7 w l G 5 z v B 1 p u C k k 2 E i 5 t J n o x U 2 x 8 E v s - B 2 r 3 D p k h B 8 j a 1 h h C 5 x 3 F 5 n W i 1 r j B u 7 x L u q H k h y D k t Q _ k u B h 6 m F m o 5 D y t h C t - 9 D k y w H q _ l M 6 7 3 E o 8 i E r - R p 6 1 B s 9 m B p 8 W o _ 1 I w u 0 r C i 5 g H j z u E 4 y w C t o - K v 6 v C 9 s y K 3 u h G z w j S q 7 3 J p v r C u 5 r E t o z C s q 5 B _ i 3 G k g w Q r s k p B g p g D q - r B t _ Q 6 9 0 B g p t D 8 2 g D n v w B g h - C m z l B i t n B 4 y s C k t l I 1 8 w X 8 7 i G - p S 8 w k C r m g B - u 7 B 9 h 7 H w w 4 E s n j D w n s G i n 3 C 3 j _ B _ v 1 B y w 5 B y r 9 B 9 1 0 C k 2 u F z 6 v F q l 6 K l v k M 2 0 _ E 6 y k J 1 8 j D n p 6 I v s g k B 3 i m J g o 1 D 2 s t E t h r D 6 2 h J k t s F 3 p i C _ 4 v D q 6 w H 5 5 0 G x 7 0 H t n 6 L 4 z x L v j r C _ v u P w 2 j K r h p F m _ r D v y r K i 4 w J y 3 3 B 5 u 8 B p - r B 8 0 d 2 t o D g 0 s 5 B 1 3 u B 3 x l B x 7 X 8 7 m D 0 l u D 4 6 z D w l _ C 5 y 3 B m r r E u l - 2 B 1 v y D m q r E 4 h v C s j h F n w k Q 6 k u H m 6 v b y z o H s 9 9 G o k y C g k 3 D p _ n C n _ h D 5 m x R i i g C 2 p r E 4 _ 1 I x u y B o 4 3 J l h h C s 3 f i 4 2 B h o f 1 7 5 C 0 0 W 9 l o C 6 g v B 0 t r B j 1 X 8 v f - h p D k 3 u E s 9 z L i p 7 N z j i U j 5 s F w i 5 Q h 4 v E _ 0 5 C 0 o r C x 1 6 C 6 9 k F u j x D i q 8 F q k 4 C m q y B 4 _ j C g x x 1 B m i l W q n w G - j 0 H - m h H 7 3 o D g y U 6 8 0 C o l s B p 9 f s 1 w J 8 q m y B 1 p 1 J t 5 5 L r k - B l o 5 C 5 0 g B u 8 m C q m x E g v v J s _ m L z k 9 E - 7 l d p s M 0 v n B n y d 4 v l D h 6 k Y 3 o 1 k B _ q g l D 8 7 v H l w w I 9 p - H x y 8 C h o j E _ - 0 E l - i C 3 n 3 D q 6 v C i o h N q z 0 Q 6 h u a p 9 n h E 9 g w b v x m m B q q 6 I s t i B g x t B 9 r p B 6 w i C m w 7 B z w q D m s 3 B v l b r 0 p B i z V y o 2 G 6 h o B 3 4 v C 4 g v C u 4 y B t v s l C i 2 w 6 B g v - C - 3 P z z P v 9 k B i 1 O 1 u 0 T s k y B u 3 l D 3 7 n E - m q F 2 0 y J - 0 z n C o 4 3 b i k l C z x k G r 1 m N 9 n q D w 6 5 Z s 3 4 k B 7 1 w C h s j C j 5 2 B 3 h R w 2 Y r w q B 6 y u C v n m C z 8 R 6 k d o m u C 1 q o D n j g C 2 k i B i g O i x a h x h D k 5 0 C o 9 n B z 5 q B 8 3 U x q m B g 0 j B 2 7 g E y k J 4 z E - 8 R 0 _ 7 E h h u B p q T u t R y _ g C u 0 G q y y B n j 3 B w 4 O y y _ B 6 z y B t 4 q B z u _ C 9 8 3 D 7 0 - F - l R l k l B 7 m z B 2 n p G 4 7 9 G 7 0 v v B 1 z k 6 B k 7 8 F y _ o B u - 1 B y n N 6 t U i 9 P 4 7 n B l j N o n n J 7 t 8 B o u 2 B v - g B m q 1 C 0 u 2 B w 0 k B j 9 0 R 4 y 9 C q t K s 4 a x y 0 B l 7 N 2 g U x l g I p 8 W 3 h s B m k O j w T t 7 h F z x j C q o q B 7 6 o R h j y G g - u C 8 0 D s 5 z C v w y E y v D z h p C 7 2 e 4 9 S 8 z - G 7 w 7 G v l - B 8 i 9 B y m h I t - z I s s x D 3 4 j W 6 y i B 4 3 - D 7 9 r F k 3 y B l 8 8 C 2 w h B g h Y y h 1 B m k s B v 9 M m o d q t l B 9 6 U g m o C x h P r 5 9 B - k 3 G 3 v m C k u f u 1 7 B m y H r 8 q C r o 7 E l t z L y g Z o 3 j B z m t J 3 s - G r m i C i 9 n B q 1 l C r 1 8 C j h 7 C m - p D j - h E s o o D 4 6 m B 1 r n B u q h C 8 u V y z l B h 4 w B 5 z s C n z o B 2 t x B j t k F l q u C 6 n w B j v 4 J 6 i 9 B j 2 i B n y x B 6 w z B 9 2 i B t r w B w s l B n k 8 B 6 q y B 7 u J _ v 6 D 3 4 i B m j t D m 9 w B k 0 Y 7 0 K v t D n t 8 B 9 i k B - l l B m v 2 B q x g B i q I m g m U 2 o 6 J 2 1 y B 5 w v B _ j w B i z j B 6 o o D k 6 t D 3 3 9 E 3 x 5 F n v l Q 2 m l L 4 p 4 E 0 9 m B j m b k i 5 B 1 - I z u T j 3 z H 6 n i D 7 5 y B p 7 a q 4 M 8 8 Y r 4 S v m b t m N v r P _ 6 2 B p 7 0 B k 5 t C 2 1 i B m 3 l B 4 v e 5 3 2 F r g 3 B z i 1 K 7 i o E s k w B 5 j y K g 3 h W 1 o _ F 5 0 _ C w v w C t 2 w B o v d _ y k B o w i B z 4 5 B m 5 l B o z 2 B i 1 s B t 9 o 8 E 0 8 h B o 7 s B _ 4 i B _ 3 i B u 3 e 9 t b 9 p f 7 _ 0 B k 0 L - k o C k u v O x l o C 5 z y D 6 j m B 4 q 5 D z m m E o 6 r C 5 v o B h o - B k p t C t 6 1 B s - n B - u k F t z 0 B i z _ B 1 l m B n 6 R 6 9 8 B m r 9 C i t s I k l x B 3 8 b 3 m v B _ y H _ l z C z w 7 D 1 6 R u q 9 C n w k K t i w E v l n B _ i z D x i y M z z 6 B w x m C g 0 u D h k w B 5 w h B x t x B 1 r Y 1 1 r B 8 v i C 1 9 k B u o K 1 5 2 B 0 u b w 8 5 C q 6 j G x s u D t y - D x _ y B u v i C w 3 n D r g p C g p x B l y j C - g y B 9 3 5 B r t Y h 1 z D q l S o j 6 B h 6 z D 4 0 4 S z x 1 B 1 5 h B 9 3 e y y z B s s i B 8 g O 3 4 l B x o 6 E j v P h x L u w G l 8 l D 9 m f 8 9 l F m 1 r B z n d _ r o B t z b 5 7 J 8 j d o u n B 1 v P p 6 m B k 1 g C x w e - l T 5 1 y C - n Z 5 5 t C - r - O x q 5 B 0 _ 5 B y l 1 C x 6 q D y s 6 B 8 i 1 B 0 w j B _ _ L j n O 1 g R 3 w K 1 m O m o c 5 k m B 1 3 P 1 g a m p e p _ p G h 9 r E i o 2 J i 7 v B g t 3 E m y n B h 3 R t r m C k 0 b - j 3 B m w h B j z 3 C - - D 8 6 7 C 3 _ - D z z j C n z 0 C n 0 _ C - 1 g G t 6 i e 5 9 5 G u v m D _ u k C o o q F i w p G 5 7 1 B n - r B - g o E r s w E 1 s 4 B o 0 y B n p z B s l O z 7 N p 6 g C g 4 k D 3 y y M w v 6 B 6 v 2 B j u y D j l 7 C p m b u 5 7 B y 3 H t v k C n r 2 L u x n B 9 _ Z g v - B q t z B v m s H t m x G i q r D u g h C 7 4 h B 1 s M z y 8 C y q 4 D 0 l V 9 j Y 4 8 0 E 3 t r T i 9 g D 5 p p C x j 2 W v q r h B _ 2 Z r w h C p w 2 B j 8 g F y - q D 8 o 6 H o k x R 0 w u E o 4 7 C l p j C h k w D v 0 t I - i u B 5 w X q v O 8 w T - z b 3 p k C m 7 3 C 7 r 0 B m t j B l x q B 3 m i I z z j E _ u r D l z j E o p h G 5 t 7 r B 9 o 4 B q l h C 2 v 3 B 9 5 2 B 9 x q B 0 o S 8 6 g G r l a k s V w t k B j i R k s p F 1 z 3 w B - p u D y s m B n u x B 7 p k I 1 n s f p 2 t D _ 5 s D 0 m H v q g C 6 t U j q I l - c - r w E p 5 9 B u 2 u c x 8 z C 1 3 j B 8 5 0 B 3 5 t E 7 3 e 6 q c l v 4 F n 2 5 I o g 1 D x t u D 2 q 6 B 1 5 u v B z 5 r J n 6 4 C l h z I 4 m o C - u 9 B 7 9 k B 3 _ y B j _ j B 0 - v B k 0 o B 1 y w C v m - D 8 1 M 8 n t D g p e h _ i B 1 1 8 E 5 v - C v g 0 B t u l F 0 g 1 O s o g T m 6 8 C t j w B t s g B i o p B 6 w X z q 2 B m o U 2 g i B 8 j P o j 8 D _ x p B y 2 1 B 3 m n C g 4 p B u 2 I r q O g q g B 4 9 X 9 o H k 3 W 9 5 - B - q 2 B u r u B 0 l j B y j M k s V y k W p y N 5 l u B j m a s v - B x _ l B g p e g g t C u 9 i K g h 8 E y 2 Z u 1 u B s z z B m 7 p C t 4 h B 6 s j B 9 z K t l O k j r C q _ i I j 1 5 I u x 6 H 6 p x Y m 7 o R w j i B h z 6 B h h N j - U 8 z z B 5 y 1 B 3 g x T - 5 n C w 1 m B 1 h g G 0 q j B 4 q c z 1 L 5 j b w y R 8 9 x C g v t G y s o C 4 o e 2 6 X h n 0 B 6 o g B 4 t l C s n k D u 3 T y t R t 2 V i k 9 C 1 u n C u j q B 6 h 3 D _ g y C t 8 - D - 7 s G 6 p - C 7 n - B n g 3 F 5 2 g C x 6 0 E 2 3 l B n n - B j p 8 G _ y 3 M o g k d v q 1 _ B q t o G _ 5 3 G t 6 m D y t i D 1 h 0 C 2 8 W r k z B n j c k r t C l j d 3 x 5 C r h r D 8 5 n F w 1 c l s y J j 1 8 O 0 g q F r q k F 9 x o B 0 0 h B h 5 k E 3 7 w B 4 z R 5 w s C t l k M p r n E 1 x 0 G x u 8 B 8 1 U p j l B v q I y n 3 E w 2 p i C - 8 0 M 5 k j D h 8 k B w t t B v 4 x B w 5 n B 9 o 1 B x o 1 B z k a s k r B - r m b z i 9 E j 5 o D 6 2 p D 5 k 8 C 7 - u B 6 0 l I _ i i B _ 2 X 0 8 2 R 4 u Z w p - B l q h I j 8 i C 1 v P k 0 J w 7 0 D i l r B _ h q B 7 y d i g g B 5 o J y s O j j 7 G y n y G v 2 u F v 4 z E 0 w 8 G r h 4 F m 0 l O n 6 7 B 5 6 l C n q m C - i m B l 7 R t 6 R n 0 P k 3 x I m g r B i q e x 6 a j 6 l B g p S k 8 4 B j y K r y W 7 h R _ u U u o W t _ u J m s _ H - n n D w x R s o j B s p N t p o B n 6 h B k q h B u p h B x r p B r g u B 5 u 1 B y o i B p _ 4 C n t G r r m C x _ g B l - g B q i y C 9 1 g C k h Y t i c 3 9 d r o q D 3 i o B q k k C x - i B 9 i 4 D 4 u 2 B 4 3 a p j V n n R 8 i Q w y I 4 0 Y x 4 i B v q M h k m C q 0 t G 1 _ a m 1 g D 5 s 9 F v h s C p 1 f 0 y n B 3 y F i 3 Q 3 s Q s n J r 0 1 B i q y O s _ 5 C u w t B 7 5 U k m u C 7 g 3 J i g 3 F 8 o j G g s i B p 6 t C 0 j w C l j w D t g z B 5 5 x B 8 g s B k x 8 B y k j G u j f l r Y x s 2 E t p 2 F 1 5 e _ 8 K 8 h H 3 q G 7 7 F k 3 W g o u E 7 9 k E i t k R i w 0 B 9 v v E x w z H z 4 n C u 5 4 B v 3 f g l 4 C 1 t J u l I 5 8 J t 9 z B z 7 r C 5 n n B h 0 W 8 w U _ g M l 1 - C o p t B m o V - 6 b s 7 X i g O 1 v p B y r a k v 5 C 1 s - C n 8 u C z v w C _ p K w k W z 3 h B m 6 p C j 5 w C 9 x N k _ q B v s p B s 6 P r 9 T g z p B x 0 b 8 8 8 I 5 u 2 B 0 q 6 H u g m J h i n E i - h E 1 1 6 O z z i B z 9 o C n i G _ q P l p O r 4 e m t t B t 1 x B r u G j g m B _ 0 u B 3 g - B t 0 h B 2 s _ F 8 y 8 B j q p C s - 3 C 1 r w U j k y D s i g B o m b u i k B m z j D m k 2 D n 6 w G g r 0 D k m t B y j h B t l u B x 8 d g o 2 B _ 9 6 I s 7 l R 0 p g B m p _ B w 8 9 H 4 z m B n 2 j B 3 p 1 D r y n J u s x I u s h B h 5 r B h 6 g B 1 r v C 6 u i H i s 9 C m l V - o z F 3 6 g F l g h E 8 x 3 H 9 i 4 E h 6 w H o w v J l r O 0 p i B t v q B 6 n N w x u B j s 5 B q 5 8 B v 5 z D p 9 w C _ l x B w 6 Y 1 9 r D k l _ F 0 x s C h x q J 3 t l F q n o E r 1 4 C 7 6 i C 4 i t B g l z B 3 t e s n U i s m C t z t D n x u F j m p G 0 o k F 2 4 9 m C u j n H 2 i n H 4 g y G - _ 3 F 6 r 8 G o 5 h E s v 5 j B o r 0 C s 4 8 C 7 l p E 3 x z V r 4 3 B 7 o v E r x n B 2 6 n C 3 j o D j 9 i D k 7 3 C 7 _ s B u z U x k 0 C h - y B x t u M t v g C w 9 5 E o _ 8 B 4 9 4 B r j - B 6 z 7 B h 7 c w 4 h N 3 m s C 0 h X 2 q p J n 3 t D q p - B v m p G 3 g 4 E 0 8 s b v 8 l U 9 m r E 8 k 2 D i 5 S v o 1 B 1 v p B 5 7 g B y p 7 H 4 p z E 6 8 m C - i 5 C 1 - k B s m k B 6 o z B l v g B - 7 Y s 2 N r j S w v 1 D m s o B z j 1 B r g 7 D 0 s k R o s v G 2 k b j i Y 0 k w C w t i E o x m B m v 3 B 3 i a t 3 P x 7 Z m p m B o p a t 3 l B s k 3 B x 4 H _ g F u 8 K j o o B h 6 o D p p Y 4 l W t j u B r y 5 B u x t B 7 9 u j E r y 5 B s m 1 F n 2 o D j - 8 E o u x r F u y i F r _ r H n u 7 c 1 _ k B 9 x W u y i F 6 9 l D i h _ E w - 1 K l m 0 B m n f - m 0 B - l 8 B m g j p B v _ j B - 7 f z n Q 5 4 H 7 8 u C 9 j 7 G 3 1 k B 7 v m D 0 - 2 N g o m E - k u B 9 o 4 B v 2 c z q r E 3 o q B r t 6 C g 6 m E _ o v D k o 2 B s 9 4 B w w O v 0 j B 8 m l B 1 j z F m 6 L - 2 U z 8 Z h _ c - - O 7 i R g o f m g T 5 w X i y M g 6 q B 5 i 5 B j 4 i D m 6 L 8 p 0 C 3 k g B 0 u l E 7 n P s 4 v E u 7 9 F 2 2 w B _ - 7 D h y n O r z p u B q p 0 D s m 7 B 0 h e 7 l O l r O 8 3 T o 4 o B h y F l 5 s B o 4 w L x 4 7 O _ 2 p D x r O v 8 l C 6 i e - 9 3 B t 3 w K 7 8 l C _ r g D 5 8 z B j z k D z p 3 B y i m C 4 4 s B 6 6 _ B n n l C 3 m 1 C t 2 z C y n h M q m 7 C 4 7 8 C i 4 2 l B u l - G l u 1 C g 4 Q t l Z w k S m k t H 5 p v C r w x J l 5 i B 9 q m H q j w G j t s D z k m B 8 2 X 8 h h B i n b 5 8 z B u w 0 B o t y M 9 8 g F 9 r k G 6 6 q B h t s F x h - D l t v E 1 p g H k i 5 E u 5 7 F n w - C g h T n 5 h B v i l D s 6 8 B 4 h x B x z q C j 4 h C 3 0 q C m o 4 H y 0 1 j B t x i G 3 5 5 H n 5 l E m i k Y 6 6 r F 6 - 5 O j i 8 a x x z n B - n g q B j 7 k C 3 x p G 1 w m W v p r H o 1 v C 4 2 N g t q B k _ l B s 4 v E j t N l o o D l o M u j l F n 7 6 C 8 s d g g 1 B 8 l K h k l E 9 3 l C v o 1 C v 5 i C 5 j 1 B q 3 y C n h 5 B - 9 B y _ m C y 2 o E 0 9 k F 9 0 y C u s - B l n 9 B 1 q q C h 1 1 B r 4 w K s z 8 B r 4 3 B 6 9 d l 2 m B 3 m j B r z k B g s U x l L 3 4 e o _ S j h a 0 5 X g m 5 J k 3 o B k 1 9 H 0 l g B h 4 i B 7 8 U p 7 m D 3 i 0 C 5 2 5 q B i q w N w g O m v O u z X 0 x h H 3 u f v u E 3 s I z i 4 B y q 3 B v 5 c z 8 k B x 4 - M 6 r k B s r f n v r B z r n C q 8 y C l k 9 B 4 y X _ 5 W s n J 5 p O i - w D g t r C s 2 J 6 u b n p u D u 5 i L 1 0 i B _ q 0 N r t 3 C 1 k m C 6 n f t h R x n Y q n d 0 z I z - J z p o B 6 2 7 C 7 r 0 B r t s D 7 7 j B h z 3 D 1 p m H g 0 j G _ u 7 B o y 7 C v z 9 B h l u B 1 z V 7 t - C 6 _ 2 E 9 x c k v I 9 6 o C n _ U 7 q k K 9 3 4 F 6 n k D r 4 8 L y 7 n D m 5 n B q g 1 C m _ p C h 4 e 9 0 t C q t 6 D 6 s k B 9 6 V - s S - 1 4 G k v 8 B t j 5 D y 8 q B q s i B n 9 j B o y m B 9 4 h B g w i C x 8 0 i B v w z I p 0 n C p 8 k B q u m B q k h B _ w y B p 5 9 B 0 o m N 3 3 g C s n 1 D - 1 0 E g - o G 2 7 u D 0 p i E _ - u D q 6 X 8 o h B l n 4 B l 4 n C r r j C l 2 c t m X u z X l 3 I 2 - i B w k z B m k 3 G o g m k B r r m P o z q G k m 7 C 9 0 b w t Y n 7 p D i p u B 1 - 1 E l _ 1 I m o g J n i q K p m p E m 3 w B o y y E m 9 x H g h f 1 z V 8 z z B - 1 f g l h B u 4 s C i p t B 5 4 c 7 6 6 B l x j D _ k 6 G - 1 k D r o q C x j r E x 6 o C - j u H 8 g O i 3 J v 5 6 B k y u C 0 - 0 B t m 5 B o j j B h t t C h n 4 V p _ 9 G j n n B p m p C 7 1 7 D 8 i y B - 8 u C v r K z k g B p u a 3 8 l G 0 2 5 B - y f - l U - - y B 2 1 o E p m U 3 n 9 B h s x B 5 7 1 E n 2 v T i 0 k T - o 1 D 7 i 4 B n 1 r B 4 o G 0 5 Q p 4 b 4 m i C 6 w m C h 7 u C 7 s h C - 2 y B 2 1 - V 1 o x b m g z F 3 t Q x u w B s o h B t k l D m _ y D 7 6 q C 7 w s D u r j B w s l C - 4 p G l - m a h w 7 D p u H _ h i E g n 7 E - 1 s I o h k E t s 6 C m n i E _ s _ B _ 1 m E r x l E x 2 t C p 4 - C y 8 m F _ 3 F _ r 2 B 4 6 Z t 3 K l l r D s i l O - s d j w 0 C 2 g y C o i - F t - 4 F 9 2 q Q l 6 y B j 7 k B l y P g 4 G 9 9 g B 0 x V u 6 a w y w B 2 6 g B 7 y 8 B v h s C y p d i n s B 1 k o B j 1 t C v h o F r t p E 3 v 7 F i 8 Q 2 0 t B 5 q I y u i F z x q M 7 l m b x m 3 Q x - t 4 B r g m C g k H s x b v l 0 D l j V g 0 1 I i 4 t D 7 l u C w 6 7 B g v 2 B j h d 4 l z G 0 s s B n 7 a s - X w q t C p q 5 F r m q E t u w D n - o D 4 y t B g 1 q R v w j C r r n B p 6 w B z l 8 D 4 - r G r i _ D z g f g 6 7 B 4 n o D p r z B _ p X 5 7 o B s j _ C 7 t R 8 5 x D r s b p 1 I l i Q p o i C 2 r q C q m 1 B 7 j k B t 7 h E p s o B v r l D y _ k E _ q r B k u 2 B q i 5 D p 0 j C 8 p q B i p 6 C v 6 9 B n j k F o y r G 9 s z l C j 8 h F n 3 i J m 9 Y k r x B x 2 0 G l 6 1 B r - H o i o D x u n I 3 k o B g z o V y y q E 5 y p E n - Z r u j C m 7 n B 8 q x B o 7 - B r _ 3 B n 2 6 K 3 7 k B 9 g m C s 5 w D n z t E 8 v x C n j k F 4 u s B 4 r 2 B 7 k _ G s s 7 B r _ _ B 7 1 n E y q z C i _ s C 1 - 4 C s z y F 4 k _ B x o 8 C 8 l f q y q E 9 q T 4 9 3 I _ o 1 F 5 5 g B 8 o _ B _ n f t w o D g 2 4 B g r d x i b p 0 9 B l _ b 4 j W i 8 p B o k k C u r g I m o g F o 8 p C 1 o s W 4 r s l B 8 _ 4 b 6 u 4 H 8 4 r F 4 z 4 D 3 6 v E t z r B 0 7 C h 0 x B v r D q h M j 5 f 6 8 v B p 2 n C s 1 x C 3 i s C 5 p 9 D 0 5 u C 6 h h D 0 p 1 C 3 n z B j u Y l 7 V z 2 f p 4 2 B 6 7 v B h n p C w 9 o B o j o C k x 8 B j i y C o 9 x H 4 p n B n r 2 C z 2 o B 8 _ 4 C z 7 p B 2 y k C 4 - 7 B j o x B - 8 F n 7 J m 6 w B w 0 8 B 9 7 g B _ w s M 4 p _ E 4 4 9 E - j a y 2 n B 9 o v C p 7 6 P _ 9 g Q 3 k 0 H m 3 j G - w h Y k 7 v G 3 j 2 E - 6 x B 6 3 l I 5 u t C 2 x H s _ X j h m B - 1 t C w v 5 E 4 h m I s - 4 J i v u B 5 1 V _ g w C v m o F s z y T z 4 6 K 0 l w F k p j B p - J 4 i H n h t K g g H 5 3 O - x c n v P 1 4 9 F 3 y 9 B 6 v a 4 - q B k o c 1 _ 3 B l 1 e 3 3 d u 5 n D g - n D - 1 h E i x b 7 j 5 D r 0 p K g s 9 B 1 k z C 2 p 7 O m o L 2 0 v B o g 6 F 0 k p d x w g C r 2 9 D _ g 7 L r n h H l o 5 B u 6 h H 3 _ t J l j i G 8 z a k i h B h h Y s 4 q D v 8 8 D - x i B w v 4 B 9 9 - C p 1 6 C n 2 r R y i s I 3 m y E w 0 3 E x 5 6 E w w _ D w z y Y s 3 7 U k p 6 D 1 p o D w z 9 L o m g D y t 8 B j x i B r 7 m B h 7 k C l o 0 O r _ 6 B 2 z 7 B m z m B q 1 r F 9 _ v D u 8 w D i t 3 E p k p C v o p C 0 k o G k u 5 Z - 1 o J h o 6 P 5 v x B 0 n l B 9 u 6 F 7 v d _ - c r 8 n B n w g B 8 8 1 B 6 n i C g s f 8 y 8 B 0 j r C 6 6 5 B h 4 l B - k q B m 2 q B i j k B 1 o 6 C g 5 w B p q 1 B 2 - n H 1 l p C v 5 s F y g m G 2 l k D _ 7 s E w 9 o B x 0 _ B 5 n o D 5 z _ H z u z H 5 3 z E r q k G q g 8 D 9 1 9 C y 7 5 B r x f z 8 Q r k 9 B n t 8 E w 3 M p 7 6 B m 7 v B h v - D o 0 p W m v _ D - l 8 B y 1 z B t 4 l E i w w G 5 t n M 4 i j O 5 5 L n s x B t 8 Y i p Z 6 4 q B w y 3 B 1 1 6 C y 1 q E h p 0 B m h W o 1 p B m l 5 E r 1 k B 3 5 w G y m s E m k 3 G u h 0 D p 6 p B 2 0 x C 9 k 0 C 7 5 4 C i g 3 F 3 r k C 5 h 4 J 3 n 0 G 0 2 u B 6 3 u B 1 h k O 7 j h F _ 6 9 t D u 7 t e 1 h v B i s f 7 v r B 3 _ 2 B p l n B 0 m 9 C 7 o 9 E 6 5 z k C 5 4 z G 5 y p G 2 u 6 B r p - B l q n D z s n B m s w C s 3 g Q y 2 0 D 2 1 p D l 6 9 F 3 w 5 B 8 x 2 C r w X q 4 s D 0 _ q C q 6 - D z - - B 8 u O 1 k O 5 5 L 2 g q B 4 6 p C t x p E l - 6 F q r l C h 3 p E _ 8 X x i u B 6 x 7 C 3 9 t B x g k B 9 t s C t s 5 C x m u B 0 - g C g t i B j s p H 7 3 - D x p o D i l p D 5 u 7 I 0 4 w B g 3 g C l y y B h v _ B o 0 3 C u 0 g C p _ K _ 9 8 C 5 q 0 T 7 p h V n 1 t M 3 p m C z v k K 9 j w y B - s h K i m u V w h 8 W w v z C 2 w U q 5 0 B n k o F 1 p g C g w 3 B 5 p _ C z v - F 0 0 1 V i 0 p B x w f i t u B u 9 0 D y 9 q m B k q p I g 0 i C 6 u j B 5 y m D v p m C 8 z 7 C x r _ K 4 l x E k s h B l 3 k B t u h C j u k C s s t H p 4 x G o z m F 5 m j H 2 p o M u 3 G _ j q a t x h F z 4 L 6 r t B m u m B k v V z u 0 C o u g B 8 s a 4 2 o B 3 q 8 H g 9 5 F w g m D _ v r D 9 n 4 B j 0 s G q 1 8 J s 8 r K o i l F o w 1 H 2 4 g D g y r D h 9 1 C u 2 j C z z v D 3 j 8 C x h 0 F s m 7 H 7 p v F n o p C p n Q p k T 7 w 2 B 8 h q B n 9 1 C l n l D 3 - x D 7 w w O 5 n s C 4 2 2 D 5 g _ J g - s E j t h H j 3 t I _ s 2 p B g x o Y u t h G 3 t 2 H r 4 n F 0 p - K 3 z _ H _ 6 8 C j 0 4 C p p 6 C 0 l 7 C - j 9 D 5 n 7 D 3 t 1 C o p i M 2 - 5 C w 0 p D m 5 x C 0 y q O 4 n 2 B u 2 I - n 1 B i h l C 1 i n E 6 7 0 E m k r C n p _ C _ m u F - p l J n u 2 E y 8 g D i 4 u D 5 s t C _ _ j D 9 7 u H n h v s B 5 y j E 4 r s B t 3 P _ s o C 5 - k D o 2 j L k h w C z k p C 5 p 0 E m 6 r F 2 3 7 C v p 0 C 2 y m C 2 0 u D n o u G y v u K 8 i g P - 6 n B 5 r 2 B 2 - 8 H m l s J 1 5 7 R w m 2 D 1 m x N u l i C r x g H q 7 7 F i 0 t F k s g D _ 4 p D 6 o l H j - z F n 9 2 B 3 j h E 7 _ r 4 B v n o D v u m D r - - B p k h D s l u C r 2 4 C 3 2 3 R 8 q t b 2 k y H w 2 y E t 1 4 C 6 p g D q z l D x 8 l C z l y C x 7 i C 9 _ z B i l o C k o 1 F o s s B 1 x o S 9 1 k D 6 m t B - n 5 B t p 0 C n 7 m q B 3 - n f q k q L 6 q V - 1 6 C o 8 0 C n 0 n C 6 0 u B s w i C n t p B o x l B - s M 5 2 j B y j l C 7 r 8 E 5 - 8 D j q u G 4 p r g B x z x L p y v T k v w P h u 1 D s 4 Q 8 2 Z 6 k _ D _ 3 g C o z T i 6 T i u y B w h i H w s i B 7 g G n q T 3 k - H 5 s 3 C 7 o 4 B y 9 5 B 5 8 m B 6 8 q B t r j k B 1 x m D y v Z p 2 N 3 - i C h 5 I r t - C 7 5 M h 5 C n q H 7 8 h B m o _ g B p 3 x J 6 m r B n x 2 B i - V w q n D h o h D 4 i v E u x 7 B 4 w U q p V t x W 3 k 4 B m 8 n D 5 k a z x 5 B l n 8 B p s x H o t - N j x 1 B 5 0 j P p v z P q 2 O 6 _ 9 B 8 _ x B 0 _ q D 4 g C x 0 F x t T l i l O i x R q j l C o y v B s 2 I 9 r Y w x w F n u x K i v b 3 h a r r I m v m B - 7 V 3 m u B 8 n r B m m f 9 3 t C k l J _ 5 Y q q l B 0 s x C t w G o 4 J 0 t k B 0 q d 2 0 Z k i Q 5 x P 4 i d - 8 u C l z j B m x 1 K i 6 v F 9 x y B y p w I 0 1 1 C q g 4 B m - m B 8 3 y C w u 9 E u x u D s x g C y 8 t B v o i D h l l N l p 6 B n 2 a 3 w i B n 3 U g m N m 0 J w 8 P o j t C y k 7 I 2 k 6 D j h h V o j g E i p 7 B l 0 d z 7 r C q n k M p z l B 1 s 6 B 6 l b v g 8 C _ - 9 D - 2 l H g i j G v m j F i s f p y y C - 0 1 B 4 i l C 8 3 q B 4 t m F q v 0 F 5 1 q J k 1 q G g m j B _ r N 0 9 k F r w x F w v 7 B 9 9 b p z q B k g s B i 2 2 L n _ n B n t q C i q l B x 4 t B 5 w s B x k q B h x s B 1 g L 1 t - F p x x N 7 x s B u l 7 B j t k C o j f g w 5 F 7 o g S 3 y f x 3 _ B 5 2 x F y k x E z m m C u _ j C s u 2 C p 9 k B t - _ B g i k C 1 j x G r 0 h B n 7 h C 5 9 G 9 6 s B 8 n g F w o t D _ s z C y j f o j 4 D h _ i E h 8 8 D m n 7 E m 5 8 C 2 1 v C w j N j 3 m B 7 6 u B o v Y l 0 y B 9 m M 6 z U 8 r P 7 h b p 9 b 1 s p B - q n G i u u C o g 6 B n 6 0 M 0 t g I 5 t w B j p Y z _ U 8 s _ B x 7 Z o 5 S _ 9 f g l b s 4 P h u f h 7 Y q 0 w B n x y B y _ g B o x T w 5 W 9 z k B i 1 F o k 0 B r g w C 1 q _ D k g u C t 9 2 C g l y F p w j K w 2 o F o 9 q C z j C s t 8 D l 6 2 B m 8 8 B 0 9 X - 5 U x 7 h G n 3 b 3 5 L 0 r N n y W t n v B w q t B l 7 4 C z m p B u p _ D 1 r j E k 4 0 B 1 s 5 B t y S l j a x 1 W i l t B l u v E u n 7 B 5 t 5 B g 6 Y 6 k i C g 4 7 F 4 z k T z 5 x B 8 j w C t 0 y C h 6 l C 0 y y E l 1 t B t q x B q - i G 4 u o B k r 1 K x 4 k D p w 0 E 4 y l B j 7 z D 4 x u C u 3 s E k s 7 B o 4 _ C l g 2 D i y o C n v 0 H k _ - N m g j E k l h I - h Z 2 i 2 B 2 h x B w g 9 B - w z Y 9 v y I s s m F q - i G i l 2 C v 3 b h g z B 1 r 3 C - g 7 F 7 t h D 2 4 w D z 4 P s 3 o C s _ u B i 5 l Q x g 9 H _ x 3 R 4 w r O i p k I w x v D q v h B 1 q t F s n k C z n 4 J w y t H t h x H p g N r v s H o s v d u o r E j i 4 D h k b x r o B i 6 Q _ k h B 7 h Z 5 2 q B 7 8 V v 4 j D t t V n 1 i C s h p E k l i B t 1 2 H y q h X 4 r i C j l m B k 2 l B w v 8 E 8 h h D 1 6 8 C j t 5 C 6 h W t 8 t B s q x B k y 2 B 7 z a 3 0 z B 1 6 S 0 n 6 C i o V 5 5 w C 2 4 0 C y w _ B w 7 1 E i n w B j _ 7 E 4 y 9 B k 7 Z _ v e 9 u 0 B q 8 N k y b 1 - e q x f z 9 1 B 3 q _ E q o 5 D v o z B 2 h h D y 0 k B g o w B k 5 p E h 3 w D _ 5 _ E v 6 5 B w s t K h p i C 7 m n F 6 x g B z 4 s D 0 4 7 B 2 k w B n y v B m _ c 2 v y C 5 x u C h 6 T g h 2 E 8 p n C p o x C _ - g D j w Y q z K 5 j r B i u j D q 2 _ B z _ 2 E 9 4 - E 1 2 w B 2 s 4 G 3 1 g C k i x F 1 i d y _ 5 E k g r B g q z C - _ _ B v 4 d y g 2 B 6 g n E r k 3 B t - p C 0 p u D t s h B t j l C r w m C r h h B 3 m k B 9 h _ g B 7 0 m C - r 4 B 5 8 l B u s b u x m B v 4 R w z Y m 5 J u 5 z B s o k C 8 6 M r 5 Q h r e p u p F 6 s j D j 2 m B z i i C - n 7 E y p q B 8 6 V 3 k _ M 5 s 8 D _ n o B s 0 - D - x 4 B i x s B m 8 u C m 0 _ B g z 8 U u k y C k s x B 2 5 r D s 1 3 B j 3 q B _ n j F v s a h 5 T 2 v J r 6 S _ 0 k B 1 v j C v 7 7 D 2 u z E 8 y n F k j y C o 4 4 C 3 k y B y x _ B q 5 z B 5 w 1 C u w g I h w W v - Q _ w j B g 9 r C n 8 4 B x v Z u n q B 5 8 f u - v C o o j B p u j C n u 0 C v w o B m y e v 8 q B n 0 w F 4 _ i D x 0 g C 4 6 6 D - o u H r 0 g B y 8 k E t v l L x x x B - j m C n 1 r B q l x B 3 - j B 9 6 o D o 3 x C t j m C w g 6 B q 8 S s v 7 C t h v G x 8 - C 8 w u C z 7 U 0 u - B 5 1 8 C w l q C k x Z h 6 i B 6 z 7 C s 3 x C n v 5 B k 4 n D 4 5 w D x k z B 3 4 3 C p q x C o i Y 7 4 y C j 2 s B 2 9 W 7 g h H q m z b x j j C x w 5 D - x q D 1 2 j B n t 6 C q o u C l i b m y m B 8 n t D - g m B k x w F 1 7 l B 7 w P 7 o 4 B - _ w C i r o C q r i E 1 t v B 5 o m B j j J m l Y 1 5 N _ p r B h g k B w q s N x h i C 2 l 1 D 4 i y C 4 p 1 B n l 6 B y i x K 0 6 f 2 _ 1 E i 7 z B r q m C 4 s h B h u _ C 3 g y B 7 n W l r s E - k g D m v t D 3 g u C 7 l k F j h r F t v 9 E 3 g u C w l h B g h w C l - 8 E - 7 h C j 9 d j 1 W 4 q d x o O y q r C 7 4 s B 0 m i B m o m I p m z Q 8 o g F s r i H 5 o T h s 7 D l 8 x D k 2 2 C 6 v n D 7 l Q 8 9 e 1 7 Z 7 h l B k g Q m 7 X 7 4 d 7 v 5 D o m k D 4 z 6 D s n _ E h 7 k C l y z H h 6 z C z v J j j 0 C m h w C 9 k 8 B 8 9 0 B o s s B t n w B i k e s - p B 5 k n B r 7 x D 0 s g E l p m H q n w N 4 4 0 B 8 j g F r h i C 3 3 u K - u m C 2 t m B n 8 v D 3 x o D s v 7 C u o 3 F 5 r p C n w v G 3 h v J g u r F j 3 8 I s y u F u i x S 6 7 3 E k g 2 B 8 - w B 2 3 r F 3 v k C 6 3 p F x 7 s G v y z D p w l E 0 - t F z 3 1 L 8 - 8 G 7 j n G 5 l m B r u j C l z t C - 8 t B o k _ L 6 z 3 B i k u G 9 - l E o i 7 D 4 4 p I _ v z E s j z C w 7 s C 1 j o K p l y F z j k B m l n C t z w R q 1 9 G - _ 9 D p l - B n m v B 1 v q D y x z B m w u B 4 l y B i 8 m E t o y M _ 5 p B 4 3 y K 2 8 l K 8 3 x C u x V t w Q 6 m K q q V l 6 V 2 2 Z n s v C 0 3 5 E 7 0 q C l 1 D 6 j Q u 0 k B 3 9 r B l 1 g B 2 3 n B z v p B 4 r f s n _ B 2 _ L n x 0 B p u n B x y v B 3 x l D u i w B g p k B m _ j C p 6 s B g 3 m B j k 3 B z m V _ o s C 6 m n B 2 j g C _ g 3 C j i 6 D 4 l n C t 2 p B l 0 r D 9 y Y k 6 f 4 8 s B v q N l t U t h s B s s S 1 z v C 5 s Y p 9 h E s r r B l r R r q 4 H s g U s g Z - r t F 5 8 a 1 i p D 6 l w B 3 q g B 0 l 8 B 4 m 8 B x v k B 3 i e 9 4 y C _ i 6 C s 7 2 C 8 o t E o o I - j j B x r i B l 5 y F s 6 E g i p B s i 3 D _ j 9 B z h Z l 6 c u 4 n D 7 - s B q k 1 B p t 5 C i n s F y 3 a 2 u X s 0 k C l - W x r i B u m T k o q B w q k C 3 x s C v - Q h x r B y g 9 B _ s 2 B w - i E y w s B x k t B n s d v 8 8 B 2 6 d j j X r n k B h y w D j l t B j 3 j D x n g D 9 v 4 B 8 6 O w n j C u 0 n C k l m C 9 n m G y 4 r B 3 z v B _ 4 i C h 0 f r 6 n C y x z C n i 7 B 2 w h B 7 x i C k u p B 6 q 1 C o 6 7 C 6 m k C o m k C - 9 M r 9 U z h G w 3 M g 4 Y 5 j Z r m Y 3 z j D 1 i d q r n C g 7 7 B - j k B v u Y u 4 _ D i - 0 F 6 r o C g 2 Z r s j C x i R p - c q v q E h s y C 9 7 4 E j r m C 8 p 2 B z x k C w m _ B 6 x g E 5 g w D 9 8 _ B v 9 t B - 9 q C w 6 G l l d y q E h w 0 B 0 i n C s g r G g s q H h s 9 D 6 2 u C _ s 7 C 9 6 - F p z j M i 7 k f g 7 9 H l y 5 H o 8 j C x 3 x D m q 7 B 1 s 7 F h x k C m j z E 1 7 m D z 8 m D s v 7 j B - 7 6 J 3 r 2 E y w g D i o z D m p r B j 5 _ K o 5 w E r 5 m H m s i K - q _ G n r 9 F v 5 - F w q u C r r m F 4 n z D y x P q 8 R m 2 k D w W m m 8 E i t l B j i 0 C w j v D w m _ B n 7 a l k y F 2 6 r D 3 0 u D 6 o o D h h r C 1 l b - 9 q C r 8 O u x 7 C 8 8 S 0 u e 1 - 9 D u 1 9 C s r 1 C w i b u 5 L h s a t m i C w 6 r C 5 y X 1 j n D l 2 5 B 1 - d l - V g 1 W 4 m p C p u t B l - W q k U i n T 3 x Q j w v B h o x C v q _ C u 7 0 B k l k D q t 8 D 1 _ J k i 1 B h n - B v 5 5 B v l d 7 q f x x 8 B 9 - k C r q 4 B 4 s l B i j x B n 1 r B i n g B r 8 O q u d - n g C m p y B 8 t m B n r Z 1 g h B z p a m 1 l B 1 q 4 B p j g D p 1 e 5 _ a 4 q g B 5 l U 7 4 h B q t i C r 1 1 B u n k C p h g B 7 r h B r y 7 B h 9 P q m Q i n p G n j r F 2 0 l C z 9 l B - 7 j B i j x B z r 3 C k - W 9 r X - n g C t 0 q B u u N w n Q z l - C w i Y - 9 3 D 7 v o D g 2 k F v v 1 B k 1 7 C 0 r s B h 8 j B p 1 6 B o w j B 6 y k D w - n B 3 5 T u 3 k C 8 7 i B j t V y x P 3 k 2 C 4 _ k E 2 k Q q u w C s 7 J h 9 P r y T x - m B w - q B 9 z 1 C o g 6 B r 8 V z j G 3 z 0 B u 9 m B q 8 Z 9 i t B 8 1 i C _ u 2 D 7 i n B 5 - y B 0 t b p r X q t h B s l X p 5 W g 2 c 6 _ j B 5 r i B u n 8 B 0 s T _ 2 k B o 9 u B w 1 z C q 3 t D 2 7 Z v j h B - g x D i 7 c i 3 f 3 q l C l w U j l H 7 h g B 6 l 3 D y z k B n j z B i k S k j J - w 0 B 0 w f k m 9 B 2 6 m B h 7 S l v t B s 6 d h o S j h s B i x w C 7 4 8 C _ 5 Q 5 i 4 B 3 p Y r m U g 9 X r 9 U g 2 y D 7 7 k D q 0 o C l t 4 B 6 7 _ D z m z B p i u C s _ o B 4 6 p C q 1 M w 2 n B u p c p _ H g u g B j u _ C r n - B u - K 5 g I _ s T 7 p e 2 5 V 3 i i B t w T t u l D r i k F i q V j z W 9 k U 1 k Z y 1 o B n 9 9 K o h 4 C t 8 k D _ x - B 9 4 e s x a n 1 r B r r x G 2 w y G y w d t o b h x R l o u C 7 o q E r _ r B s t R u s k B m 3 4 B w w 9 C m _ 7 C k u K v 9 v B z 2 x C 0 m j C 6 t 7 D 7 o y B - o K 0 h N v k u C k 8 p D 2 q x E l h 7 B - j k B n n 2 C g k y E 9 m f z 5 p C - j k D w 0 N 6 k p B _ s S t 4 W v 9 e 8 o y B - o o B i n g B r m m B - u l D v w m C y k T 6 1 R 3 n S p h w C 8 8 t B w n j C p h g B 5 - x B o 4 7 B p j d u _ F k o q B x _ f 8 p 2 B u - K z q R j 8 W y v C 1 _ S 0 v 1 D h l g B t 8 p B g x q B n 0 o B z 1 X - u p C t x q C 7 u n E l 2 2 B 8 p S - m l B s 5 V 6 n o B w i p C q - v D u - l B v n S y 6 O 2 g g C p l c t k c g _ m I l 2 K r r L 3 w l B - y 7 B o x 6 B m i 4 E 3 0 - E s s w C n 1 S z g k B x n R x 4 S s p t C y g 1 D 0 q m E g z n D - g o J 7 - m P 2 s 2 C m w 6 D p 8 j B 3 6 t B - k h D 7 r z G 1 r n C t 7 7 O - y S n k 0 H q _ s C 7 5 2 B p 7 c q v y B n 3 q B z y T q 7 f 6 1 j B 2 g y C 9 g k B h 1 6 B 6 1 o B r q v C m u 1 E 3 1 r J 1 - k h D 0 x h T k j z T 3 5 y X k 4 _ L x v h K x m g N x v _ K i 0 7 U r n w E 4 _ h R 3 7 j M k m i M i q l s B 7 x 5 I p q 7 P 5 h 4 K v x s D t 1 x D h u Q g z i C m z u B 0 5 n B w x y B n i m E x - x B j q a h n J h 7 S i z R 6 _ w B t 1 t C q 6 _ C l 9 d 7 h 0 C 7 g P 2 t n B t j Y 9 3 f h h s C v _ j K z - c r q Z t 6 L s s t B z v 5 B 9 4 4 E z 8 t f k r s I g s 1 F z l 2 L p 6 h L x s v i B y n z J v 7 j N i w 9 2 B m w s M _ o t P t 4 s o B j v k K m n j S t 3 0 J u 5 y F o - t c z 7 x M h z 4 R q u p h D g r 8 Y i z i r D 0 _ _ R n n v P u r h u B p 9 k G 1 7 p E l q 9 B h u u G 4 9 o F v y h J 0 8 p H y q s P 2 9 g N 5 6 o C 3 4 k D i 3 l D j u p B v v 1 B r l R _ s 2 B w u 6 B 4 u r B u r o B z r N 3 r f 7 1 X 2 7 i C 7 v j C j _ i B - s - D m y m E u z 5 E 7 _ v E 7 _ - F k t 1 G 9 t 5 I g k 4 W _ g m K _ 7 i K t l 0 m B - 8 n I p 2 q F p 5 n C v x s D o w o Q t 0 q d g 3 _ D n s n I 0 k c n w W 0 q V l 7 l B v 3 l 9 B j 1 g K s k r D q s z E n 2 t I p v l S m 9 g 5 B 4 z 5 K n 6 j N o 8 j Y i 8 5 E 1 8 1 C p m 7 F 7 j _ C z q 8 C 9 9 4 C h u q K h r x J _ m 2 R 8 o 4 H 0 7 n w C 3 r - 0 B _ n q L z g y M z q 1 T o j - v C n u u M h y n G n - m _ B z _ 3 J j t - I 8 7 g J k j g L t w 9 B 0 m 1 G v 3 C x g 3 Q h v 9 F - z r L 4 0 m L 1 s i J k _ m O 6 u u O 0 - h M s u 2 p B j p y S x - p G p 9 n I n 2 5 N q s 1 E 7 u n G l 2 t I w 9 4 B w p 7 B i - j U m v g g B 1 h n G j r 2 N 4 5 t h E s v g Z 8 o i F 1 6 k C g o 2 B 2 r 3 E s 3 u I 3 l 9 y B y 3 s Q k 1 h M l 1 6 J 7 o 2 S _ t 1 H k 7 y K z s m h C 0 8 5 O k 5 6 I g 9 k s B l g h S 8 m 0 L o 7 m J u j g s E _ 0 g I w 6 0 D p 5 n C _ k 3 B 4 h o E 0 2 x 4 I _ j 7 B z 5 r C r 1 k D m t U t 7 c o u 6 D 3 u 9 B 6 g s k D h m 0 E i 5 y c s 9 _ z D y j w G v w 2 G j z 3 D 8 o t D t n h H m o 1 F i 4 m E 8 i o H w x j c m i z T 1 t o F h x 2 E q 2 7 C 0 0 u C 5 _ m B g s x C n t l F 3 j u P 7 s z G h l j F - 5 m G 1 t - F 8 y 0 F q g 9 C _ p o G 5 1 j E k 9 8 K r s 9 Z x n r 2 B k q 9 K s 2 7 B q r 2 C 5 k s G 3 i _ K j g r b o - 9 E 2 s 8 J n - s F 2 7 0 D w _ 9 H 3 9 3 O j 1 - Q v 8 w k B z j h S m 4 s g B 1 5 t X t g u m I 3 7 3 h B _ r y U z h w 1 C t l v l B k t h T q 3 8 o B u - P x x y C g t p I 7 9 r L - 6 h L u k y I 3 t s G s w m E n m 0 K y v 3 I t 0 z O y - x V l - 2 X j _ 8 E 2 _ t R g 6 x - B l q 5 j E j v u H 4 - 9 M i 6 l K m 9 p C y g j O m j s l B _ 3 6 h B 4 u _ l B i m w X 1 s m b 7 v i U 0 g 9 S k r 7 0 B 3 g s 5 B 8 w u T g h t J 3 y o L q - 9 6 B p t v s B o z u O 3 l l I w o q L 9 0 j P m 8 6 M _ x 5 F s r 6 L 1 6 m T k - t h B 5 j 3 K g p t G o 4 i E 1 4 q F 3 2 q K p k s O n _ o S o _ o G l j m C 2 s r C q 5 X p g g B x 5 W j r m B 0 i 8 C m 8 m B 9 y 9 E 9 o u B 2 0 o C n t 9 B 1 i m C q z u C g z i D l 4 j E 6 n i F r y 8 C 0 i - C i p j B t x 6 C 1 i m C k u p F 6 4 M j g h B _ y V 2 g V x q m G n 8 y F v q v X 2 n 7 G 9 j r F v g 8 D g x 1 F i s i E p s j R y 9 m E i y n F p s y E z u j F k 3 g J _ s m I x 4 x J p s 7 F k q 7 H r h o T _ 9 y H w h 9 S z 2 x J _ m q a w 7 y G v 5 n I q t j I o t 3 L l v 0 K o v q H 0 u q O 4 i x E g y 7 B l 5 x F t y h I j t q P r m m m B - k 1 L y 9 - E n p 2 H q s o V 6 3 i E _ i z K r r v Q x 2 p S 9 - w W s 3 y H h y x J m r t D 2 p 7 H z 4 j E _ 5 4 J v 6 q F 5 t 5 G 8 r w G 2 t _ M 7 w k K o 4 i E 6 g 9 C o 8 r F 2 j 4 G 4 3 2 C k _ 1 B q 3 X t 5 r B l u s G r z q I p m 5 I 9 o y X 6 k - N 9 u i G 2 _ 0 C 7 - t E h u o D s q v D 5 1 9 D 3 5 6 C m 6 3 N v 2 t I _ p 4 C z y x F v 7 w C w 8 i F r p q G i v p J 5 - 4 I h 3 6 J z x j E 9 4 x M _ j t Q o m _ M 0 u 6 R z z 6 C m 8 j J z p 0 H 7 p y k D k - 8 u B r 0 7 Q 6 m 7 L p w i G m 1 2 D 6 t i D s y u C r v - H 6 2 2 C m 9 v B q 0 Y l _ i G p 1 o T s 0 r C h k v B p q g C 7 n 4 B u p v D 4 3 k E u k r C g g r D z x 4 L 0 1 r K 5 y z G q 0 i D r k h F t 5 i N u l y G t 7 l H o 1 i L 9 y k J - m 6 E i _ y C 1 7 9 C 0 x y W y 6 x C h q s C 1 t s D m 7 m O v w 2 I v 9 r L j r v F m 6 p q B l w 9 F v p 2 I m s r C t g - H i g - N 7 t q D 7 6 s F s j v D 6 k k D y z x C s j v D 0 4 g D n n i I u n _ D u k x D r r s C n _ 7 G s t i H 7 y m H v j u K o q t D t _ u G v i m F u 4 h P q 0 _ L 2 q 2 J 9 0 4 E 3 g q G _ s 3 I n 8 j P _ t p I 6 _ 8 C 9 5 a r 0 x D 0 8 2 D 4 3 4 D u n n F m - n D 1 s t C y j 6 D 9 v 6 F h h 9 D 3 9 u C 9 k 3 C o w s M u 3 g I i o 1 F i 5 o G 5 x w I 2 l 6 B q - 3 C - _ i D 9 l p E y t o I 9 g Z k l j G r t - F 4 t s E 7 r 6 E w m 1 I u 1 _ C z n k I 5 g q F 3 l 7 D w r y B p v _ G n 9 k G y 3 8 D r v m D - s g K 4 l y F t 4 1 E 0 2 5 G y u u D m x p H g s 6 N 8 n s V h k z V m g y G s 7 h K t 4 2 O 3 1 z J m w o I 8 4 0 H 0 k 3 B 0 _ i G z u n O w n s H 3 u o E 3 3 1 K u _ x J v m s F 5 k 2 H p 0 t D u _ x H 6 y l L i r 4 X 7 6 w S 8 q r M 0 l 7 q B - t 5 c m i 7 q B _ g x R r l 9 J - 6 k r D o 5 s b t 4 h G - 6 3 E q - j K l 7 k H 9 h g F g 9 l E m - i G n 5 6 X p j _ p B w 7 1 Y q v k H v 3 n F k 8 i I r w _ H r 2 8 V o - g M r w 9 K u s k F j 2 q D o 4 u B z 8 Z 3 1 2 B k j x B 1 h N s y 4 B z 7 t C 9 8 j H g 2 o G 1 z 9 F 6 0 l N g i o H 4 p 6 D w g - F s h 6 O t - q K y 1 u b g 3 p P _ x j L 4 i l a r r j Q u p z J y 1 q H 1 z 9 D 4 6 n H i l 2 J 7 2 4 F 7 _ s F r 5 r L w i i M 3 r r c h h - 0 B 4 g q R z v k K x 3 _ f w h i N y _ m O r m 7 K 4 x z M l x i U v g j t B i 2 v j B 5 y 5 2 B v x - O 9 g k g B x w w I r _ 7 G 0 5 m E 0 0 i C 7 h 3 C x g x G y m i E i j v K r 6 o g B g u l i B 3 o 0 G 6 - 8 B o 5 _ F 7 v j E 0 4 _ R - t n K g 2 j J l n 2 F m 7 n H l z 2 G l w 5 H k _ q G 5 3 p G - x 5 H _ r i H 9 4 2 H u r l N w t 9 Q _ i n F p i _ J m j 7 H x n p C 6 4 i F v n L r n L l l 8 B 0 5 2 D 0 1 v K 8 t x 1 B 7 5 5 N - 6 h C k z g E x 2 6 C y 8 l D _ - 9 X g o 9 O 1 h 8 I l j o L r 3 z F v j 8 B j 3 - C l l v B h i l B y 1 U 2 w e 4 x s B - w J h t 0 B q r l B l k - E l p u J 7 j u D p o y X p o 0 U t 1 6 E z - x E z v 5 D 6 t 7 C t w k C i 6 0 C w 6 p C m i w C _ r o C 3 z n E g w 7 B h j 5 C _ h x B k u t B 5 n 8 B g p 4 C - w - Q h 6 6 E o 7 0 C l 3 h B 0 m j B i 8 2 C m 5 o C y 3 n F q r q C _ h 4 U p s u B o 0 i B z k j B 6 - T u 7 J 0 2 r C o k q C x w j Q p h 8 e g n 6 C w 2 a 0 v c p 1 6 B 4 i r B 2 4 1 j B 0 r g F 4 s s M s 0 2 D m 0 g D 0 j 4 C - 7 t B t 0 6 B 5 s v B 8 x 4 W t 9 v D r u 1 B y o z C z 9 x D 2 r d l o Q 5 z V 0 k i B r 0 y C g 2 i E 9 4 0 J n y _ G - 9 t E _ m m G 4 w 1 H v - x D n 8 s F 5 0 o D - s _ G l w 7 D 0 8 u E 6 y 8 D r 5 k C 3 n h D j 6 o C p i 8 C m i z C o z i D y g z G l z s G 5 n 8 B j z - D m y g E k x i F - y 3 D t q 2 E 9 w 9 D t 1 4 E k k 9 P s i x E 9 w 9 B z l 0 E 4 g 1 F 2 9 1 K 9 3 1 L r v - D q u i D 6 0 g D k z 5 E g 7 6 H q 4 3 G v 1 u Q q 9 v G - 4 b m 1 i D m h 9 B j 3 5 B 4 l 4 I o l t N 9 l x G m s l B p - Z v p i G l 4 h C r _ 4 C 7 4 s B 2 0 o B 2 5 n B _ v c 9 5 q D 3 l a 9 _ 6 B q p r C 1 r 5 B q x m B 5 6 d _ k j B p 2 k B y m 2 C w y 9 E g n 7 C 4 k t B 8 u m F 7 2 m B 2 6 n C m u Q z o W 6 u T u _ V j 0 4 C 0 j d 4 m p D y - 4 B i 2 Q g j x B y o _ B t 6 6 B 6 z 6 M q k h G t k 5 G g 0 2 D j u q I 0 p G r w u K 6 v 9 C 4 v z B o k w G l u 9 D 2 6 _ C k u 3 E v g m F y z p D n v h E - k m C o h x E 7 z 4 E z v 1 C 0 n t B z q y E m q m G 4 y r C 1 3 b p 8 1 D j 8 7 G v m i I 6 w p F - 0 u H m o i E 0 o 7 B j u I 5 t n C s v h G z n p C i 7 y F l l 7 F z v 8 C v - - C m q t D l z n E _ 7 l K u u 1 H p _ s F p t 0 E 5 1 w I j j 9 E h 9 u G i u j I 4 3 p J j 0 r E j 2 w C 6 2 m C 9 t l E 2 p y B m x r D - i z B y 0 2 C 8 9 l D k j 4 C 7 3 d 1 u q M i v 9 O m 8 v J i y 5 E 6 8 w D v h _ C i x - J 3 o w O p _ 8 E u 4 y D p 7 x D i s p F i z 6 D p n y N h 5 1 L 8 l p I i 6 g D 9 w 1 M z _ 0 V h 1 j E - 5 t C m m r G l v q D 9 4 n f x m j T 2 k n S z n x H q 3 p J 9 i n B v s y C - n p B k s 7 H 1 q p C _ 2 5 C u 4 t R w u l C r r j D 8 m k D l g u B 9 8 h I 9 p w I 5 5 b 1 p w B r z k C x 5 - C i h - R 5 o i I h z p S 6 x 2 R 3 l i I y q s B 4 3 p B i 7 j D h o j H p g n G 9 5 k D 3 v x D k g 8 D 8 4 w B q l 3 B p r o B w 1 4 D 3 4 z D g j m D 8 p v D y q 5 E t u g C n v 8 C r h l B 1 6 6 C w 1 k E z h - B - u s D 4 i i F j 2 9 C z x v D z 6 2 K p 3 t D - 9 s I 8 l 3 I p s x B - u i Z t t v E 4 w _ C 3 9 z B 7 u m D 9 9 Z n 6 k D 5 5 4 I 7 7 r B o 4 M _ r K 9 x F k r h B t p 8 B i t 9 C r 9 r C u i h B w 4 8 O 2 q z B q 0 0 C r r 6 E v x 2 B 7 6 n E q r e t g L k s Z q l E 4 9 C r 6 I t s S p - _ M l 9 n B s h d 6 4 5 B x n q B x g v B x q o B 4 - 8 B 6 s 2 D q z 8 B v t t E k p 2 D 3 7 r C r 7 m B _ r n B i o - B h l 9 B 3 g h D o z X s l l B s - x B i y Q g m c v h o B 8 p b 7 h m B k 6 T 6 r a l 2 c g s U 1 s T l 7 s B h t 5 B - l n N o 8 0 C n n 3 C o l _ B o q d v 6 g B m n V 8 i g B 0 x 8 B 4 5 0 E 6 g g B y u 4 B v w g B q l N s q p D n z e s h S 2 g f i 6 8 C 6 z p B 6 j l H _ o y B g t k E m 6 p C t 4 6 B m 7 0 B g k 6 B 0 9 p C o z t G m s l C 8 r P p _ Q m l k B o m 3 B p - j B 5 u X k g Q z m p C q 2 I p k R h j a k - p C 1 v J n 7 O r y d q _ h E 3 2 y B j o 4 B w l S x s Y - i P p 0 X 9 3 0 E 5 - 9 D g q h C u x k B w 1 i D y 1 3 B 8 8 x C x 4 m D 9 5 2 B t v 5 B k n h C v n T v k m B t g K - j _ C 8 u 3 B _ r o C m 8 p B _ - m F 7 k v B q t i E 8 u t G l 1 g B 3 - t B l 8 k B h m v B r 1 f v _ o C t 9 6 C m 1 4 H j - 6 C v 0 q B h i Z g 4 7 E w 3 4 B t 1 r E m p m I l w 7 D s q 9 Q r i m C k q 7 B o n x B i _ q B 1 0 e l o 3 C 5 1 r E o i x B p 2 q C - l 4 B 1 x q D 8 q 4 H k v s K 1 r - H 3 i - P i 1 - B x 9 _ B x h 0 C j l x H w t 8 D 8 2 0 D 2 - u E 5 q 0 E 3 x u J 3 n l L 0 l v D k h _ E 7 w p E _ 9 w B h - 8 N y r b _ l 2 B 9 n 0 B 2 r i B j g y D r v s G y m _ B l 4 s F n 8 r R l v 2 E _ 2 t V 6 - 3 G 7 q 2 F k m m G n u w B j _ v E h y h D _ 3 Y z 3 v D q l r B z m j C 5 z x B w q b 1 i l B p v y C k w i C y u l C - _ m D t 9 U p 7 x D 8 8 s C p h U 0 g x B r 1 q C 1 2 5 D 0 r 9 C l _ j F 0 s 4 C z 9 o C v r j C 6 i v E h 2 3 D 8 1 o G m o n F 7 _ j F 5 t k C 3 g V 6 v b k t o C 2 w q H t 2 k C 9 9 k B z 3 g B m r r D m m 4 C 1 v w B 8 v l B o u r C 9 j 4 B l n 0 B o y m B 7 4 d 8 _ t F j z q M 9 3 2 H j 6 x D q n t D h v 5 B w n v D 3 r o D m i f l _ u B 7 x d 2 w 9 E 6 v m F 4 i P 6 g d 4 9 l J - q G p k O 4 0 p B i y T x _ i C j n X 6 - g B o 3 S 9 0 t B 4 t j C k k b 1 1 t B r p J m t x C g r U u w T 2 8 V v h O l 9 W 7 s i C x u k E p l _ B z 0 t B u u Y y 1 5 B o 1 1 B s g 4 B 7 1 n D l 9 j C p q d r s i C k h s C i 1 1 C z 6 u E g t X n w L 8 9 g B l q E p 5 m B 4 x 0 B 1 l 5 B q g o G 9 3 h G q o x C i 6 1 B m 3 q B h w t D 5 w u R v 1 l B u s 4 B w i u C 2 9 k C 3 g 9 B 7 v 9 C s t 8 B 0 h - G h p k C 9 z c i 7 5 B 1 2 c t x z D _ - o F u r m B m l j B 5 - z B y w k B k u c m j u F m 5 - G q x 7 B o 6 n D 2 x i C p r g C x r 2 E _ j 2 B o n 4 C _ 0 z B 3 g l B 8 y 8 B 8 o S 0 y Y 5 u N 1 4 I 6 n R s 8 y C n u g K o 3 g G p h o B k s z B 5 k 7 O s l _ H y k j B 2 s _ F 8 2 4 Q 1 3 4 C v 8 o D 1 u o F s l n F p r - E w 9 0 B n j u B 8 0 j G _ y t G h 2 r B r 7 - C g 2 m B 4 n k B h u 1 C g w 5 C u 0 q G j m 9 F 7 w 8 C 6 3 g D 5 - _ B v - _ B 4 x i E 3 t j P m m t H k s l M q y 7 C 5 w x F x _ y q C - 0 o O j u 8 C 8 n S 4 4 J v 2 a n 9 _ D 9 j 0 M 4 9 i G i v 9 E r 4 l C k v o I m l 2 D 9 _ p F 0 4 j D s 6 o J x j X n h y C 2 y s C l w o H j 3 9 C k r n D n h 3 C q 4 p B u 3 M x n 0 C 3 _ r 5 B z g 5 C j 8 p G o h j c 6 p N h s Y o k K t - u C _ y v B h z 5 B r q 0 B 1 j y E m o E j 1 R v l M - j T j 4 7 B k w 8 B x 3 b 7 1 w C r t x B z v h B 3 q - C w 2 p B p 1 s B _ 1 m B 5 4 l E h 8 1 C - 3 r L n j 0 C k j x E r r o F j 6 1 C g 2 6 D 9 0 y C y 2 s C o y 0 C w k o C i y g F r 2 r B h 4 g B p 1 q C m i q T n 7 i B y h 1 C 6 u y B z o w B 6 r 2 D 6 l 2 C 3 u 8 E n j 5 B x p t C m x m C g 2 0 B n y q B q m n F z 7 d 6 0 w F - y u P p n n B j 5 n C u 7 W x 5 m K 7 5 l C x y g B u 3 M g k r B 5 s 3 C l k 7 F 1 2 6 C x 1 3 K i z u B _ j h C _ t y B 8 z M 2 1 Q o x O z 2 N w t f 9 l R 3 - i B n 4 P 6 h T h 1 D 3 - F m q C _ k E 1 x d o p a n z _ B p 8 t H v l M t 8 Q _ 3 v C m v D 7 q O k 4 K i i J j z j B l 6 Z v r G p w F y n D x 6 R z s H 3 _ a 6 z C t x P l w G x _ B _ 5 o B m q K g m I z 0 D r 8 M i g C v x V 4 k G 3 - D u k x B k h m D s _ S m - W 1 _ a l 5 d j r T 5 p Y - q T 8 h M - l U 3 i E 4 6 F j s M 2 k I t v w B m - m C p 2 P p v K r 5 a k x I m y I p - x D p q Y i g O p 3 B q o 7 B g l K o 7 P 5 r S p w f o 1 X 0 z G 4 z Q g v D v i q D 6 g r C z l 1 B m p L y - h B m 2 S t 4 F y v S y 2 d j w y B z 9 Y l j F 2 q U z 4 H 7 i Y p m M 1 l M q l l B 6 3 S p w d l k T - t N 2 n R q k t B t 3 3 B j 6 m B g j k B z z b 7 8 Y h x i B h i Y n 2 U - i T n s N o s J m g p C 9 t U 5 t U r t g B o o R u 6 C 0 2 F z 8 J 3 4 H x j 5 D n 7 M h l O 3 t K i 1 X 8 w H r 6 G v z L s g O x h E 3 r I 0 l S k 6 B k 2 I q h I w v L r r v B 3 z S 9 r p B s 3 T h _ k B 4 1 o G 2 q d _ h M m v D u y G 3 6 O 6 m J s g O w r P s y U g t F 4 m W r k a u m H y q F y 8 P 6 g I j 1 b w 5 1 B h 6 7 B s 3 g C 3 1 b j v P h n X z l h D k k k E t 1 R 4 g f v r S n m X s k c s z G 6 z E 7 m U 6 1 p B _ h J r k O m k u C - y _ B j x d s 6 8 C 0 s Z y w 0 B w v o B 9 9 Y u 0 X l 4 U i 6 S v p H 6 j G q 3 S _ j N 0 3 S u g S 3 x V n q J p _ I z v G 0 q N - 9 F z o D q _ h C 4 m Y o 0 h C k w 6 C u n U l v V u - k C 9 l M p 4 H x 4 I 1 3 H 8 t D h j C 8 1 D r z C w 9 H o y K v p K g u J 8 q Q u 1 L l n N 3 5 K i k L o 0 P y r Q 1 u L q 5 E s 8 G 8 w G 2 j N 7 v F r v N x 5 I o i i E l 8 m B 1 z d 7 x e 1 1 i B z y V _ z G l v J 5 s I w p P p 5 E m 4 g D u 4 T 2 1 Z - 4 x B i y U 0 p d - 4 h B 2 t L 1 5 f 4 t F j 7 g B 7 m m C u h M 6 k S y 5 K p 9 M 9 g a y l H 7 - O q 2 Z k 8 P 5 v N v _ I m u l C 2 o G p u K i l D t v X s l h C 4 9 X - 9 h C w q f g 3 T y m k D v w j E j z 3 D x o Y g y Z v 7 v E i s F k 8 D k y D i p C v 2 E v j O m 6 D u 4 J 6 z C _ h C y q C z y F o l J 2 - E k 0 E n t I h 5 C h _ _ B o l J p y K s 3 J i 7 K g - E 1 8 G 8 2 T 6 t 7 B - i L u n K u s L j _ 4 C z 9 O m n e _ 2 s E n o O v j U z - J w p K j 6 E s 1 I h u J k y k E r 2 n C u i M x 3 D z g n G 1 v v C x t H 5 - J 8 1 G m z C 7 1 D 6 3 5 C 3 x 6 C u 4 0 D w 2 G k 3 J 9 t J t x K i p P z 0 r B 3 z N p r M k g T s k 2 B w q c r 0 n E 9 p j D 1 - O o n x E 2 q K t 9 H s 2 G 1 s H l r Q m 6 B s m D l m C s 6 F 0 y Y 9 v P - 6 J t q o D p k O y 5 W 7 _ Y r n M u m H q t F 8 7 K t t I z t C 1 w F n 5 I h 7 M m o l B s r a x w F j r x B s w o B p r G w k E k 5 S 4 2 K 2 x G n 4 G z _ K i 5 W 0 i 3 B p x V o 3 F o j M 7 u G k q V 6 6 K z 4 e t _ O w k H o 0 M 8 y Z k k W 7 7 m D 1 8 I 6 s R 2 3 0 B u s l B g p V _ q k B - 3 2 B z 8 G p h E - h R s 4 8 B 1 2 L _ y E j t E 2 - E y l J m l H 4 l B z 0 D 5 8 Z k 6 D t t E o s F 4 l B 2 m S i z B s g X 7 2 L 9 q I r _ J 6 u U u m K h 0 K x n U u v d 7 w 0 B 7 o F 5 i 7 B z 1 F 5 1 8 C n 9 h B w t k D 5 3 E 0 h C h p B r p B o 9 E 6 z 8 B 8 v O 3 x P 0 9 v B 1 h u B k 8 X j q v C r z K k v c z 4 C j 1 n E v h E o k I 8 6 K _ p 5 J s p K 6 u L g h h C u l H 1 _ I u 0 o B 6 g O x l L 8 0 H h 4 C t g G v l F i 0 H - j 0 R g y o G _ z H p 5 E v 4 C i 7 B 6 u D l 2 E i 8 E x 1 E 8 u H z y c j r S x 9 F t 2 C p l R p 6 O 0 p L 9 r W k h t G p v w C o i r C r 3 b 4 u D n 0 B r 1 E 7 o E y w C u 6 L 1 6 E s 8 K z 7 1 C n _ z D w R l w F z 1 C 3 q G g k G v q E j p I h 6 U 5 v C n i E g l w C 1 h E 5 7 i B r Y 6 x C 5 9 Q n r E 7 v C 0 z Q u u n B t n M o 7 F k 7 F 2 h X l y K n h K 0 n D 9 o B u p i B 1 1 q D 1 t E k z E q f 3 i L w 3 0 B t s y C u k J p z P j 8 G 2 w 5 E t q h F w _ W l 3 e s 4 s E u o f 6 _ S s m J g 3 G - 9 G y v l B h 1 r B _ v i C 0 0 O 8 e q e l 6 - C 9 o j C i p G j o M t u E n r J 7 k O q l 2 C - 6 M h 5 I 8 g C 1 k L 4 9 N x r E v r D s o V 2 - L v t 9 B u n i B 5 2 f i i x B h s Q i p N y g M 5 - F m k _ B v _ a - 4 s B i t 3 B g x p D t 8 I g h O 5 x G _ 3 t B w - K k r B l 8 I t 5 R y s L o n N m q S i z R - u v B w v x E i u h B k h O g 9 N 7 2 f - r H 7 r I k 1 J t 4 N 5 1 S m 0 G 3 t D k k T l - B 5 7 H z s D 1 v G l r O m m J 9 4 E _ 5 K 2 4 m C 5 w k C x z r B 8 v z B 5 1 L 7 o M u p c u g r B 3 2 f 4 v a h l U k g X j v i G n t H v _ G j s Y k 0 J 8 o S m 4 Q q m D x 8 G l g R q s L i t R w 8 p B 7 9 y B 4 3 T t y W 9 y K 8 6 x C l 5 L _ - N s u L w 3 T m 9 p B m 1 M 0 z u B z 9 k B w 7 0 B q j x E v k U s _ N o n G j 0 P k h M j 0 W _ i C 1 6 G 4 g F 2 n E 6 k H w n K 9 i U i h M z m o B 2 2 J m 2 G n r Y 6 v k B 1 i E t 8 R 4 x C 9 q G v 4 H u 2 F q p F 0 p F w v D 0 z a s 7 C 3 k C z _ D q h J _ y J y 9 E v 3 E 1 - D 6 5 D u 5 S 0 t u B 6 u y J g x E 6 o G - u G 9 _ O u n 8 g T 3 i 8 B w 5 j C 0 8 g C 0 x s E i h u G x v y E l s 3 H w r 4 I g r x B 3 w v B 0 o n C 1 q k F 8 1 R h j X 3 3 p D 4 5 4 F 1 p 4 C y g z B 6 h x C 5 7 o a p w u E j 1 X 5 n z B t m u B p t j C k 5 k H i 3 m C x i 8 B 3 z r B i y u B r 4 R 7 w k C 1 w n U p x 0 E h - 2 B j g j B g 6 i C z j z N 1 9 9 D 5 n y D 5 q w D x n p B w t U u 2 o C r w l D o 3 O l 9 l B 3 j 8 B p 0 j F u 8 6 L k o t D 0 w 3 Y 3 v w B u q w F p h n B 1 5 z F l y q C 0 s i F i 9 v C 7 9 1 C 2 3 0 B l 6 _ B j z x B - 4 h B y g - C 3 v 8 C 2 r j B u o s B w 6 h M s z x C z g _ C 2 w 3 N t 1 t E z - 2 B i 3 3 B 9 - e p g g B u x i B 9 o u B - _ h B p l m B k 1 4 B y k f s w t D 0 4 s C 6 3 0 C r 7 l F w s 4 S x 2 n R n w h F 1 s p B w x k E x t 5 B 2 9 1 J - 7 8 N 6 l j I n r - D 7 1 g B h o x F 0 g 2 B m 6 p C m t g 5 B m 1 o G x 5 V g w l B p 7 c m g Q 0 m E x y P z 9 h B w v h B _ l q B x 3 3 C w t e z s h D w _ l G q 6 0 P 1 x 3 K - p 9 F 9 _ z C u 5 p C _ m h B z 3 1 D 0 5 g Q n v n E i 0 q E j l 8 B n 9 c 5 v p G i n h C r 4 h U g i X u g X r z S r i a w h h C 6 6 0 B _ 9 o N 5 v x F t 7 g S 7 0 q K 4 y 8 K y 5 s J - v _ G 2 _ w D h t i G o 2 5 E l 2 9 F v 2 9 F k 8 5 F i m _ B 0 w p D u 6 m C o t l B 1 4 v E z w 6 C h k n D _ x 1 F q _ _ D 1 u p C x w T u 9 K o s L l 1 x B 9 7 j B 3 1 6 C - v 9 F t o o F 3 k p C 6 q z C y w 3 T r g k R r r 9 N 0 2 5 E 7 5 t r B j 7 s j B y k x D - - k G m 9 5 C m h q B l 4 q C 5 x y C v 9 m D m 3 Y 0 p j B w g w C 0 9 j C j t 8 M u 7 v B 7 - k B k s a n i v B m w k F - s r E p 0 V r 6 V q 9 m C s o e 4 w m B n 1 q B 5 s M 7 - 3 B w r t B 9 n 2 I m _ 3 G q p h G 6 8 4 B z 9 2 B j 7 g B o o 2 J o 4 s E 6 l z C q v w L s q _ D 2 x 2 D 1 m Y n 4 z D 0 m 6 B i n S x r g C 1 _ O 1 k Z - u 9 B l z k C o 4 o K m 6 p D q 3 5 P n 7 q F 4 9 g C i l f r 0 K z i K i r S v w Y v h h B 2 2 k B u 8 7 H 0 1 h J s x 8 N _ q 1 C z w l D 5 o u B i 4 i D 6 5 1 H x 1 g s B - y 1 d l 2 w C z 8 5 L h k u I g u k J l z j C n r 0 D g x i B r h 3 G n 3 c z u 2 G 4 i 4 C w v U s q y B w 6 y G - w 9 B 8 h x B y t 7 B 3 4 6 E 7 s l J q 5 o G o u o C h _ U r t X v 0 p E g 8 8 P k _ l D 1 0 r B 4 m 4 C - 4 g B 9 7 c s j r B n k 4 B m i m q C 5 3 k C - _ j F l 8 j F m p h B v r 3 C u w a 2 6 o B 2 z U u z Y o h 9 K 1 8 4 I i m c y g F q s k B 8 o P o - 1 J n j 4 B o i M 5 _ I j x f k 7 N p h 0 D 7 _ b j v h E 0 _ P v 7 I n 4 _ B l 7 x B 4 1 i C 1 w q C 9 t 7 D t - z H u - l D 7 x - D p u r P j v i G x 4 e - n 2 F 4 9 N 2 k y R j s s G h 3 q N u 0 l l B 4 0 g D 5 l o F s 0 g I 0 r l C s r b q 2 p C o y k B v 9 - D x n R j u Y 4 g 9 B t 7 u J m 3 7 B _ _ Y u 7 r C _ u 2 B 1 9 V 2 w c y _ 5 E w w y B i 6 z B w 0 w J 6 q l F 9 u v B p k z B m t i C 3 7 m D 9 y 9 B _ v t B z _ Q 3 4 9 B 4 g w B 1 h Z 5 k m B 9 t 5 D - 3 c j s q B j - l B 7 6 c i s V g t c 7 r M 6 q V 4 - W h 6 d 8 _ N t z W o o _ B w l 2 J x r p B - u y C p r 8 C - y o D 9 p M g k g F 6 5 X 6 7 p C x 5 2 B v - M t 5 g B 4 8 g D 1 8 i B 2 3 m E h w q B i y z B g 0 - B g 5 n D 4 o K r 0 S v l O r p H 8 7 1 B 8 k k B 6 4 W s k 7 B q x m C p j - D k h S k z G 4 8 K w - j C 7 6 d 2 r N h _ Z n u H 3 8 d u p g B l _ U x 9 U j q g C 1 g l D - 2 V 7 0 4 F 4 p i B 6 r d 5 z K _ 2 X j o M 1 5 L - l L n p Y x 8 I g h x B z - J 9 1 P 0 3 G 1 p I w m t B 2 k j B k 5 v C h - u B s y m C 8 y v B 8 r s E m q m B y o b g l d m r N w 3 J 4 p N o i x B x 3 g B 9 g u B v n 0 B 5 6 6 B i 8 K o h T 6 m c n o Q h 2 N _ t l C o g X 3 k 4 B s _ o M h s p B 8 w i H _ 8 o B 1 h L p t W j r E p n Q 8 6 B p h G 7 4 E l r H j 5 C 4 x R o o J 7 g u C 2 p h C u x b l z P _ 2 n H v 8 b o s k B v r T h z 9 B 5 j a z u v C m j 1 C m w k B p 3 r B m t c 8 5 o B 1 8 I 2 0 x C 4 u a u 6 8 B r t X v g m B o q d g 7 0 B 4 h r B _ 5 0 B x 9 z F q r y B s n W v t T p h K 1 i a 1 4 e u l S q 0 u B l i a n v J t 8 d h 2 N h t M l 9 6 B o m r B 7 9 j B 9 - J n h u B _ r V j u I i t y G z g s E - t Q 1 7 e v 0 o I - 7 u K i j k 1 B 6 g - b 3 1 n V 5 u w E u 3 o C o x i B m h t K _ p W o 9 K 0 u z B 3 h 0 B l l m B k y k B 6 9 K 3 g d p i d n k c p 5 P p - s B 2 2 0 B w i k D r y 1 C _ k 1 E j q t I v j 2 F l s 1 B l x q C q z 2 D v 4 - C y t i C n 9 M s 7 S v w v C r m m B 2 1 l B l g i B _ 8 n B z n m B w x y B - l a _ h W 4 r i C 3 x N p h y L t 6 g H 0 s g E w x 4 D 3 g 5 C 1 i 5 U y t k B m 1 4 D j _ b s 8 0 B w 3 T 4 v a 5 n Y 0 r b v - Z h 1 - C q 0 3 G 4 y I - 9 J t z N 7 z t I _ k 6 B 7 k w O 3 y t I k y o c - 9 k B h 3 g B o 5 0 B v 1 L g y R - i N 3 4 P x n U p 1 h B j 2 6 B y y Z w w i E y n _ B o 6 v B 0 1 J 4 u U 8 9 W 0 q r C w s i E o j u T _ - w B 5 v q F r m i J p l 5 G i _ 4 P y 6 z 8 O 1 _ 2 i E 7 6 w k D g 4 g 7 F g w y h H l 0 j x H 4 7 n 9 D 1 u w 0 B 4 8 q j C l n 7 i B 9 - g Y u 8 6 M t i u S 7 i m h C u l 8 2 B j _ s j B v u o p C o 9 w r H _ 3 i - E s y _ 9 D n 7 p t C u k 9 x B 5 u o Z x h i 9 D 6 2 7 n D 2 g 3 W w 5 x Y u z 0 P 8 u s 4 D q y 2 z B 0 - 8 Y h 8 h U 0 w x O j 0 r Q j r 9 h B x m o 3 B n 4 8 a 2 m 1 j B q - v J q 1 9 g B g u k b 3 n 5 q B 2 i 1 6 B s o u Y g m 9 K v 1 s O y i l s B x 6 - p B g x 8 T j g 1 U z 9 y f o x k q E 8 z h 1 C 6 - v p B 5 0 n Q s k 4 T r 5 m a 2 4 n t B s j 6 R s 1 v M p 5 r Y 6 v 3 1 B k l 3 L 2 6 u e r l m U q i r X n 7 u g B i 4 4 w C m l 0 a 3 o w W q 7 s t B l 8 o J 5 9 7 S 2 1 6 n C v 9 m Y h p z q B 5 t k M 4 0 4 m B _ t w S u _ l Z y i m K z 4 n I v t h O v i 0 D q g v c 9 7 i 7 B q j z F l l 5 I 1 1 n K q 1 _ F l q o P 4 z n X 0 w u F k _ j m B 3 x 2 e _ 4 2 V l 6 0 g B j j 3 G q k u P l w i I 9 n 1 M p w 5 Y 3 m 3 Q l 2 h m B 0 u s M l s l L q x 8 V _ t o d 5 l s a s 4 k Q r 0 5 0 B p 5 t K u u 0 X 9 _ _ S g 8 v S g x 8 T i 0 i R 7 0 s F q p r C p g x R p j i L s p - a g 9 1 P o 5 8 S 9 2 w T z 3 - P 0 j 2 h B n n t I 5 5 l F 5 t k M - 6 _ K g 1 k 4 B 5 4 t O 0 t w J u u 0 X m w l 0 B m g u 5 C u _ l Z 2 1 4 d 4 8 p e p n k K z w g 3 B t s r U q _ 7 J i 0 z N 2 9 j I 0 g 3 Y - z m V _ g 0 M o 0 h x B m g u 5 C 5 l s a i _ g U 4 q 4 G h 0 o O q 7 3 d 0 8 0 I 8 2 v B 9 3 d n g 5 C 2 s i B 9 i 2 E 6 h 3 E z 4 3 U 9 - K n 6 O 2 s t D s w s K s o _ B w n s B 3 s h E t r q B w s f n _ J _ 6 X 3 r T 8 w R 7 k a 6 p f r 5 2 B m s i D m o f 0 7 8 B 3 w j D s n k B 3 v J 3 7 c q o 9 C 3 q T m r c _ v m B l 3 i B m s g B 3 6 i G _ h 9 J t 9 f 2 p 6 B z j n D n j z B l t n E t s 4 E g v s I o g 6 E _ l k C k q x B l 2 q B 4 _ _ D - i 7 B m n 1 C 5 m - B - 5 1 B 7 6 1 B r n m B - 6 h E 8 4 z B r p 9 D i t m E 1 i s C _ 5 0 C n r q D z - 9 C j y 1 C o h 1 B y 4 3 E t g t B 4 3 m B h u O j r m B o l X z 3 P 1 8 _ B 2 s 3 B 5 q X 2 u z T 4 9 5 K 8 0 z T 6 v w J u r n O q z t B r n U g r b r 5 R m 8 v B 5 t p B v v g C r 8 6 E - 6 s B 0 q V 1 7 d w i z D j 1 j f 4 p z G 7 9 1 M 9 p r I q x x E 3 h i B m p q C 8 x _ B m o o D u v x E 4 t e 3 x x B 8 q 3 B l 0 s F k q p M p u 7 F w i 1 B g 7 r D s 6 7 B n 9 y C v 4 5 B u 7 u B p t 0 B 0 q 7 B 9 x 1 C k y - G 4 - v G 2 v p D h k x K 3 i L 7 1 V 4 p t B 3 m L y 3 l C t j i C 6 l r E o 3 r G y l q B u 1 r G 7 1 j D w v m K g i 3 z D o k q P s u _ E y 4 m B w q m D _ s w C 4 j m M h l 2 D y 2 t J n g _ D p j o C - k d x t u B m u u G s 1 t N p - v x E _ _ p N t m 3 I h p _ F 2 q z F q r z H 9 k x I w k 6 E _ j s F g n 1 C 6 r v E n 2 i 3 B n s k H g x w H g u g H - u 8 G _ n z F z i k B k o n C r r n D h h r D l 7 l I 6 q q B r - v B r y l B x 7 4 B v 1 u B _ - a p 4 Y y k n B 6 q Y 5 2 M 1 z U k 8 m B h 9 - P g h - M g w _ I 6 z 4 C 0 6 r D w z w J i 1 w G g y z C 1 6 x E 5 q _ C p w u D q n t C h x x B - 8 a v _ l B k 0 Y h 0 8 C x l v H 2 5 v I v j - T 4 0 v D i k h F 6 0 s B _ 5 h B h g X l 4 n H 6 m v B u 9 x D l v R k h b 8 k a l o t B 4 s r B l j k B 7 _ d _ p S 9 0 F k m I h j c m w 2 B x p b 3 n 2 B 0 w 5 B 6 u o J t o 9 C q u h E 9 z v o B 7 j 6 B q j U n m s B m _ l B q s j E u t 1 B h j 2 B i x 9 B 1 x i F 5 7 8 B 6 6 h B v z 7 C 9 y Z w 0 6 B 7 s f 0 o M y v K - i I 9 o N 8 _ M w 4 f 7 y i D 5 4 u D x w 0 D u t n C g 5 w K g 1 S 5 y a 6 k R 2 0 1 B s 4 b j r U p h d 8 g 4 F 0 y k Y o 0 p M 7 3 8 d 4 5 l W z w 5 M 8 i m N i o z G 1 3 3 C v v p C y j 5 D 3 h j B k - p D 5 5 1 B t p k H 9 x i I u k l F _ l r D t i l B _ o _ O y s l U g t g L w k k C 3 5 2 E x 3 g N l k q E 1 r 0 C q y o C v w 6 E p g 0 E h x k C z y o D 2 o j B y 9 g C v - 3 B q - g D v 8 h F p x 7 F 3 y x B 8 _ m F t q h E m 3 y R w k k C 2 7 _ D h 0 y E - p - B _ v f _ 3 r C z m a n p 5 C 1 - 5 H 7 r y E _ z z J v 7 q D 2 g 5 D _ 1 t B 4 g j E t k u C r 5 s D w 9 4 x B v i 6 D 1 h j B p y X 9 8 t B t v 3 D r s 9 B - m h c w 0 0 N v 6 q D r h m E 2 v e v k k B l k K y 6 M o y 4 C m y 9 G x v W v 2 N 9 h P 7 w v B k 6 O t y v B y 7 J p y X 0 y M t g R 8 0 0 D v 9 J r 2 W 5 v w D i p p G 5 0 5 C n h T 3 4 n B r z a t h q B 3 g O 9 w Y y j 1 B 4 - 4 B g l e h g t B 9 q 4 B _ m 1 C g 6 i C i x g B t 1 l G 5 h h N x m 2 D x 1 - E j z - E v t w D 8 s w C 9 k l B q w k o B 7 u 0 C 3 5 3 C v 0 r K v j g I u w 8 E 0 0 y B r i k B t s O 0 m j B 1 1 h C k _ N n 6 t C 2 g q C _ x t B - w q B n r p B h 4 g B p 8 k B q x Z l _ Z l r 9 E 5 q k R 1 w u D s _ g D o w q E g - v G 7 q q D 4 u i C p 6 d t q j C w p l B 5 _ 2 C j 1 y B s y p C 7 6 l B z n o B p 6 6 B x 5 c m s b l y x B w v m G 6 k z F 6 5 0 N r 3 2 F j m 8 G 9 0 m D m 6 - B u z l C z 9 f y p r B s k w B t q n D u r k C m 1 t N 2 x x E 8 5 8 F 2 w y B l t o B k 0 w G j k 1 J - 7 O 9 1 V x m v B m q z C u z u T - 2 i U w x 4 S v 7 p F q m 9 P n l p C l 3 x B n 5 o D 4 3 l D 3 0 2 E _ u R z 3 e 7 r H r t h D o t 4 D m q t B 3 2 h B w k 9 G 5 r 1 M 7 m l L q t y O 7 6 6 B 3 n j C s 2 - B q _ 8 B w q 1 F y 6 w B y n b 2 m l B 6 m _ N j 2 a 1 t s B j q w C m r 5 C 4 9 - D 1 g _ P i x q G 6 4 l I 6 q x C k y 4 B 7 z g B t 0 8 E 3 u K h k p B - 8 z B 7 l q B j 3 O k u Q h v m B 7 h 6 B k s j E x p 3 B 1 8 W 2 y s D 2 v I g - r B z 3 n F _ l o M 5 s W u k V y _ r B v y c g 8 r B z 6 - B z q S m - g B w r 1 K x q z R w p p L m o W _ 2 7 C 2 n W 8 t c 9 g N 9 3 n C v h N - 4 O i 6 P o i t B r 8 8 D g 7 - I s 9 i G w x y M p m z 4 B r 6 q W 9 i s x D g 6 8 C l - 3 E j 4 a w 3 v C m 6 v C _ u y B q 1 m E k - 3 I g k y B p l R y n 9 I 6 5 p O k 9 1 U 7 y v D 8 z p B 1 7 z B k x u D r g 5 D 4 3 n e g h y F 6 g d _ 6 9 B k u 4 B k 7 8 C p 9 m B g s s B 8 u L w 2 G _ u R x h K 5 x e p p 6 C - 9 9 P 7 y _ q B m 1 2 N q 7 5 G 7 x o H g j f y s l K p 9 z B 4 j o N u 2 _ U m 3 j D 6 - _ K y _ 5 D z z z C - q x B x z 4 C o m y F _ m y H z t m M g g g J l j q d g 7 1 B o j g J q j h B g t k D r u r B y - r B 0 h 3 B g 3 N k 1 V 7 n N 2 1 h B i r 8 B h v _ E 5 n t C 4 g i C h w 7 H h 2 v B 3 p t B h z H w _ k D x 7 T m x s C r 4 t D i h J m h g B j 7 3 B r q q C v 1 k B 9 t 6 B r h p B 6 r 4 B h o k C 2 j i C - o o D - i 8 C q x o C k - 8 B 3 7 e 1 p X r x w C o 9 l L x 8 r G q z T x 9 m B w z w E l g u H w 1 u D s n x C 9 4 M n u i B w 7 2 I k t 0 C z 3 t B l t t C 8 x t F o l t R x _ - X l p n C u 5 3 C 7 5 i D g w w D t 4 5 S z l p B 7 k 5 B i n - B s n 0 D 6 i 7 C x 0 D 1 9 n F z 3 n K 8 y 8 D z z j E 4 o S p n T t h x F 1 o 6 E 9 z v D z r y P s w 5 C _ - r B r 2 k K 8 v y D v m w B 0 w p C r - p D 4 j k F w t 8 B 9 7 y R q j b v 4 j C h p c p k g B 8 x P z 4 m B 2 w g G n 9 h Q m t g R t g j E o 7 1 B 4 j j B r - r C o 7 2 o B r 8 r C 3 i l E o m u C v 9 i D p 4 r C o 4 s R 8 2 g C w j l C m 0 8 B 9 y 5 B x 2 P o n J o i g B 6 w l D 7 6 J z 8 F g 6 x K 3 9 t Q 7 g 2 X - - p K 3 s 1 N l n l r C - 0 x G 1 u x H 0 q _ M 5 4 p E 2 5 y H 8 s w f r k h O q 6 3 I v v u J 0 0 6 D 8 j 4 I v 4 r E 5 _ 0 w C z 9 9 t B p 6 o Z s g l F 8 x u E - _ x x B 4 t u z B r 7 n X n 8 _ O x 8 r D 1 3 l C 8 - w I h v v I t z 4 C 2 g i B q s 6 I x n u S 4 5 _ L r 0 h w C x g 7 E 8 5 t G i h k J j x p G 1 0 w C 7 0 j B 2 u Y z x y B i g 2 C s _ t C 1 4 s C i w 9 T p 3 0 C n h 1 B k _ g B q l c l 2 N t 6 n E 4 h 1 C g _ q E w z v h B 6 i 8 W g i 1 H r 8 0 J m m w X m 8 8 S n 4 5 G r 4 n G 6 7 q G l _ t M _ x 6 D 7 x g h B w r 1 E 2 n _ E 7 5 _ H x x 9 D m g s I 6 w y F j t 4 E x o 2 F g n r G w q - N l g k Z 5 n i I n m _ C v y n G y x 3 E h - v E k v 6 G j i h K 6 _ 6 L y s o C m t 3 B r 4 _ B u 7 g E o q _ I 6 6 D s i 9 G 0 z g D k o l C 8 z y D 5 v - E q 7 q G j g - E o i t H h t 5 D k p k E i v 9 C o _ 3 T v - s B 6 o h B m r d 8 i o C v h j M n 8 o D x n - P s 4 6 M m v w N 7 x i G z n i J l r 3 C z 0 4 F h 6 - C k _ p J _ - y K 6 1 6 D q 2 5 E g v z M u r 3 r B 0 9 s E - 9 z D 3 1 h D j q w O 1 v h F t g i I o _ v H j o i J m n h G l 1 7 D k r m G 2 n 8 D s j l F _ 0 7 C q p s K p l j C 7 0 6 B 5 p 4 E u q i E 4 y x C h l 8 B n m 0 C i g n J x 1 x B o n j B r q 0 C _ 4 - N r k q E p k r F n z u D m t h C 9 o n D j 1 w B h 1 o F _ p r C r i x K o j w G q 9 _ C z g a 3 x k C 4 t r F 0 w h 6 H x r w 6 B t v p o D g 5 8 z B 5 5 n 5 C r i q l C i r n z B - r l v B h s n Z 4 j h j D w r g z G n m 9 1 C j x 0 k B 3 x - x B 4 w t i H q t g p F - j 3 1 C 3 0 2 0 M i _ p 4 e 5 _ 5 v E x y j g D l q 0 n D z _ _ _ D l 2 6 l F i 9 x i G h 9 _ 9 M _ k i v G k l k y C m 5 9 k D x h q z B x n i t D y z t p B 0 t j o b s u 0 8 B t t o m C i r 0 q C 1 p 2 p C z 8 p d x h 1 _ K m 8 m 1 D 6 k 8 v D k 2 y t D 4 u h - C 8 k r w C v w v 7 C 8 n g 6 M j x 2 t F r o 9 s I r - y x G _ u i 4 T 7 9 s o F 7 l x y J n 9 k w F m 2 7 x D 9 1 8 h C 2 2 t o D 8 3 5 2 K g l n y E v l p 8 D i 9 - _ B 4 6 5 W u n 4 w B v u q e 1 g z k B s t 8 4 B n w k h C _ 2 i j B 0 z 7 3 B u 7 1 p E w q u n B g l 4 9 X w 1 z 7 J n 0 g 2 F x 7 g q F h n g i R o s n q B n z n o N 3 l j z E 0 8 0 _ B u - t 1 J y q 6 o L z r n u N q t v z H k 9 8 k D 6 j v 9 U _ q 4 t E m w 2 s F q k g 0 D s v 3 v I 3 - - i C p - m 9 B g i k f v j n - C 3 t 3 9 B k 1 _ s D 0 u x z C l p l j K 3 2 r h C k l k u D i v k y D 0 u u r B g s 8 9 H 7 6 w s H 8 w u o F v 8 1 0 E x 2 4 _ G q n x j G u l - f r t x l L y 9 9 _ B x 8 9 3 G r 3 z 2 E g 5 1 9 B g k r q H 0 4 u 2 H 0 s x 6 B _ 3 p v C u 3 q 7 C h 1 w 8 D v w v 7 C - 9 4 l B i l x o H y o o x C k q 6 t H x - j 5 J 5 3 v n d 4 s - 4 D k 2 y t G 0 u x z C 4 p _ 4 B i 7 z g D u g r _ B q j t p D - z z g C 5 s 0 1 Z n 5 6 n C v - 7 7 F v 7 5 7 C 6 p v 1 C s 7 1 p E z y 2 x C 6 m 5 q B 2 i 3 u O x 2 9 z B 4 0 1 w E 5 h 3 y E j 9 0 9 D - 4 5 - C x r 6 - F y h j x E h t n x J 5 7 r s J m q 0 s o X 9 t 9 z 9 O 5 x n 3 t B m 0 g 3 J w l g - G i - 1 o P m 0 h g h B 6 4 s s r B 6 8 y o m C 7 6 1 x W 0 g v l V 6 l 8 3 T m 9 1 1 x B u x 0 g 6 B 6 u 4 w O s _ n n N 4 s q l N m x 0 s J l j _ m R 3 4 - r U - i 7 8 I 5 k 4 l Y - 9 l v U u m i w I y k 9 q G 4 0 h h P v 0 r 3 G x t - k D _ 2 p l B g h t n E k 5 m u D 3 1 8 m D z 0 4 x K q 7 w - F 5 t j p V v j 5 t I i 9 8 n C 6 6 g m a z y h s G t p y 6 O i m o l B t 4 h 4 E 7 9 y o C p 8 r - D 6 0 v 3 B 5 8 j - C w z w 6 C x v 9 G _ l - 4 K l 9 s w B 9 n z _ B m 2 y t G s j 9 - C i o l x B 0 l k 1 D 9 k 4 l E _ s 6 s D y v 2 w B n 8 x w C o t 7 t C h 6 0 l I 7 1 4 6 I 0 h g 0 F g 6 u 9 B j r _ n L m k 7 y U 0 1 t o c 7 q p x H 9 y j 6 E g 2 y j M 8 l 1 k N 4 o h y K w o z 3 Z 7 k m 3 H 8 t 7 - D i i o x C 8 7 l y K - q u m g B o v x 7 5 C 7 8 3 s W v 2 p 6 o B y h 8 0 J l k 0 9 V 0 8 u - N o 1 h l J h j y 6 H v q 9 r B n z q m H j h p t 9 B 1 n 2 j x B 1 u 9 i i C v 9 m 4 x P 2 - t s l B - 6 p u R 7 w 1 h J _ l s t S z u m h N w v o j H 4 7 - q R 4 p g 5 K 8 2 5 9 D k y j z R 4 j l 1 Q w t 7 j d 6 t 8 x s C 0 0 1 j R 5 7 v t J g 2 s l N 4 k t n d p t j 2 P 6 o 2 7 C 9 i 1 3 C _ r u _ D l _ s y B 4 s j 1 Q j j k w X o 6 x 2 F 6 _ i 5 F z w m j L 9 7 6 p G v 9 0 z D l u 0 w K z w 7 7 F _ u 7 p H g x y 4 T 3 8 j 5 H p 2 t i K s 1 5 2 O y 7 r 9 N v q 8 y H z r 9 9 G 2 n o l M z w 7 7 F 4 8 0 x N t z i z E w 9 x g E 5 w - k X v l z s M n 2 g s F 4 5 l 8 F 9 - t v I 1 n z 7 K s 8 l n L o p 9 m G o 2 t r 6 B 5 3 6 1 E i k p l E 7 0 g l N s i - w J _ t u r C u o s r C y l w j J t 0 5 9 G t z i z E v i z g H - j 2 7 K - i i 1 G k - j s F 0 1 g 6 D _ x u n R o y 0 6 E 5 u g u L 5 m v j U r 6 p p I g z i n G z w 7 7 F q g u - H m 7 w h C 8 r w 8 H x i 2 n E t v y p F q 9 6 s G u 6 6 h G t _ p z O k o n s F u k 7 m F q p - p H 0 l o 8 Y 1 r k 4 D u 4 p 4 e g 6 1 v B 1 o q t D g s u _ D h 6 l 8 D h 4 7 i E _ z q 8 H o 9 9 5 D s i - w J - q r l B 4 4 5 3 C 9 j m n G r j 5 p E k s u h D g n 1 w C u 6 u h C l s 5 u F 1 g m - H o i 1 y I 8 n l u L - q 2 w J _ 4 r c 7 2 v 7 C g s i 8 F x o k 4 E h l - z J u 6 7 i I 2 7 i _ G z w 7 7 F m x q - C 9 s m q J g l z v H 2 5 3 j P z 0 4 a m k s x E p u 1 6 C 7 x y z J 7 u w m B t y m i D 8 l z - C h 5 l w B n s 7 7 B 7 1 0 p J n r v 5 D r y 6 o C s 2 j m D 6 s u 9 C 7 x 8 z C u 4 0 o D 3 o k b w o k 9 C o 9 j o E p k s z C t k 9 4 E t 0 l W 3 0 x s B q - p q E 1 0 4 i B q j w m G r q x v B q 5 o g E - q 2 _ E 2 1 h j B 6 m 2 h C v m k a 4 v 1 n F i w o l B _ n 9 _ B y 8 h 5 G 2 h q q D v p 3 i F 1 x m l C 8 w 6 x C 4 h 2 y C y z z 6 B o u j a s - _ v F r 6 g _ E i 6 l _ G m 6 w n O 6 5 n v c k g 6 u B j k k U 7 m j I - - 9 x E o 6 j u B 3 u p W k n v k - B 5 x _ r F h q p o B x z O t 5 k F - 8 s s M k p _ g f t n k j D i 3 u 9 C g v j 5 t B y y k x B - 8 3 z B 8 v r W i w v C 2 9 i P w z 9 q F u 1 4 p B 4 o o 1 C q 1 i i E 3 6 y O n l X - 9 k E u z g C g o k H m q 8 G y r 8 O 1 i i - D 5 5 3 x B m h 8 _ E m x u 2 H v 9 g s D g 7 z u Z 3 l 6 1 T s - x h K 1 _ w B j 9 g r H o - 9 m F 9 i m p F - 2 y i K _ v 9 q C r _ p b _ 1 2 4 B _ i j z N h r w v H r 7 9 a w 4 q 2 B 2 t s - H v s 3 r D u 4 n k D 4 3 g B _ y h q C u g 0 v H w r _ _ M 2 7 g e i 5 9 4 B s 0 w o H s 2 1 B u v o 6 E w _ 0 z B w i 0 Q l 6 1 x E m w 6 4 J r _ u g E p 4 9 m E - h - r H - v j q E k _ p 0 L l g o y c g r m l E y n r n F 3 n m p D - 8 h k E o 5 h w B r 2 w 7 S q 4 v g Z 3 l h Z 7 u p l D p 6 o _ C v w h _ I 4 z _ 0 C 1 w k v B - 7 o 1 B m 3 j w D 9 u t 4 E 0 g g d m 3 g w Q 6 0 7 r V 9 1 v i O l k o z L j - 5 4 C 5 r 2 0 H 3 t 8 1 F t i l z E v s 6 m E y z 9 9 B u r h t F q v x W 1 u t V 5 m j c 1 x 2 V - q o b l h x Z o 8 m P _ 6 o k D x x t 3 B s s m 5 F r o h U n 6 z 9 B z o 6 w B x m 3 r B r z 2 5 B k i m q L _ k 2 0 C y 9 v s B 3 h m f h o z 7 G o s x u D i u r z B n k M v t e 0 2 w z C 2 2 o j C 4 8 4 o C g y m r C j 6 z 8 D 9 v z 1 F n _ - B 8 o 8 Q z u 1 y F o k 8 z J u 0 n 1 D o o l j E w z q _ T 2 - x d n h j z B _ g u o B 3 t 6 s E z o k r W s h - _ E v o 4 n C 8 7 v c z p i E - v 4 2 C 6 1 1 1 F 1 g j p C 2 o s T j _ j r B h x 8 m E z w o z B 5 7 7 5 Z i _ u y D o g m i C m 8 v D n g z u C 6 k m q F v 3 5 q G 9 r _ s C h l 8 0 B 9 q o v G p k s 6 E o v g r B 5 z x 4 C 8 i l D l j 0 n G _ s o s B u t l i G 1 9 9 i B n 6 0 e _ 0 5 W w l j v D y z w e p u x m D 1 x 8 s b k t 7 8 H y l 1 2 G o 0 r R n - 2 5 F 0 r l x L r y q x C - _ h i C m t 1 B 5 l g B 5 v x - B o 7 8 - G 2 6 2 X v t t 3 C 3 r j p E v x 3 3 I u m j 4 C _ q t m D z 9 p l H k y p q C p h x g C v - _ k B s 1 v s B s - v v C g v 3 z E s t 1 v B i 5 n v B 9 7 q p K r x y v B i n w i B 3 _ _ 5 B h 8 v m B s q y S 0 7 9 o D m 2 _ j B 3 - 9 E 8 q s 0 S w o k 9 D 7 u p 9 D h o p W h _ _ N s h v P x 9 v x B h o o Y 2 q 1 c 8 u n m B 6 1 e r 2 r C n x m R n 6 x L 5 p 6 Q n l R g p k 5 E t 1 R p m n C y o E s o l K g k e 7 n l z B j 3 6 m B o p 7 C i 4 S p k k G t 0 6 L 1 j 0 e 6 x 5 D 4 h D 3 g _ b 8 q p B x 3 u E t k S - - l M s s h D - n i B 9 l j c x 4 8 P 9 i T n g t K 3 i E n y c h p p k B 8 i o E w k j D u 9 - 9 B 1 m q C k y Y y o E u 6 s R r - 0 2 B t g w N 2 q l D i t 2 4 B p i x p B j u e p g 4 H z s i C r x h t D q 0 x M - w y Y x 0 k U 8 u 1 B 9 t 5 O 3 o l V 1 4 o 2 C y 8 o H s q s G - x o G t s i D q g 7 B 6 5 j 5 E r - k r B 4 m i C s 1 K 9 - U q z u B i r g B 6 u s K m z p x D 0 8 8 B r k 8 B 3 k n N 7 n x a 3 i E 7 6 r T 9 z v V 2 s b 1 g w D k z i H i 1 x C n k F j j n B v x _ - B 5 - 5 m B q x o 1 B t 9 8 j B l 3 3 M y o E s 1 K o - 2 L 1 g w e w 1 z F 4 9 g H 1 j j v B 7 p 8 F g 7 6 B 1 8 S p 9 K r h - L x 1 2 I w j y F - r p G 1 x v D 8 x G o 6 3 g C - x 4 n I m v o k H z r w m C 6 9 5 U o 5 z o E s 1 K z 8 Z 7 w n O g 8 x E k n Y 9 4 0 g D q u l 5 B x 2 6 0 C p k k G v z k f q v i l B 8 l 4 e r 3 o B h r - e 8 o t n B g _ 4 U m z W 8 m j T w 2 l b i y - 9 B v s s 5 F o r n h B o s s U n l R - g F 5 p - F k q s J j s K k j c z g 3 h C - 2 6 C m z u B 3 4 r B m h i B t l 1 N 2 i _ F h 4 9 G t u E v r E - n 6 C y x r N s y x d v 5 x V i - 9 C z q w H j 8 9 u B q _ 2 h E y n s H q v 3 K _ 7 5 D w m h c t o i D 0 _ d l w v D 2 l g 4 D n 0 8 N m j K i j K 1 5 a k 0 3 H s w Q h w j o C 8 w n U l 1 1 p B w 4 y f i 6 x 8 C m 3 i w C z h 3 5 C u r E l q o c 5 q n w C 9 s 5 i B l t h V p 9 q o B 4 - c h 9 k H y l 1 M n n 1 E 1 l E 3 w 7 C g y q k B 3 m m I v o 6 t B 0 y 5 H j m s v C 9 3 7 7 B l r r D 9 p _ L k _ u z D z o G p 0 v o B k 3 0 7 C o 4 c j _ y E u 8 k j E l - g W t o i D m 5 0 9 J _ 2 x i G k 5 m r B h z j J r 4 7 E o 6 z Q 4 2 l g B 6 i _ e q o b v r E m - z Z v 2 i D s 9 M 4 w m U 1 r s w B u w s 0 G 7 t 2 x B 7 5 z 7 B p m t C j u e u v g G w r x I p 6 J l y c l k 6 l B l s K u y q G n t o H y 4 i Q x q 6 B g q k N s 2 k M s 1 K p 6 3 u B j k 8 h C 4 m 7 i E 8 z j d v w n K v j 3 H n 5 n F m j K m 5 1 B m 2 k M 3 1 7 H 7 w 7 g C q 6 D i _ i J o j K 5 m v G m o y R x h w E w x E 7 u x a t i y D 0 5 Q 6 8 q B l 6 g F g h m E n - i C o u 7 E s 1 K z 3 D h 4 - l B h _ k w F m 4 n e g 2 q B 8 4 h Y m _ u 3 B k m n G 1 _ s K 1 z e y 9 s p C 3 - j B s j f z t 0 M 0 5 Q h h F q 6 D k g g h C 6 2 _ 3 D w x 3 2 C y n z B 4 2 v C h 6 Z l j u T v h x B 3 p f s z w b q u x 6 B o 2 k O 9 s i 1 F o 9 o j D 1 l s 8 C - r 6 B h n E p l p _ C 8 0 m v I z u t 8 B u n F 9 9 Q i _ h F n u z R 5 u 0 E k 5 0 D m z p 4 B 4 r 8 K r t g r B 0 s u c - 2 w 2 B k v 8 B _ o l B 3 7 - R - w - L j 9 1 G 0 l 3 7 C s 4 R l 8 6 k B _ u s C i 9 D g 0 h q B t u E m 0 7 S l 3 b o x B 4 i i B 3 j u L 0 l E v q S v u E 3 r u C 7 l S 5 n k a p s g U 6 w g d y z 4 R t _ p L 7 v z 9 C k - x e x _ r t D x v r C s o B 3 2 g J z 1 w m B 1 l l H - 7 0 D 7 t R r x 7 L n l q N _ h h B x 6 a l s K k 6 o v I v i z _ W l l p C 4 3 w N 0 z H j 0 o l E 7 v x H _ q 0 S 1 x 9 N v 2 v E 5 i v U 6 o p T i p p D m 7 g h C 1 o 0 t H h 4 4 2 E - 9 m 3 B g z 0 6 B 9 3 3 B t k S 4 u s C 7 5 s C w x - u B u t s C n t 7 2 C k 1 k N l y n O p 2 r C 6 n 6 r B 9 - w y C o v 5 j C z o - m D v r E w o E y v w D q v T 8 t 8 G s 0 J 3 j q D - t 2 B y o E m k F v u E x n h U 9 n 6 C u m k M z h 2 8 C k 3 C 3 _ 2 D w _ - 9 B 0 - 3 X g 1 h B y _ 1 C _ m w i B j 6 p B _ g 0 p B 8 i q E o 6 m E _ 3 6 G y o p U 0 8 y y B 1 q - E p h b v w v v C l s K s m V z I _ r 1 F g s c u w q H n s H z 3 D 2 q F n z W l g 7 c m w 2 D z l j D 3 p n R w _ g D g t 6 D y 5 3 l B 9 7 1 N 1 z l E 3 p j Q 8 i 3 v B 2 z i C h g n D t 9 6 J n 9 O j j k g B 1 h 8 t C 1 j p Z n 3 2 m D y n 2 C g q 6 D k w 2 6 B k o 4 C y 1 _ x D p s h D w _ h 1 B u o y B j 0 F t u E 5 0 n I w 8 8 B 6 n k D k 2 v H x m s O y o E o s K s 6 s P j u 2 4 B n l b w y y K h 3 w 3 B y k k s B 9 9 - 2 C - o T p j 0 R l 1 9 D h 7 n R 0 q F s n 3 Y m o p y D 9 7 6 P 2 r u C 1 g t B j h z P w w 6 G - 6 5 Y o 9 m C x j _ j D k v g Q s 1 K 6 o y F q 6 Y u N 6 6 z M s q r Z x x t n B w v r D h 5 h B 8 i l f p - s n B 6 o 4 4 C 3 l z F i n - O x p - x C g h r V z i 1 D v r E z 1 g a q j g E k o L z 0 p 2 C w o 7 h D t t 1 k B 3 g 4 F n r j s D o q y D q 8 1 4 D 1 o z D 6 s 7 E 8 y 0 B t j u P 5 j p G 6 z k L s 6 3 Z k o v B 5 u p F h 1 3 I t r V r 4 k F v n d _ u s C y 3 8 C 0 i g Z x w d 3 g m H q _ R t u E 6 5 L p 1 1 I 4 1 t j B t 3 P k 7 o T o t n D w j 8 D v g 2 G q x B 3 7 8 F o g 2 i B y o E r 8 F 6 z u D v r E h 0 b v l t 9 C _ - 4 i D g r B r q r E 5 5 7 g C p 4 7 H 3 _ 4 N i _ 6 r C n 0 r g C _ o l B w 6 Y v x i N z p 1 D 5 x 8 5 D 8 w i S l 8 q t C 4 u h g B 9 z w O m g g E z 5 7 B 7 7 z C y n 6 2 C r k n V s 0 i D - _ s B t 3 8 M g n w C 9 x 5 L _ n y B v 7 e 4 _ - E - z R x t f 6 2 d k k g D 8 6 n e i 9 D 8 6 3 C r 1 s S i t 5 C v i o w B 8 i j g H u 8 r B l 1 q U _ t z C u h x B u x E l r t o H - 3 4 M r w 1 B h v i q C s - 0 I g j y U l i w D 9 j 0 G 3 6 E 7 i w O v r E z 3 E j h h O t u E 2 q F q 6 D q m e o h u d r u w l D g s c p x y P n 5 - m E x k l O r w 0 r B 2 7 0 B y v t G _ j k G u 8 p P n 2 f m u 7 C n 5 q Y g 6 - q C m j i 1 C g u 3 E m 3 o x B 5 w j 2 B g j p c w x 4 k B o k 1 o B 8 n _ c i g l V o z x c 9 u u G m u o B 2 3 v G o - j D q n S m m 1 G y 3 k 7 D k u b k q _ c 0 6 s g B 7 X z k n B 9 2 1 _ C p z x G y t c _ 8 5 o C i w j V h 4 3 B 0 - n C 4 m u C 5 3 o C 5 6 v I x y g B 1 w q 5 B q _ g g C i - q h M - 8 g 8 B w y 3 G 1 l k G z _ z B s j f q 1 K s 9 4 B 0 y 6 D q k H 3 2 9 - B l 8 i Q 9 y j F - r O 1 u m j B i k x r B v 9 b v k U 8 7 y F x 7 w C 4 p l C l o s C 4 s 5 5 F r P 9 n u D p _ G o x 8 K 3 n w D z w 2 Q j t _ Q _ n y G - m _ o C y 8 6 _ B 5 0 x H _ 5 W 2 6 E m x E n - i C s n F z 3 D 3 q - 8 D 3 j Q y o E x 0 E y g 1 8 E s _ _ 2 D z 1 m K 3 t 5 c 8 w 8 9 F 1 7 y O 6 0 1 0 E l 0 r u B _ n 9 m B m h 0 X 7 8 9 S i k e k 1 n 5 N o 9 _ U x v j K 0 j l C s 0 J l s K v - D 5 3 o C 0 - _ k D v m 2 h B s q k T w n o a 6 u _ C g 4 p u F h r 6 F 3 o D y o E 1 v u 7 B q 6 D 3 p - F x q E 2 1 r M j y y B 9 p E 3 i E 4 6 1 5 D 9 - D o t 4 B 2 q o N l w v D w p 5 E i 3 h q E u _ o J v r E r r E n 7 g F _ x G 1 q F u v O q r _ x L 9 - D t v q J 8 n y t D 9 j v 2 C l i h n C n 2 o U g r n l D k z q c w q x F m v y v C 4 r 1 g C p m t Q r 4 k F - 5 K q - k g B n k - s C k z 3 z F y 1 _ n G 0 0 y a w i y G 4 v m F z r x w I u 8 r B j - z J o v T w o E y 2 S 4 8 - H t 3 P y 2 z 2 B v g - m C h h 8 Y p z 2 C j q y H 1 v 8 b m y e h 3 o I t x q Z t j o E z q p m B s 4 t K 6 9 _ o C 0 k l J l 5 o p B 4 3 6 C y 5 9 y B p o r B _ g 8 B y 5 k G z g s k D 7 - u D x g m P g x 8 O j y j B v 8 5 9 B g g i a 7 t 3 z B m y j _ C w 6 1 C t 2 - J h p p h D n l z E 3 z 3 E u h N 5 m 8 T z 4 6 R v z g I v v U x 6 y c 6 k v C 4 j i L 5 x g f t u E k - q C 5 i E i r a o 8 n e v x i 6 C y j v N l 2 o C t - Q 1 _ K 8 h x 8 C 6 _ 5 x B s 2 h C j p o Y 8 k p 5 C s 9 o Z 1 x l 7 D x p m Z s y s q B _ u 8 e 5 q p h K x 4 v q B u 6 7 G _ 2 6 B y 3 D s 9 k v H z v r C 8 o - I 2 i l D 0 g m c 5 q i H 8 o l S m 3 s B o 2 l d k t _ G m 8 h V 6 2 d 0 - _ t B y o E r g g m C _ t j x E x s 4 - D g p T y x m Q n m z w B 7 9 r I y w q I 2 m 8 B t 2 5 O 2 u h D 8 - 4 L y _ d h k p q B h y g I g v i m C r q o c h 0 r k D m 7 n N x 5 g o C y 4 i B w x q M s 8 d z l q L 2 m o B 8 3 k O n z I - 5 K m j K 9 w j e g _ 7 I 7 7 T 1 5 l D 8 p t 5 E 4 j R y i r V 3 t 0 d y o E h s K 0 5 Q n 6 l B _ 9 8 I 7 u 8 5 D 0 i _ F r k T 7 i T g 3 6 K m r r U k 0 t C w i 1 J 9 1 l C 2 i c 8 6 q D l k 0 W k 6 i i B 1 l E j 6 v B 7 w _ l B g i t F k l - 3 B 0 w 9 N i k m C o n p t B m 5 m W s y 9 k B h _ 4 D u v p 8 B 2 z t j K 9 6 i j H o v T i 2 g O 9 q w F _ g n v B y w 7 q C 0 j R 0 7 k D 5 9 h j B 8 6 z U 4 i z B 2 n 7 c _ o x - F q u x v C p p i C m 7 k J 4 o v k B j j g B 9 i c m l 1 L l h d o v h J l 6 j D t 7 5 B z q k H l m i C 5 i G w p z O 3 h 9 l B o 6 n L k m m C 1 r Z 9 q u B 1 h S 2 b p q B m 0 B 6 E z u C i i C v u C j o B 5 3 c k n N r l R 9 g k B r h 4 D - u I q s C k o J v g H 2 R w - L _ n D 6 R u s h C y q G h y G 5 w I s 5 O 9 w v B 1 j c r 8 E - h h B l 5 N t y Q h Z u K 7 d 1 d i u a o r B l - G 0 w L j 1 F q - o B 4 8 Y 9 p Z k s C x 3 B o z b v p n B t j D 9 v H r k l B 8 7 Q - x J n 5 N u 6 Z j g C 1 6 C o 5 O m i F u 2 a j t O 7 i V _ y D 9 u I 8 u F 7 v H r u D o b p j D 8 x R i _ D t o R g 5 O v - H - j B n g C 3 i h B l k B _ g B 7 3 W 0 3 H 9 g H 2 0 B z 4 B 0 j F 8 0 B 4 v P g 4 H o z D 9 3 D 4 m B w K 1 h J h Z h q B w 7 B o j J k 8 S m q 3 B s s L 5 r E 5 i D 1 p B w k Q t u I p 6 H 5 T 4 R j o C w k 5 B l k 7 C 7 x G u l X y 5 B 8 m G y j S k 2 4 B 3 - Q 3 x N 9 i D 3 2 9 B r i K 2 g B q v F u 6 M g 2 C l x C x k D p _ L n l G i y g B m p I n x E o k R l 1 I 1 U s - D 1 k K i S o w F s - D 1 - V s 3 E y k w B 0 4 O - w G y o D 2 p E l 4 B i s S 1 w H h x I v x I q 7 O m r O u q H 6 p H 9 v k B 6 z F n 8 D r k W 1 y C g T _ s H 4 X _ H 0 v H w 0 e 1 6 T m 9 B 3 j J 5 1 J j 1 J p 1 G 4 s E _ 9 B h t c s P 1 q C x l J l _ N y t w B x 2 T w z F 2 z K 5 x D 1 m 6 B 9 l J r z Z g _ G t z C _ 1 D r z C t p K 8 7 c t h h C x 7 D 5 s L 7 Z z u a q r I 6 k l J x 7 D o X q p T m u Q r n H 0 u I 0 k F 2 - F o q Q s 4 E o 4 u G i v B v z H l _ E i q Q s i B 2 1 D p s B 4 k C 7 k K v h S u 3 E l m J 2 L y S 5 o C s W 3 d n 1 L j t D y o D m 4 I s 5 M j r 5 C i 3 O r x J _ q G v 5 N t g h B o 6 m B 4 g B r g r C t j P i j h D h k N 3 i V - Y 0 H _ k C q q D - G p 8 W z o C h x B 6 1 E 4 - K - p F 9 w R _ w F n t V 7 6 B 8 i B g w B z q F 4 8 B s 0 D h g C u k O 9 v O q n B r o C n s n B y o I r 6 N 7 5 C m n H 7 p B 9 j B t 4 B 5 8 E t 8 L 5 t D z 3 B l _ H v j B l M y s C w - Y p o C - u j C 3 u B h G _ N 3 y J _ 0 B r 6 C 7 k N p x B j g C 6 6 M k n M n y G 3 j B w 2 H 7 Y m 7 J x 6 C g s G 6 0 B w p H j K 7 J q O 5 f l m S 6 g G k r M n 0 O r i C k Y i c 5 - N m 3 P 5 V p N v l S z 5 5 C g 3 f 1 1 Y x 5 F p z u B w 2 6 C 5 v 8 D j o E m s D 3 l B q P 0 h E 6 z N y z h D j w D w o B o 5 g B q 2 B 0 X 5 z M y 8 a z 0 T o 1 D m u C p z C 7 z I z l B q d y y V g x V w o I - k D m Y x Z 7 z C 6 - M y s H 7 x D i X y q O u i D m 0 h B h 7 C p x H 4 9 T r n R g 3 U v x C 1 h I o P 6 5 R 2 i R u g P x s F 6 s Q 7 3 Q l o _ B u s H - h 1 F q i _ C 7 w D p k H 6 u C m d n o E _ 5 I x l E 9 v O r k D x 3 p B g z V y 8 J k g D - z E u O - m y G o v J 3 k B g p I l q F 0 z K y l U 5 - P 8 v C k h m C 5 o e 6 o Y 4 u G l 3 J 0 4 C x r c l 5 0 B 8 y N 7 s R u w W k x K 1 m G i r H 8 n B r q C o n O h j C q 4 D 1 z B h 8 F 1 n J 0 r H - y H 0 4 E q j U u o Q 9 7 C 5 x E y w G - 6 - B t s K _ w J m 9 B w 3 C m n C y _ 2 B r z E j 1 I l 2 G 8 s E m _ B u z N s 3 L h 6 F x o G z t F u t I p q g B u - j B m y K k _ G t l I o 9 s B i 5 L v o S p p C s _ I t r C 8 o p C h l G 0 - K i s G k i b n 1 O i u E 6 - D 5 p F m x d p w E r m H p R o o Z v w O n o E n m D g 3 L y p Y h z B l 3 M o 6 f m 5 V 4 z q F 9 o e s 2 r B 2 - J h 7 y D i 9 I k l R k - U m o M l 0 C 0 8 H 7 x a 9 4 o B n 1 M 3 q B m j O y u N y 3 t B 3 5 N 5 h H x w H 2 m M 4 r C q z D z 6 C v 3 K s u E m 5 H l 5 Y x 4 N w y _ B 6 6 r C 4 4 I k z i B 0 t S 0 7 J h h J z h J 8 h D s 5 i B h g Q m 9 G 5 _ W j k I u u J w s I w o u D s 0 N z m D _ _ l B 7 j H v k I m 7 G 8 v B - q N n h Q r g F 2 9 G g k U y z F u - _ B k p p C k 6 x F l q K s 9 s B 7 0 H v y U l g O j 1 H 0 i D v g F _ 5 E j p v D 0 i m B _ 8 I o z F x p N r 9 p B i _ O l g Q k - J k s I t 6 K 0 s 8 C m 0 N 8 x q B 5 6 K y 8 H 8 5 - C q l F m v B _ 3 d g i U 5 4 X r y Z 9 j J l j I 1 6 D 2 w S x - E 7 0 O x r c t 6 K j l H _ s H x n K m 4 R o y F t 8 C 2 s H m o O r n G 6 2 L - x m E - k H q _ O - q j B 4 9 k B z l G u 5 E 9 k J 9 1 Y h m f 4 u J z l E v 2 X x 8 P _ g L z o C k r E y t H 1 9 C 7 5 D r 3 K r 9 E m k a 4 v 8 C 1 0 I 8 g G 0 u X 5 z C u r Q w m F u v J z 6 F 9 m J 2 q O y x 2 E s 3 E o w F s p D - 7 E - u M x 4 N - - G 4 p H 4 - M z t L k v 5 B g g N g n s C i 2 r B 2 L u 9 b w 3 L h p K o - Q n r C j y 7 B z v t B v 8 2 D _ h E u v J s 7 h B g j a w _ B h q F w o I h p G 6 7 H r 1 n B t 9 j C t - P g j R h w a v 3 T i 8 U l 0 H _ s I r k I 6 7 c w i a y 2 L x z O - z I m 5 E 1 z I i g a u t G p 1 Y - r L 6 1 f y _ J v 0 M n 0 I s 4 d z m g B - z I y g E z k J l m E 1 r 3 B p 2 H j z I 9 8 N 5 n e 0 q T w 6 R m k L u 8 I o t q D n l W w t E y 3 L p n _ B p 6 8 B 2 3 1 D k p Y i s s D w 4 C n p K v - E z 1 M q v G 6 s H n 9 C q v w B m m C j 6 F 9 q i B z u r C o 9 j B u v X x l H 6 q T p n E 3 4 F w s T 4 t I 3 3 F k u E m 7 i B 1 m E u 8 I h i M s u B q v G 0 v G w 8 H 7 1 G h p e _ 2 B k 9 I 2 k C g w g B q x V 9 5 C t _ V 0 0 k B 6 p r B z j P 6 9 F 3 u O 9 k K h t Z m o I k w P 9 6 F w y F - - E _ p T 8 0 D i g y D m - M l _ p B y m 0 B s o O z 4 o B x 3 o B x r F q s H 8 8 I h x m B 6 i E m _ J _ - m B 5 v U 2 q H n 6 K 8 6 R z z G - g I - o S 3 v R x x U i 9 H r 3 J n p G w - K r 9 L m 5 r B i n F q 8 M q s D 7 8 0 C 2 s E j 0 M 5 i W o 6 H v x k E o _ b i g K j 1 I s - J q 8 k B 2 x W r - E z q i B r x 3 B t 0 H 1 g T r p f u s D h t F w 8 R l y D _ t B r 9 E _ - D r 1 X v 6 P 4 n n C - i c y r K u y D y m K 4 x R p n L 0 x L 9 _ r B 1 u D 1 5 j D 7 5 S p 0 G q v I 6 3 E 1 5 n B n j H u _ J j m G w r H 5 8 p B r z E 7 k W 9 t t B 7 z m B p o 4 C i 6 g B 7 1 M r o G m l 0 C h u c q u E 3 w E x g y B y w V t u Y q r S _ 3 H _ t N h h J 9 4 S 4 s D 8 3 C _ u C s d u m C 6 u C m q M 7 l G r 1 J w 2 L 1 t R g l Z 8 2 D 4 4 C 6 9 I r o s B v 6 F i u J m 8 x D 1 z T 3 i I r 3 H x p G _ h L s r w B l 4 F t k J 6 z P m v B h l E 2 m C 3 i x B r 1 J 9 2 H l j I m q M 8 7 H y 2 x B 7 m D 9 I v o E l x D 0 4 E 6 _ O t u L 0 4 C 3 1 O x 1 I v 0 H p 3 J 8 m C o 3 E y 6 M z h h B k g U w g P r o G 9 l J 0 v C y q O 6 8 6 C i 5 v D 4 5 U 9 w H o s G t x I z q a t h y B 7 x B m i u B w 4 C 7 p e r - N 5 U 7 4 w B 3 k V l r U k 7 M o s S v 6 9 B v 6 P o y h B s n X l x J 4 p S j - I 7 3 W p w H l y 0 B 6 g l E h u D 6 7 u B 6 u e 8 x L 8 r S 6 y L o - D y 0 D x v D z 8 E s w f g w f 2 3 l B 4 q E p 0 C 2 v N p z s C i 9 Y 5 z X 9 - f u 5 M v u Y 7 w G 4 m K 5 6 E 9 _ H 4 v e w j O y - C z x D 2 3 g B 5 g T 0 i E t 1 H m 5 E - 5 X j 2 J x q C y _ D m r x B r r Z y t K n l j B - y T z g I w k r E r p u B _ n I v o C - h J - 4 B s o I y l M j h d - 7 E 7 q B r t F l 2 G v 7 D 2 i U 0 o B 9 i C o v C i 9 U 6 r T p p N m 9 I u s D 8 h E l m D o 1 n C 5 2 J 0 t S q g L y k w B z x s C 6 k 1 B h q u B o u 2 B r 9 9 D o _ q B _ n J 8 4 Z 9 _ e j k N i 0 D 9 l K 6 4 H 3 g J 1 3 W l x B 9 e 8 j u B l 6 D v q L 1 n D 8 i B i l F z m K g i K q i P p o W j y Z u k F 1 6 Q w l C 9 j H u g D 1 2 I 4 S q l F 6 t G p x L 4 6 E - 0 E m v B r _ W p m B j 4 M u 9 B 5 9 N 3 0 J 6 p O 0 l F t o N p - P t 7 l K r 1 G w 3 i B i s 5 B u r D w n v B v 3 r F 1 r B x 0 C i - H - z B i 5 C 8 1 D g g a 2 0 k C p k I z 8 K r s o C o _ U j _ N v k W l g Q - k S i v C s t C z y G j y C n s V _ m F y j R 0 p 0 B u 4 r B 2 2 D w y k C g v B o 7 j B - w D 2 8 B m x e - 3 K t m H i s k C 7 x T o g D 8 l L p l H l z B 2 q T m 3 B x q N 1 l W 7 _ p C 5 p P q s D r 9 o B z s z B 6 v B z z E o 5 E h g F 8 q Y j m J 2 - D r 6 S 3 h H 2 s M r 3 J h 7 B t l G j 0 E 3 p N i v G t t F s 5 l B l h g B h 9 E r n W l n V h x E 9 u L 0 k L u 1 P 8 r M - 7 K 6 s g C v n W - n s B y s D j i M v m J 5 s V j y H v n k B g j F y i F r t 4 B n 5 W m 8 i C k g o B r 5 D 6 h y C o 1 b g 0 c - u D 4 p X z 5 N g _ T j 3 7 F h w o B k w V 7 w J 5 _ F w k f w u F 2 w _ B l 4 q B 3 w T w v V g 3 a _ m M m p I 0 - u C 4 u K g v K l l E o 9 F 9 j P 3 g I _ 2 E 7 g I 7 k N x x T q x f 2 4 l B 7 4 B k t E 4 h E _ k C o S q 5 H n y T n h h B g 0 B t r H 0 Z h y T j 1 p B 5 j c t g C 3 8 P p i H t z 0 C 4 r s F z 5 D l N v 7 F t z H l - E u q Q - g M 0 _ J g 2 D o r T 3 s k B - 3 T q - a j o f 7 w i C 1 x D 2 j F 8 t I s O w x S l y E 3 0 Q o 8 G w 2 V m u J q m F 6 6 j B _ g D n y n B g t J 3 n f x _ E 3 z H 9 q N u r E n l I t n E 6 5 i B n 1 M g 7 d 8 y h D v q N q o Q t n t B o l Y 0 t H p n K y o B y m C m _ F 6 s T h 1 H 5 0 M r _ N y j U 6 i R m 8 y B m q M r 1 M 3 h M y s D r m J w v y C o 8 H m p v B y o v B w k L 4 5 e i p 0 C 1 o R 3 w I _ l w B u t S v _ y C 7 x T - o C o w P y 3 b 7 x B 5 k K s 3 H r 4 B 4 g G x i w C l q i B u 1 e 1 8 N 3 m I u g d v 3 O 5 l G 7 m G 4 q M 8 o v B t _ N x 4 F 0 r E z i I y r D q 8 H m w G y _ O - w a t w D 7 l g B _ 2 L - 0 M - l H z l G l i S u i 3 J h 7 B x z E _ - J 7 1 H i h K p v L z 3 J s q v C 7 r P n p b t g q B l w l B z q g B u S k - K 6 7 J s 5 H 2 _ F w m T s z K n s P 7 p F y y i B p i H 3 i H z v L m s D 9 v U - k H h t F l v D 1 5 N x 3 K 4 v J l v b n r C k - Q 7 g F g 0 D w - D 9 m J i 5 x B x 4 T 5 6 F n z G l h S n i e 0 p H k 0 S z 3 u B 1 g C 5 v D h u V t l D q n Y 1 m E z 7 D g p B y i E 7 z E s q Y q t I z 8 K m 9 b w g G 1 7 X 8 p Y s l L 6 h D x 1 u B o m C z x Y n h I n i X - g C q x 2 B 1 5 Y l s S _ u E s 7 E h 8 N l m e 9 n N r z H m h D 6 5 R _ q T l x D - 3 J l m H - 8 P s y V q k C l i f - 8 K 5 - E q 2 D - y B p g F 0 g U o 0 D 4 s Q n p G y u g C p 6 D n x M i 9 I 2 3 C m m C o t I i X p s B r 3 Q x y Z o 9 G x 3 I s u C m z F 8 r M 2 7 s B 9 r F 3 i r B y m F t - 0 C i 5 e m q Y o u B 3 i j B 1 w H r 6 q B h i H n 6 D 2 0 R z j K m S r g i B 5 3 B z 5 D n 0 E 4 F 2 h D w 3 D 5 k I s l Z 1 k B z m 2 B n u w F 5 r c 9 p d t z E x 6 C w r S k - u B 6 w h B q _ C p g D z g y B l 8 L p x C 8 2 R 3 x B m 1 B k k F 6 s S p l G 4 p I 5 m W 7 6 C y 7 O h 7 C 6 8 J z 0 H w - J n n G x - E 3 l J 9 6 K v l J u d - j e g l R u m F s 9 G _ z F w - C g X 9 n E 0 z L n l D x s B 7 6 o B s 7 J i w B - l B n m D r z C x g F z 3 F 1 y T l x C 0 q E 0 4 C q Y p B m j B i _ F i l C j v 3 B t q P 8 4 C r o L 6 n I q v s B 9 I h y G o 7 J 6 _ 7 C _ l Q v g J t _ H p 6 C 1 w M u z D q n I 0 z d k j Y v G v x O 1 5 B v 0 H 0 - J y 8 G 9 l E m r T t o P y y F 1 o s B _ 5 E 4 t X v 4 G 4 v H p 0 G j 0 M h 6 B p i C 1 i C 5 f q p Q u 2 D _ 0 B h h J 8 s C h j M 7 5 D 8 l O i - G u h b 5 q C 3 o K h 7 F y s G 8 7 J 5 a 4 i B o u G - y E l p P h q N 5 2 M j 9 E o z i B y l T 6 _ B q 2 r B 8 u C h y U z r P l i H _ _ D r J l r c k v G 6 - J q k C j e _ 1 C w s G z g F w 8 H h v b g m O 0 5 V s q H z i C g v G j i M 3 x C l m E 5 s g B k r I t z H r o K k t I z x H y z F k - B 6 t D i - B u m Y t V u k j C o - J i 3 B o 7 M r h X z 5 D 1 0 I x m G v B 0 m C v 7 K l g Q x k G u o H u k C p m N 2 i B r y B 1 Q _ u B 9 o K z 6 B 6 h D 7 m E w l o B - V y 4 D 6 1 L p k I 0 3 C v j H u u H p r B x 1 J t y E y y F v m E - 5 X x j I w r H p V 9 o G o - D t m V 3 _ 0 B m 3 B 0 m F x t F p z B 2 v C 2 - O h y B m 3 D 3 0 H x 8 C g m o B m _ B 4 4 C 8 - C 2 4 H n l D 3 k I t k B n w I 6 _ B m q M 0 g E s _ y B 7 z C p e w p W h o C t Z r g O 4 - C k z c i 0 D u - D i t H i 3 B 9 4 B 2 1 y B 6 9 F u t C q 8 i B _ 5 H g 0 D _ 1 E t p U 4 y L 0 p H z i H h 4 J k q O u h N x j h B 7 x 0 B u q m D J 1 4 D _ 8 F u B 7 h j B p - H _ s B l 3 x D n 2 S y y I z t G t y F l 4 P m w D 3 0 P o l W w l D 4 l q C s n q B h k D l u o B 2 v f _ q W 8 R t x G l - R 4 2 U u 6 G 0 W m Y 4 h D 6 h E 8 _ B t x C 5 w Q m _ D y 0 B y J o p E 9 s Y t o R m t B q 4 G 6 g B t u D 7 h H k k Y m j F q 2 C n 7 S _ _ G g w h B x 8 E g u W v x I m 7 M 6 6 J t i c m h B - k G 4 t B u 6 O 2 s C k t B 7 t C 8 r F - u H 1 - H w t N l 4 N 7 v H s h F 4 3 G x 2 g B l z U n v L m 0 V 8 m C r C y T k 9 Z 7 r f 2 9 G 4 - l B x w U l v l B 1 1 G z k I y n B i u E 2 7 s B - 9 N y 8 y B 6 q J 3 u D 4 - C 3 m N i h l B 8 s C 0 v F o q k C 0 _ u C 4 s W 8 _ C 1 4 D y h F h g J u 7 B y x R l x C _ q E x k E w j F u 0 j B r x Y 4 4 9 C 3 g C y 4 C o z F 9 n E k k F 3 k E 7 x Y m 4 U v k V 4 5 I l k G 1 - H h k B j M u m X 0 v F _ 7 Z 5 h H 9 h I 3 6 B t l G u q o B h g C n i h B 2 p J n 3 K n e t U q 7 l C p k E - v T u 5 G n k D Q _ b 8 m C 3 e 0 1 C 6 7 B l _ R n x B p v D x i C 7 x B q m T 4 m B k h F h u D i 6 G q s S s p J y o H q p I z 6 C o t K z o F k 8 B l 4 D 0 p C l l C v - H w p D 7 x I 1 x Q 5 j N 2 i F o u K 0 t K h 9 E _ t I 2 v G 1 9 C s n B p G j u D n g J 0 t B z 6 C 0 2 D 3 p F z - H t v I g y R p g E 5 s J w r B n u G h 4 D m z D k 8 F 5 _ F x l C _ _ P 1 O s v U 9 k m B 2 h F 5 x j C w z R 8 u P _ q S 9 7 V 4 o E q 0 l B v - B - v I g 0 R h p U z 9 R 5 _ H q 1 C k 3 H 5 _ H 3 w G 6 h F l q B x 3 B w p x B w s h C l i f 7 x C u w F g n B 1 p B 5 n O k r B j r D - 9 t B 2 _ E 4 0 G l X s i w C 3 4 E _ r R 2 j X 8 w L v i L i N q m G u x b z y N 1 6 j B s E h s H 3 _ O 3 5 i B v 9 O u q C i - P 4 - q B 0 l D u o f i 0 I r k F 1 w C q 1 E z 1 D z w C r 2 F 5 g e r v M 6 p E p Z 4 o D _ z D m y _ B r g y B h 6 q B 3 1 X y 4 I j r U 3 p F y 0 D 8 z h B z m N 5 o l B v e t 4 J o l R x G t i H u w 2 B h w H _ o H _ _ B 9 8 E 8 i n I y m X 6 3 U n q B u r G 7 y 0 B 9 6 C x i S h w L q k R i u 3 C z 6 B 1 v H i k C x 6 F u 0 D n n l B 7 a 2 h E 1 8 C y _ B g i p B s g Y - 7 E t w I - y J w w e w v P q n B 8 r S m s C z r E 3 7 G 6 n J n 4 D n n U o o D 2 p E o j C p q I q 4 M o i W 4 r C 1 4 D g v x D u 4 H 6 8 F 6 j y C 6 4 I l 6 P 8 6 m B k n o D m 9 F s k Q x x J y r K 3 w G i t B v U 2 v J p x C 8 k Q g h C p 4 P 3 w C k w P o 7 M m q D t q N p Z 6 8 F r k 7 B 3 3 q B h u T r 1 F x 2 g C v 4 N k w e w 6 J l v I g l M w n I 3 k l B 0 v V m 4 z B z l u B h 4 E 6 7 N _ y H _ 3 F n 8 a g 3 Z s h 9 C 5 0 V x _ H i z b 5 t D 1 - H v j D s y D t t D - 9 h B 2 r R t 7 E w 1 C 3 x C 8 9 F _ 0 b o z D 4 g B y r D o l F 8 d n a w T 0 5 E r 6 B u 0 P k 2 B q 2 L j z H t 8 C m 2 x B o i D 9 y B w r D k o Y 3 y B 3 n E 5 6 B p s B x 7 X g s Q 3 k I 6 - J y j U x o h B 4 r T m 5 g B t 5 o B u k U 7 s F j z E z 7 K r v l B i v C j 3 T s 2 D r 6 F w 1 P 7 i C 9 t o C n n W q _ B v y M 0 t E i 0 S 8 o I 5 8 P 1 e u 0 B o 8 B k s G h r B r s B l x D 1 8 P 0 W y n M t 2 K 2 b o F n p K 2 n j C 8 g N 9 x D 5 k I p z E _ 9 I 3 s V 8 8 J 7 x D g 6 E y S o t I i i G t Z v q B x z B m v C 1 8 D i 8 c w S r M 7 n R y 4 H h q B h x C o 4 l B v w B 9 v H y 8 B 7 q B l 5 W i q D s 8 B 2 x i B h y Q 8 l Q l 8 E r g C n 5 D 8 W q p D i 1 k B 3 v H u 4 H q S j v Y r k E v 5 D g 9 F o w F y t W x q B 6 p E s p W j o F i p D p - g B h o F 4 x E l o R u k C 1 4 q B k 9 F g 0 D q m M o - - B n p U z g H 6 k q B l _ V i o X 4 w F y m F p e - 1 K x p L k 2 R _ _ D 5 q C i t C 9 4 D q h B n o R s k C q p H s r t C l j K u m B y 1 E j x C s 8 B 1 6 N l 5 S s 5 O 9 o L k l M y z D x h J z k G q 3 t B 7 g H r u D o 1 B x i C 8 u G w h R m 9 G g n F t x U n p C g Y v l J g n C 4 s C o s C z 4 B m t C n n D p J r e v g H 3 I 2 H v m D l 2 G r i C s 6 E i z 7 D g i R - x u C n g B z g C q 9 H v z C u 1 B j 2 G p t F 5 j I k t E 5 1 T 0 i B s t C 2 _ B q 2 C 3 4 T 8 l F w t E h z E y g D 2 X j r N x M q w F l Z l o C u t M 3 x I g 6 H z k H z r C m s X q 8 I 1 r F q h E g 5 C 9 0 Z q 3 D 3 x B v o R V p 4 B x i G 9 n C o - K q k Q h q B w W 6 0 B o 0 D o h B o 9 F p i d v x B m t B 2 p E t 5 W p w H 6 m B u m B 3 4 B t x E 6 - C h g C w 9 F y h B p i C v u D r 5 D n 6 C 6 j C l j E q r B h g J q y C 8 p C 7 h B k z D 9 j K p x C m p B o m C o 2 C t o C w 9 n B k _ D z X s 1 E 2 z B l w K z P 7 j B t g C i n C g k C 4 p E 8 6 u B 4 8 F g w B g n B m _ C 5 j E 8 - K n 6 C x g I r F 4 m B 7 j D n x G m - L q z H x r X r j B k t B 1 j D 2 0 C 0 1 E s w D r P t L q E x w C p k N u C u b 3 u D 3 i C w v B 8 2 D 1 a y 2 E m 8 B 7 x X 9 _ H 6 g B p g I j 6 C t k G 6 t N 1 j E s 7 B m 5 Z 0 o H 4 2 E g q D 8 q E _ 9 Y r w o B 2 y g B 9 k V x l N w u S 3 4 J 7 z J 2 p D r h H p w Y w t B 3 v Q m w e 3 6 C 2 h B z z E - r B 9 v E w 7 C 7 t D h 5 D i z R m x c p j G 2 R z q D h 8 U j l C 5 u B g W x w B 6 _ D 7 w C 2 p D 3 e r 3 M g 8 J m u B p 2 I 9 g C 4 1 C 3 6 E 3 p B w 0 B 7 o C l H 6 h E g i D h o E 9 8 C h z E k g K t s B q _ B j 2 M y 7 R 8 n Z w O - w C 7 i D 7 k F v 1 B 3 d 4 4 Z m _ D j x B u P u t E _ s X 4 i B 7 V 4 z s B n 7 F m j R k _ I z k D 1 w H g k C m 2 E 9 w C y 0 R g 6 E u m C v z u B s 4 E z 1 G 9 o V p y H i w K i - I 5 7 C g T 0 g G l l H n q C h 9 N 9 v D y l C i _ O m Y 5 q B x 4 B p k E k 1 B o p B 7 7 D h 9 C i t C o 5 I k 9 F o s C q 3 I y 1 E t w C n 4 N l 8 E n h J 7 Y y - C 9 x D i t H i v C w 3 L o _ B z i C t o E x 8 D u 2 B l q C 8 6 H 0 X _ u C q i E j 6 N q p B m i D l m W p 0 H 5 i C i _ G t 1 O q 6 G h g C y 2 t B t v H x - I - s G - u E v p B k 6 J 8 g Y 9 j E p C v 1 F 3 - H 8 k T 3 w B r k E q 5 I k X r E v E n J z o C l H - q B g j B x z E v V p 8 D s s I l 0 H 6 c x - E m i R t V 0 t H t 9 L 4 t E v Q - o G k X 7 k D z 3 K 4 W 4 v C h 9 C s b 5 4 D 9 x C _ s C h w H x g S j k D u o H k k C r U s h B o D v U 3 q B l k D w z D 0 z D 3 v H k n B 7 4 D i i F w 9 T r i d m 7 J p - V k 2 E m k C _ _ K z 3 S k k C v 5 N k q J m - D s k C 8 l q B h m B 6 z S 6 7 M q P j m J 9 z E l R w v C z g C 8 4 I 9 x C y z D _ k C o w f p k N z g C _ u K u u J x G r 0 I 0 7 h C k i u B j u L h 1 Z j 7 S k i D 3 g F n a - i x B i j B u t E 9 o G z x C y - C p h J i - D 6 4 l B 4 9 F 5 4 w B w W k l O 8 F v 6 B x N p n D t g C v 9 E 7 8 D 1 0 O q v K r 9 L 7 2 F - y 0 C 5 q U u v F 7 u 4 B 7 j D 8 _ D 6 1 R z o C x p L 8 x s B j r a v l E w 8 B _ j T v o C - 5 D n i Q i o M p N 0 K x Y x k K 7 I i 2 C o h L 8 W 0 v J l 8 W 0 s D 2 X z r c l i Q h i X 7 8 p C 7 q g B l 2 O 8 0 P - i e s y g B 5 m c 6 _ K 8 w f k t s F y 3 D o 7 J i m Q u v F 3 7 E q 4 I n 2 X 8 l Q 1 k K o 3 P 2 t r B w o Z p s U g j z B 2 8 I z l H k g U v 6 N 4 4 a l 7 C 8 k m F 9 r s B m n s h B 8 h G u _ F j j f _ v B r 2 M w 0 W - 9 X 9 z 0 B 0 p I 4 m 0 C v q i B 5 y 2 C l t F t 9 E o g j C 0 z e v p e m s 2 I - u R i 1 i B j n 8 D n 2 I 2 q j C 7 r _ B t 1 O 4 _ u G 0 6 R x p g B n k h C 4 7 r E 0 v i G v 3 T y y F z q _ L l o e z g X m l n B o 2 9 h B s x u H 1 2 Q s y d p y Q s n M 3 n D y v G t r d n 0 5 C l v c o 4 y B 4 2 B u h n D w h L 1 p R i u E g 2 r B o 1 _ B 5 t Z s t E _ 7 i B - u l B u D _ B m y S h q e 6 w - D g u X s x h C y 7 M 2 y m D 9 - 0 G s 7 O h t z E - x 3 B 4 4 L 6 4 w I l x t B l 2 k E 2 k O 3 x B m s G 8 9 H 2 9 H - l B n 0 C v j M 0 v B u d 2 0 D l y D h j g B i j B 5 3 Q g q H q 2 E 6 8 B i _ Q w z L n l G 8 - K - - H w v P s 7 M t C 9 q N q s M o 0 D o 7 m B 2 B h o m B m c 4 o B 0 D 4 9 B o 9 U y g G h 1 O n 2 I 7 i e 9 w D 0 s H o o O u x K u 3 d h g B v h M r j W y p g C 4 9 M 1 0 J 0 t M 2 7 a n 2 Y z h M 7 x I 9 - V u 1 B t 1 I o g N l m V 5 2 F o - D y - n B k p B y D p o S p z U g d k l U 2 s X p n h B s 9 I l 4 J q t E n o N s g n B s 3 e s D 2 5 E y s G k n F 2 x S p z C u j U u s 8 B 4 3 R h o P n 2 7 B o 7 H 8 y F v g X 7 1 J i P - i I 4 4 d p o P y o B h k q B k I v 0 C 3 l D 1 8 C 4 s D 6 2 B 0 3 h C _ n j C y v y C - r V 0 6 R s q T j l J 6 9 b 9 n _ B v 2 6 D p s t H n 6 x C 3 5 8 B y x o D n n f m 7 s B z z m E w 5 6 C u 7 m D k w G y x e 6 o t K w y z F h u 8 F 3 4 4 B 2 h 1 M o 4 i l B n y 2 C m 5 6 C Q - j y B s q - b k 0 j B h 1 0 C h s c 9 l B s i U 0 i B w 1 V _ o B 8 t G 4 7 z H l h C r q l C v 0 g I y y N 1 y z t B - 5 - G o s H y 2 j R _ p 4 Z u t s R 5 n 8 m B r _ v B 7 m l C _ q g N t 4 x C 8 z F 3 2 G 3 6 F 2 t 6 J r h i d 5 p y F j p v a s x j R 9 o k V q v B 1 6 K 7 y C t r B h o K h t L 9 7 8 p B z l G 9 y B m v C y T w L 9 I q 8 y I h t 3 I x q 7 H l u 9 v B 3 - q l B u n t K 8 8 B k 2 C t u D 7 t D h 6 i G k 1 0 L _ 6 p K 2 H i 4 n F w _ 4 R n h 1 I - v 8 u B 3 _ s Q h n 9 G h 9 m O w _ F t z B h H t 1 y F 6 8 - C 8 w v v C 0 5 I o w X 4 4 C s 7 G 3 a 0 h K 6 s q Q p 3 o G 7 w q f 4 x 8 k B 4 - 4 V 2 u n C 4 c 5 z M v o l T u n t F 2 x 7 F g s - D q 2 5 H 7 g 0 d r z w Z h 4 Z _ t M k l 4 D 4 6 k B v w D j a 4 r D 0 9 H r 0 H 2 c 2 u G z w D y c 6 Y i w I 6 Y 0 Y 9 l D 2 7 H o 3 B n Z 3 t D - - G w b l Z v 2 G m z N 4 n p B h V p a u T 6 W r 4 W g p H u P r x U w w F j l H 3 z O g _ H 5 0 C - U 4 c z V 1 6 C v j 7 B k z D l e x U t a 3 w D _ 1 L q n C u 5 C z o D s j D h x L 0 3 E 4 S z f z V t i J 1 M 9 m D 5 w D s T 7 i C v V v f 8 L 7 z D t 1 B t S x - C y u D 0 4 W x o D 0 Y x Q w r H p a m r D m q I n W z z D m Z s Q 5 b x b y P 7 Z 2 r D _ X i 2 D - l D z R y t G u 7 H 2 r D 9 z C 8 0 D l Z 1 Y 7 t C k W m z D j Z 7 k G s p D s S w T _ X 6 c s k F 9 p G x Q 8 g D s 7 H 8 g D t f y z F o s M w 2 D j z C h a 3 o E z 4 X 9 j H 9 2 T w 1 P y F x 9 P 9 i H m 1 D t m E 1 r B w s I r R 1 k D 7 8 E 2 0 D t r C v a 5 y E q X v 7 C i i B 2 c 7 l D s 7 H o j B m U 7 W w k B 8 e o g B u G 1 K 9 0 C q X w F p V t C - y E k C 4 H y I n R w t H k i D 3 m J - o G r y M u P 2 - D p i C h x D q o B 4 S v 5 G m g I m 2 F 3 u F w 7 G 6 _ M - l J s 1 c _ 4 H q z L 5 g C q t I 7 r d h 9 K - z C s 4 C 0 u J l a 0 S n W m Z 0 U m y M 3 b 9 g B l f l w U k r D k q I r 0 a t t L 2 q J w q E u 3 E 4 m T 4 p J r 4 D 5 4 D 6 W 8 g P q x d t t G n h D w Q r h D 2 v D g 8 F 5 o L y b z U s i E j 5 B r R u g G 6 u q B z l D - y Z q 7 m D p s F h o E 1 2 G u g G m z F 7 n E n 8 K _ 9 G 0 2 D 5 i H p h H p y G 1 o C w 3 E 5 x C q k C o 6 M 5 t O q u N k 3 U 3 z X r q F h g I o 4 H 7 4 B 9 q B 6 X x f _ _ F 6 1 6 B p u z B x m G j s L 2 0 V g 7 H 2 x F 2 1 D h j C 1 7 C 1 u U o 7 U h 0 Y t s l B r y C h a 1 _ q B 3 t a q y N 8 7 G _ s G y q D 2 0 h C m g E 2 n x J g p M - 0 C 1 7 C z R o u D 2 k D i k B 3 R 5 j H 3 R k k D i 5 B h _ G s Q s u D 5 W i p C 7 W 1 z D h q G v b 0 g I q k E 2 t D w u M h z D o 0 K x o D m k D u Q 5 c w Q i m D h - I 0 V q Q s e g e h 4 H 3 R x w D m h E y X - U x w D 4 T h 4 I q Q l h B 7 g B r m G l t b j 9 C - l D 9 7 D 7 l D 6 1 D z R _ T 6 - B m 4 D t q G 1 8 F l 0 B n i F 6 5 C w P i q B - 1 C 0 e r 7 O u x G v g B s x G j W _ 5 C k k B 0 V 1 t J p i B l s D 7 2 E k k B q k E m g H 3 5 B 7 y B s 9 B t s C 5 y F y i C q g I 1 - C o g I u k D o 1 0 B _ r 9 I 2 x i 9 E 8 p Z q m r t Q 4 1 w g H t g 0 w V j 0 B h 0 D u g J 0 7 E 7 s N o j j C g _ M 0 s J z y M - p G v 1 C y j B m k N n 8 B m l P 9 m T h l C 0 t t D - 8 c p _ I p 0 F t 6 I t 2 R j y g B 5 4 a o p a 6 1 K v v F y o F 7 u F 7 r C y 2 N t u m B i 9 B 4 n F 9 q 6 B z 4 M l k q B 0 v T 5 g B _ g H 4 j B 5 W 7 q E i Z p 8 J 4 r N 2 0 O k p K 9 8 H o 9 p B n 8 b m z O 9 n O u u a y f m r k B _ Z 8 _ P s - L r 3 e v p O v 2 V k s c 5 c j r T u 0 O 3 z F 8 1 H 8 5 D _ k d 3 y V p p I _ z J 3 m Q 3 5 l C 8 w B v _ C 1 j M l 7 5 y C o x p H 0 j z X x n 4 I z s P 8 s 5 y H z h _ q Q 6 p 5 x I 9 p l j D t _ u h G 8 c p 3 l K 7 m 3 r B l a z V m 3 B t z J w 3 D 0 q O 2 k C r R 1 z C y 9 G l 1 M 5 k J i h D _ g D r m G i 3 R u k F 1 n H o - I - U 5 h C _ l F 4 m C 7 x I u u W - o C v x C j Z u b p w C o p D y k C g h B o q G w b r Q q P p a h a q X _ 6 E h a - 8 C q P 7 i C y 2 C 3 9 C 2 m F 7 1 I h 9 K 6 m M v k N s y d g 4 H r U 6 p E j g H h - B 3 - G k g p B 0 o D v U u O k v G 4 7 H 2 z N r k H y y K 0 t I k 9 J j 5 N 4 W _ 8 B 1 k h 4 D 6 y t r C w k h j L - 4 s z B q z r C w 8 D h r x Z g n u I u 8 K l - 8 D n 8 q o B k z 1 r B v j r 1 B z 3 4 H 3 l w K w l 0 f 9 y D 8 T s - H o w C 8 n B v y B t m D _ h D 4 _ B 8 z K o v J 6 X j a j 8 C h r F 2 Y k Z j r J 1 h L t P r v C k 5 B u w M k u D p W 1 r C s k F 5 j H 2 i U - z I n 9 N l m D 8 c 2 h D t g F q - C j u D v 4 D 0 6 Q m y H 9 i G j q n B v u D i r E 1 M k h G 4 r D 4 r I w 4 R w P 5 0 C 4 Y x w e 7 s S k u D n W 6 S 2 h D q v G _ l U - 0 O v Q r Z z 6 C 1 v H 4 0 C 0 y M n n C 2 R q w V _ o D i t C w O o v C x m D w - M 9 n f 9 z n B v p V g q M x w D j _ N _ o O t u b u v C 1 0 H w v G v 3 G _ w w B g s D 2 r D j a - U q 7 H u z N 5 7 C w n F 6 i G 5 1 U l 3 H k - I 3 r B 8 g E i 8 G 5 z I - p d o v C k t C y t K o s C t 5 C 9 - B _ i B 3 0 H x n G _ S m 5 C 1 G y g E 2 1 D o w B _ o L 4 O 2 h D t f 9 n D 7 x E v 4 F v 8 C w v C 7 o C q _ B i t C - x J t 6 C 5 i C u n B j 8 E p v I o 9 D 2 y C 5 j B 4 p D 5 w B s r B g n E j 0 N 8 q B r _ D o p F n 3 B n 0 N i 5 F p 3 C p j D 5 Y - I v 1 F _ o E i - C 7 z E n 2 G 3 - W q d 5 U m t C p g B k c n Q 1 M j s B k m C m v C m D 2 _ B 4 v G 8 - J q Y k D 9 l B 7 f _ l C x V v N 5 6 C s u B t 5 D 5 x C 8 9 H g u B 9 i C q y K 4 u G 3 1 G m L 6 m L w j B 9 4 M l f o v C i 3 D m u B z o C 6 u P v w E w 0 L l m B 7 z C x z B s 4 C w i D 0 h B x h J 9 6 C 6 6 Z 9 5 C _ o E 6 n D w y I m 1 Q h z N i W 9 w B z 4 B r 3 F _ 4 C v s F i v B 2 _ J t h C p y C m _ O t n E z 8 D x k D 8 y c l k K o O z g C h 5 B 0 D 2 K m Y 4 r D z y B v 6 v B 2 L g v C u t H 7 a i v G 5 3 T 8 5 R v 2 Y 2 l F 0 2 B v i C - 4 B u z D 5 h K 9 i D k S o S - y B s 2 B j - E w k n B j s F y F x w t G 7 j I x o N s j U m s H 0 9 a 7 8 s C 2 X j z O o k U q 2 D z k I s 4 e v i 6 B g s M z o g B 0 1 x F 2 - 1 N g 6 _ B 3 g - N 5 k z C 0 p t u B 9 q E 9 6 O r r J 8 w O x u K z p H k 6 C p 7 B 4 9 M g w K h j p B n 5 B n K 6 9 _ o B 7 1 7 t E 5 o _ z E y i C x 1 5 D 4 s d 3 7 M p j p B 6 _ R x 4 I 4 8 D - k L m l K 0 j G h w a 9 g B 1 4 t B i i d s 6 P w p U l q E 8 w I z i F 5 p C w r D 7 7 D 7 7 B v i F i l G 6 k L s o O u n C i j d u 8 L r _ D u w W 3 z B 3 j F o 3 K 9 5 E 6 1 I _ 6 B 5 y L 6 k v J h q w C 4 j x C q q _ h B 7 k t C r 3 t 8 B - x n J _ _ 3 R 0 i o B k C r 7 y k B 1 y 5 J w z 8 X y o 7 - C 8 9 h x b - t 0 2 D j h h n K 5 n J j 0 Q 6 x F l y C 2 o 8 C j 8 C v p r C 9 j H s i g c 3 _ l X t w l B 6 x y L 1 l p Q g p v F p m G t 9 u D g 1 F - s w J s 5 r J p r u F 9 y u R h 9 x C - E - 8 J 6 z J 6 6 C l w G w 5 F h 1 h C - 7 U 0 0 I 9 p I 3 j Y t _ z B r 3 D n _ G u s F 9 r H 5 h R u 0 I j 6 I 3 w i B j u v D m t F 4 e v k C t 5 G r r 4 G v r 2 y D - 8 o 7 C - - r q G i 1 v 7 E - 2 4 C v x t D 0 7 v o C t y k B 0 g 7 B _ r o I x k r E 1 z g v H v 5 U x 3 3 V q i 5 j H v 9 0 S s o w g B w 9 4 E r 0 U z t e p o k J z 1 3 B s 6 1 M 3 j q B l v i M n _ E l r 6 G u 4 R _ t x M p m g B t w t G m 7 v E g i k u C 9 p c 2 u B 3 w L r x R h k W z h r B i h 9 s K 2 5 m H n u V 3 o 4 G h - X 2 7 G g 6 t M v u o E i 0 _ S 5 3 6 H n 4 X m 7 o H 6 j n G h 9 W o 0 h C w 7 m N s t G o 6 k B l _ S q n 0 E x 8 0 C 2 5 4 M v h p Q o 3 m V z g u F x o n J 3 m B 4 5 o L r 3 j n B - 9 5 F 3 y 0 e k 9 i l B 0 7 3 J n 7 X t m W z _ - G 0 v v Q 1 i 4 N y _ 9 U 8 l T 0 5 t 1 C 8 g 9 F 4 j 8 X 8 8 9 T z i l H h l _ M w s 9 U n z H l i C x 8 C 8 t G v 5 7 E q h y k B u r Z _ 3 v - B i n u _ C z - z g C t h - M 3 2 U t k 3 O 7 4 F 5 o 4 1 E 3 9 j h C h 6 J 2 3 S h w s B r _ D z W y 4 D 1 l q B y w C w v M g - B j 0 B x t B k v D 4 I j 4 I x x O g 4 l F 3 o v K j r v D q u 5 m B j 3 g l B y k o C h x P _ y Y p _ y I 3 y 6 B w v x I 4 _ 1 B w g T r s Q 8 8 0 B u - N h g V - - C i y C 4 z G 1 h N t 3 g K x _ G p r 0 B z 4 w I u t 9 C l r O 2 x B y v H w j K w 4 W 9 - m I k y J m w Q g j t B y _ l E s u 0 B j 2 U 0 t O s 9 O j n g B 4 1 B p m B h t B 4 u Y m w C _ t C h z C 5 1 G 3 q c g o F h l B 9 5 B y w K 1 r B i q B u Z s e 8 g C x z L 3 _ C g E s t D _ 2 S r 7 J u z B v t M - m F g n D u Z g v D 3 y D n E w - h B w 0 4 6 B r q 7 B p p 5 O - k e z p G 7 k B j 8 D n v D n 4 B 6 W 8 X o r H 1 z B 4 g D w m C l 6 B 9 U 1 9 D 8 9 B w T 8 m B h e 0 4 M m S z V r g B 8 5 C t V v x D p V 1 z B z m B n V 4 W g k C h r B 6 m C 3 z C _ 2 B 4 W 3 - B m S 4 u C 5 s R 9 u F 7 M 5 y B 4 y N i e h j B 0 4 B n l B y 2 B 2 r G 4 h B r s B j i C w T 9 w B 5 p B r k B g d h 8 C m - B g o B _ 9 B v Q 5 p U y I n R x y B 0 r E j 8 C 9 0 C i 2 B 8 i B z g X 1 f 2 c - 9 D 5 s C - _ C k L g 4 C r 0 E 3 x B o n B w T l n E m h E y l C z m B y e i e p f w s H v h C 2 n C o k B u z B 7 i B k K m u D p z D 3 t B g m N 3 k O 6 x Q y x C i H g t D h y B y x G x t B s e k m R - n H q M t O g e 0 O - Q v J 3 m B m Q 3 D 4 8 C - X s k B 0 w B x 7 C x 0 C 8 j B z p D _ h K 7 1 a l _ D k g C s k B t m C - q D s l D 0 f 2 m D 5 L y x B i 4 W 1 7 J n _ F 2 o G h t H z h D x i 7 M x r u w I q O h n J 2 - U 6 z o H z U y H s j 4 M m z h B v t 4 D 3 r s 8 C u q x F j h F y q I v z p Q l g r E 2 n U 4 l a v h F z z k h G 3 z t D u j q E i n 0 D s x 7 J - r k J o C 7 g Y y i o E m 6 t z B 8 n 3 G y t 2 g B r 0 B 1 0 q e 2 1 K 4 _ h F u 9 r B m g e 0 7 y C 7 8 T j q E x j w B j k 3 D 7 i h D 4 _ 6 9 C 0 z x T 2 3 S 0 g 5 h B 6 7 L w i p L t 0 9 C 7 x _ B 3 9 n B z j F h Y h - D m 9 j D 2 k i D 2 y Y 0 3 K g g _ B _ h S m o i C r l y f 6 4 4 J r _ F r z h B o g _ B j z 2 B 8 5 D _ 3 8 G u s U - 6 j K t _ 9 8 B 8 p y K 3 8 B w s q E - _ 7 H w h I 0 n t B 4 U 2 e 1 y 6 B z 1 g K m J h - i R 3 l 8 Z q y z L o i s N t m l E o t 0 u B u n 6 I r l m m B g _ k w B k 9 5 i C o - 0 D n l 0 - C 0 g O v _ 6 B j m y 5 B m _ 0 p E s k h 8 B z z p I s r 5 z I g _ 6 r B p 7 j y L - h r k E 9 w i E o g K l n u 5 C h 3 n j E k 8 n 3 B w 1 h C h 1 u h B v g m f z m B w Y 4 7 r P u v S x l B g j h b 7 m 4 C t y B 2 5 n z C 7 K w h M y 3 J o k B i 4 B m 3 c 7 5 Q 5 0 o B w 9 g B t J i 6 f m - O i v 8 C k 8 H o 3 C v i T j 4 G g v 0 G n r B q h D z 5 B h 1 C p z H _ v C 7 9 K i 3 L w q j W 9 Q 2 5 E 0 6 e p _ p B 9 v 3 B n m S l y k F p o k B q u C g s I 7 y 0 N 3 6 D _ r X r t e k v I h N k _ w C p r d o l w E r 2 l N 7 s w G u m p X 5 6 F y i D 7 l H g w J i 9 6 B m 7 O n 9 E j m N t v D 3 5 D o u S k n 5 B r l E 2 v N g q H 7 - V - 4 l D i q X 3 r R 6 8 9 C 4 o Q g t D 9 n i D 2 6 E j _ E q v 1 N q 7 a 1 4 t F 9 8 v C 2 v K m 9 n L k k w I - 7 S - 2 0 C 6 w r E j j S 1 p C 5 0 J 6 9 B 6 H l q B s l X r u D q v C u _ M 8 7 G 3 x E m g H 8 T v h C 2 F 4 z L 6 h D 1 r B g 5 E u T h 6 N 7 x B t k 6 B w s I j i M l m B w _ D v w C l 3 C 8 _ C 2 6 t B m 7 M 1 w w D 2 8 B o Y x V 0 c l z I x 8 C m u H u n B h e 9 T h 7 b o y C 3 j B k k C y I 8 c i u G y t G h 5 F t g C v 4 B 9 x C - 2 F o - C q 5 G p 4 D 3 4 B w m F 2 9 O 2 3 C 1 9 C 5 6 B 4 1 C 5 h B v n O 7 L r U x a j r V l 1 I j 6 D g h K - o e j M z 4 B m 1 C g 9 W y o P 0 m B l q B _ m C z 1 M n 9 C g k C k t B j - B 6 _ C q n B v R z 3 J m 8 R 8 5 E o 5 f s p O i 3 B t k B m 8 B o - D r 7 C x 1 H 6 o B h z C h 1 J z f 0 s E l 8 F x u a 7 k B 4 I i 4 B 1 t B u x B _ j B 4 u B z t b _ 2 N 5 m d 2 t M w 3 B 7 y D r y I m _ J 2 1 B i v I 1 s b 0 2 B 4 h B t w I g u B 3 U 5 l B g v B - e y 7 E g x G r g B k L t u b 4 u J 5 _ W - 6 D _ v C _ 3 E q m C n n D o m C p q C h b 7 _ C z q E j - C 6 n C j f r m D 4 q T 1 7 D k o B o 4 D r 8 F t r S j 1 E q L 7 x B j q L 3 y G h 6 C v h J v Q p 6 B 8 g D n y k B n y B w s I _ 0 N 7 m D t w D _ t C o 3 c s 5 C 3 4 H 3 n Q i w I k o B p 7 0 B u j L k 9 B j l M x 7 B - _ L n k X 6 p g B z 2 C o o C 4 m L 7 8 C 2 v B - _ B 7 8 p B _ n C 1 T _ y B 1 9 U o u b u e z 0 B h 1 C r 2 O h p o C n 3 I j k C 8 o U h z I 8 2 z C v 0 I i 5 C x 4 Z 3 y C i h K - - V m v C v q l C 3 l J w i E g 0 i B x z H 6 6 U 1 8 C n 9 C y x h C y 3 L h i r B k p Q o w E p V x r B h V p y C 5 k H h o K x _ D t H y l F g _ B x 7 X p u L 4 3 V o 9 U 6 t G p P v k u B l j B m s U 7 9 F y M 2 7 G g G n h C 2 r H l y B 3 v D 2 O 3 l M p r E 2 1 B 4 r H 6 u B w r I n 5 F - k W _ X o P 4 H 4 1 C m F g 9 B h n D t e j 1 H o - D j o C 9 j V l M 2 j C m j C 9 u H s m B m w L 6 5 p B 5 h B 0 K v R v _ L n x E u q H 0 F 6 r Q g _ B y s H 4 4 h B u h D 1 _ E 3 7 J t 5 r C _ h B 7 7 F k - I p E 1 0 C q 4 C p s B l 6 B w k L l 7 J 1 J 5 _ L m z F x l K h w D 0 - G 2 m z B s c s w K t 7 J x 5 B t t B o e 2 g I u c 1 f 8 O k L l n H l s c h R g s I h z C m 7 H u 9 B _ h B t p E - 4 I v 8 C r y B w o B 7 5 B 6 o Y t y E 0 g D 4 h N 3 q z 0 O 6 2 9 e s 8 V 2 t o B p p h w D n p q r C s F 1 g B 2 D i G 4 o F 8 p B 6 m L 0 n C k p U 9 0 t B t y L 2 w C h t N z 8 Y j j T t 0 t B 1 7 Q 6 9 f o g H i J n n H v s 6 B 0 2 q B l 6 J r _ K t 4 Z y - B 3 6 J i 5 D w k E z p D h d 0 5 D x t B z Q 6 c g Y k p B u h D w X m 9 B x 9 K - 3 F 2 u B h 1 G 7 z I j s B s _ B 4 _ G 9 v D 6 i L 1 y C p l B y o B l U m z C 4 r Q l j M 9 3 J 3 q C i 2 E 8 7 B n k F 2 p G m 8 F k 1 C g O q S w h E 5 t R - q C 2 v C t i C u i B s t J 9 L i 0 B u r B h j E 9 P v 4 B r z C y u C - x U 4 j L n H l _ K 9 n K q - B u 5 W h p E s 1 S w v C s p X 1 1 O o 6 U k 3 D r r B y i G h t B i i L r 8 S z y O g 8 H m x K t q V 7 7 C s Y 9 f n N x r B 8 T i o C q 6 C y q B _ L m 3 C r z H o 9 G 6 3 L - - E l x E 6 x e p U 8 _ C 8 s C g c 7 k G i q H x 8 C l m D j w D m g G 4 I l l B - V z 7 B i 4 B m - G p y O 9 _ W 9 F h T 1 0 B w F 6 0 P k u X 9 l B 0 w 3 C l z B s s D m P w L y g G p i C _ u C 0 r D r N 8 3 C u 2 D v j I 2 g E v J 9 E k u D m k B 9 R g j D w P 3 x O t r B g h D y r D j s B m D k S 9 3 B 2 Q y R _ t B m c k p B h l D k 2 C j x B h U 2 Z 2 l S 4 5 B _ v D y g B o u f z j D 7 w C p p C i 8 E 2 v H y w C 4 i K g t D s 9 B j q C 9 G 8 l E k 0 l B - d i n B u S 5 g F j o G l x D 4 F l G x 6 P v w C 8 U 4 h B k 9 B g M - 4 O 7 s C 0 g P 4 W 9 u D x o C - 8 E i 4 U h 3 F z 8 E u q H 1 x e q S 7 V 1 q C o 2 D 9 d _ N k O x U v E k t O - M s g E 3 k g B - Y p j N 9 P x G 0 i B 9 Q y j B h 4 I 9 _ C 1 0 B s X g m v B - w 7 C 3 p N i t 8 C m g E 1 3 I y g H 1 w s B 0 5 C i 5 C s 9 B q 2 B 0 l L 8 9 i B 0 i B i 2 B j m E p 4 G p m B 0 u 0 B s 8 V z 1 U u 5 C w 9 B k z x F u h D 8 h B 2 j G l t B 5 n N s j D 7 s C n k a v 4 V i q i B n v G r - D k Z 3 j C g 8 G 7 z B y w C h k O p 0 B t 8 C z l 6 B 2 k L _ s E 7 0 E h z D - 1 E n x V h z D 0 g J _ k k B o 6 5 M t z L v y i B 1 z 7 M g y T y z z Z k w B 4 x X p 2 H 9 m j K x j t E j o x B t 7 T w w J 4 i G t J w F n N r y D s e p j F - 5 B t y B z Q 1 R y w C s q B u Y 5 g B v J 7 Q 7 p C _ F 6 j B r n B l k C y u B l O m J t P u 0 H n p o B x 1 C 3 K y N 9 _ C 3 _ Y m J z T k Q g j C y h I p t C p K 9 g B 6 k G 6 x B 8 p B n r S m M - n H 3 N x y C - k Q h h B u x B 4 j B v _ D j t C t 2 C 5 2 B t 2 C v I - X g h M 9 9 H h 8 d m r L 8 x C j V z N 8 T p q G - R 9 k B 9 n D 1 J 8 T h n B y q B 0 U h 0 D 5 6 G k Z u V p F m R 1 h D 3 L j F 6 T _ t C _ I i M l k Q h 1 E t m B n m E l 1 G y s H _ 4 E 6 I k Q 0 x C 8 l C 8 u x g F v k 6 y C 7 w y B 0 x p B m 5 C j - x C w r s b 9 i T 8 g l g B j 3 4 H _ 4 2 E v v _ B j 3 5 P 6 7 9 D x - E _ O w j B m M o k B 8 e u a q V 4 r h B 3 1 C h h B g e k Q g h J _ n C 8 T 9 7 C 2 j D 5 L p 7 B m 9 k D o r D 8 b r 6 D s 6 E 8 h E y u C - k B x x B t e y u N s - B 1 H v j O s G n j B m o C s g h B w v M x 8 F o z G 1 t I j g D 2 k D r r G 6 j B y Y p j X 0 i K - o G p g S 2 9 F w T 4 u B r k Q q 3 B 1 7 C p y D 0 Y n v F 7 v B 6 7 D y 9 N v u G l P q a p i B 4 k G 3 Z t m B u 0 g B s - I _ n C 2 x B w R z n B 4 n D _ 5 D v O q z B z m C x u p B j Y v 4 L n m Z s n E _ 8 C w E x y K l p B 2 t L 2 J s N 1 T w U p h C t P j X s u D 4 i V 8 5 P 9 _ D 1 _ Q m r C x O l 1 B k 2 F 3 0 D o 4 n B 7 p D i g C 3 0 C x 7 C - l f 6 t C - r C h n B 6 4 B x 0 L 1 0 B h b 5 o V q D 3 M m w B i e u r g B q q L v 7 J x i F j v F 3 5 B j J i q M w r D 9 y B q u G 2 9 B 8 n B k - H 4 4 D 5 8 Q m o C p 9 F n H h y E p u F 4 h c 1 o H 0 l P 4 u D 5 G - l E o w B m i k B 4 j D o q B m 4 C v m J s 2 D - 7 C j b j h B l n X 2 Y o n C o i P n x 1 F 1 y k B v 8 i E t 1 a s h 3 B r j o S h 7 u B m 9 1 M h k Q 6 o U _ 7 - D 7 m 1 C 1 r K i u M g x g C i j k M x m I y _ x F 2 6 h F p 0 3 M 4 p n B v p W 1 q G 3 t B i 0 C m s F 5 k B 7 N h O w u D z 5 B 5 z B k 4 B x 2 D p r D k k B l t C k k B o w B g J r h B g Z r K 0 1 B k G - 8 F p j C g x B 3 3 I k 8 E 1 i F 9 H m p F 2 j B k t D 9 0 E x k M p 0 B i Z y N 7 u G 8 l B 3 n B 4 4 S w y T n 8 B n v F m k B n Y 8 8 C r h G v S 0 l G l 2 C j h B 6 v H r t K z - C l x F l u B s U v 8 z B 0 k E g l E g 0 J k q B o j B u r I z g B j O x T _ l J x p D z k T n m q B p 1 b 6 3 0 H 6 j B 0 4 5 B h s S 6 i j B 7 s W 2 6 N t 3 E 2 g F 8 l B 0 f 0 J 0 R m 7 M o 9 F 9 j B p 5 C 4 y B o R n j B - 5 a t h B n r E o z G 3 G s Q g j C g H y w H 6 l B j _ B v I o 4 B i 1 F m G s 4 B y U _ V 9 2 D o x U v 0 F q k B n 8 B _ I v 5 B 5 - L x 0 M g i B _ 7 E i 8 I w u B 3 _ C 1 7 J m k D v o H y x B 8 8 C v _ B v S v s S 3 h B p 5 a n P 3 - M i j G 8 P m x B r d z 2 D - O 9 _ J x d q i H p 3 B r 0 D u U s 4 B r t B y i G w u B n 1 E h z R _ - B t K m y G w g I w v O n _ F y k D w p F w w H j _ Y n 6 J 9 9 D 9 G i v H h S n 6 M 2 k K v m M 3 7 r D 7 o H q w I v _ D 9 r C k w C 0 k F 3 o E j y B 4 u I p _ C s v H k s 5 C i g j B z 7 T y i G 6 w J z 4 Z - V y - I l 9 D 2 h V 4 n C 0 x J i g k E _ - h B w j D m - G x r R q u I x y D y 1 F i _ e 2 w B 2 n C x t i B p 7 B l 4 F y g l D 0 n 2 F l 2 Y t n t D k v q B 7 s B r o D 8 w p B k j b w 5 C o i K k y h H j r 2 B z h r E j w 9 C n 4 M 3 r K 1 p G u q 4 B x k M k n L g k b - 2 H k 8 E j j O n 1 k B 9 w v D 8 u l G z l r E t l X j x _ B g 6 u r C m w T t w z K i j t W 7 8 T x 1 E k m 4 7 D 3 n k 4 D k v 0 B 3 0 U w y h r B k 9 f 5 m B n o r B o z x W m v Q m m R 4 1 h K 5 t e 4 g y J t g B 2 q 5 C l y 9 C 7 _ q h D _ 5 2 E 4 d q j G 6 x u K _ m R 7 i q x B 0 Y q 5 5 f v o 9 K y q n B h k C u y U 1 p O 2 V q J o 2 F 4 6 C v O q 6 F o a l l F u y C z c h T y s F 9 9 H 4 o G n _ G v z W s n S 8 a k Q j X g r C l 1 B t 1 B l 0 D 3 L p n B r r R o 6 q D j 3 I x v _ B 6 n F k 1 K t 4 M u j D 3 - i x B n 9 4 i B 4 v u D h j o D y 9 - h C l u y I - t f i m k T s x p B 1 w t D 9 h T 4 y j D k 6 h D q 8 u J 9 w L u 0 2 F r i T h 3 E 9 9 F _ - g B x v P 3 2 H - R q 4 B l F w k B 4 z C - 9 B z m F 1 2 B o N w q C 4 r B 3 l C 7 S m q C s G 9 c o v R q 6 D 4 x D p v B t c x 4 D i 8 B 7 I u q i B l z F 9 8 B 6 p d 7 X n s D y N s k B z W g G j s G u q C 8 m E q s R u z B u h J z r D u y C - 5 L 8 Q 6 V 7 W k 6 C 2 5 C 6 r E - 5 n B 7 m I 5 _ u d 6 8 l E j p h C 9 v z E z w L r 3 Z l r B j 7 Y 8 v - E p 0 8 F 8 y w w D z _ E w m l y I v 5 J u s y a o g r - C z k X m t D 9 l r 3 C r a j a 3 5 B _ s D w 1 F 9 t 2 q C n 7 D 5 Z - a q Z 4 o F m N l 8 B h 2 C z I y l B 5 w G _ m E _ 6 B - o I n p D 9 u F 0 p B j y B _ w K k i D i u J y o B _ m C z l G 6 z N 8 h D 8 9 B q - B x 5 B 4 l C i s D i 3 P r t F n 6 K u v Q g h D 4 i B q 2 C 8 i 9 D 6 y L 3 U _ s I 2 l Z k i B 9 s B k w H _ H 8 9 B n i C p f y O v o J g n T p i C s l C y - B 3 p E k x B v h B - h G 7 g L v 1 C 6 L m L 4 9 B o 9 G 2 g G k m F _ 9 G 6 n B p x C s z j B t x B - y B h 8 C j 1 C u n F q 8 U v 8 C 8 W 3 u O z 2 M v 4 S z q B z l K y s D r m D j o H o k G j 9 T 5 w L 9 0 Y l z E 5 0 H 8 - C q m Q s 2 C z m D n z I s s J n i O x r S s g E v V g 3 B t 7 C n 7 W y 4 C l l H 6 1 V m h R 1 g M i g G z - E i u B z w B - s D y t B x G p 8 D 5 x B y 6 h C 2 4 C t 1 u C l x M g w B v o b o u B h v R 9 p C h s C o Q m m P 1 5 m B p p J o 9 V h z D v m B j z E _ i m B t i C k 3 C p 0 B p 8 B i h H m g H _ s G k 8 I l 1 M n o K w 9 k B 3 4 G q - I 3 0 T z g B 4 w C r 0 D _ j B 8 h B q v E q 4 E 4 7 H w r H u i B _ h E 9 u D 1 r B n q G v y D v q C 9 s L 5 4 F 0 o g C 0 i 8 B w x F - 4 G z s K 3 l Q m - H u Y h h B y e m G 6 y v B t 7 T 6 c - p C y v E i x C 2 w 4 B u v H m 2 d y l C q j L x x E x 1 E 6 - B m w B 6 w C j - C 7 C _ 1 D y O g k B t O 4 4 N 8 y p C p k C k p F 2 w C 4 u D 7 z D q u D y k E w M r 0 B - s B u r D j j C j 2 Q y 2 D - 2 Q 2 t J 4 y N i j L 7 m E t h L 1 7 g B 8 o C 2 4 B u 8 E 3 h F 1 Z m u G 8 u C t z E l _ 5 C 4 9 G 9 7 D 9 2 T w k L 3 s L 7 9 C 2 t D 9 1 z C h p I 1 K i n J t h G 7 6 R t s H o k I q x D w 9 C z 8 B p s C u q D h 4 G 4 i G 7 i B l h E j u J h 5 E - - M z - O 1 l L s r C n 2 R t 6 G z j F z p n C r 3 y B g 6 D u 1 H x 3 D x - O t d 4 5 D t r G v _ D g w Q m i V l 6 J x u F k v v B 8 g H i p L 6 k N 7 m M 4 4 B 4 2 G u s F 5 k F 0 0 C i 1 E m p J 6 8 Q 9 j G 0 p E 7 h B 6 r F m 2 G p i E h q H w k G q h J 5 m M j 0 R r n I z t g B 1 u F 3 1 7 B v 2 I z 9 g C j w D 3 W - g r B 9 5 F o g K 2 o F 1 g B k - B 7 q F v j H y r E 2 k F h _ C t u f h 1 E r s N - p W r m B 2 3 C u 8 E o m O j 5 G o j G i j P m o F t 5 B 9 0 G j - E h u R p r V y p B i u O q w Y t x h B n 5 U t - C i x B 7 y D t 4 F q 2 L r t L 6 q M 3 n G t 9 p B 9 g M 2 q Q x 8 N m 7 E z x R i - o C _ 6 H o - G y u M u j V z z D t H 3 z I 7 u 4 b 6 2 L 2 q T h u k B p j I q 1 h B q 0 K 5 0 J x n N 0 z 1 C g 1 D 7 m K q r H s 1 L 1 j J l n P 2 o M 6 7 b _ x K x t b 0 m C m z K g m F 0 y F s u C p - E k t E n q C 5 1 E 8 0 4 h B h h b 3 l 0 C h 9 H 8 q k D p j u B y 4 x C x - O u 5 2 D i 2 G 8 z Q 3 0 F v 0 F z 3 n L n 6 a y i g B v 0 s B 9 k p B n t t K 9 o D k t v B y - B 6 2 N 4 r n E k p 4 B w 3 1 M 6 x j Q 3 u d x 6 p D 6 _ g B j z b 3 p E h s _ w H 9 x y B 9 r C t k Q q s 8 G - r i R k u 8 B 9 x k D y 7 L 2 p s U 1 s 3 o B - z t D 8 _ _ K h v 7 R v l Q 0 k y H 6 h h B - - K t k C p r m M 6 w C 7 t P g 6 C u i c w p B - k n L 9 g g w B 1 u d 9 9 C h g Y 6 m u B t w j B q 2 q B p 4 G r 5 t Q t i 0 M n 0 m m E l - m E 9 M 2 - G w - B z y H 8 F s z L 2 n B n 9 C o v B o y F v 1 T p l D 5 g B 1 Z 6 u B 2 X 2 4 L 5 0 I g L q x G p m B 2 q H x r B k 3 f l B 7 w D 1 m D 0 u C 9 _ E j h M 6 s E z y O _ 0 x B z _ E - V 6 d x 6 Y n u a r k J k w K 1 z B h o J 0 S - p C i j R s 2 B i o B x H z I s Y 8 3 B 1 N z G u D 1 f 6 9 B j R s I r R 6 K 4 0 B 5 x G u q G r e _ h D j E 6 x K g 9 b - f 8 F y 2 C s s D s u B n 5 T o h G - Z 7 E 0 j B z R h a u L n V 2 W _ c g F m m C p l B u X 0 P h O t 8 B _ o m B u _ R v 4 O _ 3 N 5 7 B 4 j G 9 4 G y w B u u B h 8 C j q C 7 2 T r m E h 0 B _ w B n v F j _ C 9 n i B z 1 Y _ O l f v r F g u C o n C p t B 4 D p _ D r K 1 N y c t y D 4 4 D t H h k M g 2 D y 6 L u 1 q B - z B v N g Y j i C g T 0 O _ i D 5 z b x 8 _ D z y D 9 7 B 0 g 2 D j 0 Y k 5 C q v E l o J _ 5 L v u V z 8 W m 7 V 0 - B q 7 I 7 _ L r _ C m U z 8 B 8 w C 8 t m C u l C u g D u 3 B h 9 N i w K o t D h 1 C - 0 E j 1 C i x C 1 K z 7 B z J x f 5 V v Q g s D 6 g D 9 k B g v B g m C m d t R k k F t N q T p 0 H 2 2 B p m J 1 7 D _ u B n f k 5 C m j E t 9 K o 7 E 7 R 8 j E 3 0 C s F 0 d s n B q H z g O v J x G u I 4 o B x r B 3 8 S m h D 8 7 I m r D z l B 8 v B z s B _ 8 B j K z q C i e v 1 C p b x m B _ y P 9 s B - R 6 6 C j - D q M i q B 3 R y l C 4 l C 6 2 L y O n E l J 2 F s T s j B 8 - C 1 a 4 i B i 4 C t 6 B y s H _ S s l C z R y 5 C n K 6 V 0 - B k P x S t n B g U - G w F y t D 6 t D 2 Y r 5 J p b 1 z C 7 5 B t U z m D 0 i B q b - 5 C w w F j r C m 4 B x 2 Y t 1 Y 5 k D _ D 1 x y B n t B i G 4 T k L p m D p a o T 6 c 9 J _ i B _ w F u h B 5 C 3 V k d k 9 b n Q 7 4 B o w G p 9 C j 9 C 4 o B x 8 C g 9 G o 3 L 5 2 T h H l H h 0 J _ W 3 i C j 5 B v 8 P q K r z J j n D 5 l I k 8 J 6 H r R l o G j 8 D 3 U h 0 C 8 i B s 2 B 8 1 D k 3 C m I t V q F w o H v o C m 1 B v u D 0 2 C 4 k C u I g v K u T 8 8 B _ g B k 5 G s n I p o C 5 h H 6 - D t Z _ u N x p L w q E _ 4 H g 5 C z q N m 6 E q h G m o B g t H 4 r D i s D m 9 G - 1 J 2 g E 7 f i z F x h X _ x K 0 r M z 6 o B u o B p 3 I y x G w 2 F x 9 D y 8 G - n E h x E m s D 2 n O _ q I n x u C 1 i I 9 6 K w 9 I j o E 2 - D l o R 4 i E q 4 x B w 0 L s v F 1 1 w B n u D t z E 8 o O 0 o O w 8 B _ s N 2 i O w 0 D 1 r N v z E x 0 C q h H 5 _ K p u F p i C p q K y 4 C l g M t j q C - i O g z X u 9 B z s L 4 r q B w m c 5 q E _ i V t x i B n z c 9 7 C 2 y K g 4 E 7 s N 5 0 G m 8 _ B u m j C 5 m g B l r B u m i C m n a 2 g y B 3 v d g k b u 9 B x 8 D u 5 H _ 9 F o 5 l B s u J 0 t G 9 z H 9 j r B 9 z M x 1 G o t E o o n C k p I y r M p 8 N i u Y l h F p 9 S l o d r r K t q G 2 j c t 4 X 3 m h B y 7 U 2 m O x x y F x j J j j 9 B g u J n 2 I u 4 V 5 p N y t I t g I g 0 L p 2 I 6 z P 1 0 o C 9 u j B k 2 f 0 q Q 7 8 S g 8 a h x U p 7 F - 7 D u 2 V u h U 0 8 M h 9 N n 9 C z m H p 2 J s n F k o L n p E z k H s _ G i l O 3 o R - w Y 1 n W p i k C v s F r 8 C i q X _ p M z m j B 0 l C j i x B v 6 D 2 _ i G - z a 4 9 J j q V 2 9 U 7 f w t S _ - C v 1 M - h m K 4 0 D s m U _ g u B 0 r M 9 g Q 0 h G s w s D 2 g G 3 4 K n 8 S y k L 3 k J r 1 t B q - B 5 0 E u - B 9 q G w l b r p W 2 q 8 B 7 l D v 2 G o i D z x B 1 8 D k v C k t E y l F 8 g E h w D 6 s 9 B q 1 D x r B m q T r w U l m D u - J 9 l J - 9 S 7 n K 6 k F _ d x s C r n B n - C 9 _ C l 4 I l 0 B 6 1 B t p e s i n B - y B y _ B m c v x M g 6 H 2 v B g 7 R m 8 H h 0 H 9 s b 8 q D i n v C o s H 4 k L o - M n s F 2 3 C - l D 9 o o C y 3 C k 8 H w r D i g G n j I 1 l D _ 7 I w l s C r 2 Q 5 7 C g M z b 8 6 B h 1 N 4 o G v t H k K - t B s g I i 2 F 3 o J r j C 2 0 F 0 6 H o o B r V - 2 Q 2 u C g t J s t G g - F 4 g E y s H l 6 F v 4 Q _ h D 2 o B r 7 D g j L w l R x j C _ j E l t B g n L h F u 9 j a t s G k h W s 3 F y m m q C k 8 D 5 l F 2 l J 1 r Q k J x n B i l I s z C p 2 B _ - L 7 2 p E z 6 i B 6 E r d 9 b j n F y l E i 7 C 8 e 0 o C h d 5 u J h - b 5 L 9 B 8 q B y 6 B 1 g B o Y t 2 y B 9 N o 8 E 1 W r j F 4 6 B j d 5 - w G y r H 9 5 B l h C u 1 D h m I s j D z 3 H 2 U g g B t m C 1 x 5 D g o K _ u D i x H i 0 w E r k 2 G i E p 1 _ B _ x o B m m k B o 6 W m k B t o D i i V w 1 S w _ l C 5 j X 6 j E 1 8 F v 1 E 6 _ h B h 4 G k s s C - t _ B t 3 I 6 L s j E s x X k u j C q x g C n 3 I 8 p B r 7 Y u - i B u i G x _ X 3 8 g D p m H m _ h C 5 7 x C 5 8 K h o E 8 q O r i C i o B p 2 H w 6 3 Q 1 5 i E 9 x 9 G 5 o E m g 7 B s w H t y _ B j 6 Z q k E u w 0 B 2 - h E - v s Z i 8 E - 4 0 i C 2 j K 3 s r H 3 _ m f k x I n u e n n H w m u B s 5 q D i l x C h b 1 x E t 3 O m q I l W j 1 C - s B 0 r O y 8 q C 3 s B n u F 5 s N w m R i g j B 4 g 9 M v x L g o F 7 0 E _ o Z 6 u E g B 6 l m B s s o B 5 t e j 5 u C 0 m k H p 9 D t u F 3 h F x g B n n N x j C q _ h F r 2 l H 1 y y I 3 y y B 1 2 l B i r y D - o D 5 q S 5 t f z m l F i g H 9 k 6 C 5 s B 0 9 R 1 8 3 F m u M s 1 F s o F m U o 8 D 4 V p n B 6 v H s 1 F j y E o j B y U g 1 I 1 W - R 6 d 7 l D w n C x W q 7 C s G 5 0 E o x B k i j B 3 m 4 t D r 4 a t 7 l C _ 1 K h t K m g J v l B 5 8 X j z C 5 M 8 i G - m B u Q 8 6 o B i s B l 0 P u q C - _ D 3 Z y s J x p C 1 R p h B - 3 L k m B 9 n H z W 9 N 0 O _ 7 I v o J i 4 B 1 W 0 M k o E n 2 C h s D 4 V 8 e p k C s s B q r B q s N z u B p i B n T o 9 C 2 q C y 5 F 3 o B v 6 E w E 4 M 7 T n i B 1 i B h u E _ 1 H t t H k g B m l E z v C o R 4 n G 0 n E s 7 C 0 x D _ z T u i C h z W 6 z E q z C j p B r S 4 j B v m I m _ t C i j N s j N x 5 G r 2 E w k D 5 g B 5 Z v n G j h C l 8 B r h B - j C 4 S 2 8 G g G v W 6 e q 0 E o Q w R - i B i n E 8 4 F 1 9 B - O n F 0 v Q y 5 C s Y i 2 B i g N x f r m B 8 Y o k B 1 w F s x C 7 _ D 2 g e u 2 F j _ n B c p - K 5 r K h n B 5 b 6 7 4 B n p B z s H w k I j 9 H 5 i B 0 9 C 1 b 2 v H g x J x 5 J 5 Q 9 Q m 9 I s i B 9 Z 9 s B 9 m B p - C t O h Y 2 _ j C p _ B m g F r _ I z i D 7 2 R 0 x D g 9 D k h S r j F h l C i p G q z B j 9 H 9 k L x i E 5 H g g C _ s G v o D z b 0 6 C l j B n T y t L 3 s E 1 _ a h z F m t F j j B - 0 B u w E s u D z h F s _ H 3 g B 9 q G x k C 4 e j u H u g F 6 4 T k p K 2 q P 1 q Y x s T 5 s D 1 u K 1 i B 9 w K q R 8 q B 8 u O p r G 2 U g g B 7 r D r k L u 6 B 3 s D s v D g q F g r B 3 t H i y C n g L 1 t l F o 6 C u N - O z s E q s L o w D s V 3 i E k p C p k p B x s G v 0 F p v C 6 m D z 4 h C s r y B q 8 D q 4 J k J n 1 C o v E w - H q u D 4 x C 2 s B 3 _ B 9 o B n 3 B x - Y t O n p B k s B g 7 K w 7 D y 5 F m n E 9 X 6 r h B 4 x D w h X v v J n 6 f u 2 G t v G x 8 6 B g l I 1 T h p J 0 _ R - R g 5 S q 3 K m 8 P 5 0 D 7 m F 6 z E 9 s I w x U 5 l u D p 9 I 1 L l r E q N v t G o 3 I p w B 7 3 C 1 _ G s v D 3 u K 2 6 N q x Y r r G j p H p n M 8 q B n L _ t F - 6 L p D 2 y C 4 o e 4 y C z x F h h E j w B y k G _ j B n t B g 8 G 8 I q Z - k C v - M - v B _ g C m e z o D 7 l X i 5 B y 6 B w z C n s D 4 m S p 4 L k 6 B t y F g z H q 9 K 0 5 B u - E r v J w z C n L 8 k B 5 i K _ r F k H 9 W 9 p J k o y G 7 4 t B i r g D v h B 7 _ B l P p O i h H v _ D 4 u D m _ L t n B h h B 3 6 M 4 y T 0 u D j 5 n F p - Y 6 x B m 8 D m t z C l w 1 M 0 2 u B s h 8 E u s d 2 z C y 3 - B j z r J u 1 I 6 4 Q g r r G - j a 5 v 2 F 4 n 6 B z 7 R 0 r 9 G o m H g 9 D 3 _ m B o m s N - x 0 s B t z 6 B o s s B n u B u q n D k 4 0 H n i 4 E i 6 5 B q n 2 D 8 o G 0 r 2 O 9 y L h 0 c 6 h _ D w n u j B 2 h o C p w 4 L - 0 R 9 2 U p 6 r D l 6 g F 9 q l F _ 9 h E t 6 m B w q y D z 1 t D q _ i J 6 p 9 X z w V i l o v B h h h D w 0 2 N 1 q n X y 1 v g C _ 3 8 C 9 k M p L 7 x c 7 8 p D o - 3 D w - g o B 2 k 1 J v u s B 4 s m C i q 5 C s 8 k K o - 3 D - 3 q T i 1 D w j E j 8 B 8 t v B 6 g j 0 B q 8 1 B z 3 k D w 4 g C v z i B p 8 m K - y d 4 z w E z h 8 C t z i B 8 p L 7 _ z B m p R - 8 r G o _ 9 B u 4 2 b 0 0 n Q q - F m p O 7 2 T 9 j I p - p T 3 i 5 p D j 1 q i C s p Y u k 0 B 1 v k s B r x t G 6 j i J 3 - m F - z 1 f 8 z o D x o i B _ i L w 4 S k 7 F h s I h w G 0 6 C h m T h 5 C s o e s - N u 5 o B j 3 B 8 x v B 9 v P l 0 B 7 o J m _ V n D 9 j O 1 4 H 8 4 g C r g L l t x B 8 6 H z _ N z 9 S p w D q h N o g K x j H 6 8 V 7 x O w x I 3 h v B q r i B q x B 4 3 c 8 n F g r a 4 g J i 4 W 1 w i C w n v B p y k E 2 7 j B x h w p B i y y C h v g r C 3 u R x 4 2 J - y g f h g i s D 4 s H s l 6 H 4 p r M 1 j p G k g j B i i i C k h m B t s 1 m I v k 0 L i g j Q o p 5 L g p k r C p s 2 l D q l - B s 9 O 0 y F j 5 F j r F t 6 0 C h o N i s J g 2 D z o V x l B l p f v 5 F o 1 h B l v b 2 y F w j 0 B m I m u B 3 w B i k T j p F j k B u 1 B q v B 3 z I 2 g D v o P p k H 3 8 C w I 4 b o t h C s W l Z z x B g q O j 0 m B 1 8 X h n J 5 r N 2 h B z g C u d 1 p K m 9 I l 6 B w s E x l B l 8 C g m C p N q F q n B p 8 E m r W 2 z D 0 6 M 1 U x N w g m B l 9 C 6 _ G m v G 2 h B j g B r E o w E x o J 3 4 - l C n u 4 N k g o E 4 n L g g J w _ H _ 3 C - i I p z C 0 v C w j F 2 _ F j 1 Z 7 4 Q 1 3 G k r E k 2 C 5 z G h v u B 9 z J z 3 G z x D 4 w y C t o e k m o B z 8 s C 5 o N l r k B i 5 j B w x F r w D 8 3 E 6 x F 0 3 i B 5 q b i t G k t J k o B x r C 6 u H g I n f 1 w D _ - l B l y C x K 9 K 5 h E 8 a 1 H 5 R 4 X y 8 G i C _ w E m U m m C l 9 C 4 o B t g M - s b 6 r D q P - w D q X 8 u B l q C w w K 0 t J w j s C 9 1 J 5 k J 7 w D _ i B s S - Y y g B 4 Z i V 4 r B r X 3 w B v M w m C z o N _ 9 B s v B 5 Q q w B v r C 7 0 G j 9 S y 1 L i v B 1 7 K i k L g h E s q I 8 u B 2 l F n W x _ D - b p Y - c r i B _ v D n I 1 D _ I 2 I t m G 3 r B - h C v 7 K k h D u h D o o B y g H k - H 2 l g D 4 _ u r B i 5 D l y L 7 u F z 1 E 1 o x 0 C y m x C v 7 B 5 5 F h r y B - t b x 0 H - f k 3 B 4 o B - 5 B z z I 1 k H n 6 K q D q o B 6 - o C u n F m 8 l B 9 s g B u q n B h 2 t B s 5 p H 1 5 m B 2 v v B i 4 q B o o B - l E t 9 D 3 h F j m n t B 6 h P 5 6 F s _ B v i r B 5 y E 1 7 D w h E 3 - E j 3 G - - E i j m B - s F k z S x 7 X z s F r o g B q k 0 C u s H z m t H 4 r I 3 t L 3 2 9 I i g G h n E z w D 9 7 C 8 8 y B 6 r I y q 8 C o i n B 4 w K m 3 C u 2 7 X k 1 f 1 q b 3 5 B g 4 5 n B - w U 4 q M j - j C z l n F o j R 0 1 4 E m v G m j E k L _ w h E 4 h D g q X p r B j s 7 N 8 6 b 4 k F 5 0 E r s 2 B o s p C 8 i N o j N u u 8 B r u P k w I i i l C t i p B _ k K x h C k q T y 3 d 1 3 0 I 9 x Z 5 0 Q 5 1 J x n G - 4 s E v k 2 B 6 v - O 7 h x B _ z 3 D w 2 3 J 1 p 1 E i y o O 3 h 2 2 D m o B s p m u C o u o B _ - i B r g B s X z k W _ S 2 w B 9 1 E 7 r C t 0 B y o C 0 x C k 6 D k 0 C q Z r 0 B k 2 F l 1 C 7 s B r _ D i g C p g L t 0 B j t B 4 x J o q F i Z - s B m 1 D u p B u _ g B 8 0 F 7 9 E 7 6 D 0 3 D p K p m B 3 i O k - f 7 m I - _ 4 B h 1 U x y R g 8 E j l M _ - I u q D l w D s 3 B h t B 9 l Q t v F o j D n o c 8 7 q F w k k H z 5 u B 0 w g C 9 2 O i 0 K 4 1 1 B 4 _ t C t j Q w l a t 2 H 3 - v B 0 h P 7 s e - _ X z 7 C 9 4 7 C 8 _ 1 D l h 1 B y j 7 E 4 w g C 8 i G 2 y o F n 0 a 5 u 1 F h 8 m E g q 4 B 5 6 6 D z h F s g J x 2 3 B y g J i v E y - B 9 s 7 I k 2 F 5 1 E - v _ B g j P w v T g 2 q B u 9 k C 8 y p B t l z D _ m 4 J t _ m E o p w D n 7 Y q 1 5 B s 3 N v 9 D t w y G z s 6 D - p k B g z 6 E v v w L 8 5 w C g 7 _ B 5 _ P o 3 N i n O 4 z q c - w i B t 7 0 L x v h B j r x B _ 5 P _ 4 h H 9 0 R v l w B 4 x l G y i o C - u 6 B n q G h o J u u M 3 o x B l m M q q F 6 - V 7 s m M m o s Q t w 8 E g 0 q G 4 k D z 9 J r s J j h R u y z B x u J p l L k 2 O j 6 I m h S v x h B 8 x J t t r B s g O k 5 Y z 2 C 8 j P i - g B j 5 J 2 r q B g u T u 4 s B m p Q u - G p j F k h H i q F h 0 F q i M o 2 n B u r P 1 2 E 8 u o B t m G t u u C 6 8 O 5 6 Y 9 j Q 6 8 r B s y J x 4 H n n w B 7 s W 8 z C w y B z 9 M j z N i s F t t w B j y F p i D 4 z J 1 w r O k v z h B 9 l h D 1 3 h E h 2 i G j y 5 j E g i C 0 1 4 S 9 x 5 H r p - W 2 t 0 N 9 _ U i q g B - 3 k C s s B p m w B s g p F w l g E 3 g j D y z J o g C u h 6 C u g O u 4 u B 7 k R 5 u v Q r 6 E 8 l - R 2 C j h l B o - 7 J w j o G w _ h F h 4 _ N x 0 y D 1 v t d x x n B u y _ S s k j D 7 5 k E 6 v 7 K y j 0 D 5 t f 2 4 8 I 7 r K 3 v j B x s x 2 C 4 o Z 7 x b 9 x 2 D 6 n Y m 8 _ B 1 2 J h 3 J i v J r 0 I _ g U 0 t Y 1 - 6 G 1 r s S k y p B k v p C t 4 H - 0 C r 9 D g o B x j q C x 1 k e 5 4 z B p _ E 7 l G 6 j b 7 m D 1 y U 7 1 Y q t G i 5 P j o 4 I 0 9 k B 1 j 5 S _ 8 G t k w C 1 s k B l q d 5 p d s 6 R o 3 N 8 4 h F 1 u s B j 2 a v 6 O y g H p _ E v x D 8 v N y 2 B w Y _ g e q j B t q C 6 n B n _ V u _ B - 4 K r j I y g D u w T n h C 3 j 6 B p w t B 8 t S 0 x V 2 j 5 B v x I 5 o a t - h B 7 v H 1 2 F i g Z - 6 F h 0 I q 1 F u - H i 8 G 7 1 Q m r M 5 y G m m X 7 p F 7 h Q k 0 P t _ E 1 2 O z 5 X 7 - W 6 o I k s K r x p B 2 x y B 0 9 F o m L v m E 6 u H - j Q y 3 S _ u E i w K 9 y R j 8 Q v k O 6 i H q p f 9 8 H 7 7 B v 9 D 5 y H n z B z g S s g G n o P t x L 7 8 s B v 3 D y v H x z I v l J 6 r H 7 y L s 5 P p 4 I y 7 W w 8 E 0 3 D p k S m 7 R 5 o R n q B w o J h j c 0 2 C h u L 3 i I o - G 1 9 F p s M 4 x C g j D o 9 B 1 i C v k G v 6 F k g G o 1 D h 6 J k v Q 1 n N 8 y q C h v e 3 z B r i C u z L 9 n E 4 8 G 2 1 B 9 4 M o 0 K 0 3 R u 1 f 4 5 b p 0 M o 9 I z w O x k j B v o G 2 9 U 2 9 M r 0 I u D r J y L 7 h C i 9 B h 1 E v H 9 m I r q E 6 C k J 0 M 8 f t d y g C i 2 K m 7 C - h G 8 p m B w z T h _ G n s H t 9 F - m E m o C - o K y v B m k C k s E n 7 B w i B p w D 2 1 B p H _ 3 B 6 - R 3 W 9 3 H 4 x C k 5 C 9 Z 3 r B m F 7 o G o 8 H m s I k 0 d y 7 R l 7 P 5 o F - i G o t B t o C 3 o C y S w I 4 o B m s H 9 j W x q k h B 8 w o m B 4 u E 7 h w B w 9 f 9 9 2 2 B 0 g z L j y k B r t t g B t _ s B s 5 F 0 r F l o B o 2 E p q T j h E v r I 3 1 D v 1 D t g E i 4 F h i B n t C 5 3 C k o E t t C 4 y B n u T 0 y M h y S 9 u J h t M 8 m E 7 i F o k E y y J 8 w H 5 k Q - u P h r E 2 x B w R y t F 5 m C m R w j B g z Q 8 q z B 3 v G 1 - J 7 k F 1 q p C 0 j J 6 y E 3 _ B 0 p L 2 g h B 5 n I 9 9 D h S v 5 B - o E v p D x t I n T n F p q H n l L s t k B l t H h 7 a p g P g u L 4 h C 2 7 C l - B 1 j E u v F - 5 C n e 0 W p g H 4 7 C x t J m o N y 0 C k 5 M w y D 7 y P l 9 M y 1 J x j L p u C g 0 I - c t p B 7 0 B s u D s Z 1 3 C o n D l k U g y B 0 l D p 6 L m k Q 5 j B _ 2 Q t 3 V q 8 C _ M k f _ 6 D 6 k B 7 u B 0 7 C q 7 C i z E v t J 2 s R v 7 G - j K u n X 0 z D 5 w G 6 5 B u 6 K z v E 3 u 5 B o 6 K 1 l C m z I w y I k 7 B g w D q k J w s R z 1 D 3 4 E q 5 F w t L 1 _ D j Y g v D r 8 B 5 _ C o 9 B 0 6 _ B 6 n F 7 g B 2 x 0 B u y s C p 2 C h 6 E i x D n r I _ x B h 4 B 1 w M j w L i 9 Q 0 y R p u C t 9 G q u b m m S s y E l t G s m B u _ C w 8 F h 2 K v h g B q S i 7 R u l q B 2 h C h - M 8 - W x 4 g B i - N n 7 J i x T k k E h s K g 4 B 4 g J n _ T o 6 C p z D j t B _ 9 G 8 k o B _ q I 0 6 H m g H w k G l r E x h G y n E - k Z h 2 D p 7 H q H h g G j h B n s t J j 2 _ b j z p K 1 q i N v g u G x B 4 p g G _ 3 P m 2 w C 6 i v B k n U z t z B 8 i D u _ d y 7 E x 3 t B o j D _ t s C 0 u T 7 g r E y 8 f 2 r p 3 B i v j C 5 k 3 D z 8 z B m p 8 Q q r n B _ 3 B _ k _ Z i u Y k k B 2 6 B m H n z K 3 m F t 3 P s R z 2 D 6 Q 6 z B p j E s y D j L u Z 0 V 8 k H m a 5 1 D p 8 G 3 l C - H 4 s B h G v - B 5 - B n k G 1 q B n 9 L q i F 5 P q 1 C 8 7 F v 3 B _ E 3 p B z 0 K t Y n o B y m I 6 4 G j j D 1 - B p q B t G 1 q G q v H l n 0 D 4 n S 0 l G y u D i x I 5 v F q y p B _ p F j j B 8 l B w k I v I y k G w k N x 8 B t P u a t h E m i C g n G l 6 E 1 i B 9 O z S 1 9 Y v 4 H z s D n _ 7 C q o U 9 u e 0 - F k s j W m 3 q D l 5 J t t h B 9 i r O 0 u I 6 6 L i r p C w t y E k r m C l 2 j S l j z F - i q B 9 g B r I x 7 I j 8 I y 1 G 1 g E 5 p B 6 i M j p B - s H u Z g q L - u X 8 f 4 _ S h k C 1 L p - a 7 y F w 5 K z r D r d v h B w k N 0 l l B y 4 S o 5 q B w 5 D j c p d q 6 B g q C 4 p C 7 t C s 1 E 3 m Z q 5 N y w M 7 t B i z G 4 q B u Q x T z v B h v C w U 7 o B j 2 B 0 l h B 9 6 H k _ N p n u D i z E z u C x 9 B t l C t v K z d 6 y D 5 i D 6 k B k y E _ e m r C i 7 B j r E h m O u s B m g F 4 m S g 8 D i v R t T - m C u z G g 5 B r r B y v Y - i O 2 w T - o J v l Q x n B 8 g C 8 y B q q C n y F w x O 4 3 M i 0 G 8 k B o z H r i h V g i g J n m M 9 r z D 3 4 I h g 6 b z z c y 4 B m u D i 6 C n j F 6 5 S r 2 E z 4 I u h i B 8 3 N 2 - e 6 6 F 0 l I 2 s B 9 w F _ d x J g T 4 h D w u C 0 p B 4 u _ C i w E 5 t B 5 - T n k C x s C j i F j 3 H t 5 J i n q G v 5 J g n L m X 1 r B m l U y g G w 9 B w x N 0 k F 8 o Z 4 n C i u l G x 4 M - 3 I 6 9 l E 9 v i B 0 l k P _ r y M 9 8 q q B q 1 F 1 G 6 7 E w l - B h i k G l K i p g C 5 5 K l 9 D j 0 l C - 7 F o c t 8 C o r M 0 O o 0 n U p k q C m v E 8 i v B m h k K 4 r H 9 n P 0 q H 0 u I 1 _ m E 3 0 l B h p o H 0 g i C u Y 3 _ K 9 z B h l B 3 r B k l F _ i L p y C v 5 J 4 - B o o C u 5 D i 4 C 7 Q z Q 8 T s N 7 E r i E - I n j D v h B u l B s U n - D 7 0 B r q E w g I u g C 0 k B z 4 C 1 p O 7 u G u m D p L i f h G 8 m B y H 7 w E 6 2 E v q B i S u z D 1 - B j g J k b 7 n B l o B i z C 9 c n _ B 0 a y s B 4 g C r h B w 8 E r q r B o g H 2 - B z 5 M o M n h B y o B q 8 n C 0 u T 0 g c g i L 1 z 2 J 5 l G 1 y H u y N r 7 D 4 P w w H 6 n W t 2 C 2 4 B t _ C r n H y g 3 B v 5 J 1 t P g 5 P k t D 3 9 4 g B 6 s O g x H j u e 8 3 D n g B o s w D w j 3 G r j 9 B 0 2 q B - N k 0 C x 0 F t i D o p Z 4 B h W 9 U q n F r v D l W z 8 F v 1 E 8 j B o o y D l h B m C k h e 8 g J 5 b k u D n w g B 8 - R 3 b i k E 6 n L 2 d t p E l O j 3 H l y G 4 0 B j l G o j F t Z 2 d w x B l j F r _ F _ w C i U 7 R i - B 2 Y r s C 1 o J 3 W m 0 C k R o 3 K k H g k B 6 P 4 I 9 a t h C l z C q 5 E 8 i B x N t q B u 1 C z M i n C h 0 E g p B 2 F 9 l B s r M z 5 F 3 m E j y B w Y i e j h B s M 6 h H 9 F _ o C x 6 G 4 x C j 3 B y i C 4 h M j t E 2 0 M _ l D 3 p T r i B w m D p P r O g k B k e - M y v E m e t 8 B 0 Y q 5 P - w i B 1 5 G u 4 B s Q p i D l P x u G 1 r O z j B 5 j B - Y 2 4 H t v I 0 G 7 H 0 l I r s D v 1 P 1 v B h 0 F 7 8 B w U s U 4 w C 7 t B p d - u C i e 3 4 M o M l V 6 7 G m w C _ Y p h B m H u z C 1 3 C - 7 I 4 8 N z s E t _ B 9 r G 9 - X r h F p y D 0 7 H 4 S 4 d g 4 B y 2 K v 4 I j y B l a u v G w F x U j H u L o h D 6 h B 4 3 B u u O q w B n m g B 9 9 C 7 y B i v C q s D h l D 4 9 H h R q i B z Q - s B x t B n 8 B v 5 I 4 g C 9 v B 7 i B - u C k z C _ 7 D 4 r B O - O k R n 2 B m z E 2 E t m m C o u L h 7 H 9 c v u C t h D m s B 8 k D v m K 2 5 C y M z 4 C u V y y B 9 9 D t t B h h B w R v g b 7 l p C x I s 2 G x i B h X 7 r D u 2 J k y B 5 w W w 0 Q - 1 B m z E 4 p F 0 Y x C y P 7 r C 2 x B t I t h B h P l g Y g o C s D 7 3 O 6 L x v u F m p k H j k 1 D v 0 l k C h 2 o C 6 1 K - 5 4 H h l M r o 1 C 5 w d 2 p u B 8 w l D 7 _ g D 2 l 3 G j u F u k F 3 m G 2 S v h F q t O 2 v I h x Z 4 8 U m q I _ t C 1 4 F j 5 J k l C 1 G m F 6 r E 6 z x B h l B 8 w S i m C 7 n e r V 1 q k B l w D 6 u C _ H o U 1 z M 6 3 D x Q n R 4 4 C 6 r q C o s D x r F i m R g h J k z J 0 r P r _ B p F 8 O z m G 2 9 B 5 M v k J j N - Z 5 r k B - j I z J l s F 8 g G 9 w D s z F i z F 9 i C h l E 4 t B u W y 7 C 9 g D o n _ B n q M 7 g D 3 0 F 5 n C 7 i L o y D 0 L o t B l I j x I x z B s I 6 5 V 8 n B w V s 9 C i 9 C - 2 B t 0 F n n B g U 1 m I 9 7 C 2 z D 9 h S k _ I r m H k s M s 5 E _ 4 V p i C 2 S 2 6 L s g S 1 m M 6 3 B 8 t G w y S y k n B n z B p 4 K t z B m 6 a 4 b p p F y 9 N k l B s K r x B h 2 F j j 2 B y w S u 3 B x w D y g G l 9 C 3 h C 7 x E 0 t G o y F m s H x s L 1 0 G r 8 C 9 j I g x W 3 - E i u E 3 U m g L 7 6 B 7 - E t 2 M 6 i R w s D 1 w D 0 O 4 5 C _ j G p - D 1 6 l B 0 z B q x B q g B 9 0 B z 9 n B s 1 F 4 0 F 9 y C 0 h K o s Q - r B 1 x E 2 1 B l B _ O g 1 B y t B 6 n H 8 r G k Y 1 7 D 9 f _ - C s 8 B k 6 R 1 G y 0 N q v B 0 c v g B 3 m E u _ G 5 J 1 x D q t C z 9 C 1 x D k v G 3 V u t E w _ B 0 2 B h N u X l p E g e - 3 H m w E 0 v E v 4 G i 5 C n W z 1 E l o I i E q r C 2 n E 3 g G x O 8 1 E o s K m a w U 6 9 V p b l 0 D u V 6 v D u E 9 F k u D 9 n H z y C g j B 6 r D 4 q I j K j l E 9 l K 7 1 I u 1 f y P 9 1 E - b 7 s D n k R o J l h B z m B 1 0 C t 4 F 6 4 E q l F 7 p C 8 T n h B 0 s z C t S y 8 D _ p z E 6 7 D v v B j u I 5 x d 8 3 F y t D h u E 9 q D o o i B 5 2 D i y C _ 3 K v v G 6 p P 8 0 H g p C k e t 0 C h o N 3 6 D g - H _ 4 D 6 q B o r C m z T t j F 8 Y v r C j z C w 5 E 3 1 v B m m L 9 q C p 8 C _ v C z 4 G _ j B 8 1 X t k C m 5 D 9 6 O 5 4 a j n X m s B 2 8 D t 1 W - z V y v H 0 t _ C 3 w 4 C h z z C r x j B p y i M 6 t D s q D 7 l D p 9 S y k F l 8 C z t R g v B 2 u y C i k m C 5 z O p z E 9 w D y l R y u q B n 1 G 1 1 G m 4 C 4 z W 2 o B 2 s I 0 6 e k t E 2 l F k y K q 3 V - n E y i E _ w q B k u X 4 8 H 3 m J u s I g n o B k h y E 2 z P 5 o V p 8 T 0 1 _ h B 0 6 n M z o k g E s 9 w V _ g d m o F j y R - m I _ i D z m B y i i C h b 0 q D 1 z H 6 3 C 1 0 H y - M v m E 6 x p B _ m L y 3 R m n C z y H 6 O w u E g v E p 0 B q o U 0 u Y 2 h j B o 4 D m 7 E i w I 0 p L _ V h j B 6 n G u 8 D 9 t B 5 5 M v n H h _ C q X m i B - m E j b s 8 E m q F _ 1 M 0 M y q B y 4 S u k D 5 7 B w u E n o D l y E h a g 4 D t W t 5 L p - D 5 8 Q 7 r K - R o u M i 1 D n l B _ O y s I 9 Z j W i 4 B 8 d x 9 D g o B 7 i Q t 5 m B 4 o j a l w s B l s C 9 q G i M s 7 9 B q r n B 1 2 H i g H 8 - 6 C o 7 r B 6 - I 8 u H n q G u D g 9 l E h l 4 z B h 8 3 E r l t E 5 g p E 4 - q F 7 4 2 J q 9 j E n n 1 0 B 0 z 4 3 B j s x L l 4 g V 2 g 7 C 7 E 5 - o B p 8 _ c q o L k o F 6 i P r O n s Y u x E 6 x C _ J o 8 C w l D 9 r O 2 r B p T T i g B n 8 B 7 o J 3 s K s w E o Z 6 x C r 3 D s a 0 w D 1 w S j 2 B l 9 B u m B m u g B 5 h B w 7 D p x P 3 k C z m Q m 5 D 8 w I g i H 9 K 7 2 B 7 g P s G 8 4 q B n S t u E s x U p k 4 B 3 v C z b m j D r n K 2 k F 0 i t B 8 4 D j n B 7 k C t d x m C p k U 5 c 6 8 C - - l B 3 v B j c n m M q r C x 2 B r h D r t J o n E h 3 D w M 6 v E 3 o J 2 o L m p L v 4 H j q D y f l h D 8 x B 6 m G 3 3 C p j R z v C y 1 I 6 q V h i E n 6 E y o E - u J 4 z O q w D i r F 8 Q 1 o B j 3 B 7 8 B j 2 C 1 o I q q B t w V o M 9 K q x 7 B q z B _ i C - r W m Q w V 0 f u 5 B o l D i i C - - C h Y 8 Q _ U u H g u B h 3 M 4 _ D u s C 1 g J x 4 D 7 l C 0 l B 2 a 6 a q 7 P o 7 C 4 l J i r c u f l s E m 6 J - n B r 2 B 5 r M n 5 E s 8 C g 7 D v j B 8 m B y b 3 u D t Z w H w Q g V 9 3 L k 0 C - b - s C t x V x t B 8 w M q 9 C 6 r B 6 m G p - B w 1 E 9 g J g 6 Z v j B _ g B s p r B 8 s B _ U t X 3 x K 1 s H l 5 E g 2 J 5 P 2 p D p 8 D r Q 7 I _ k B q q C q 2 G o 9 C - b y w E x z D s w C 1 j M 3 9 D k g J q r Z z h F o r X p H g o C x 2 E 6 x C j Y s n E 6 r B r 8 H 0 z C q 3 Y 8 Q 2 M o W t w I l k N g r E l x C o - K - u H x q D o q C q x D _ 6 B v t C p d j t E r T 9 l F 6 z H p s E - 9 J 4 l E v c j 5 C k k J m m D z - J h q Y l y S - S t Y 4 i Y t v E h 9 B x q M 6 J q Z q z p B v v F l j F v r G l n M 2 a z 5 E u j I v 1 F o 4 H i _ 7 C h p F z 3 B o f p m C 8 z C w r P k 7 S 4 k D i r C m l B p w B 6 m B h k N s o D u W h i K x c 0 m E z 3 f u y B h s H o i C z h B x 2 E - o r B 3 3 I 2 j G x t P n q W l 1 E 9 x E 7 l G 1 l D v y B - r F s c s w I m p C g 0 C 5 9 I k r V i a 4 k B h x C _ _ C o 8 u B p j G x 5 C l X k l B 1 6 R i t F j i R t _ M i l J g 9 C 8 x D 3 j F q 6 Y p _ B r 2 D k y B u 8 F k B v g r C u u P t 7 L 2 1 E j 8 L o q G 8 n D w m D 2 7 K 7 q O s q F r n w B m y I u i C m l H i a m Q 0 8 E 8 x C z I 2 i C i 7 B 1 0 D 6 x B q r C i 4 J q g B m v D j S p 8 B s x C s e s g C 1 k C m q F j 9 H k 4 D w v Z l q O 4 k 2 B 8 q C w U o 4 B g v E _ 1 B 2 3 6 B 7 p V i z F - k S 9 h C z Q p W 1 5 G v m Q t v x B _ h H x d 7 v B 4 f n z N l l F i z O z u G u 0 O o - 5 C 8 w D j r D h _ R u p G y 7 C z s J i _ W 0 z H n _ O 8 y B o g F s x E 9 w P l v K 8 8 D t 3 E - l L u R p k C v b - n H i Q p u E k k D 2 j B u t D z N 8 w C 7 K 8 w l B h m T 0 x B s v R n 5 E y k J s q k B i z C z 2 D v S u k E z 8 F 3 s E n s I q m D - 7 I 5 H j O k 2 K i K t i B u s L - l C 4 l B m k B m 6 C 6 j B j p D o w E p 7 M q v D p p B _ z E l z S h 6 E m m B 7 2 D z v B m l H m 1 M 8 J 0 M k E k q B r j C 6 _ M n l B r p C t s C i Q 8 p F n j B j v J j v C 0 p N v I p 2 D 0 7 D o m D n o B k 4 F g m D 4 J - - J 9 h E k 2 I 5 5 e v t I 6 0 O j v C w 8 D u V p d i s B k 0 H 5 s H u z E g g B g e l r G k K 5 - C 5 5 H y x C g x I m 7 C k m J 1 T l 6 E j d y 8 D m j M r _ F 3 j R u y M s 0 O r 9 G h Y 4 - E u p K m i C l Y 1 F - B 0 w E k e p 2 H m 4 D h w V h u P _ w B h p H k 0 C 4 l B n v B m m D 9 k F 7 w G 5 i D v X o q C 7 v B 8 w E j - D 8 q B l 3 B 3 i B r 8 I t Y z T 7 g l B i y D 3 D t p I r S h w B 2 9 E p t N 1 o D 5 u F g q B n 0 L 9 q E h n M 8 n B l p D k 8 L u g f v 1 C x w i B 3 4 G i v I s o F - g B g k D 9 s C p 2 C 8 6 F _ 7 K 7 r T t u E y M 9 c 9 o H p O g x B 9 _ D s g C z w F i g B i s B i 8 N v t G l 1 D 1 k F 7 k F 9 1 B v u C q m D m 6 B _ y B p T 8 l B p - Q j u K o g C _ u B t 7 D 7 z H 3 h C 4 _ M 6 l C w - d x h F 7 s B o c 3 p C w j B r W x i F h 6 G 9 b l q D v g N x k L r s H y n h B 8 j H - 3 h B u g M _ r k B v j D k h Q j 7 R 5 h E r g b 0 l H y V i z C s p P k z C o w D 2 l I 1 T 8 3 D l p D s w E 4 4 B 8 6 B - u C m 5 F 8 m G m w D w 5 B k 4 G z o U 0 _ C 6 z B 0 4 F q q C 9 I 5 i B 0 4 G g y C w U 7 i F 5 N t n B y g H q 4 D p _ C 2 7 E 4 j B - j C z K p p D _ o C 3 4 C n h G u U _ 3 B 9 3 O 0 w C w L z a w o B y 4 E 2 r E h n B 0 w C r 2 E n g D g - N z o B x s I x m C x d o e t K p h C q - J z q C q u G 2 4 E h f g q B y 8 E 0 k D v P p s D 7 h D g o K 4 y B l h a y 9 N z 5 d 3 i B i y a 9 h E i o 2 B n w G u w n B k t j B v P 0 n 2 B o p K 6 2 M 6 z G j 5 a y 8 E 6 w T 2 1 K 2 g d w y J x q E j s G x S t 4 C s _ N 5 s E l y S t 7 w C r s H k 2 G l d 9 y W s x D m y D 9 w F 1 2 B o a w 7 F k f 6 p C u f 8 J l s H i s B l d r Y 2 Y j j C n O i H w l B 7 8 G _ 8 C r t C - N s q B x d 3 3 C i l B w f 5 g D q l D _ M 7 c l d k _ L z u K q k B z 1 C i G q X 5 4 F i M g y Q h - C 8 p B 7 o D t m M u z J 8 6 B 8 J z i B u 1 G 8 R o 2 C v q B j U - K z j Z p l F j z F - 0 N 8 6 B 5 5 E 8 8 C 0 J 7 n T q W z x X 9 s Y j L 7 X _ w E g x I w l V j g L 9 9 T - z L q p b _ 9 X 4 0 i D j _ G l q D q x B x s C 2 j B p i T 9 t V x _ C r 5 G p - C v S g y D v 8 B 2 g h B v 1 C j 5 G o U 5 u S z v C o g F 4 - E z t E o r C q r U m p L p F 0 6 C 1 n B l u K s q B t s C y w B p s C 5 p J w 5 D v S 2 k E 6 x M 4 p F l q D g 7 C 2 k E i k B 4 4 B i w E s e z 8 B i 6 D y h H 5 _ C 3 g B 5 s B x b 7 5 l B k y T s q B 0 p R y h J l u K z w g B 1 l 4 F y p R v y d r S 2 8 L l 8 J z 4 H 6 u D 7 4 I g p F _ 4 S 3 j p B 4 E w 5 D t n X 5 9 F k w M h 3 9 Y j k m a v r k G 1 p l v B 2 p m m N j h 4 p B - - s z D r 1 1 8 B 8 h e i w 5 C o s h 9 E y s o h C - w g B o J 6 0 k m C 5 8 j o C 8 - 0 D j z y B s h d r m K p i 2 B v 2 T j p C u Y 3 v D k g n B n 4 w Q j m E r 0 G q g R l n N 0 1 f 2 9 B k _ B g p B 5 i C 2 2 B x 7 C p 8 F 8 x G i j D n p E v p J 4 7 L 0 n C 0 q D y j N 6 k E 5 7 J l 2 E p z D y 3 N 9 u F k 4 D l 3 H _ v C 2 O w w K 2 t M i 4 D 8 0 K o v I 0 4 1 B u w J v 3 I h q G y n R i h t B 1 0 C 2 x N _ 0 D 2 x F p 4 G 1 8 T 5 o J 9 5 J s j E q j B p n P - 9 E h i T 6 n F l 1 C 9 g B 8 j D m n z B s 1 w B z 5 J v 7 F 1 0 Q t y D w 7 E x q G 2 y X 4 v H u 9 n C 5 i T m 2 y C t 7 n B 6 9 f z _ C z g p B 2 s m C z 2 H q _ e 9 z B s 5 P k j N 1 h O q j D 2 i P p t P _ s Y m n C t l D 5 j H _ s D x n H v t g B 4 i P g x G k t D z x E n 4 F 2 _ H 8 - I w j K k o F v j Q k n L 4 s 0 B v l e 7 s L 8 - Q _ - G 3 0 E z 2 H u _ z C g v I h - o B 5 m I q x J - v D l 0 G j u F 9 2 H j m I g 1 L 5 2 H - 1 E w t p C _ 0 K z p G 4 r 9 B 3 _ X 6 7 G 7 6 D 1 _ E h j H z 3 H k p F m x G o u M x t f o i K 2 t D w _ H z y C s u C k m C v y C g 8 V n u P z v F w w I x 0 G s n L 4 t D h q G 3 m H u 1 D p l D y n a y w Q j v P u v H j u F k - F r j I v j I 6 s E 7 o P 3 _ 2 D l V v r C 7 2 O o k b t p G n u F 7 o J 4 w C p n B l 5 M l m X 1 9 D 3 Q 9 Q - l D 8 t Y 8 m L o k b u p B 0 m O o x F 3 3 M t j J z j J 3 j C x 4 H 8 v M 0 v I j k M k v H m 7 E 6 h B _ q H g - F o o B 8 3 E p b u v M r 1 E r x O l j Q x - X h s C t q W s n L h q G o t D 2 p n B y u H y q D l y E u p B h r S 6 i N - n t C 6 n F - 3 F t u F s v E 2 v I 8 9 n C x 4 O k o L 6 - B 3 x L 7 7 T u _ d l K h q G r 8 F 1 8 F n k T 2 g d 5 E 8 9 g B 2 r E v h C 4 s E s I k 5 L q 4 L g _ B s 4 f 5 l B 6 - J y h D j z C z z O p i C z 6 B z l G m t Q o u H 3 V x z C k s I s I m s H - 8 N t l D x 4 G 6 2 N 0 3 N x 1 E 8 u M 7 3 I t s C 1 H r H 4 4 D k 1 F x 1 E h n B l k C r O t u E i 8 D w M o o C p t B q 8 E 2 h g B m x B 8 v E j t B 8 o Q q 4 E k _ M l f h h C x y D h s C p s C v 4 I 6 j B i Z u k B q M z 3 H x s f 2 P 5 _ C _ I s p F u g C 6 w I m 6 C 2 j B t 4 M k w B 7 2 I o 3 N 0 d v j C s j b w - o D g n L 2 8 M j v V n n N t n J k h k B z y R g 4 W j j O - 1 E 0 2 K q k B z t C u g C y 9 E h 2 C 5 0 R 5 F 9 w F 3 4 C 9 4 C k x C x 5 Z k h H h x d q 1 K h q G 2 u E m l C u r y C h k g B 8 3 E 3 u m B - t F t u F m 1 K 7 z B i o F z q W q 7 L t i T n t B l o H 7 y D h b n 5 K o - G 6 7 G w 1 D 8 t C 2 P 7 3 H j v h B p _ C m X i 3 C 4 d h v F o v H i w C h h C j y B 9 4 p C 9 y O 5 2 Y j 7 K j 6 B t 8 C w 9 B 2 w J l 8 S g - B u - F - V x n H 9 4 O 4 j E p t N z 8 F 9 3 G r - L 2 u E j l B o l F t - E q 6 i B 2 l F - y C h g M g g G 5 4 F l r F 2 d z i O h w _ B l i F x x c x l M q - H 2 P 8 6 E 1 m e j 1 J g 1 D h i T - p G 5 0 E t j J j m I w p T 9 m E 8 - F j l B 1 Z 3 N t q G 5 _ C - 1 E 4 v I w t D v 7 C 2 1 B 5 r b y t J o 8 I 7 5 X y j U n 6 X y k F 9 9 C s 1 F n i F - 5 M z 4 o C k x Y l y d s u D m 6 C 2 - H s j N y w C - 6 Q s 9 e 2 _ d j g p B 3 k M 4 u v B v l n C w u M 2 o 8 G g j D _ 7 V j t N t 8 F - x j B s v H t 4 G y t H n s l C 5 9 t O - y M j W s x N 6 7 g H i 1 6 B p 0 5 F r 9 D v r C t - 5 B k G g l k H 9 0 C - E 3 n n O z 3 g F p K y g C 0 j B j o D 5 _ 8 J 7 2 3 B 5 _ C l h B i 4 B 2 h 2 C 7 9 D z r K k - G v 6 p B 7 z M o n O x R l b _ 0 D 1 p G r 7 T 2 j B s - B 6 v H s h J 6 8 L v _ Y h 4 O k l b 2 n C w v H q 3 N g i l B - l E q x x B 8 I z p G w i t B h i Y 3 m B q 5 C q l R 7 Z v 6 D h u F o 1 F w v H y 3 B 1 _ C x - X p i F u g S x j O k l b 6 v T s r Z 8 5 N i x C v o J m p U 3 g B 5 8 T 0 8 r B 8 p B x p W 5 m B _ p Z 9 0 E l 4 F l o D _ - I _ h P 8 d y u I 5 k M s o L j 5 O 1 s K h i F v 3 O l s K 8 7 L z 9 T g q B p K 0 c 3 1 G 0 s I 0 o B t y E 1 4 F l n N n 8 C k 5 E k z F _ s H 9 h I q m F w w q B 6 x K r l H m 9 b s o O o u C _ 2 C _ u H m g H k 2 q B r t B p H - i O _ j B o g I h 9 F r 5 O m 2 K 3 1 C _ v E 0 v E t i F l - C y 5 D 0 k K s p L _ j B 5 v F y n l B k q B 6 5 C l b 3 y R k 4 B j o I y k V i g W o M j 1 B 4 p b 5 p D i w E w j E v 8 T s h H 3 - C 4 y G h - C 2 w C o w B j 8 N 6 q D 9 4 K 3 n N w 1 D z y B n z I - o j B _ i L s Y 2 j B s 6 C 4 4 B k p G - 9 Q 8 g C - q E r 8 M x - D - n Q m g W o q F 9 o B n I 4 h C v r H 5 c 6 y B k p K m l W u z E y a m N 3 j R 0 n E r t H k p s B 9 l Z n d y x B k g I o p F 7 v 6 B q h S u 3 F 0 n D 5 q Y 4 0 O r n Z s w k B y 9 E w e h w J q h I q x C k g y B 9 t h C k q B p r - F w x 0 C l _ T j 7 O - m U _ h H z y i B o 7 P m g W i 7 B t i E 9 8 H t t I 2 z U 3 - C n r G 7 q G k o L 4 x J 7 q S 1 u f z 0 b 3 5 m B x y L 2 w H s u D 2 w H p 9 F 9 _ u B _ j B 5 m B p 9 D k j D s x G s t D t p E 5 E 7 1 a y Y p m B u i P v t B j s S 4 t O 8 v E j p D q p F 0 o C i x B v - K k J 7 3 H l v P v 9 Q t j F o y M v _ I y i M v P n i D 7 6 i B 4 1 u B r v C n m L i m P z 7 J 3 l M h i F 2 t O h x _ B 2 n R 0 1 K r - K n z c j 4 a - q E 4 8 D 4 q C l z K l u B 1 _ D m w T r h 5 B 6 4 P y 9 f i n L u u H 9 y H 7 p C 9 l E z 6 K _ u H g q X i g H x b y k P x p D u w H i g J z g B j r B h n K 7 5 p C - o d w 2 B j 0 H m h D 5 j I y l C j m I - o r B u 5 P s o C 8 g H t K k x G 0 i L j o J - 4 G h i n E s w Q i k E 3 t B 5 s K z o D 4 g D p k H 1 f n s B 4 s H k 6 2 B 7 7 v B s l Z 7 6 K s 6 i B 2 5 i B p k H q 4 E v j H l 4 F 2 0 F o y N o m j C 4 - J 6 0 r B r 2 J - p C r 2 J _ u C v 9 C _ 8 B i 7 G 0 p D 4 w F s 1 s B l q F i 0 F 0 i D 9 z E 4 o B o _ G u t E 2 _ y B y u C m L i 1 D 1 m B k _ h D m - H x 4 G v m j B u 8 O y l C _ 3 E 4 g D m l C z p G r g Y 5 s B j v V 4 k b 4 g j B r o D 6 w B l n B - z D u Z 2 r U 6 w H m k D v t x B h 8 J 3 0 D v v C 8 8 C 5 u C 6 n E y 4 Q 5 v C 0 6 B _ o G 4 9 8 B v r E r 0 D 1 - D 2 z E 8 m E u z C 8 l B q g B u U m k E r 1 C r 5 O p O 1 - D 3 t E r - O j i D 0 z B 0 e 0 o C q g S 2 5 P 6 s 4 B k u D h 0 b z 4 O w 6 C t - D 7 i B w n E n v q B x - M 2 q P g x D l s H 6 k H 7 s E 5 2 6 C q 6 X q - E y n E 3 v G u Z 0 o C i x B j u N 0 g I 6 5 D 4 p - B i l V u p L n 8 B 7 6 J z o D z x 9 C - 5 u B 9 7 T q t O w j P n w h B l z D m t D j r F g g E h q G 2 j E 3 h F v p C _ u B x 8 C v w D 4 O s Y y - B x 3 U - 0 B k p F h n B 9 s B v h C j a s t X i 8 j B k l y E l 1 I 1 l B 9 r B t f 3 Z t b r 2 b u p L 8 6 1 B 1 5 G k q B q g H 4 d z 2 I 2 w p B t 3 I j j C x 8 N v 7 C 3 r K 0 w B 6 w B 4 l b n _ D 1 v V y s O 4 4 P 0 u O - 1 E 8 I 7 C 8 8 G t 0 H t k H z Q 9 r C x R q s J s 3 c 5 0 E t _ C u g H n 9 T n 0 R j 4 I s v H l y C k p Z 7 m I u k D 5 0 L y s d 5 i E w p R s k E _ j B t _ C x 9 D s m O 7 o E i j l B t _ C m M w 4 B z t C p 5 L 7 n M w o C v 1 C 4 1 K 2 u Y 4 m s E 0 v H p 4 G z x E t 9 K 9 w L r x L 9 x L j p E t l D h 9 N w s E 5 t R u 3 C - V 1 m B 5 p E j 1 C j u h B k t D 8 t C 4 p Q r l D 9 z B 6 j B 1 i Y 6 k P n - C v v F u - H z 4 G 9 n D 2 1 L r k J h _ E m 5 C l t B s 4 B 9 - C g 0 G h w G 6 q N u r C w x H 3 1 C 3 n I p k T z s S x p D m k D k k G n - K k 2 K w k N 4 g I l u B 3 l L v h u B 0 n E y 9 C u g C u 2 F v 1 C 5 u f 7 n I n p D - i B q a g n E u 8 C x 4 E m 2 J 3 3 f z 3 C w h x B _ 6 m C x d h d 3 c u m G 2 v D t i B 8 J v P m k B p z c t y L n p D w e k 4 B i k B w R 0 - E 3 5 i B i s B 9 2 B v P 8 g I p o I n q J 0 a 0 - E 2 y E q - E 7 2 D y w 4 B 9 0 L t v G _ y E x z r B n o B w y D 3 S l I v P g x B j 1 C z l M 9 s C x T 0 q C 1 l F v I m x C r 1 C u o F i x B 4 E 3 i B r k L m 1 I y q K n i D 5 8 R z t E 4 - E k n D p u B z 1 C j W w 1 D _ 0 D 6 q D l b 5 n I h n K x R v j C h i F x 4 G r v F m t Z 9 y c r H z Q 1 r B t z C y y F n n K s r M u T 1 l B 5 8 C k I m n C q o F 6 P v v F 8 n L 3 o D 8 d m n C o l F p _ E j r K s t D x R - M j _ C s 8 G 5 E 5 9 N 8 s E p z E h i M 1 f _ x F _ 2 C u 3 C u - J o h D _ 3 V u o B 6 d i w H i j D 7 Z 9 6 X 1 w D s s E l - E h q N g 3 D p n E 0 3 C u 3 C p y C x 4 F 6 c _ u C q h D 2 O v s C w U 6 Y 4 D 1 G j 0 I y 4 E x 5 B k 3 R y 3 B 7 i I _ 0 D 8 I 5 s B 2 1 B 7 m f n r F r p C y 7 L j 1 C - 7 B z - C z s C i g E 6 v E o 8 V l 4 G 3 p E w P v 8 C s X h 3 H 9 m B x t S x j C z 4 F 9 3 O u h H 4 w E r r E l 6 E r 7 R r O u k K u R v y K n 8 M t j F m k B 4 e 9 r G 4 o F 6 l Y t 6 - B r n H _ 3 B h q J 4 w C i r D n t L v k J - g F p w d _ j D i g I t 7 r C l s C 7 7 C 3 3 o B g j v B x 1 T 5 z I 0 0 q C 5 g M k 0 3 J z 5 X 1 h t D y h E v q K n y M 1 y G m s r B x 5 D 6 u N g g U t 9 L x t d p q B 9 5 C 4 t B 8 k U x i X j h M 5 5 B m m C s d 8 p J 7 t F g 0 F x x B 2 h K h l H 7 5 B l K r z D z 9 D 7 y C p z B 8 k C _ z D - s O h J 7 a 0 l L r k B 9 Y p 1 F _ R - 8 E - f o l F j x D 1 x B j q L k s D 0 r D 6 9 I n l D w k C w 2 C 6 6 f u s M l m B n 9 C i d o D _ u C w m C 0 p v B p 3 J x l I r y a u 6 E 3 q 4 C h n J 3 x D u t E h z E 6 2 V y 4 E 4 D z m G h u F q x p B s 6 H 5 r F s 5 E 9 h I s u S 4 _ I t a h N 4 D 0 w B k q B - n J i L q i B j 7 K m 7 b w o B u 3 C j y B u 3 C o w K 9 z M o l F s 9 B t y E g I w u C p 7 K u r D v z H 5 E n l B m 4 R s x F u t D o v M x 0 B s 4 N t 3 H v j C n j s B y 3 B _ s D 1 _ E i _ B g 5 E r a 2 z F y h D z J g w C 9 l E n r F 4 t C g u C t f l R t n D 9 - E l m B 0 m C 2 o B u 7 H p _ E v m E 6 q D - w O s j D s q B 8 z J l 3 B i k B 5 m B y 1 B n l B z f 6 h D _ 4 E q s I v p K _ g m B r N g 6 H 5 7 K 0 h G 4 5 E 8 H t 6 F w v B 8 H 2 t E - 1 m B 2 n Q v p F 9 i C y v B _ 9 B m q T u i B q t E 3 l H 8 X 6 i B r 0 J u i E k i E l m B v 6 B 0 - J j x m B 7 Z 1 r B v j H o L 7 i I o 5 c u 7 H 2 m o B 8 X - f y S p l E u 7 M 4 h B 8 i B w 2 B 1 a 5 o s B r J z 6 B 3 u R 8 2 B n p G u v B o u C y q H - n J r g B r y B x f h 1 H y S z o C 4 h B t g C g w F 1 x C 6 9 F 1 i H g - D j y J u 6 J l o F - v T 7 4 N h 9 L 4 h B 5 n E u 5 g B x o K m h D j 8 N 4 6 H 4 w K x l B s u C v l B - f 8 p D 3 u D p p C o P 6 s D x z C 2 x S 9 0 I 3 6 K z x Z t y E 1 p V 3 2 T w m C n 7 C r N y S u _ B y 2 B n o G p q P - q B g 4 C k h D i s I 2 2 D - 8 D n - E k 4 C 5 i C 8 p D 1 a 2 2 D i _ B v p K q 0 D z Z 7 G s 9 B 9 s N g 1 L x _ o B o r q B g v H i j G 8 v 6 C l 1 U g I - Q p p C 1 a 7 q B w I y X 0 S s - B 3 o D i G r 1 C k 7 E m n C y l C q l R y i G k - G 1 7 C 0 - F - _ P 1 z M 6 c 6 X p 0 C 1 E _ c r l B y _ J m w K x 0 C 6 i G v s C y 8 E k o C r H t r B g T 8 i B 1 l B p f 2 T i G n 4 I q o L j _ C 1 p C t f 8 o B q 7 O 1 o G 6 8 B x 4 T 5 r B j y B x u F m g H l y L h 6 J l _ C 5 _ L 9 y H t y E l z E g h E _ 4 E m u J 3 q C r N x M 5 w H x y J p x C 6 r S 2 v F m S - o C r 4 B s h B _ w P 9 e o 2 P j z C _ 2 C x u F 3 _ K 6 d p m B s 9 B n l B 2 5 s B 9 U s s E s 9 B m n C s t D 5 4 G t 3 I j 2 U l v P k l u C g p F 8 j D 9 n H q 5 C 9 p C - m E g v G 8 3 C j w U 7 y C s n F 2 _ H 2 g H 0 u O y - f 1 p E t i F z _ Y 1 p D p 4 H p 5 I k k B 9 n I l i F n o D 5 M 1 h C v k I r J 7 q C 2 u C y 4 E - 6 D 2 t M y 5 C _ w C 0 o C q h I u 3 G g q L u 8 E w q B x i F g q B 2 n C x R 3 y C i _ B 3 6 B 9 G y l F 5 z I g w C h z D w e 0 a k s B 0 p P u z E i o E - k C q k B x i F 6 w B 2 n C x R t r B j n E y 9 G q h D n l B z Q k e n h B i 8 E 0 6 C v t B w j E z y C 0 u C z 6 B v V 4 h B v q B 2 n B r m J 0 i B w c v j C r t B 6 9 r B 6 t O 7 9 Y w j E - k B h R v Z m S o q D n Q v N 8 u G r 8 C 0 d 0 o C 8 l I q Q q M 2 x B l x f m l N _ 8 E h - Q 9 o B r 2 D 1 2 B 7 _ B r n B s q B 7 n I q u M 1 0 C q 9 J w t G 0 h l D - z I 8 l o B t r F 4 t C k 7 E v 7 F r n P y 1 f v y E 4 1 V - 4 J 5 7 T w 4 D 1 y D n y D s 8 O 8 t G i q p B k 2 6 C x m k D 6 4 E 1 - P i v q B t 7 D u 4 E s 9 B 4 t C _ L 5 7 B v h B _ l B 7 _ k B x 9 I q w R u x B w k E n t B q s m C 1 9 K t 0 C p o P 8 w K o 2 B x y E i 4 E 2 T 2 P 5 m B _ j B 9 - K 3 p 1 C t r S v 1 C o e w w I 0 t D 3 i O 1 0 t B 9 h F o h H j o I 1 p E m v E m n C x 0 G g x K p w a s 6 d y 5 i B _ _ J 4 t C 2 _ h B i 4 D s x F z n K h z O 5 u 2 C j 0 Y l 2 y D 8 r E w 1 D i 1 m D q g 8 B n 0 p J i y N - g F _ n F k j V v o H 2 - H 8 h H k _ V 7 5 G 1 0 D t u E z _ B 6 8 C - 5 i B 6 m D s z B p 0 D u y G t i F i - g B 1 r S y g d o j 2 D t 7 B z z Y p r F t n i B 8 7 G 3 q F 5 k k C 0 s O 6 l z B h 8 u B y l 5 I _ r X 8 o y L 8 2 h B k q i G 3 j W x 4 F o 4 l Y - 1 T i y k C 4 5 j B h 3 5 F j 9 N u u h D 8 v S u n O 4 x 1 D z j S k o p B v x p J u - l C q _ J n h 4 C k 3 C p i t D m s E 2 v n C 9 9 W _ 2 C 8 p j N k l v C 9 q _ D 2 z 6 E m 2 z D 7 t k E 8 9 a 5 p o C g i m C p 6 X o g a w 9 B u 4 s F 0 - l B t o K j u l C x x D u _ 2 B 5 g W 3 v O r h S z 1 p B 4 m Q 5 p a 5 i e m p D s 8 Z w 0 c o m 4 E y - D z z B h s q E _ 7 J 9 v M 7 k 8 P 2 4 4 N 7 q B u t - E 0 0 W l 1 O 1 h 1 C y 0 8 H n x m I o p 0 B 5 k G u 5 G k v l a n 7 l E 0 q m K _ o W 5 g t B p 2 W n v u D i r w H s t m B v 0 w B x 8 e x 0 V u o W y 9 v G 5 o 9 D r q B g 1 j B s u r B 7 m k B _ p X g 8 M k i v B - y a 6 m Z o j R 8 6 c 6 p 0 B t x a p 3 x C m s I 3 0 5 E n z E n n D 9 y B h x 2 C k 2 k C t t t B 7 t 3 B h l H l 8 C 1 7 C 7 4 F 4 1 r E x 0 M 7 7 l D 4 y F 0 m C o p H v x E u 3 L i r J 6 2 B t n G y h E 4 h B h Z 7 x B 9 k H p 8 D 4 h B 5 j G w k C s T w 8 I 1 m D n r C 8 h E l 0 H 3 z H - n P 7 5 B k P 7 6 C m 4 C v l B 8 r E q z N 9 q C _ z L 2 2 D i v B 9 1 o B x t U x 8 S y x K 0 4 f t n G i s H 3 n 1 E 2 y r B i 1 t C r v m B 2 n Y 2 5 g O - 3 y D 7 3 n D r y E u _ M h j 6 B w t h F h o e i q M o g E v 4 0 B q g E 3 1 Q 6 T y n R x z _ E g 8 n q B - q r p K h n B 2 v E y i 9 0 E 9 h 5 D o o C u 3 5 B i h q l E s j - 0 C y _ _ y C y 3 t i D 2 o 4 X 4 m q r Z 4 P 5 n _ Q 4 i c 5 R q n m B 7 3 I 4 5 C y n m B k g H 7 4 p n E 5 r h J 5 z k B - n 1 C 7 h F z 8 F s 4 1 B r 9 g E 0 r o I 0 9 h D s 1 v F u j N 3 i z U 4 p - y B s r 6 z C y Y h S 8 d _ q t F g G l y k D q v E 3 h 2 Q j 3 H o U 9 4 w S i _ x B s g J p 5 Z _ 0 h H p s C v u f x k p G i v I z 8 F l q W 1 k Q t m z F 8 g j B s x G _ P 0 j B 7 7 B p K i i x I u v E y Y x K 7 q v E n t 2 B z 7 u B v 3 H z z b w t q 0 B o H 2 q k N g J 3 g w e g 3 5 B m g H r x _ E 4 1 v F r x _ E 3 g B h 5 g F 1 6 u C - u 4 G 6 7 i J 8 d - v V 0 9 2 I p l M x m z F s j K _ q Z 7 C o v M 2 v T o p u E _ L s g J 2 P v l X i C h o H h s C i x 5 M h s C s g H y j B l u P g 6 _ T s g H w 1 F - 4 G i C i j P - s w C y x J x z b r z i M u i c r 1 t B 5 7 q T m S r n I z s v I 1 7 m 1 T m 3 1 M 6 g V 9 9 g D 3 _ 6 _ G u 9 h B i 0 8 C x y 2 J 8 t w 6 C h y h u D z 0 r D 3 8 6 G 8 6 5 D 3 4 K z 4 u d k 3 9 m F p j X t 5 p r C m j s 7 D o r y 0 H 0 Y v 6 - B m u 6 k G n 8 y l B x 8 q 4 B p g x q B k 0 y v E x C g i G l w v B z j D 0 u i B i 2 a v h H q w F 1 z J n t c u h D 0 i 8 B 1 l D j 6 B y h B t 6 C 1 k B p z B i d r 8 C 9 m K 0 c z f h z B 5 z E _ g K 8 u J l 0 C 9 4 B n Z p e g S z w B u f 0 t L _ 5 B p u C k y C - u H 4 3 7 B w k 9 B t j G 3 n L n h U z l C 0 Z 1 P u b t U 7 x B z i C 7 x D j n D 3 h X m u B k 6 G w 2 a 9 3 W l u o B t - I 5 3 E n u C s k H l 2 D k x U i l W s 8 C 8 7 C n w B 8 N t F 9 - B q 7 m B t M r R m t C 3 i C 5 6 K _ 1 D 9 x Z j 6 K _ r H k v B z l B x 6 B 3 a s 3 E m q m C y 5 U 6 q J 0 v N t w E r j t B 5 1 K 2 _ D w 8 B q Y h g B w z F w 1 P z 9 m C p p g B 4 h E j t F y 0 9 B 7 n E m D 7 z 3 E 9 y B l s B q j n B 4 - l B 0 x h D q l F 1 y C 6 i D s c 6 3 D w h k B v 2 H y 0 V 3 R v n K 2 z N m T 0 4 C y 9 I 9 1 G 3 z H x o P o s E r r 7 B 0 7 U - 8 S 1 r F r t R u r D 5 7 D 4 l C h R u L 4 v B t x E 3 k E j g I 0 o D q r B p y F r c w 7 B 9 j B _ x d g p I 9 q B 1 l G 9 f s s D v 6 F q v B r r F 0 q H 5 N 7 Q s L - G 9 k I 3 1 I g 1 B 6 4 H h n b j g I l Q j x C m 1 b p k K o 1 b j o C 3 1 F _ r C - 3 D x 7 E p 6 C i 6 G 6 v F k v P u t B m r S 2 4 G l x G h v M 0 5 G t x B s P 6 p O u v G i X - - r B u 7 Z n z G p x Y g p D 1 4 D 4 3 I p i V p 8 E i 7 G 4 b 4 p J 3 4 D 6 9 D i r K j 7 E p v I j t 8 B t k l B - w J u 4 O w 4 H y S 9 8 C t 8 C g L t i T t 5 B y u C j z B 5 5 D t e 0 o D 9 L o f v h R p s E o z I t k F k 4 M g 3 H 2 j Q 7 9 f 0 i O - j D m h B k s G p m N 6 t K 7 k N i y e 2 0 B n k E k 8 F l w B 8 Z s f 7 X - o B s a 0 J 9 p B r e s l Q 6 1 C l y D h 5 B n l E y t C t R o i D 3 l B g 2 D g 4 E 0 3 E 2 I g t O s w B 0 S u X i h E _ 9 B w h E 0 2 D g Y q P n 0 E 8 K _ q E 9 u D g 5 I z q B q p B 9 x U l n D 3 k I x x D n 4 J 0 v J v g F z i C o 4 C q v B - v U _ 0 P 7 f 2 v B 3 o G n 1 H 5 7 K 7 m D j 0 O o s I - j I 2 X p g M 2 n Y w u C i 2 D l 0 H 7 f 9 r V t V y s E i r D x 4 F n i I 3 j J t f y u C 3 0 H 4 F j g B 7 I n 0 J 4 5 E x 2 J 3 5 B l 4 X h W _ - I t 9 D 0 x N 3 n P n n G i l Z 3 C n q V g w q B h 0 O 1 p P v s r C p k H 8 t G x j J j 5 J k 9 B m o B m h D h _ S 7 k H v i C t g F 5 U n 7 C v x B s p D w k C 8 p D k h P 4 F 7 l I 3 g C r k B 2 _ D u _ D u 8 F l 2 j D 5 5 C n y J k 2 C n C n E - u D q i D h 9 C u p B o L x l B s v C p 0 H o t H _ l Z - l B s o 1 B s y h B 5 x Q q m M u p D k n B 1 o C w s G n g B j z B 0 h D 1 7 D 7 m E 5 n K u o O o v B j 6 F l 9 C 9 y B r i C z - E 5 m D i m C s s I 4 s E 7 y C _ u q B u _ a j 5 F k 7 H m y k C q n p B k 3 C j m I z 9 W 7 9 E _ u E 5 _ L w m a k L z q y B s 4 j F h B 3 q K p N i h K 1 4 Y h j X 3 Q 2 r G n k G r y J x o R n x C 5 o C z k B _ g L y u K - k D k 7 a i r O m d 9 y B p s B k _ B m 2 B o i B _ L g q B i k D 7 o D j z D 0 o F 0 j B 0 4 P 8 p B i 4 D - e q t G 3 7 D t z E k h G i i E z z C 3 l J n z C x C u l F z u a - 6 D 0 k F 8 n B w 3 B x j C 9 u F o v I 4 d 8 1 D h s F l i C h H i j B 7 L 5 6 B _ E 6 _ O 7 v a r 6 K l s F 8 3 V s u G s t J 8 s y C 8 3 s B 5 y E q m F k Y 5 U p s n B 5 4 D n h J 8 1 C 4 - C g 9 B p m J 9 i C r m c o i b i c 3 w E 2 8 B _ h G w _ B l s B r f 8 d 0 - B h 5 G h k C Z w x C z 0 B _ n C p i O i 2 S 7 9 C p r B 3 4 F m 2 V x m g B g q p B y w K 3 j H v z H _ 9 B i P u i D u C 5 x B v e 3 - B l 8 r B 5 t D y b l x B 7 q B m v C g z F w y F p w D j _ E m _ H 4 9 e j r B 2 - F _ j - E 1 m f j _ E 7 7 Y w P v h C g 5 R 3 J o T z q R z e w 0 D 7 V 7 z C j s B m 8 H 1 3 Y 8 4 E y l C n 0 G k s O o l C 7 0 G p s b z w D 5 t R r l J s i B t o P u 1 D p y D x j C 1 1 E 8 n R 7 g B w w C - o E _ s G 6 k F k _ M x p V 9 Z 2 x F 8 v C 8 T w w C 0 7 L j F r 5 Z 4 g e 9 7 B j s C l W 1 Z t h C 9 r F t y B k v S 2 I 9 N g E o 9 E n 0 D l q E 9 N 2 d - U i r D 2 1 B i M _ j B m Z 4 k D n 3 B q 8 D 0 w I i e z R 4 S - 8 S l 3 Z m w C 4 i V i o F 2 o M z v V 1 m H i 1 F 5 s B z J q I m Y h Q p x J z o F q n B 3 i C 1 k H v 5 0 B - y C 0 t J 6 y F 6 3 V w 5 E s v C g m O n Z y W g O g v F 3 0 K k n I s b y 5 G p k B 0 t C v 1 I - r B 0 c _ F l W v 3 H m k D 3 m M g k B 5 _ C _ d i m R t 4 M t i O g j D w g D 5 n D 7 2 H g j K 9 t h B j 8 n B x n I h 8 B s j K z h F - a h V p 8 C 7 r B 7 5 F m j R _ l C k l F 5 r k B r m E 2 1 B n W 9 o D r s S 6 - h B r 9 n B 6 - x B p 5 m B z h F p m B s 9 B 4 s j E w 2 h B t m G j u U y w J p b v t B n 8 B w G 2 V x t E p i D y N u G _ P 4 p B 6 i L x Q y j b j 7 B _ 2 C k 9 E m w a w t R s 5 D 7 6 h u L o 9 x x C k x C 8 x p C n _ 3 g G t v o L 5 2 p S v v B 5 y k _ D j n C 0 l _ Z - j n q H z q 5 _ E x w 4 m B v 8 0 N n O o k k F l q W r s 2 B p v m R k t m C v r 7 I q o y D 3 n k C t w V 9 5 M o i u C t p J 8 n a 6 r Z 4 v 0 B 9 v 4 I h 3 U y j 7 C i k 5 E _ 7 L t 9 F z j v c 9 z _ B g p j s B s 4 S 8 _ r B t l T n m M - W 4 i j B h u h I s 2 K u y 8 G 7 g q F x x g B 5 0 4 C v w 0 W 0 p 0 D n 1 n F n F 6 j K 7 3 a o 8 y C y j P 3 p k C v 4 I s l N v 1 C l v P k o C i J v i F j 5 G 9 8 x C 6 I y u H p u F s n F v m v E 0 o n B j r B l t h B t 2 O r m I m 1 F 8 - 6 B w i K 8 n L p x B p o D m N v 0 B _ x X s 9 x B 4 D t v d z 8 i E 8 u T s 6 L m X v j C h j Q 3 4 u B 4 8 M - l E x 0 C 2 7 G z 6 t O j m G j r 2 C 2 v K j n K h y B - s a j y B h W u n p B m n C z j S 2 0 h B u 8 O 1 s o E 6 q H 3 s a _ o Q u 0 g B 2 p w B l f l 4 X r 9 w B 1 4 j C 2 m L n g 2 B n 5 K 1 t m B 2 0 g B u n F r - L 4 o Q 9 4 p B q 5 b t h C r i I q x F 4 d 4 8 M 3 2 H 3 l i B z x O r H u q I p j w F u 6 H l p t B 9 r R 9 9 E y 1 L u 8 k D 7 9 q B t x 0 D o w B 9 1 u I j r 2 C l n N 9 4 J q 9 B 8 0 h B l 3 0 C k - G u j 8 H 9 1 g Z 1 - 1 B 5 _ s L 0 1 d j W 7 2 m C p v c j y B x 0 C p 1 z a x m i B m n C k 7 I z 1 y W u z z D 0 7 x E 5 h s w B 4 s k O 4 2 x D x 0 J x z 6 L - q F 1 N k v q C p _ E 9 z 2 l D i F z m 9 Y 7 s N 2 j B 9 h O z 0 C z k X z 3 Z 4 9 e o 4 P 5 9 D 0 u 4 O 7 m I 5 u i B n p x D q 5 C _ r g G p k M x p W _ g v H k k b 0 S k n k M x p W z 2 r D 2 n C h l t E h 5 z B x p W 7 _ C 5 p S o 4 D q 9 g B i 6 n N t K p x z C h 0 w G j t g B 8 I 3 v q R v j C i 9 9 F l t z K w m m B u D v 1 k j C _ w _ C 9 q G i g y H 2 j _ F _ z k R 7 R w E 4 j - G s 4 B 7 j Y r 1 R j 7 o C m k B 8 h r D m k B 8 m i C 7 o I h 1 j B 4 E s 6 W y 8 s D 0 o C q k i E 1 v h C w k G x 2 6 O 8 w B 1 H p 9 p K l t K t o H 8 4 h H i w 0 C g o v H i e 2 s 7 F v 6 D o e j 5 J r z w y C i v o D 1 j J 1 8 g C 4 m O r H 8 r E g G t 5 p B 6 g s C i G - k h B j p _ D 4 1 B p 5 s C u 0 g B j y B 0 k w I 9 m P 0 g D o y 7 G m n C u t 4 M n 4 z S r m I j v - G _ x 5 G 4 r J l f n l i B 7 4 u O x s f l y t H y 3 B 0 l a 5 r L k 7 V 6 w G y k k H g - h C y Y o _ H q X 6 w G v l t C 0 9 R 7 x k n B 5 2 H 8 - h C o n L 7 s B q p 0 F 7 n J y _ 3 D m k F s v 3 D 9 q b 9 p C n q t B p f l r B - 1 i c z 8 N h m p F m n i l B v 0 G 6 q D 9 i 9 C 3 h 4 C w u B j x Z p - L k I 8 7 G 3 z B 1 J s 9 B o t G 8 3 w C l _ C y 9 e 9 0 l B 9 0 U 7 9 D 3 1 3 B 8 _ 3 D l x L g r w D u 3 N 5 m 0 b u F s - B k M 2 n C 6 l t F q x N n y D z w h G 6 g V p w z C 2 q r k B p 0 U v n J 5 n q J r v l H 2 n F 8 F 3 o E r P 0 u I w n U 0 4 9 D o v 1 Y 0 i 8 l B q p v G 9 t V k i N g F x r C 7 y L - q E 2 4 u B 2 i J j v K 7 4 L 3 i B 9 2 B 5 s D r t C p n B 4 4 B o s B m N 7 c 6 M n - B s E 8 s B 3 t D i W v 1 F l X 1 - F 9 c 8 J v P 3 H h 9 Y i g C 8 o C 1 o v B 9 n M 1 4 C w x D n g D k J n z D h k C 6 6 C p F q N 1 u C n o B 9 H r o B k N 6 V w 5 D s q B z v F 2 o a 0 o C v P z m F l g K r 4 L 2 a q G w k D 8 V 5 W i 1 H 4 h C z l C i f h 7 H 3 8 G m w D x O t - B h U r w Q q m K n 4 D 7 L 3 w B h Z 4 K t l I t G _ m B 0 R w y C q y C h G n e 0 g B 7 j D 1 W 2 o D h j D x X 5 o B j Y k 5 B s i K g e h n B 7 1 C n F j S m k B n q D 7 v B v _ B m N z v C g j C o y G 7 _ D q J s M 2 U - i B w - E t h D 0 z I z S 1 P _ N 7 T k n B 3 U h r C u S y m B m 5 K k 4 G 3 S n _ M 8 0 G 0 v D 1 j B 0 b 6 b j U t o C 2 t H s n B z v E 2 G j m C y z C 3 t E m z C i - E w - E _ x a 7 r D h k L 1 9 G g j N p H u 9 M l r B p b i Q z T i J 6 V t l L l 4 C t r D - 1 B x h U 0 y B s G 2 1 K 3 z D z t C t - D l i G o Q p w V i C 8 u C q g N _ l F r n G 9 M l j C 6 j B o x B y N v T x L k y H 9 2 B u z E 7 q M z L u 7 G n k Q 2 4 D l 9 F 7 t B 5 L 3 F o z B s m D v r H y n e n k L 2 m D o 8 D n 6 I 1 b k q B j W s l F 6 u C n 9 C n l I q 9 G o l F v r C g 9 O y P t K n 8 B v P 3 i B 2 n s B 9 r I n T y Z 2 k E z W _ 7 E y P r l B 4 t H - y B _ O h V u j B h S y U t P h F p p I 9 E p E 8 q T y g E w q D g Q y q B u v D z g m B 4 V 0 U t T w G w q C j 2 B - K l j D 1 r E y 9 D p i B p I 7 v B 0 M 8 8 E p u B 0 q B u k D 1 W v j O 2 j D g v I s 3 B h m D 1 n E n m D 9 z B h n B s M 7 K 1 K q Q q M y g H 1 b o H 7 o D 9 i F y k B 6 J j 2 B 4 s B o l M j o B 4 J 1 2 P v j R i o E z k C j O m o F p s C v n B 6 V x 2 B 5 z P - j L q 8 C l s I i H y k B 1 W 6 d j 1 C t r B s m C g P 1 _ E 8 D 1 b 3 n B 3 - C j g L u g C n j B s a g y B 5 n F i r B 2 5 B h 4 C x h B h n B 4 T u c l 9 D 2 w B 7 v F 4 h J 0 8 L u N s q C 4 _ W h s I w x D u o C 9 o D i j D 2 1 B n l B 1 w D n - E n k J 1 r B 2 q M t r B 4 w B 3 K w R u k E 4 j P 4 w C n n B u g C 2 k B j Y 8 o s B r 8 I r y F r w S 9 t G t j U _ 7 K w Z m k B n 1 C m n C p f t j H n y D 0 3 B n n I x 0 B m k B r P - c r o B x o B j p B m J 8 - R 6 C r u C l X x j B j v M g 6 J 0 Z 6 G 0 - E n 5 C v 3 C 6 y B 2 k B n 8 J x i D x v B 0 o i B g l B 1 4 E 4 l D 0 r C n x G 1 0 F - 6 E 9 _ Z s n y B v 7 H t v B 7 v B 8 h H 1 W j h B s o L 6 o L 5 l B 5 n I 8 e t o H 0 6 P 6 2 K n 7 J 3 l T g 6 S t t C n g D 7 v B p s D 8 o K p s H l h D v k 0 B i _ K n c 8 j H m 1 J m y E i 7 D 4 5 B o o G v 1 N r - Q _ 8 q B s 0 J t k C h q E o p F r t S 8 w E h 7 O z 7 O i k y B s 0 J t - b 4 l H p v B x 2 V t 0 P s U 6 x C 1 p D h n C 5 2 B _ h C k m D 4 Q v o Q 6 6 D _ y C 0 q C 0 a r u B 7 o X 5 9 3 B 6 l I 1 4 C n i D 8 g Q 3 o B t - J j t M y i M x z 9 B s 0 H 6 k H p r D 6 p C j 2 B 4 l D s J o l B - 2 _ E s i e k l G y m l C k H 8 v I 9 9 u C 1 i F 2 v Y g q B - o D i o C 4 a o m a - p S x n J o - B _ T n t B 9 g Y - m B t H x 2 a t 1 C u y G _ w M y x I g 7 B 5 v G l v C s n E y z C q q C v 2 B 6 y E j S r _ G t u E o z G 1 i F - N m 5 N i 4 S 2 t O i x B z o I u V v K 9 l 9 B 7 8 F x t B r - S v h Y v 3 3 B p 4 V 0 j D y g H _ x G _ w C s U 2 h h B 5 K u w B 3 8 F w L h 8 T j j O 8 h d s k t B g l c v P 8 l B l k L 9 7 Z 9 2 E p p B 8 J o q C p 9 a s x B l y i B m x o B 4 k E 4 4 B n j B k o G - 8 I 3 i B 9 2 B y x B 2 w H s Z - q F 9 i H r j T _ w B q x C l _ F 6 9 C w m J i s B 6 r B j i E i - S 6 k H m q C _ 4 F r x F 4 y C 7 3 E 0 m G 0 - P 8 z E i 9 L i k B 4 1 F 7 i T j W h w D r y H 3 t h B 3 y R k _ R w j D g p F 7 W u 4 B r P t v B l 8 I 0 E j 3 C p n C w 7 Y l X 2 r K 7 5 L s h C q 2 Q 0 2 J _ k J y w D h P 9 F 6 N l _ B v _ B v P m x B t l M r h 5 B - R r x B - I 5 4 G n h B h 1 B 6 G 3 l M 2 w H 4 4 B n i D o x D l x K 1 O 3 c t u G 9 d o V 4 l B j 9 H l 3 D p 6 d 0 V q G g 4 B _ 4 N k y G s 6 B z g K g r d n k R s 5 C 7 1 E s 4 B 2 k D u Q w 6 B 2 f - 1 D n o B q r K h i B 4 p j B 2 f 2 l B w t F 8 J j 2 N 4 Y - v B _ g B 8 q f i 4 K o v B j s B t N 1 h B 1 9 G u g C g g I o g I 2 u B l r B 6 d p l X o q B 7 b w R y 6 B - 7 H v o B g x D p _ B m U 3 g B 0 v K v 7 B x R r y E t 8 C i t E y u C n 5 B 7 g B o M o 7 P w R 3 - C m k B 2 k D v P 0 n E i R - z B 6 5 C 7 o D m k D h 8 J g _ B 2 3 f h b x t a _ 3 P - 7 F n z D s 6 C 9 q E 7 y K n 0 S h i D s s F s y O l X 4 w c p g E k 4 B i U r 6 M 4 4 B j Y 8 8 C 3 l F 5 F j M x u C _ 1 F 5 q J 3 j F 0 t F m s d l F w c _ O 3 h B n 2 B - 0 B i x p C q k 3 B 9 g B - p G 2 d k J q 7 L 7 o D q x 8 B 4 q a i y Q l t K v 3 r C s t D u 1 D t 6 B h 8 C v O k r D _ q p B p t L j 6 X 9 l G l 2 l B m x B 1 w D o Z t h D o r a v i D h i D - z N t D 4 v i C z 4 C s 8 E t 3 I w p B 6 r B h 3 B p F m Q j S - R 7 N 2 T 5 Z k 7 H s X z _ E 7 G p r B y 7 a l 7 B u 4 9 B 9 4 M l w i B v p E r v F i g C h 3 E x Q 6 6 5 B z n B v s D o z E - 3 E 3 s 0 B m h C 1 5 c j T 1 _ B h 3 E h w F o h H h n B 0 o C g y C 6 p K n 5 E 8 9 x B z i F 8 w E 9 _ G 2 m D m p N 7 _ J z l C j S 7 S 5 Y w s L r k Z g s i B x 0 L 6 s V w R x 8 B s u D h p D 3 1 E 3 t N v _ D j v F k Z t O - o B q 0 H 8 3 Y u y U l x F z p D 8 k D 0 p R _ 8 D p d _ y B 7 6 c 9 X h T l z F 0 8 8 B t - k B t 5 E h k U 6 0 I m - N 4 6 F 1 T z p D p p D i p a y 4 B k h H l j F u y Q k Z t h B x K 0 w E p 1 y B v t B 2 7 E u 4 N 8 5 C y j B 1 _ C g s t F m 9 V 4 1 K n t B 3 2 U p k C _ - B 8 4 w B 3 7 J y k N 8 2 K l s x B 6 h e u x I o 2 I l u B 7 x f l s W t 1 R 3 _ Q 6 t F y x Y p 5 H 1 - C y 9 E h n F 6 l B k r C i y D h 1 N 4 a t 3 E r n F - b r s Y i n J o 1 O o 3 G _ G 4 1 H _ z C r l U s l H s 7 K u i C g w b z u X u p K g j M _ w R r t Q t u E 8 1 I g j X z p P p m 6 e - Q 4 6 g H x H r l - m B i o C r 7 D r o h B _ 4 E 7 0 l R s 9 v 0 B 9 i I y w v 0 B i 7 n P l j J v l h J 8 4 r Q _ j l B j 1 c 1 6 m f q U p W 2 u m 3 D j 7 0 I y p w v C m p 4 f 8 _ k D n x - R h x 8 j B 9 G z g O 9 r f 4 h D h 2 2 U h 9 u E q h D h k 3 Y u 2 B u s 4 B v j C i l 4 e 1 6 Q 9 j q B s m R u 6 v P y u h D g h D h q j I w 3 C s q 8 I z m D i k 0 C - l p h B r 9 P s 0 2 B m q 7 m B 7 y C 4 p Q j r F o j o F l h m X q x u l B 0 s 8 R 5 z p J 5 r 7 B g i m C g t q D 7 x Z p u k E o w n E h h C x 9 D m 9 h B v m I s 3 9 B u 5 C m k F 2 k w k B 4 h R o l 0 E 5 j C p y 1 I z g B l 0 Y 0 v p E 4 w k C u 6 y B - v u B r k X 7 r w C 3 q m D 5 x h G p n H 2 1 o F j n n L w 9 q C u Y u 3 C l r t B i h n B 1 3 7 E o 0 t C k 9 n q D m q - D n y D u 1 L n 0 4 B o 1 D 8 3 v E i p O k _ k B q t E _ l F q L j o _ B j a - 5 p B 1 5 s C v j H 8 9 t C j u F n q E 7 W 5 i y C k M u 2 K i o F k m C j p y B x - P 6 _ 2 P s g s e t l y B t 7 B z w L v 6 y U v z l Q 7 m H 0 t j C n h 1 D t x R g m R _ m L 5 R - 8 w N r r K x 0 B o z X t 6 u k B 8 3 4 w B - 9 D k 3 W 9 5 w F p _ C g y p B s - B r 2 3 B _ 8 1 M _ 2 i I g U 6 p U n 0 B _ j D 1 - 5 J 3 l M 9 C 2 y y E v 6 J 3 l M r W i v 8 B z H 6 1 F v 8 0 N 2 j D j 9 T 9 E 5 u P q i k B q _ q C 1 _ C g 2 3 C 3 q m D j 8 n B 1 _ C 1 m B x l o S 6 j B k Q t o H 8 I v 4 h G 7 7 B p 2 l U 9 E p r W t b 6 - R 9 E p r W 8 D 7 4 r C z x i B i J - s K j 5 3 B 6 g l C 1 z D 9 9 p I k p - B t _ w F k p L k y j C q q 7 E 6 w C k k V 0 r y J 5 - 2 C 2 2 F w y l D o h H 2 x Q o h H 2 q 0 D 8 w 2 i B 3 l w B z h C 2 y 4 J i x B - 1 k B o g I s w E p x e 8 u O i x B j j p B _ P u G 8 w l D i m K s q B v t B 4 s w D _ - I 0 5 y C n q v E 6 - _ G j q W 9 r C x K 4 g d x v V 6 o 4 e j s n J x p 9 K g 2 3 C y _ k K l q G r t B _ w u D k s 0 F p o 1 C 6 5 C t x t J h p J i G o v M j t k J 2 _ f 9 t N g G o - R 3 i 9 J r _ t Q j u P _ j q E 3 s i g B 6 g 9 H j 1 C y j N i G 7 n g K u g 5 Z p _ 7 C z i 5 B 2 w Q y o F _ j D 3 o D _ j D 2 n R r 4 I g e n l Q j 4 I - o D i G y v Y w - e q v p C r t B o 4 7 K g q B y i - G i _ x K n z k D s 8 - H p y L 9 w v W p 8 p I p t B l 3 g L g e 7 4 O 2 n R - _ C r H q M 0 9 V _ n R g q B v v F n v F u x s C r t B p n k G g q B 7 l M 9 o 0 M 6 I 0 j V 6 I p 8 Q g q B p 3 g L 5 _ C z K j y L i w I o g i B q M 3 o D 7 x _ B 6 I q M 2 9 V t p J r H v p z D 6 I 9 n - L 8 I o M 3 n I o q B u j V m o L - 5 i D v z k B 8 y p B i G u n R v 1 C _ J p l M p x j B t k 4 T 5 g 6 K 3 p r B n 9 g E u - d h 1 r G 6 7 x H 9 g Y w j B k U 7 - K v m X l D 5 y 4 G v u 6 B k w g _ B 9 3 p M - N i k V - N 3 r W - n p G s o g D 8 j D 3 4 I o k g T - N y q v m B 2 4 D 8 w u D w m r I 4 8 2 I l p - C m g H v j C 5 n H v j C u v H y Y 5 n H s - B u v H 5 0 h G p j 1 B r 3 H g q t F 0 g d h S i _ f o - H l 6 u C 1 k q B m x J 0 g d - 3 p N o g 5 E w t m C 3 1 t B u v H j 2 U q 4 1 B t g n E n 5 Z 5 o p _ C 4 5 C r 5 M r H 2 2 w B - 4 m B 8 2 3 C s v M 7 E 0 2 w B t 1 E q 8 x H 3 4 G x f _ 5 t C 4 r M k l n B x z C v p s B j 6 F 4 p - E l p K 5 1 u B w i B q 0 5 B 5 9 D u 3 u M w w n V 1 t P 0 _ h B l u g B n v i B t w m K 5 m z D l s w C 9 5 w F t v d s r 3 H k J q s B q 4 1 B r 1 w p E n x n L m 5 D z y i - D s 5 _ h B u _ p 4 D z 9 2 J g z t W w h _ h H p v r r E 7 j O g t Z u - n V 8 I o p 0 J w F m 1 D 0 - r O y w B 4 z l x H g 9 v 4 H s 4 9 8 R 9 r K r 5 6 e 6 7 a 8 L n m r D s 1 L o 2 l F 7 t U 3 s a i i B - q w L p u V k i l B 5 i n C z 1 i C r o 1 I _ S 3 6 w m B s D h u R t 5 F - v i E u l n B 8 6 h B n h X 9 4 o G n v b 2 s Q s r D t 4 3 I h - E x x m E 6 8 _ B 3 u i C _ r H 7 w 6 D t w D g w w B r 6 F 1 o 4 C 1 x U s 4 L p 8 9 I 5 1 G 7 4 y G p - E l z E y m j C 4 x K 2 1 4 F 3 w - e p - E s I _ 5 R k I 9 7 x C p x k F u 6 E s r E k _ O m y r L 6 z o D u o r U 2 s H m u X 6 r D t z E z - E 6 F _ r g C k - O 2 o B 6 F u 2 B w r T i z F k - O 2 3 L z 0 H g _ U y 5 E - k D w q E n x M - o C 9 k E _ - C o r 9 B 7 0 8 B 3 p b j y M t i Q s 5 o H o u 6 J k 8 U i 2 L m k v B y 1 L t h C 6 t G 9 p k B l 8 S v 5 K 9 p C p _ E r x u B n l B j - E 7 y C p k S 6 r h D 0 g D p z I 5 E 9 p C 0 1 V 0 m Y o t G 4 9 l B j x Z 6 t G m w K 9 l E q w B k 9 R v 6 D 2 k F w 1 D w k 0 B j j 2 B 9 p C i v B 8 6 U n y D 7 s N 4 0 F 5 n H 2 j N k o L p i F 7 N 4 i K n y k B u 1 F i 2 q B h l q C q 3 N g j E w i K p 2 H s - I 2 3 D n l k C 8 5 L 2 7 V v 3 O p l M 5 v h B t m o D o 8 L m k B u i j B q p L h 3 U p 8 i C q 6 C 2 w H 3 4 I l 2 y B 0 5 W 7 9 T 6 P w U 9 3 H k w E - u P 2 4 W l 5 O 8 I - n q C 1 q G 2 - x B p 7 4 H m g p J t k 3 D w w v B n r x B h _ - B v g y C 8 _ f h v h B y i u C 1 - p D o 3 S h m r E 3 o t E r 5 9 G 2 i i C u h 6 U i - 9 D i m k F p 1 t B 9 u s B 8 8 l J 0 _ x B y 4 q B u 4 j D 7 3 l B n _ D 1 k T 1 y 4 C r 7 J v y d u s n B _ j P h y j B t x L s - q C 4 2 q B l - o B 7 8 p D 7 v _ B w g J h r G y t Z w 9 V j m n C u h i C 1 n P 9 6 Y v o h C 1 n - C 1 w k D n 3 H x 2 y D 7 w t G 7 w k B 2 2 N x 1 8 B o x G 1 g L m l 7 p C i h 6 D 7 t B l 0 n F v 7 t H 4 1 s b j 0 R n q w K p _ l m B 9 n - L 7 u P x 8 t g B 3 p - F k _ - P 9 v i R x t 2 x C j F g - m y D 3 o 2 7 B 5 g l E v j - c 5 x q J _ y l I k j u C 4 4 D j 0 6 z G 0 h 6 f - 4 3 - H n t 2 6 F x 6 q W p p p Y t m k J o 9 s O q w g N o o h c m G h z v - C j o x n F 5 N v 8 4 D 2 i g D - l 1 D 0 6 y C 2 k t B l F i x B 6 z X 0 6 L 0 x 0 E 8 7 o m B r 4 I 7 5 i D r z k B x 6 Q - l E 1 k H p 1 G i 3 C z s P 8 n L r z D 9 9 T i h g B y o R 8 x p C i l u C h v m D z r z D 7 j h D q j 7 B x h O 8 z _ J _ j i b q o 7 E h p t C x o z D z x y I i h y G 7 h h D k 5 s 7 D z 9 8 D l 9 s 8 F 2 t O 1 t y r B v s x x B n s x x B w w s C - t u Y 2 k x y B z l q B 4 t 8 B w _ q t B m z r 6 D y l 5 F i - _ K - h q P 7 u x q B x x 8 u C m l k F 5 4 g F y - z I k 2 m x B - 3 j 1 C - 8 y O j u s i C v n T w 9 4 l B 1 3 7 c x 9 i B - i u E h 3 m H 6 k 6 F 0 w b s - v B _ 6 p j B v w i G k m 2 B t _ u R t g w 5 C w - e g 3 - P t 1 E z j T o t s z E v u 6 F 5 p E 5 x v 8 C 3 w w 8 B s j 6 D v n u L k l o E 0 q V w z E s - p B 3 t H 8 g O 2 j e x x V v w V 1 s 6 B 0 u Y 4 s q G o - r J 8 i c 9 7 7 C 8 u 0 B 1 8 2 C y r q i B h v f - l q B 9 x j B j j T j 8 8 D 2 m a o t l D q j v H p 2 3 B i - h B q g i C g o q G 9 9 2 D o n p B 5 i z M s 7 a 4 q 8 B t x R 3 n l C z 6 0 j B 3 s a 0 j l B v n o H 7 w c w i 5 F - k 6 C 5 x z C 1 6 2 C - 6 _ D z v D z 1 I 5 y O z w a s u E 5 w I 0 g L i 7 M 1 x D w _ M o l C 4 t D n j C 0 O q i B y L t 0 J 7 n G 5 z H s 3 - C n n G g 1 P k j w D w 3 k C x q V _ 8 I v 8 D q z K v p F x m b _ k C z z C j n E k l L 5 6 B l 9 L 8 v F 8 8 T 7 o R m _ D p 1 F 2 9 K h x G h 6 9 B u 6 u B h 7 E r m R i w k D n l z B 0 W n p C i m L g 1 B i m 1 B 2 5 O y w F i u J z m E r s F k g D y 0 j B q h K u s H 8 8 G 2 t J 0 h E 8 0 D - 7 P v x E v i C 9 6 X v o N q 8 I s t E s u B p l I g i a q z j E 4 9 B n g Q r 4 o B p g Q l l G 7 z C n 0 H w 1 B 6 k F g 3 V o 9 R n r B 3 o N s - F 2 o M _ u E 5 v d q 3 C - l i B g u 1 p F v k 0 h B v w s I m w g N 7 1 Q 2 9 z G R i n t 5 E _ p q F 0 m - V l m 4 B h z 8 H h g n V 7 u r _ C u V 5 - j t H z y k 7 D 5 z D v v 1 C w - 8 C q j i B k h J p q r B m v I u h k B m 9 g B i 4 y C 8 w B 5 8 Y 6 4 N u 5 W w h H k 8 P k r R g _ X 6 x U q k H s o N r 9 t B z - i B u 7 k E j r l D 8 n h C u s o E 4 5 _ C x m 0 V 0 0 i F i R w g p b t l 2 H 1 j s - B k g t E h m n _ B n 7 e g v 8 F u l - 3 D w 8 y C _ g i B 9 i 4 _ H w w j U 2 t O s 4 t p B l 6 z B _ o _ Z 1 x _ O p l 2 H p p r q B k h o 4 B 1 4 p M s x 0 B 4 o m S _ w s V w 1 - y B y m n x D - 9 l 8 B n t x p B n z i R o w h o B b _ v s c u 8 z l C u g I p h q D 4 l 1 I y r 1 X 3 m 0 - C 1 i y M g n V m _ k V q 6 j I i 0 v G i - q 7 B g t j 2 H p w w C 0 4 t e w m s - C 1 h y P m m 4 t B 5 R 8 m 0 5 C p 0 _ 6 B g 0 g v C h t l k C 6 z q t B r 5 n y C w 5 C 9 u 7 H l 9 y i B o 1 5 B q 8 8 H n k 6 j D l w l a 7 6 k r B p 1 a p 9 0 S 4 8 _ q D 2 y s R 1 i p G 0 3 E q j D _ v H i z - j B r r W q i y G _ - e k j i j B - 7 u C r 6 Z 3 _ y O w a l p O x 8 H 7 8 H 1 v G 4 2 q B j K s _ B o m R 0 t J t G h z C p x D 7 u u s E 2 n z n H y u 5 M y p t a 3 5 1 G h h t p C q o m C 8 s o B 3 2 Q w w B 4 7 V s l R u w J u g C z H 7 N _ x C t d 0 0 F i G s w H y p a 1 s C o y G l q E 7 u N o k G r 4 l B x C y - H 6 v M q 4 B 6 k E v _ D 5 9 T m h r C 7 4 I s 8 L u w H 2 p m B k h f r 4 H r 8 B t 5 O j z L j 9 N n m t K 8 3 w m B q h 1 F 4 8 v X z q j 4 C 8 n l B m _ _ U 5 8 m B 0 t Z z 8 I q 4 S - 3 H u 1 g C - n H m i B o _ J 8 9 M t j W 1 m E 7 s i E 1 h C j N 4 O l k H g - l B q 4 d n i 6 B 5 6 C 2 D o 8 I q 9 O s 4 R s F 5 s B 7 g B q - R m h d r v f h S k g I 0 o R o _ V i 2 F u j D - r r B 9 l Q i n b _ k V _ 4 B i l E j h L _ k H y z C 0 p K s i C i r C 3 1 P o x D k 2 M r 7 d 5 - O j 9 H z m Z o 8 D 6 w l B w q h B 9 z W o t F 7 b m E g 3 M m n J 0 M h 4 L k E 1 s S 9 z D 8 d k o C x 0 M _ g 4 X 4 i q 7 B x t s B _ 0 q C 8 5 R g z F x _ v M z j B t s F z m D 7 m B - y 1 j B n m E y x P t m K m u B y - t K 2 j k N 9 G 6 3 D 3 D n t p d l l B k x 9 j B _ t B 7 3 p B j N i r - f 3 i 1 0 B o F l W r n I w 2 n B h Y z i B 7 j D n v B l I 6 J i 0 C 8 - W w m P 8 V 3 m C j P 2 n E - m F g 2 H m _ q D s 4 S u 2 F m k B u l I 9 i B 7 1 P t v C _ i H m m I 7 2 C x g D h c n 4 s r C o v F 7 y S 4 k 6 B y k I 0 k r B l 4 C s q B 5 k T p - K x s K 3 z R w j K 9 8 C 9 q 6 O j u B w j Z s _ J r 5 O m 7 E v E s h G g u E - f 4 l 0 C h q g B m Y q v C l - 5 F 3 m D v k I j 6 F n 8 D h R 4 c 3 y C z 0 Y 3 5 B - n V x n d 3 7 S u 1 V 7 v D 5 y M v l h B z h C 2 u B k w C k 6 H 5 Z p r F n m G 7 k B r 6 B 9 M z Q - t F w g D v 6 D y k G 8 u D z f h 6 M z u G _ 8 E 8 8 C l g P _ 6 F 3 4 b r 3 E 0 z J y v O 9 l T v h B l c x u f g z N s 4 P z p G v 2 I u w B q j B 0 v K z 6 T 8 d 5 z B s 7 E w v C u Y t j C 6 n C m M z m 4 o E q N i 6 i 9 B k o J 2 a 6 - 0 B s 7 N v 6 D j 2 H l j H 0 y P g _ J v m G 0 y r B x z I s z P n g M m o O r u R z 3 Y u _ D 6 s v P 8 S m z j D 7 1 C s u G _ g E n z I j z C s - F x n K x 9 N 3 g B v m 9 B i k k B 9 w d l 2 E k k E 2 j G 6 0 N k 1 E s o D 0 j C j i n Z 3 o B v 3 C x 3 B v w B j k E 2 g B j i L s m N g k D u 8 E n h B 5 K z 4 H h n B 4 S t h B - y D y 5 C _ w l B q k B 2 r B k 2 T l r H n y K 9 R p i F y 3 W x s K y x G 9 M 1 z B _ L k v I k 7 L t q G 6 j B 6 s E l - P 5 5 B 2 0 R x 2 K r 8 L r 4 B h j D p x G v 5 C o 6 g B s H i i m B m F _ _ O z p P 2 i R 8 k Q r l r C r V 0 2 l L 1 m C i j E j 0 B z n k C p 1 E x x L 3 v h B v s K h h B l m M 9 - K 9 h Y z b 7 o H h 9 F 3 p E h r G q k G m w Y q 6 P 2 o C n u r B g n c h q I 2 E 3 y K y 8 D 3 D 4 4 D r n B g g p F n m F k w H 1 q W t 1 C 9 k Q 3 5 O x i E q o b z k Y n 2 C g _ L s q L 7 7 M k 0 Z x _ a h z F 1 v F v b 7 1 6 F 0 m k E l d l 5 i B _ 0 E q t F o w b 3 q H 2 m i B z l C 6 v U 0 6 p C s V 8 y B 4 r B m 8 D 1 i B t 1 C g z 3 m B o o S 8 i P _ h K t o D k j E 4 _ H - u F 4 7 L 6 5 C - 7 B v 8 - N u - B 0 d q g j B h j F _ h g J i I r r G 7 L m k D x J 3 0 B g N 0 i t G s 7 q - C u E v i r E u v Q 2 I o y 3 a q D q 2 q B y l C 6 y N 1 N k g _ C j s q f r a 3 s L p T y y 5 q B j h p y G 6 4 z v E - 7 Q 1 F o j t B 2 t o - C i U 2 r 4 P k g I 6 L v w x Z i 3 7 S z y k d s D z u N o E j j y P 8 s k M v E n _ D x F l m 5 q C l x n i B q w J i v n U u 2 N 7 6 - v B r o k r D 3 p G k w E - 4 m y B 4 n n F k s - n E z 4 L 7 t E p _ D 0 o u B j x B 9 q 9 K x H l 4 2 K u - o D s w B t q _ q B 4 1 - P p S 0 1 4 z F o M 5 j 8 t K m G 0 t p C q 5 u M g o F i _ 9 Z q 4 B h 2 E i r M 4 q 9 B l _ L l g B _ y K 4 s M 7 l H x - B 7 3 F l s a g 6 H j 1 v B - G 2 S m u r K 6 g C k 8 O h _ C s h P v p C 3 p S 9 r C u 1 F q x J 1 x c j l X m g J - t 1 I - 0 C u w B g - H 7 i T 3 6 J 7 7 B 9 9 E j s K n k Q y w C k w H p w d t b 4 P s j G 8 h D 8 r D 2 2 D r p d x r 6 Z l z C 3 m s B 3 N r t 4 L _ w v B k w w D m M 1 K k q B k k G n d 4 4 P 9 N r t B o 8 E 3 q G q _ g B m v E 6 Y 6 8 V x m q C z t I h 5 C n h N 9 w N 6 i H r 7 F o m b 4 x J 6 5 C 7 o D h i F q g w P j s x D p i F v k m M o _ 5 I h i F 8 x J m - 7 D k g F r s E z i x F p 0 D m 7 W k J z h L 5 y g B 4 U l n F m 4 Q j 1 S 9 2 R 4 s V w u R x 5 e t 4 V 5 5 d 0 1 M 0 5 F _ 0 I k z E u n E q z 0 B z i g C w 2 d 9 Z 2 6 E 4 u i I 2 k G 2 q Q 8 i 8 B h n E y 5 u G t 0 G v H n h k D o j E w m R z s N i G 4 1 F g i P v k X s w E g 9 L v _ u B q s Z t s h I s x E k k t C 8 e v I q m r B _ g F y x m E 0 u i C n 9 k B s t L u s r D h 2 j F w - E j 4 C 3 u G - 3 H p 5 q C n h N 1 b 6 j B j - C t K 5 h Y v v f v y L 8 v I t y L r t B _ _ x H 8 I - i 5 D m v 8 G - t K o g I 5 j v U v j 8 C 8 i y B s - 0 H 8 q 9 H k z N o l o B 6 n _ j B u l v B 5 - 9 E l h w f y v 4 E h 2 6 O t _ p N l h v k B v p J q _ V p r o C 6 l C o - J m u G i s 0 K 1 h C k _ m Q 3 t R n q 6 B t t w j B o w h H 0 k 4 o C 3 5 m 3 B z g h w B h u 6 D _ x o t E v 4 u E j 1 J g - w 1 B u 3 T 5 s i U 8 u j C 8 q 8 u D g s n h B 3 o - E z l 7 F v u X q l 7 3 B w 6 k 5 C p - x C r u y v B s 5 4 8 G x i 9 B x s i 1 E z 6 _ D g t o B v 3 O 8 0 - C 7 - r K n 5 j C w v K 7 4 _ C i t n K 9 o k m B j 0 g D r 8 p B x t l B q r r y F x 8 6 o C 7 1 i p B k o v l B o h G 2 k l o B 5 x B 5 w u I l s m B q w F 5 x M m 0 i B 8 p H s 8 _ O 2 v k S n r 2 D 4 7 t D 7 k G w v s F l t x C u w u G m 6 t B l s 6 L 7 p 6 D 8 W o q E n g s B 0 r G 4 x g B i 3 u F s 9 i C h p 2 D 0 6 t B x 9 3 C 8 2 E p s 0 I 4 - C 7 z J 3 4 B n o i C 3 3 K 1 0 p C k j 3 C - F g q D 7 E 2 w F 2 - C i q 9 B s p I 0 p D 2 y g B 8 5 k D 4 t k C v e 5 9 3 C 4 h B r k o C k s G j _ L 4 y f w O l t - K 4 w F 3 V o u S n 8 P v x I k m q I 2 - C v Q h l G 0 0 D 2 - C r q B i w k J q 1 C h x C o u 6 B 9 9 V j j L v 9 O u n i B 0 4 F s z H n z P 0 1 Q 9 P l 2 X k u K 7 2 p B q 9 H u L 9 3 4 c i v C l 7 4 B p 6 F u L 5 p f u 7 i B y 7 6 B 8 x q B 4 o B 7 w 3 B o v G m p B 3 l B 7 4 T w 9 I z 9 8 B l 1 I h n 2 B u 8 s B p z B v Q k m C 5 n D i j t B i 0 X j 1 C s - B g 4 B s - B j a g d y m Z v m J m y K 8 3 C - _ E j 7 D m X t 7 B - 1 E n y h B m x B 5 r G w r a x w P 1 b x h B x s C q w E i r m B s 4 B q k B s 4 B z l Q 3 x s B i 0 X o h H q x C _ o z B - 4 O l 9 F _ 3 w B n 5 O 7 _ Y 2 4 B l k O 1 2 E p 9 Q t h B u k P q p m B s U 3 k T g m b l 7 J n _ D t o H g - f q j G o x G 4 9 R 1 g 9 B 9 9 K s n F y 3 B s 7 E n l Q i h H x 2 E n o X u 8 E 5 k T p x d 7 u N h 6 M 5 i F 3 w h B 9 _ C j m M r 0 k B v k T _ x G n 2 U o w H p s C t j O n 0 B j y L j 1 C k o C 5 7 Q r u N 5 7 Q 8 w C n 0 t D z W 2 m L 6 p B g 4 B s o C t K j 4 H 1 t N 2 m R 4 v H 1 r W 9 j O 6 w H s 6 0 E 4 g H g g H h j H x 9 D 2 1 B g - B 0 7 I 6 - F q r D w o Y x _ _ C w t J 4 g D u h U - i H 7 _ q B m i Z 1 p 3 B l 4 M 1 n H 7 p E u y J n u B - o B o q C l 8 G x g D x 3 B t 9 J z r H t r D s a m 2 I q r N 1 7 O x i E g 0 G _ z C 8 0 O _ y B v _ B 0 i M z _ F r 0 D n w P 7 3 l B - N k x T j n X r x g B k 1 X l n M j w F q o l B y y m C n y f y k E t h B l k O i l V s 4 B 0 u 7 E l r E 4 k G w x H y 3 u D 7 z s B q s x C 3 n B j 7 M 0 i h B n w P 8 q B 1 q J 0 6 N n 8 B 2 j B i 1 L o x G 5 7 B j 2 E r 2 E 2 4 B n j B v _ B - 8 I 3 7 H 9 3 C 9 r H 4 y C p X x 3 B j 8 E x 2 K 8 _ C 0 _ C 9 n F p s E u l B y i C q J t n B y g S p 6 O m x B k p F g w H s v H s n F x g B 3 o E y q I z 2 I 2 P i o C m g C y o E v v B 7 c o m E g j Q w n K u l B - _ B h 8 J 8 3 K o p R s 1 p B z _ D n o H 0 v s C 3 0 o C - 9 D 0 4 N j 2 E y y G 0 h h B r s r B q p - B 4 v m C x 9 2 C p q G 6 t Y 1 o W q 7 4 C o z 2 H g _ H 5 2 I 9 2 H v 4 O l g j E v 5 3 B v z d 7 6 O 9 _ B 3 o I 4 p k F r 4 I v 6 z B 4 9 q C v m h I z 6 i E y s Y s 9 R _ g U z j M k w n C _ t G u q D _ i k B r 9 K t n m D u w C j _ Y l p J x k Q t - o G g p M 3 s x u C p - 0 F 3 0 s J q j j C 7 m p F 1 - s Y 7 0 Q 4 m 8 H t 6 _ C h 9 C k _ G x y O 8 s G n o D 0 g J q r Z 0 i P 8 _ F h 6 B n r _ D i g 4 B h z H p o P 5 y u B o 7 b o x F 7 m I i k D y m V 8 g H s 1 F 2 0 F i 2 V k k U i h E s c h o D 3 9 D u 6 P 1 6 G _ i M o i M w v D 0 5 D v t C _ p 0 D _ x J k 1 v C q 9 V _ i E t n H i - B t _ q B y 1 h B - j S u u Q q v Q m 3 S 8 4 W z p k C z m M r _ u B 2 k P 6 o C 9 7 7 B 4 5 D - k R l _ b 7 s H v y W p 5 i B v p T g o N x r D 4 q C m H r m M i 8 L s j K z 1 a 4 - p E o 7 L 9 p E 3 7 B 3 9 n B r n B 4 4 S t g L n m T t p I g 9 h O 1 l M k 9 n M x l r k F n j 8 h C 4 9 9 D h 8 1 G q 7 L 5 h L s g F v _ I 7 t T y h I 4 C w M t 2 E w R 4 z v B 8 q m B k x w D x t C h 2 v D y y m C j 1 _ I h z d p - D r v G y 2 n B j m 4 B t 1 N 2 v k B y l E 6 i C l r E t 7 D s 8 H j - G 5 X h h D w Q _ s U v 0 d 5 3 x E 1 q J 7 y h B l o X u q z B n 2 b 3 j l E u 9 2 F u 0 p B 5 s K n i 5 B 1 u f 7 z v I 7 _ 6 D y t 0 C 3 j C i q B z 7 Q x o D g q B 1 g 5 B t x B 0 D l B x m B i Q m V o o C 8 y X 8 u I _ l r M 1 w t D 1 z i B y h J 5 2 E z m M m 5 W - r S i w H _ q n B 1 q S l m G y i B 7 m I 7 4 G n b m 4 N s i V q - G m 1 D x m K v 0 G z u U l p 3 E l 1 J - r 7 B 1 0 J i 9 M m 1 g B 1 0 G p m E t y C _ 6 k B 1 z B l u F l o D o v I k 9 V 0 v E 1 i O 8 j E 7 n H 1 p E l t B r 5 M 8 v H w 3 S w G w k D 7 4 I 2 g S i n D 7 m C k o F n t K 6 w T z p J 5 w g B h s W 0 w w D k y 5 R x 9 T k u D o r Z 9 q S q v E i q U 2 g H i g I g t u E p l 9 B y o m B p 6 1 E 3 s m D u j P g 0 X 5 u 9 B q g M 0 n g F 7 - v D k w a v y W q v 3 B m 0 Z z o o B 8 w l B q 1 Z p h - B t y 5 B _ y l B u q l B p y g B g o b t n 1 B 5 6 M m k E o k k B l 7 m B r 3 a q y T i g I j - 1 G v 9 n B t k 3 D s v m C h s 7 M t y j B i v o B _ _ g B m x G 3 q F 8 k F i l F 2 q Q s 2 B x 2 T m n s D k r H q _ Z 8 g c p 3 I 6 o Z 5 x r G o 9 q C - k M r 6 J p k T i p R x _ Y q j D i - B 8 r J x w Z - p k B n 1 Q u s E 1 k s B 8 t G i z P 6 s q B 4 7 U 5 y H u p 5 B k 0 s F p s L w 5 j B n 4 0 B v 1 J 3 n N 9 m e t w i B 1 7 k v B l 9 q a q o L l s v E v 5 K r 0 B u w I k u O 3 5 i C 9 i w B 4 _ d 9 k M u t O g x B 5 b 2 g C 8 V 8 z B g k 4 h C p x _ B u 1 K i k E v 5 m p D g m y J 1 7 Q w v M m 4 N y l v H n 5 M 1 6 J 3 6 2 J 1 n I _ n g D 1 u N 9 6 J o 0 p B 8 1 0 G 9 2 i X 6 g J p 4 H p 4 l C 5 6 3 U u 2 K p s - C 8 o 9 M q 0 p B 8 o L 6 - - D 1 u N 2 w 6 N u 8 E 6 g J v l 6 K t h l E r n o D q 4 - f 1 o H 6 4 D 9 0 y I v n q C n u _ I k 2 0 n B r z j o C k j q k C g 8 3 x C 8 v C o 0 s F l 3 6 H j g k V x j S 7 E _ m C z V 8 v B 4 2 B u D i M m J z i D r v C 2 p M m w B l F k a i E l o r C 0 4 R n 7 D 5 k J h y B g e 3 r C 3 5 J n u d n o n 5 B 5 h h P 6 x k T w v q l B j 3 3 6 B p - l g E x v q Q _ q o E 9 m C v p I 7 7 7 M y r 1 O y t v M 2 z y J m 2 r I x t _ W 9 k 8 C x s E 3 o I z t K v 8 B x 0 L o 0 J h n C r r E s k B w p F 0 i j B v 2 E 2 k c i k G n q E n 8 Z 5 - C n 5 L s 0 C l y K i 0 Z h 9 I 0 k H 2 9 p B _ w C 4 h 2 U 1 z 4 V q E - b q l G m Q 1 k C o r L m x t B 0 t D 2 k m O 4 1 9 6 C x x t 3 F m i D t n C i H v d h 9 H 2 2 G s q B h t Q l _ G - s H j 6 R j s H 2 7 p C j h B n - y B u m u b n n m g C x w i U z - C t r G m 7 C y o G x h D 0 h C q a u y B - 0 D _ M 6 7 D o k H 6 7 m J 3 y h t C u 6 B _ j - v B o k v h B i 8 k U h i u 4 B q k j o C - 8 j m C r i P - q t 8 H 2 n 2 K 9 t E j P 0 l H n y z I k h Q w 1 I k r 9 C v - 3 B y n l l B 7 B - 3 E x h y D 7 9 G 8 p B _ L w 9 t i E g B _ L x 5 6 C p 4 L 7 i u B q t 0 z C z m Z t z n W r g N 4 k 4 X 4 z g E 9 v 2 I v t H - r M _ l w C v - k B w z m X y 0 7 C 1 j 2 N 7 o o B k q f r l _ T g x l B 9 4 V 0 - p B 0 u L r 1 a 7 4 q T _ 4 2 E l q G m p j S 9 x i G r j 3 9 B 8 i h 9 C q _ 6 I y u 5 J u x z h D 5 o 0 B 3 g b s 4 Y 9 u J 2 p _ B w E z j D 4 1 G p - l B y y O j p T 4 n K 2 y C n 5 c 6 1 Q 9 z P x y F z - l B 6 9 S 1 5 R q q V u 7 m C 6 i 6 B 0 J y v i E - u 9 F 7 7 H g q V l n 8 I 2 n h B u m D - 1 D 0 - P x F s 2 Q 0 z H u - P 7 v 1 B 8 h C k t F l g K u 7 K _ - E i v L n v C k t F 4 1 I 4 o G 7 4 C g y D y l E 6 1 O h j B p t I w 6 B 6 n G g 3 Q v h D 7 u C 2 1 G 6 r F w o d _ 0 G 4 i I o 4 F i u d z s O 8 0 E p j E u g B z 7 G h 8 G 5 3 d v 8 l F s 2 Y g R 9 i R q 0 H m x D t 3 L o - S v g K q 9 C 2 p f 1 q Y i n S - r D x z F s 2 G o o G x 2 B 3 9 G j u J l s H 6 h C n q M 0 4 F 8 y I 4 0 E 0 R 9 6 L s i O _ 4 G 1 t O 7 1 g C 0 u w C v j G o k 1 B j v M o s C r t 3 H m l q B j 1 K j v E r o F 3 1 F o t P h s O 8 t V n q I n _ H w r K 2 h F n 1 F 3 u M 0 7 B s n I m 5 G 9 - H p o C - y J 3 l k B m j Y 1 w E 7 w H t l c p U 1 j p D o - C i S x w T 0 v F 9 - B 8 j C 3 j B q _ D 8 y R i i F - T 3 I w 7 C p j E _ a _ t m B 3 8 O k W 3 u M n t O g p E g 0 B r j B 7 n F y p G t u M v - B n i P p v H 9 i G s x c 8 0 C 7 u I 3 n L v 5 C 0 R q p C 4 v D n w B 1 q I i 4 G 9 T 9 p B t w Q h p U - _ R k o H s z D k s C z P q l D v 1 D h - F p x F g 0 B 0 7 C o H m 4 M u i T 2 r K n i t B 8 k B q h C i j C - 2 C 0 o E o m G y r B m m D u 2 J 4 2 T r 9 U x 0 k C p h E u V p _ B 8 t t B 6 p N v i B q a p _ B o 7 K h s Q m z E v p O k m S 4 n g B l s E t j Z u h v D 9 4 R q r B g y B 8 i Q 4 v D g o P u 1 Q v c u o e 5 j L l r D p l F w p N y t k B 8 h M n 9 j B w 8 K n 1 N 7 0 D l m n B j q O 8 u r C n T 5 u C s 0 H t 2 B z r D v j n B u m D 4 g h C p l F 1 _ M 7 3 d x _ J s m y B i 4 X t 8 f j 2 1 B v 8 f w s P s p C 5 3 P 5 1 S v p B y y M y 9 P r n O v 4 E y 8 S h 7 H v c t r H 4 6 X 0 2 Q 1 - M j 4 L g - p B 8 q C - h G u v D i _ L n 0 D y 6 q B m h H k j d m w E h v N l 7 J w 6 C 1 q G g g h B z H 7 1 E m 2 K q m b 8 w T l 5 3 B p 4 o C l 8 B 7 1 k B y u D 0 q m B 0 x B - r G r y V t w F z 7 J 5 _ u C - v o H u m W 7 w - B 5 z W _ i j B o h o C o h h B 6 5 w B _ k K h u S _ q B 7 p H s l E i r L q 7 F x i E 9 y K 6 l B v 5 E w - E j 8 H s j 6 B r r M 2 p g B k s B 3 j R l i E 9 t H g y C l 1 B 6 5 D 5 4 U 3 2 E m i H o r L 1 w F w U 8 7 P u l m J h w N r k C k x H u i J 2 i H w 3 G - i B 0 9 C q g F 0 2 G 2 V s 5 D 0 5 W r 4 I m w H s 8 L h z j B 1 v F r r W 9 7 B h 1 b 8 g J l - C _ v M 7 j O 0 2 g C s o C 3 x V r 4 H i 5 D m 6 C 7 8 Q t m X 6 v H _ n C l 4 I t 8 F 4 - B j p J r i F v 9 7 C 4 j 2 C 4 4 D 4 j E 3 4 O 0 o F 6 Y z j C m 7 E s i P n 6 J 4 1 F m q B h 7 J 3 i F w u D - t B o h I _ q B v 3 D u 1 I q i C k x D h o 0 B s n E 8 0 I 1 5 f q q P t - M p 4 C r t E x z W z 5 E r 6 g B 1 x 5 B q 9 C 0 l W - k L 1 w q B z o O i g X 1 9 G - p Y h t H 4 g s B _ q L u Q o 2 I 7 t E o x D s _ N 0 2 T n r I p 3 C g z I _ 9 E z h Z k n H 8 0 C r i V n j K 3 4 W y i F 8 6 Z o s W x w E 3 8 L o j F 6 K 6 k C 4 s D - 1 H o 3 D k n F s q H 9 k D x U r h I l x E 1 g C i n Q - i f r 7 P 4 n X t h H i p D 0 b n Q v g I w 0 B m i Y i i Y s 5 G 5 j N j 3 q B r u M 2 0 C v i G w h T i _ E v 0 g B 7 _ F 5 k F v x F 5 6 I 7 t C 2 n j B i w D - t C n o T l l C y x R q k f 6 x E 4 j H t c 4 9 D 3 n C y w V 6 u P _ w s B j k G x w H v g f j g C t 5 s D g 8 B r w I n m b 9 _ q D j t n B w y i B 2 z j B 9 4 D 0 u N g 8 B s s C i y L r 1 F s t N k v e p 7 E r v H l o U 3 v p B l l C o h C u z I 0 h C o m E 3 g E 9 j 8 B k - E 9 g G 3 j U _ 6 K s z C o 0 O y V s 1 - B 6 g Q 5 0 N m g F l s D s i M g m J u 1 I 3 i B 3 - O i z B 5 h D g x D t v B j d m z B k m J u z E v I _ 6 B l p B 8 V j X 8 o C 9 s C s e r 3 U l i Y w w H 2 k G l p D v _ D y y G v 1 b t - C 4 u D i Q r h B _ g W k l D m E x k C g 7 B 7 m F m t j B m o 2 B q z E r z K z m F w a v 3 x B i x D v _ B 6 V 6 q N 8 5 D 8 t F k 0 C 2 k D 9 v B x d 8 p L q M 7 4 H r o I m 6 C 5 4 I y 6 C m v O _ o R r 6 G q k K w p L j s W 6 g S m x B s 6 C n 1 y B - k T 1 s W y g C j X 0 s B t S 2 E 7 l L z 8 H u z C 4 2 J j h D _ z I 9 r I 7 q M m l B r 2 q C m x U j v G z 6 R o 7 X _ k H 0 t L 8 p j B 1 1 D i k H j x K n i B q l B 5 j L 9 9 B y 8 C - l F 1 i B r m F n y K j u J 0 z C - 5 E o g B v s T v h B x s G 3 L x r J 8 6 B r j F 8 k D m J 5 j Y g q L l j F w 4 B p p H o x C 0 g I x z L 4 e 8 p F i 7 C 1 z K _ 2 G r Y u v L o R y x U 3 5 E 8 l B g r d 3 z F r I h 9 H k g B 6 q B 7 z h B j 1 B u 6 W w Z p S t 2 E h t C 0 x C _ 5 D 8 h I 1 i D y l I g 4 J z 0 S p s T w - E s 8 C - 5 R h T n 5 E 7 j L t D 6 7 D w m S 0 2 G l p B p 7 j F q z B 7 u p B j u I 0 1 I 0 3 J g 9 C _ f s v L w n E y q C _ 6 B 8 z C n v C _ z E l 3 B 9 2 D t q o B 7 v J 8 t F 0 k B y U n 2 c 6 k e l n T l z f p 7 G i 3 M z t C 5 _ B 7 0 D 1 _ I 9 t E 1 v B q 0 O 7 z F q 3 n B 0 g Q w 2 G w k I 7 y F x t J v u C - 1 B k y E 1 u B 1 q H y y H 9 _ F t o B x 8 G t h E 1 l F x t J l 8 H u g Q s 2 o E j z l E r z F 1 h D j v C s 0 H m l H v 2 B 4 k I n s M 1 y S o s B y 8 D n l L o 8 X 5 o B t 9 G 4 0 n B 5 X 6 o K - u C q i C g g F i r P 3 _ B 3 z K u Z n j F u p F y 8 E 0 0 X j k C 6 v M 2 _ V 6 w M 1 q J h q D g y C - v B q z B g 9 C l _ B z L z r Y o 1 H n t H p s D 9 p O 5 h E 9 c s a r g L v v C 3 h B 5 H 1 o X l j F y 2 F z 0 B o q B i q B k 8 E n z D 7 8 F g Z q 9 V _ j B o m l B m e 2 x J n S q y J h 6 G r S j O v t B x 6 M x p J o x C j s S k 4 B 0 x G 6 w B 9 1 E p 2 E 3 - K 7 3 H l _ D z k Q p 8 F 5 r C v j C 1 p G _ u I 0 0 q B - 0 E p p G m 5 C 4 S 3 5 B 5 p C y u B y 1 F _ j E 7 R p 3 I 4 Y m 4 D x u F g 4 D s j B 7 U 9 9 C 7 k B - y H _ H m u I 8 m L _ L l t B 2 1 F 6 Y k u D x o H 3 1 k B q 8 E q g I s p F s o C k h h B h m Q u 6 P n k C q 2 K r 5 G 8 v H h 8 B p m M t 5 I u k B n 1 B 5 7 e _ V s R 3 u s D 6 V p u B w x B s h S u e 4 u O v 2 E h r G q 6 C k w H _ t O w j G q j c h h B 6 w B k - R t 1 t B h _ - B 4 t O m o C s 2 K j m M m p F h q J h 2 C t - C s _ V - x s B - x V w m b l x h B 7 s t C _ g I r 0 L z 7 t B j 0 1 B x h b j p B z _ G g q K k K x 0 L 5 y g B _ m V 6 t y B m 7 F 4 x B v h B m x C h 2 E u e z z D 4 4 D 3 m B r _ C i g J t W t z D o x G 8 k b j r h C t p E 5 1 E r r B 9 0 E i j P _ d u 1 K 9 _ C j S 4 0 X k J i 7 C u Q m o E 5 s G t 3 E v 1 N o R j 0 S 0 l J 5 u C y V x 0 D p 5 H p 6 I z 3 D r u S o i J _ p L r j F x - D r 1 B q n D n u J u u R h 6 i B u _ _ C 2 1 G m n f x s E 5 g E u f m l B l u C 1 O w 6 D i m g B h 2 L 5 1 D 4 1 G l d 4 a x d 8 6 C i z G _ p F _ k K i 2 F w 1 K _ Y y o F m p u B v _ D n _ n B t j O 0 6 P h p H 0 4 S o v 4 B - t K _ 3 K 6 g C g r B 7 F r i E 3 h m B h 1 P z s E q y E h I 8 g M 2 k H _ z O 3 u J _ l B 5 p D 1 o I g Z 2 P 7 p E r - Y 9 _ D 1 1 C h m M 2 j D i k E p n I r 0 B _ 3 S t t B 0 - B 6 3 B j 1 E 9 y D j k J h y B m - B h t B 9 5 z B n 6 J v _ C s _ R m 1 3 C 6 8 V y j D 2 3 S 8 g J p z y B v u P _ - q C 9 6 z B n 6 J p m k C - E 8 - B y 7 E r 0 B h p D i k G y u D 5 k T z 7 J r 3 H g u D x t B 2 g J 0 o F l u P r q G k j G s h t B k g H n t B 5 j C u o F h 1 t B 6 1 w B u - R v 5 M k g H u - H 6 - f 1 j O v m M 4 2 F w p L l S i w E x 5 G w w Q r 3 H - R h p D n 8 B 0 q B v _ B l P l z F p v B o N u n G i s F - r H 0 o N p 4 2 B s p N z i B _ y B s i C 9 r D 1 m C x v C q 8 P 2 q B i J t k C 6 o C m e h p I y 4 B 4 p z B 1 j F - s C 6 q B u Q y q K _ 6 C v 6 E 0 i C m l E r 5 I h _ F t O p Y k n D t - O h v J 1 z W l 5 f 9 i a k 1 6 D h g N m 1 H t _ B t P m E - t B w z B 7 7 c 7 5 E 7 F v O p 2 C j c o m B k 0 E r r Y q o E t w G 8 g C p S 7 z D j u B x 2 C 2 l N 5 b u o C y s Z n S q 4 B h i Y 7 p J 7 g B m o R 8 j N w o F y j K x K k k D s G j 7 G l i G _ x M r n F 4 8 D r v C w k I g R m u L o h M 7 c q 2 Q 7 1 D i 1 G i w D l 9 M 0 v D s 9 K 1 0 V t k F t q D 5 0 V q l D p l C 3 u B k _ E 7 q I z l C 0 r B 3 u C x 9 B w J 8 2 I 5 I n X 8 x E 2 Q 7 7 I q 7 D x u G k z E t 1 P r T k t F s Q 2 s V r v G 6 f 7 u C 0 7 D 8 4 F l o B - H 6 n D 5 T l 7 E p o F q 2 a 9 x G 1 j D w W m 0 D l U h 4 N 8 r 6 B q m k C 3 v Q z 3 B k t B 8 o E u 7 B z - G x 1 D 6 Q s n K 5 9 B z u C 0 2 J i p K y 8 C 5 1 D 9 F 3 X y y B l i B 4 7 C x P j j D 9 n C s 0 B 7 t o B 5 j E 6 n H m t N 1 j B k f h y F 5 S 1 4 E p 2 D x - M 8 f q s B o Q t t C 7 q E i K k Z 2 o C 9 K n 4 H 8 j B 9 n I 3 8 F m e n 4 O n 3 H o g J 4 w C 2 w B 3 N u x F 9 t F y 1 B r 9 D 2 - H q G 2 6 C 1 i D q 1 M 7 x S h - M 8 7 D h s I j 2 B q f 2 4 F k z M i _ E x l C _ g M 1 9 B m 1 Y l j L s 5 K 1 m O _ v D 5 _ F 2 n J i o J 1 Y 9 v Q 4 _ C 8 p E y K 6 t B 5 4 B q F m p B 2 2 B 1 - E u 2 B - 2 Y s m C t p K _ 3 C 5 q C j 1 H z s B 7 k E h J 8 0 B 8 p D r M m 6 M g 6 G 2 k C j g B n R u k C u s C 1 - B v 5 C o E x n C v p B o 4 F s z M x 8 G 8 i I i 8 C s j J 6 q 7 B s 4 F m H h j D n R 7 P _ _ C j k K w 8 B - l B q p J 0 n H g W u p C w n K h - l B 5 z q C m p P y a 1 l F m o K j j m C n r D q w D g 1 J k 7 B p - B t Y s 7 B s o D x v E u s C 3 6 B m - C s p D 5 h H 3 k D 7 x C 5 9 C t G w H x o F g b o r B 2 z B n s 9 B 8 4 F y y E r j L v w S 3 z N 2 l S s o K j z F y V p g N k s B w 8 D - o B _ 6 C 0 u D - 7 i C z t B u k k B z i F 9 p E s w Q s v Y 3 8 T v W k - H 6 Y 1 2 l B y v 8 B _ x J 7 v F _ q B s 5 D k x B s 5 D 2 y J 0 5 N 7 m M t 2 E k g C w q B n r G 7 1 b q w M j 0 R 2 v E o 2 F q p F n F q 2 K p k C o x B h t C t - C 5 H 9 0 B _ v O 4 k K 3 i Y 1 s C v p J 1 v F 7 z D k 8 E i J x t B p n I 8 5 C 8 Y t v F m x C r 8 B h t C s x M z q J 6 u D p - D 6 8 E w G r u E 4 w E 9 - C t 3 D 4 V p 4 C w q C 5 5 R v 2 L 5 s J g l B 7 L i t B 3 7 E 3 P 0 h W i z M 4 x O j r D _ _ E 2 0 M 7 X _ k I g q N 3 4 V y q C 5 _ O i z E 6 w D 3 i B 2 p N k x u C n g N 2 x D _ I l _ F z g Z v n B z n B q g B 7 t H q z B r n F t T - l F z - J u l B g l W r i R k s F w j I 6 Q 5 y F r r D 0 5 B s 5 B 8 n D 2 f 2 8 F 2 0 B 3 u D 1 y G u k C y o I 8 1 b 4 q E u w g B l k D j E t 6 C 6 t B u r S v v E 6 h F o _ K 0 w c k o D m 7 B m _ E z r E n 9 g B 9 - I 6 n H - n C g _ C p x G j v E 5 n U i t B 2 t N 0 Q u r B n i B h T 0 t L 1 F 2 g Q 7 t p B j 5 k C 0 l x B p 3 B 2 z J r u B i 2 I l 6 E 7 - C m - 9 B q l N u k D 0 p R l t S x o I 2 w E _ V y 6 C 5 H h 6 E u n D 4 7 K i m B z v B o i C 3 o B k n E u V 3 8 I 2 y B r 8 I _ _ E 3 u B 3 K 1 o B r 6 6 P n t 1 B m 7 D l j U p 7 H s k J k o p F t 8 y B v 4 R m y n B g a n n O s 7 D 9 - F x x K w i r B g _ p B m z B i v R i s i B 6 3 u B 6 h X 4 2 G p y K g l H h h E 6 p C - m O 3 3 P 2 i T 4 3 I 3 v E u s K x i 4 D h y G 3 5 C i u N g 5 M 1 3 N 1 - G h y P n x K h u w B y 1 5 E p v q B 1 6 c 4 _ N l 6 2 B h q Y 2 m D 9 t J p - a 0 o h B 3 1 x B x 3 L _ - E p h K 0 - V 2 z 8 G 6 3 K u g F o s B n u J o p N 6 g r B r 3 e i y E m m G 4 p c t 2 f 9 g _ C z 8 I _ o e r y 9 B 5 7 c x s I m z C r y K 4 p K 9 p I 3 8 i C 7 3 a 9 p E y 2 s D - x B 6 u B m j E 7 h 5 B 1 w d 2 j V w y J 0 5 N v v N 4 x 0 B q i d r y L 0 x J _ 8 n C g x G u X 6 3 6 B 6 g E _ o T 8 2 C s l a 8 i G - 3 I 2 k G z y e s o E t q O g p f g 3 Y 2 n g B y r g F 0 r j B 9 m 8 B z _ B 4 3 F s h e 3 9 n B n v f 3 x i B - 7 B u k D 9 - C r p B 5 h E 2 5 v B g q C 9 9 J s 0 T 0 5 B 1 4 i B m n f m g r B y j H 8 l E h t D x w J 5 5 C y 7 F 2 l E h n O p 0 6 B 2 R 7 g V m t s B 1 m L o z I 1 p p B o u a n h U m x R 6 8 W u o V r 8 U 5 3 L k r C 6 x C 7 g L 0 p F h 2 E t _ Y h 3 t B n _ F 2 q R h x N t i E 0 l W 4 p P 7 7 I v l C n 4 P i l X k o H 7 d g v f 5 u E s p W v x N 7 q 7 D 8 3 M z - B 0 h F x i V s u 1 I g w c j q X t p Q _ r B 7 0 W i 4 J 4 v Z w m k E l v r E x t I g x R u p K 2 i M m 6 K p u j C j h V x i N 5 _ F 9 q X 0 0 7 E s j H o 0 G _ z H - q T v s Q - o O x x 9 B _ 1 I s r i B p 8 d 5 5 L 5 - r E s 6 F m r V n u - D 9 1 4 M i 5 F h 2 D l 2 k C 7 4 t C 5 1 D 5 s X 1 t G w p C u n K 2 m g B k n f 2 j I 4 3 o B 8 n g B y q y B 6 g X 9 s E 8 z Z 9 6 i B q l J 5 h R 7 5 i B h l L g 8 K 2 k m D j w B - q O 2 g T p i E o s P 1 t H 1 4 n C l _ F q t U u j i B v 4 a o r m B x - D w v D 6 u L n u E k q F x m Q r u 2 B - j 5 B j j F 7 j F u q N 9 o Y u 6 X 8 j H 5 r I w n E _ z E m 7 v C g z Y 9 z K q z U l 4 k C w m s I z 9 w C 5 c o s F i 2 J - 9 M 7 1 e v 8 O o w Z 6 q K o r K p h P 1 - Z _ 1 J w 2 J q g t C q v 7 B m z E n 9 I - 9 G u 3 G q 6 D n t C v P 7 m M w 1 g C p 2 E r - D s l G t h N y i M p p B t s Q 9 i m B h 0 F 1 i E 6 x D u z G m g C 4 v E q n - B 7 s w C w 3 S x y c 3 x i B z 7 J z w g B 0 u D i 6 N 6 x C 7 9 j B l s D 7 m F 6 8 w B 3 z F g j x B 8 o e x t J q s F 0 6 B w z B 7 j Y o r U q h l C o q U 5 p E v 7 B 7 k B 1 k J k r I u _ z C 5 n J y 1 F x y L - u N 8 5 D _ y U o v D h w F 6 g i B 6 j D j p D h g L 1 k O v p D 5 i F g m b y v H 5 h F w 2 N k _ t B 2 g a 9 - L o h R _ p Q 7 m K g o B 3 m H g u Y - k M 3 _ D v q E l q D t v G - k L y 8 C q 7 D p g G 7 l C w q C 8 l B z h B y k N t _ D 8 u Y n p x B 9 x R x i q B 8 u T n w z C l 1 E u j K t 4 I 5 z D m j j B k r m B p 2 R k i Q t q O 1 o s C z v C 9 - C u M 1 1 C _ j K z k Q 9 9 p D 8 2 5 B h w V n 4 I w k E _ Y v 2 E o v O o 3 F v I - k O p w P j w N y r a i y I v 3 D 9 j a g v b 5 s H 8 l J - 3 3 D s 1 H o 3 M u g C m x C _ w B 0 4 D q 4 1 B 4 g H g k K - t N 4 2 S u g H 7 n I z v P 2 9 L s i H 0 n D t 6 I w s 4 C l Y _ k i B 3 _ m G v 2 c t w N 7 2 E l 1 B 6 a r s D 6 p i B g q F 7 _ D 8 4 D l 1 C 5 t g B z v V - q G j i g C 6 l V u i y B 5 y s B h p H h S 7 0 j B p 7 M s n 7 B 3 8 B h k F q t F n 4 C x l L i m B n u B 4 4 B 9 5 G _ o F n k Q 1 8 F l 0 R v 6 M _ k G g 0 E k i M 9 j L n o O _ s b 1 8 y B p u G 5 h D 0 l H 3 8 J n 5 H 0 k D w q B l s S k v Y 7 t f _ 5 b 2 0 q B h s g B n j C w u M t n I r 4 I z x s B n y s B 1 2 b 9 p H 3 u S q 6 Y n 0 V 5 v J 5 5 V t s Q h m Z v 3 L _ t R x q M z k u D 2 n E g n J y q B r 2 E 3 x i B 4 3 S 4 n z L 8 o L 3 5 r C 4 y J x 0 D t v w B 7 5 E s h Q n 6 E 6 i J _ y Q 1 _ F - _ j B u i M o z u C z 3 6 C x _ y B 4 r B l 0 B u o e s p V q i O t c 8 9 D j g I g t C k k C 7 g J x x J 4 m I s m I x 7 G x g E u r C 4 u V i 4 F q y E o V 2 l D k m d 6 0 C - 0 D s 7 F 6 0 J _ l D p h D t 6 b 2 k J u 8 N k q 2 B m u F 0 6 Q i r K g 0 Y 4 l S 3 t H - l 5 D 1 g o B o m V o Q m q F i l K w w k B 8 8 D 1 8 H m g B - _ J 0 2 Y j 4 z F i m h B 2 y I s s P v x J n w H w i j F g u f j s O p 8 O o o P o k 2 B 8 n W 0 p R w u y D 7 v N i m N p w G 2 - N 9 n o B 2 i r B v 5 h B 4 l W u 0 i E m 2 O 3 s M j w B h z 1 B - k L 9 F 8 n G g 2 G t n 0 E w 1 G 9 o g C p _ O 4 5 F n m F k t F - u G i y D x _ F 5 2 E r 6 M u q m B i 9 K 6 0 I g 2 G h 9 G h _ M n 3 C 8 s L n z P n r D r 8 H 8 6 B q 7 C g 9 D 7 5 I 4 k E 3 p H 2 x B m h S s q L u i H x i E 0 m H 5 0 N s g Q 0 q j B q g F m 2 O 2 3 v C v m L n h D o s N k x v D s u x D q y L p - c r 2 i B v 1 x B r _ G z - b 8 m D 7 x K - _ M g u l B y 5 K x q 5 B w s n F u y I _ 0 E z 7 I z q D j 9 O u m g B h r H _ 8 S 1 y x B 9 q H g 8 s C 5 7 H v r I j - M 1 m C x - O k i X j u X x _ O l 4 d i p e x r v C y - N 3 n 0 B w m E - 6 I r 9 g B g v f s 1 b 9 o R j 4 g C q u m D l 0 X 0 6 r D z v T 3 o F z 3 N r u Y 0 s N v o 5 C i j C x F g y B 2 n P m W 6 M 8 5 B y l D 8 x Z 7 9 O 8 p j B 8 - P s j 6 B u o i B 2 y H z 4 E 4 q F 5 3 R 1 8 3 D h s O g p E 0 m B v 5 C t u B 2 p S _ 9 C 3 2 C y r L g s R x o Q 3 h P 3 g i C p _ g B 7 - B h 4 N 9 w J 3 z X l 4 D i 4 O 7 8 V 6 g B 4 v V r _ x F y n H y x L l x G 4 v d x w j C 1 4 q B 4 l Q r z X j 4 P g _ P r g a w 1 T 0 r B p 9 d 1 0 K h 9 B 6 m I m 9 D k 3 I l x g C m 0 G l v E 9 v C q j n C r j l B 8 w Z 5 t J 0 l W 3 g G i 9 K j m U u x H 7 9 F - 5 G k 5 N 5 8 r D x 9 H _ k f r j E 3 7 G r o B m 7 F v t E 4 n D 7 - U z u J 6 7 D 8 8 p B m n G 1 p T x n O r m C g 2 Q 7 y W p v G z q Q o z C q s B w 9 E y _ g B x 1 a t J v 8 F m 8 L 0 u D 5 u K - h E 6 n h B n i B 2 o K 3 r Q 5 l F 8 _ S z s I m z B t p B k l I 5 2 B t 2 B g r C 5 4 V _ w a r T 2 f 6 1 G 3 n Y l u G j y F t 8 O i y Z x 8 I x s H 0 z C h v G h q v B q s F t s D v 0 n C v r I y y O s h C z 8 G u 5 X g s B 4 Q 2 l D x O u y C r w S i o V z 4 E s 1 Y k 0 G 0 h C 2 4 K 2 N 2 M g 0 B y K i h F 8 3 M 5 t C x r X 1 h R i 9 N r h R v 4 R t 2 V 7 r H l 8 x D q q C 6 2 J p - O t t H 8 x D x s G 5 9 Q y k E 9 t B 2 l J 3 z P r l v B w v u B r u C v h E w y B 9 i L q z C 3 4 C 8 g F j P 1 o O 7 l F j 4 L 5 c _ l D 7 9 B u z E g 1 H 1 0 P v i E n 0 N s 2 J j l F n n C l m R 1 _ H 2 r K 7 2 N g 7 D m 5 F t h D 2 n E 5 g N w n E x y K 0 3 X g n J 9 t E i o G _ o K 4 - W t v B 5 v B u q K 5 8 B m m B - o B - k L g 6 o B j m C t s E 3 x F t v I l u 0 B 8 2 H v t Y l i V i o P 8 5 B j r Q o 2 Q 3 r D 5 4 E 2 6 K o t L g s k B 3 2 D u h M 9 l C l m C j 7 H n l C p g H 8 5 J 5 w G s p G w 0 Y j s H x 9 b 8 7 D m 6 F g g O 2 e 3 _ F 4 x C 3 0 B h v P 0 r n B w i d r j F l n C p 3 D 3 _ k B 7 s E y j I u 2 J 0 7 0 B i u R w s F x t C 1 p H w 3 M q n D y _ S j 2 D 2 v U 0 2 T 8 y C r j U 8 4 8 B r m o B _ p o C 5 l j C g 0 C h t C s w E v z D v u P 3 i T s 6 L p o D 4 x J s x G n 4 I w 5 N o o C v r G l q D 0 i C x m F 5 u 5 B l 6 R z z N q r j B k 6 o B y m D z o Y _ - g C 1 u B u 9 S 1 0 q C 8 k H k p d u o K 3 q j D 9 2 D 1 h D 4 7 K 1 l L w u k B h h K - n u D i w R u 0 E r k R 1 k n B k i C y q N 2 0 H j v J r i u B n i D g z B 7 j R j k F 5 r D o 9 C n 9 I j p Y h 3 x B m s j B k i C g n D 9 m C g y C z t S i 6 N 5 o 1 B i o l B i l i B 4 e n 1 c t n B j u B 3 _ j B g w R 1 0 D - t S 5 v m D t o 9 B 2 w E l g D 4 2 G v m C 7 v G 5 1 P l h z B 5 D 2 E 8 C s i Q 4 i C l u I 0 8 D n u B m g F i 5 B y k x B 9 r D 9 y F 5 8 j B u l J g p K 3 8 H t _ j B _ 8 X 7 6 e s n S k 5 T _ o g B z m C p u J 1 q T 7 2 V h 4 f - g E q 2 o E _ V z h G q n E y i C n 6 E x h G q x E 7 b k l D g r N y N l u J - l C - 5 6 B s 8 D g R 2 0 I 4 E 6 J h j B s m S s R n _ G 9 v B 1 t E 6 J 3 2 B z z N 0 2 J g x U 5 9 y B o o G q n G 0 J q V 1 z N r y S r s H n _ B 4 6 B j d q z E q s F v r D w _ N j v G v 9 G 8 0 I s 3 T x 8 I 2 m W l 5 e j 4 L 3 j R 1 2 B i 6 F 7 u C l _ U z 0 P n T z 7 H 0 E g N y s k B i a y f u k J n v B 3 7 H w s l C q p N l z F k q N u l B n o B 5 g E 2 5 F 7 w h D o - E q 2 J l 2 B g a 8 w z B u q C k k W 7 h D x - J h q T 3 3 g B w J g z C i p P q 2 T _ 8 S q k g B z 2 N w _ C 0 m I k u h B g w D 1 I n _ J w 5 B 4 5 B 3 4 E 1 6 H n 8 O 5 1 D j y K w q c 0 y I p 8 G o g M _ l G 9 g R 0 4 F y l D r _ M r z N w o h B 6 o N q p V 1 I i l B 4 p c p 2 V 0 z H j r I k 1 J 4 Z 8 2 H y h O i 1 C 9 - B w y D 8 l E p l F i N w y E k n G n 5 c 2 0 E 4 l G 4 n N g m D - x F z q D j g E g i T 1 P u g B 6 2 H m k X s g B u k 1 D 3 _ H n u Y w k 1 D w 7 u C 2 5 G 5 8 E i u B k 4 U z _ r B 8 3 I v 7 E n n C g p E v 1 F s u P h k N 7 3 W 9 v E q K o o H k 2 U 2 q r B k q G 9 - c w 1 E 3 3 B 0 0 C z 8 g B o 6 _ D q 2 H n r 1 B 4 z B h o L j 4 D 0 j M v q D 0 n K j q T 5 w S o y B y v D l - I 8 j X 9 _ F 9 1 L x 1 D g 6 X 0 y C 0 j S x x x B _ y I 4 j s B x h 8 B t y 3 C s 7 B x w B s 7 Q 3 - G _ 9 C o w D 4 r F o 5 B 3 w K 9 s w B l 9 B 7 g D m z Z t u C m w D 5 t C m y B 1 3 f w n G s y U 3 7 H z 1 D 1 2 L t 3 L w 9 l D 7 j U z v B 6 t y B r o m C 3 5 h B - 3 f w h w C q h h C o u R 0 _ S y z C 8 g F t t H l 0 N h - M m 7 v B 2 - P - 3 C u l H - x W n 0 j F g k H k - E l k U 4 9 N m o i B p _ l B s 8 C i 7 K - h D 4 l J j z F 4 5 B 2 i W x 9 h B t p M 8 k B h h E s u b 4 z E q x D m 3 J v - M 4 s F h _ B h 3 x B 1 1 o D i _ p B o 2 Q 8 s L i o K - q D y 0 G t x F j w C m 8 C x 5 E - r I n i D v i E m h M j 1 P 3 - F 7 4 j B 6 j H r 7 H t 9 B g n G h k U k 2 G p q O l g K s 3 Q 1 g G - t w B 6 u L h 9 I 7 9 G r Y k 3 G t m F n z F k i x B g q N j 7 c p 9 U 6 i x B h r M i z C 9 w S i - L n _ H q _ C y t N _ k X 4 x k B s 8 W g 5 F 3 q D t 2 g B w 2 I 9 3 P i 2 r D u t f 2 u F x 8 x F r w 6 C 1 h Z q z I 5 7 b w - P y g M - 5 R z u J 9 y F h - y B z 1 D u p C h p T h 3 C l _ M r z N 9 q M n u J 8 r B 1 6 j B _ y Z g p i B s o f y E x - U y y B 6 z C r i R _ n G h 9 j B y 9 C l s M 9 g G r k U _ m E m z E i q h B 5 i E w v R 4 g X y r i B i p g B x I 2 2 n B s v C 9 d 1 l U x 8 c y q N 4 s F s w i C t i 0 C q m D y u l B h 4 C _ - E v v J x 0 F g _ X - 2 B t 1 B n s D 3 o B r 4 C - E r i D q 9 E 2 u D q p F 4 v E p m M x t K p m M m h e o g C x p H r 1 B m 0 C 2 2 M v l L i 5 T m g B n j B i l G l 7 O - 5 H v 6 E j l Y w 3 F z 0 h B g K _ - E 9 s E t u G 7 q M m V k i w C v i B 1 g G z s I z k n B u x I n h B z z D p n B z H x z D y Z y z E y z u B w V 8 k H h 0 N 7 8 I s a z t E o 2 M 2 8 D n g D v s D h P n 2 B 8 7 C y n N j I x y F g 5 F q m D o q C q 0 H v D m y E o 5 K n u G z k L k N x 3 C 9 o T 4 m K k x Z k V i y E v _ J h 9 O g l h B t 7 H 3 u C - 8 I l y F p X 1 3 E - r J k s g B u p C i m E 0 m G 1 y N z 2 L - 1 D v g 5 C h 9 G l 0 P 3 u G 1 i R t 8 j B m o _ B o 1 M z p O n 5 E x t J u n e h - M x t E k p K 4 n E x h G n 5 g B m h Q 4 q C y i h C u 6 B 5 g m B y 2 J - 9 O j z F r m C 6 p P j 5 E j _ B 2 - E 4 l B o o G k 3 G r 3 E r O o l P t S 4 E r v C j d r 5 E _ o K k s B 9 c 9 1 D i f z 0 K t F - 1 B q k H w m D u h M n 8 b 1 o B 3 i B n s D _ y B s m D h n o B 4 f t z F i 1 H 7 h D 8 w D q 5 F s 2 T v o B r h E z y S 0 5 F q 6 K i t L 7 p M y r B 8 y O q m D t r M k 8 D 7 0 N x m F 6 p h B 8 k I y u L h v X 8 s F i i C g 6 B p 8 I k z C y 7 0 B 9 q M t - M 6 1 G 7 k Z l T 6 0 I z h D q o K 1 3 C 2 5 K z o T l n Y 0 J 1 m O o m E 8 _ W j 2 D g i C 1 3 L 9 3 C 1 _ M - y N 1 k F 5 3 E - i E w m E r h E 3 2 D 2 6 F 8 7 W u i C 4 _ S 7 c v 3 L t i B q 7 D 1 - F r 7 H _ m E 5 g D 8 U x - I v x G 4 m H u h C 5 1 D n 2 D r 8 H l 4 L 9 u J g 0 C h Y n t E j - J m y E x l C s x O 5 r J 4 m I 7 i K 1 p B 1 1 B u m E l t J 7 S 5 3 E 6 E 7 Y r w M u x h B w m M k q E g n B u 5 M n j G 6 r K g _ C w 7 C p i L 4 _ L 7 Y n X l 8 I 2 y B 0 k J k V _ 9 E s 2 H u m 1 C n 7 E 3 3 D 6 - L x F z r I 3 8 I j 2 D y w D p i B k k J t 3 C o y E 9 s 5 B m n G i a 9 q Q - y F l k L s s F 7 c x 3 C o u a s 5 X 0 r B 0 w D m n E i 8 K 9 9 H p g K w 3 J - 2 B o n J 4 x B r 0 F 3 2 B q n E 3 K g w I k J 2 w C h H u v T 5 l X w s n B o w T g 5 D 4 w H 3 j O i x M k x b _ 2 G w u t B 9 g N j p O u j r B 6 t R x g m B 3 _ J y n N h g G x u G n 2 L 1 s q B 1 3 d r 9 J _ x O - 7 a x 8 _ B 9 q I n x F y r B z o B 9 2 r B u m D p s E m y C - i D n i L j y q C p 7 U u v U n 5 C _ h F 8 1 E - l a k b g 4 F 2 o P h s I h 9 k B s 5 B m 8 C n 8 G h J h i B x F g s B 2 q C - 8 I 7 g E x - J 8 n G 0 2 Y 8 j I 0 o K 6 h C 3 k F t 3 C 7 g D h 8 G 1 m O n w S j j D 8 m I t 3 B 1 Y 1 o B t F l h D x q D t n C q m B r c g a 3 c z i B u w U m j I - x F 1 7 b o k H g x D u p P h g K r 4 C i r C 5 k C 7 8 B o m B _ 6 F 3 F 2 p N 5 l F i z B m n D 0 z B s Q w U v - D s 3 K 9 t K p q E q i B k e _ p L w R 7 0 B w u D h F k J m y J 7 k Q l 2 E r 3 E k q C 1 - O - m Q q M n F 4 2 F o 9 E w 5 Y j k F r 6 O k U 2 U 3 b g Z p - K 1 5 G 4 - g B 5 p J 2 h J o 4 K w p F j 2 R s 0 J 8 4 Q 7 j F w p F 4 w T 3 q E l 0 d h u H z k C 4 g I n j B 0 w E o p F p w N x 6 Z q J x h E 6 R y E s q C k z E n 4 C 9 W _ z J y 5 Q 2 q R 4 4 B m g B v u J i 9 C 0 z B y e q h f n u H k g B z v B 5 o B t T 5 n B 8 6 C t 8 B u 4 B 3 j O r 7 J 1 4 I o G 8 v H n t B - 4 O t x h B 5 4 a 3 t K _ 4 w B 3 o H - 1 U 6 L t H k l C y D n H k w K y q D 6 3 D x 6 J r 6 M p q J x o H i x M h p H - j C m k B 8 J j u D j J o _ D _ l D y q h B 5 r D 2 p V m z E u i C y t b 6 6 F y z C o o e h 7 2 B s s b 8 7 K k u R g - E o u a 0 7 F 4 6 Q m m I k 5 F 7 v B u m D o R s n g B 7 q I u 5 F 1 i U 1 y F 9 s H 7 q Q i 9 C _ m E p s E y 9 N 0 3 0 B v 0 x B 2 5 B o n h B l h E 5 3 x B g l H z o B 9 r M 2 f 0 1 J w u L 2 p e 0 o K s t t B 3 x K i l H u z E 2 m J s _ N m 1 G 6 6 F 7 w P n 2 E m e 8 o R 2 a 9 b s 5 D 8 u Z n i D _ x D z t C u 3 K 3 b - q E r 1 B h P 8 V y - E 8 g M v 2 L v 5 R n P _ e - 5 R y m S u 5 F x h D g H v r E g l H x h D _ 0 I 8 z O g 0 M k N s 4 T 9 F _ m D 1 4 C l h G 0 i C k k I 6 2 T h 5 L p u B 6 a 5 5 s B y a p s I 8 m f - 9 O p 5 d 6 3 Y 9 8 H 6 i M j g K 6 w l B o p _ B t m C t T s n E u z E 4 _ N 5 h a g p N 3 s J 7 7 I o 1 J 2 z M p s E p I t 2 i B i R 3 q D 3 c j 8 H u 7 K 2 3 J 8 g Q 5 7 2 B 8 o K w 1 G y 9 N 2 y B 2 p i B v _ M l T _ f x - J q k I 7 l Z 4 6 K 6 s L z j L o n G 3 o B p 2 B s q d h 5 E y r B j w K - 3 i B s q u C 6 p C z 4 E 1 n O g 5 F 8 5 B - 8 G p h E k - _ C 5 4 E w n K n 2 B r s H g s F 2 p P - 5 d t m C s s B m l D 9 8 H o w 7 B p v J 1 r D 0 E 9 1 B j h D v _ B m r C 6 1 C 9 P s y i F 2 m E 6 U w y B - 8 G - 3 2 B 7 9 B q 1 M y n N p 3 g B x g D 2 4 M g v F y n J j t G w n K t 1 D 4 x Z m f r t D y _ K j r n B y u g B 3 9 h B l h U o s R 9 6 H j z N 7 q I n _ d w n K z 7 E s 7 S 9 k F y w U s k J 6 U w o r B r m - B 8 0 E z o Q g l g B k 4 m C _ M w p C 3 I z O n 8 G _ l i B l 5 i B 4 _ N u i C x P 9 x C 9 q l D x g D x - G k n K s 1 Y _ e t w W n i L 5 d 3 l h F 5 - I 0 q S o 9 D i j H 1 q D l w W 6 g M p s E j u M 1 j D - L j 8 G p 2 V m y C 1 _ H i 5 Z 3 I 2 0 Y 3 s J 9 x P 7 r 0 C o t a 1 g E 5 g E 4 u L m q i B k k I 7 j L 6 s F j p O y 2 T o o d h l L s j r B 3 c 4 3 Q z j L i _ C q 0 G u y B 6 k J g t t B h P g 0 Z 1 o Y o o V _ v u B 9 g R _ 5 J i u N h h t B u y b y 5 u B x g D i 0 t B m y b 7 q I 0 h W s t P 0 f x v D q i F _ 3 H l l C 0 K 3 e x j D 6 7 B q 5 G 9 t D 7 j D w n I 8 o D m z D - d i 3 H t v I m b g f z P s 1 U 5 0 K z 4 D - P 2 7 J l E v 4 B k h B w h B 7 j B i 0 B o r F p X t 3 B r 1 F m t B s h F n M m n B g O _ 9 E j L u 6 D s m B q m K u m B 1 7 E n 4 W 7 w B 1 j E o 6 K j L w Q x j B j g J m 8 F 8 N x 5 C r k D m 1 R y W y x c y 1 E g O 5 P 6 9 D j U _ u F x t D - d 5 v H h L l 4 E 2 7 C 3 w B p w C h 1 K o z D w t B v 0 X q k C o p D y b u K 3 p B 3 k F 6 0 G 9 s G 9 3 E _ i H 8 s B p x G o 3 H 5 - I q y D l g E u 5 B 2 4 F 9 H k W 2 m B 9 I s 7 J y 0 B _ 7 B 0 7 Q k i F q u N r z C v N o T h H k - a 4 k U q r j D v 7 K s I 3 V x G z 1 H 0 T r y U u _ B 2 i B n R g X j J 5 Y o v F z t D g i O r i K o 9 D q r B w p C w g B 5 I j 5 D 4 b v l V - p F 5 6 C h y C z x B g n C 3 y B 7 0 I u m C n z B q 4 C 4 t E 0 s M 7 6 B 7 a 8 0 D 0 2 E p q B l 4 B 0 m B t o F 6 k X 9 9 R _ p G u m B 7 s G y w L 8 r C u _ C 4 7 B r u D 2 t B 2 H 5 4 W 6 3 H h w M l e n y J j o C 4 o D q b s 3 I 3 0 K 7 w G 8 x B 4 2 O t u B 1 Y 4 3 H i S i 8 J y 6 M p o C p g C l p L z k N 2 r G 3 8 L 9 w C h U n j E k _ K m j C 8 0 C 6 _ C 7 j B 6 s C n Z 3 p R 8 j F 2 v B p 1 H r J - 8 E 6 8 F p U q 8 B s h B 8 K g w B l z B k v C 3 1 G 2 c g P l H 5 J 1 k H 1 z O 7 8 C i T 7 2 J u i B z o N o y F j j I m u G x 7 D 1 _ E g w K 0 g E l 5 F 4 w K 6 S z r B t h C v l D z s g B q 9 B m 4 w 5 B 9 7 4 r N - 5 z r 2 C n o i r C n 6 v 3 f x v V o j k B l y j B k z p B p 9 - B s u Y 4 h V h o r B _ o Q m 2 h B 1 m K 1 Z o t D l _ K o 9 h D r 7 J i y G m j N r w e k v O 1 - K 6 g E 1 5 K l 9 0 F g g - E 4 3 E o 5 C 8 w G w v T h 0 B 6 r E q p M y v K o _ H s _ H v m o C y t M w v q C 2 6 I i w k C g g 8 B 6 q H k s E i 8 I - t R v 7 D 6 h B 2 p B r t N 3 z b v 6 z B 2 5 C n 7 B g 1 L - w n B m 3 c 5 2 0 B m s J o y N i - Z j y n B g i U _ 8 a v 5 X q 9 O r l s B 6 n Y u _ l B r s l B 1 3 y D 4 9 O v p d 6 o Y 7 p d v v l B j q i B u k L 2 u B p 1 C 8 3 - E l 8 u B 3 y k D n g Y y n u B h u P 4 4 P v j T 1 s K 3 z D j t C 8 w I y p R p s G 5 0 W 4 h S r 7 Z w p F l 1 B - 4 L k 6 F l - M m r k B 7 o 3 C y h m G q q V r s I t z F q o E 7 j F j u B v 6 M t n u G 2 k N - 1 b t s r B t n 9 B v 1 C j 0 B 1 7 T 1 9 K z y R - g Y 1 o t C 4 _ 3 D _ _ H i s 4 B 6 _ q C m u 8 B k 9 r B i k P z m M o q m B u x m C r w g B 7 7 r D g 5 0 E 3 3 H t 0 k D o w I v o I - h 8 C 1 w F k r L x t H 0 - E o 3 T _ - W 1 l Z 8 z E m g B 2 x H g y Q _ r Z j l M t m I 2 o Z u w W g 8 U 2 8 a 2 1 L _ 0 D 4 r O y 9 J m 5 j B o l C s m O 0 g c 3 t s B - j M h 8 N g 1 V i j Z n x x C r n P m i U g 8 y B y u B j b h q G s j B s Y 7 6 D y o O 5 g X o 7 c 1 8 C z 7 B h n B 4 k V 6 t 4 B r v _ B 5 3 1 G x z l B q 7 V h 4 X 9 k g B n m E y d w 7 E p 8 B w z 4 B q g W p t W x z L y 4 B q o C x 0 b 7 i O h 8 7 C p 2 a s 4 W v j O s w T v i p B n y d r j n I j 0 R 8 w B 3 x R l _ o B 3 n r B 8 o n B 7 s g B z x L g z X 4 i l B 2 w J _ 6 i J m 4 1 B - u i B z 5 z B 2 2 W 4 n F 4 r E _ 9 t B 4 z k C u i 4 B t r k B p u i C g t y C v - L 0 r h D k w S k y 1 D r 7 F 0 p B 5 9 g E 1 k Q g 9 g B m n U k 2 s B 1 9 P t o J q j P - w s B s g i B q 0 p B - s h C 1 z j B 1 m M q q L 5 _ T z _ n B i w p C i j K i x p B j 6 n B h w y B i - 6 B m g k B n v d 7 j M g g R z _ X h 0 U k 6 r B 9 v c j i T 9 h F m 4 W i k K o h H 0 2 p B x 2 R q g B 5 8 J z m L t i E 4 l H v t Q 4 1 Z t i E g j C i _ L m 3 F y w E 2 k N g g f x 4 3 B v h p B j j w B x u 1 I u g 7 C 2 i P k v v B q w Q - 0 9 C u t 4 B t r x B o x Q u 5 W g 5 q B s y G k x o B _ x v B z - T v w N 9 p I m v Z u m H j 0 S l z S t 9 b q 8 X 2 j r B r 1 B 7 y L 3 k Q 0 - 6 C k q 9 E x k X 9 m I v i O 1 3 H 3 w f n o q B y 7 P q l K z x 2 B 4 s u B m 5 S m x Q 9 i 5 D 1 o n C m 5 3 C 7 3 H s x J s n C 7 0 J i g E s - B t 0 b 3 n 6 C 1 j O _ 5 8 C x 3 U 4 6 5 B p j Y 6 l V v 7 J r _ D j t B 1 z B - m i B - r L 5 l E - z B 1 m B 4 j D h 4 l C m 1 y E i s Z 9 y y B u 0 v C v m q C 9 5 u B 9 7 F 7 y D 1 k Q 3 t w C 7 l M z t K u 8 E 4 4 B u 4 J z q 1 B y 0 0 B 1 t S o 9 L j r E 3 v F _ v M s o F 7 h F i s 5 C s i u C 1 7 Q p _ D k y J h 0 y B i x 0 F s p L m x 0 F 7 3 a l _ T r 1 b x s C t s C 0 j D y w C n p J w 4 3 C 4 v H x _ D 9 - K - p r E 5 0 B 3 z D n 1 C 1 Z 5 j J x t U i n L p p E z p E k l l B p n I w q Z p 7 Q h 5 G 4 n z B x 1 C u y G w 8 E r y d z r W v 2 z C o w E j - C 6 - e 6 - R t i 5 D r i F q t 4 B h x d 9 1 E h - C q h H j o q B 7 s S h r G 1 6 J u o L y v E j 1 C 2 v E g k G r 5 G 8 5 C n 5 J 3 l E 4 1 W 1 7 F 3 9 D r p E g - R 2 o F k k E g h e 7 n I 1 6 J u k E 2 5 C m g E q w J j 2 H g 1 D o 9 l B i 8 G g t J r - E 4 r s D k h u B 2 0 P u 5 R 2 l C 9 7 C 2 q D q g E 9 t F z p C o n O x 9 P _ r 9 B m n U g 3 N 0 o F s 8 E i g S - 4 O 3 1 E s 3 B 6 j o B 4 2 C q w C g 8 E _ z X x 5 G k 7 C t - j B _ z J o l K y w E 4 w m C j 5 r C i 2 F - h F 5 h F 2 8 k C - t _ B h 5 u B m t D 2 p B - r K 0 v E t v 7 I 8 g C o v b u t c y q e u v L j n C 5 0 D t 2 C 5 r G z 6 M l q E t 0 B 0 1 K _ i N 0 j E y v H 0 i V 3 v _ B n 1 E q x J 3 8 n B l i F 6 j N y j V s n R z _ K m v T j b y 4 B x d t s G 5 p D y o C y k k B 1 _ D _ p U o w g G y - g B k z X s i u C w p U x z R 7 9 Y v k T k v O _ 2 F t w F 0 t D j k J 5 k B k i N z u F 7 x L 7 w d 6 v H 5 1 E v v F i 8 E n 1 C m g H 8 - G o g i C i _ g B g s l G h 6 J 0 w C l 9 T o 5 5 B z w h B k 4 S w 4 N 4 u Y 2 v Q _ i P 5 r K i v H 6 w G t 7 F v 7 C _ l Y w - Q 0 p B 1 3 H 9 z k D m i d v 3 t B h r G g m b i 3 j D q 5 D h 1 B 6 q B z i E 7 w F _ 7 E 7 k B 1 z I s g D - 7 F m j G u s O 0 u I 5 o D w 5 D i i e 9 - K y o R 9 6 J q w Y p 0 c q y 0 B l r G u k F 7 y C 7 m s B j n G u 4 E v r i C _ q D _ 3 i B 9 r t B v 1 Q v u a q 6 k B m 4 c i w K h j C 7 z B y j B _ n C _ r Z - r S 3 j 5 D 9 2 U t v 2 B 3 0 R g - y C 0 k j B h l q D n y 2 B z 2 b 9 2 E u z G 4 y J 0 g E z 0 G l h C y l R 8 p w D v o x B z s P i s J _ q D s y F p q C o t E l 8 D s 7 R 8 i a r q i B i _ B o g G 1 r F u 3 B w n C 9 j X x u F p h F 1 n J 6 n F 8 w J n h F v k f v 0 T 0 x F n 1 J u g D v 7 C t y D - o E 5 j Q p 4 G z w L - 3 Z i - B 3 6 D _ r w B 4 9 4 C s 2 V u u 1 B 9 v 7 C k x h D z o e - k B 0 m p B o 0 g B 1 j l F j l y B q v q C 2 1 V 0 y F 2 2 B n 9 C 6 _ B 2 i D s z f p 7 N 8 m C g p B w v B 4 r D u 7 j B p h h C p q j B y 3 V 4 u 5 B r 7 v B 2 - J - - P 9 k J p 8 C n 1 G z z H v s 6 G 9 w o E 0 7 I 5 y C 4 q Q i 9 k B p 3 n D 9 j W u 8 G o s E _ 2 C v 8 W o 8 f 8 s s C 1 9 6 G l 1 C 2 o C r 6 I u k B p - C k o C r 8 u B i _ x B x n k C n q W 6 j E j y c 3 m n C z 7 z B - t N k w T 8 u m C x 7 Q - n H w g e m 8 E x l M r 5 G s u D q o R n p D z p J q p F t - C g h I 9 t B 0 h H y 6 C 4 q B z p I _ 9 L v 2 C r u K g 3 F l t C p 1 B w o E s o E - p D 0 v O 9 s C w 8 L 6 3 w B g 6 C n 1 C w y p B 5 1 E 9 8 F r s r B z w f r _ T 3 4 H t p H o t D 0 u B 0 0 - C 0 3 D 8 3 D _ 0 F 9 r C l k q B k g J 9 j 1 B 6 w C 1 j O 5 o D r s K 8 3 N k j K l t B 0 s O 8 - I p o J 1 3 I 8 1 F v t B - 3 l B 4 u O h p H j 5 a 4 p F 0 3 K s l P s w E _ w H q n b p 4 a u 8 E i 5 D m 2 F j - C 3 0 B z m X k w H u g e g q U v j O n 9 F h z L t k C 3 v - C 5 i F y v I h 5 5 C - u 2 C 4 i Z t z y F 5 z n B 7 n P g - B 4 5 C 3 s K s s Z 4 g h B z l T _ 7 E w 8 E 8 k G i 8 E h 5 Z 1 4 O u 8 L 2 6 W i 5 D l 0 B t m B p s L w k F p p G 0 l a t h F g 1 K 5 m H j o D j p E s s J 4 3 D n 8 C r - W w h m C 3 y I i k K p w h B v u P l t N 5 4 i D k v I o h P 5 l D l g M 2 9 O o _ l B 1 i I 7 9 C s v T v p J s y G x j T 0 t O 2 x G g v I 6 _ R w j N 1 t P _ o U 5 u 4 G - h 5 B 6 w j C w w s C 3 k M l n P r s s B 2 3 j B t 6 T y 9 4 E - 0 t B 2 4 N 9 2 E j h P s n W z s - F t t 8 E m w g G 1 _ i E 1 8 p F y y 7 F k k g D u r Z x r 1 C s k t B y y l D 3 g v B r r W 1 5 z B x i r E 6 h k B w m a z y I o 4 9 B 9 k X x 6 u C p s m D o w 8 G _ k j B o i Q o 2 g D 4 l 4 C h z W l 6 I 1 _ K z j X 1 p t B 6 6 7 D 5 r 2 B z w k D s r T 3 - u I 7 6 s J 6 q 9 D 4 1 W m r I g r T w v q F q 3 z F u v o D w s y E 5 6 8 D z g k D w z 6 E y n u E k 6 i G u 5 9 B z 8 Q u s u B 0 k i D i v O - u s B z h p B 3 3 g F r _ m E 8 q _ C u 5 2 E r 1 E i q n D t 8 F t n V j 1 Y k u 9 D k l v B s - J 6 w F h - N p p V p 5 _ C r k z C 6 g m C 0 0 x B o 2 2 B h t 7 C - r i C 4 8 H 9 - N 8 s J 6 7 a 6 o Z h _ n B v u e v s _ I u - g M l k O g p 2 D p k l E v - p I r z V 6 p y H y h i B u j o E l u 2 B j t h C - x L s g q E l 7 u C v l 6 E 8 - 7 D h n 6 E q z 3 H 5 - Y _ z m B l u H 1 8 p M h 5 7 H h 3 k B n w g C h 5 w I z k q D v t t E 5 s x B 6 4 q B h u 4 C x l k C m q u B u s q B 5 v x C y _ 1 C 6 i o E - 3 1 E k g a h q k B q 9 5 D l p m D j j 6 E w - t C 0 m 9 L v 9 v C k 4 y C z 9 x C 7 9 v C _ 1 - C 6 v 4 M t s p D 4 q - D j w y H l 7 Q l 6 1 E q i P 9 s u C 2 i s E s 5 w C i 5 g S v z 9 I z x c h p t E o q 0 D 1 i 4 E g k 2 C v 6 J l l q B x 4 G k - H l 2 o C t v F z 6 J 3 m 9 B 2 t 4 B g _ V 2 - H 5 v F 3 l 1 B 8 j G r p E k _ n C z i F 7 2 a v i Y t 9 F q y G i w o B t u P 3 6 u E o g E 8 i G 9 z a _ i D i t G l j 2 B 4 l C j h F w w p B r p C 0 k F r o W i j E 9 p g E v 9 K s p n B h 3 r C x _ D 0 y v B 1 t S h h L 3 0 R 0 j K o 0 g B 3 r R h k Q n w h B j 8 n B 1 h w B - j T p s z D 0 i m E 9 4 l B 8 q C u u q S r - s Y 0 1 n U 6 s w 7 B q - s 9 D j n u 6 D x l 7 U h z v 5 C 5 z z s C 9 _ 6 u I 8 m g c 3 1 k f o 2 2 b q _ - 2 C 4 9 j t B 7 u x m C 5 j l 8 C l _ s y B 6 l 7 o B w g 2 q D j j j g B j 7 k j B y 8 9 v G z w m j D v t k D 5 5 7 j D j m r h D 6 z k N n w 4 6 C u - 7 m B 3 3 k Y _ p 3 m B 0 7 6 1 C z g s f x s u 0 B l 2 n F g - 9 2 B t z n p D 5 7 v a n t 9 Y m i _ t C p _ v 8 I h 9 - X q 2 i m E m v p h B n v x 7 B w m q 3 D _ 4 o u B t h w z C 9 w y i D p 1 n g Z 7 w 1 i C s - x h C n y y h G s - k 2 C n 7 j 4 B o t t o B r o 0 9 B s _ 3 7 F u 4 v s B 3 _ 5 1 B j w 3 u B q l k 8 C z u _ 0 C q z o 5 B g h 2 2 B h h 0 g B 0 j - 0 F t 0 z s B 7 1 _ z F g t u X 8 8 7 r B 7 m 5 r C v 7 n S n 3 6 l G 3 q z 3 F v 7 n S _ n _ k F j 2 r r C - t 8 7 C 3 y 5 5 B - t 8 7 C n 7 h y G y - y k E t 6 3 0 D g p 1 j J g y g X 3 - 4 j B 9 x y _ C 5 4 _ x H t g i h F h q 9 7 B l 3 2 3 F 7 p t x C 1 p - a g 6 - y B i 0 g P 6 k y c 8 q M 9 m H q l - B u 0 - E x n z G _ z 0 E r m k C o 2 5 B 8 g j B x g Y w s 4 B 6 3 S 9 s K i j d 8 l b t 8 Q 1 u g B 2 - I 5 t e n 6 Q v 5 J q j E w z p B 6 - q C n r x B 2 4 N v 9 Y _ n L z 5 u B - 5 Q w 8 t B l _ E g 7 E k _ R m z 0 E p r K w j L 7 h - C y g G t h M o r Q x g Q l 6 F _ 7 h C x w R w h b k 3 E 3 k D 9 y Q l 4 K q _ F 2 z i B y k p B 4 9 F m - Y 2 g g C 0 t K y - D l 5 B l 9 C 3 m D m p O m r Q 0 y F _ u G u 3 L k k Z s j L z 8 S _ p M h 5 F h 1 G h - P 3 2 T y l C t 1 x C 4 h E l y C 8 i c 9 6 T h _ E m p Q w 6 b w 4 R r _ E t q k B z z M 0 x F k j Z w w K 8 t C s 3 B y 4 E t o K 1 2 J s s M 6 q Q p n f s 2 L l v p D y y F v w D t k _ B u l F 4 l C 2 t G y 5 s B r 2 G i l j C j 0 M 7 o l C u 1 D t 0 Q 9 0 Q 5 z M 4 6 _ B q i U 1 1 Q n 5 7 E l y E h w D t p C o _ H l i I w t v B 0 l - B 5 s N w 1 B x i I k u C k 3 h B k 4 6 B q p j D j m 4 C x _ N v u b s k U n 6 F 2 y K i z S 9 2 G 6 r D 0 r I 1 w 2 D 5 - L 9 1 T 4 3 c v 0 Y z j H j i w C t h C 4 6 b o 5 R h 1 M q 9 I 1 0 Z x 8 n D j l r B p q _ B j r C 3 r e i 1 N 5 k B i x G w _ R o q B w 5 Q q o 6 B 7 0 S 8 r h B w 3 M v h B i 6 D g 6 N - - K - j C p s C 8 k l B q 2 s D l 2 U j 4 H w v Y i _ - D w w j C o h d j v f x 0 B t - 4 D w h j B n z R p i O p 7 B l y C g r X 4 - Q 1 t e n u h B p s 2 B p o J _ x p B w h 3 B 1 o J i 3 N h q G z 9 D 7 t V 4 o M n 6 j C 4 j o B 1 3 M 0 9 R 4 m a s q Z v j Q t _ D v 7 Z 5 i Y p m Q n n 1 B w 5 S 6 k P r 9 F o v o B - t 2 B - u F n x L k 4 D o 5 C z h W x 0 T 8 - m B n o V - t U _ m L p t P u v T y v H 7 x L k w I 7 5 G g x I p x g B u 2 F m o R i 8 L j 9 F _ 4 S j u K m 2 X h n M u 2 I 5 6 G 5 u x B 0 6 P 7 _ C s y X s v M s 4 w B r q E i z J 3 q J p z L j k O - 6 7 B p x V v i F r u P 6 j N 8 v T v v e 5 q S y - d 0 v I i k E p n B u z J _ z o B 3 p I k 9 E 7 o I w s U q q K 8 z E 4 m D w m D u 5 F q 5 F k u i C w s b 2 n K _ 5 7 E m s t B 8 1 Q 4 n G v 5 E r 6 E z h G q i Q j i D 1 t I y y U o q e - 7 c k - H j h F x 7 S m y t C h r 7 B y 1 6 B y x F g i K p y R 4 3 N w j G i x J - h T l v - B z 3 M 8 i o B x j X w 0 V 7 i Q o 3 9 B 8 5 L 4 g U _ r O g j G 4 1 F 5 1 E n i Y t 5 O _ t O 2 3 0 H u 2 v C o w E 9 8 Q o q U t l Q 1 u P u o L q x J q k E g l E i 3 G o h Q q 9 8 B p x 2 E 5 4 g B 2 z O 7 s I r s T y r N 9 8 c w i H u r n B l k w B v w f 7 x e p 6 9 C w - V s x Q 5 h Y 3 v i B 2 m n D y t v B s n y D 7 o J n h N 4 j f x _ Q 5 q O w z J w h h B p x V j x P p v J h j R x 4 e p q g C 2 o h B - y W l h l B t 0 L k k P g m l B v w f u l 3 B 6 6 5 B 2 g S s y J w p U k m R 6 7 n E q 9 M l o d z h 6 B 5 l t D o g m C z h 9 C z j z C 4 s q B 4 s _ C _ 3 w B w h d v j T 3 s f 1 u i B 6 t Y q 2 w B 8 r l D 3 4 K g 2 2 B v n g H 9 t x E n q x D 6 i E n m g B j g p K v k S v 2 m B i r I w 5 u G u z j H 5 x n B g j g D 1 h 9 B m u 5 D k z z m B p 1 _ F h _ 1 K 2 k 8 I 1 4 y D x 6 w D k 0 h C j 5 l D u _ 3 B g - 3 B 9 5 Q 0 m y D 6 1 F i _ X _ 6 S 7 6 G v s W h l w B 3 5 3 B z t x B 5 o 3 D 0 5 7 J t - Y l o k L 2 l t G o h g B _ m 7 B 7 t K y 1 H l h b v 2 j B z x P t 5 U g h S r 5 v I t _ T o p C 9 u t q B 6 o 2 B t i b r 0 s B 1 8 Z s t n B p 5 t D - _ i D 1 3 k D 3 y w C z l w B u g g E 8 k E 4 _ n j B 0 p x l C 2 h 9 z G _ u 6 j E j q y h D t r q o C m 0 - 8 O 3 1 t 3 D 7 5 k 4 H r v g w U 0 p j m C z u 5 r U o l 1 y K h 9 s s H 1 o y 7 E q m v 8 B 0 4 n h C 5 m g q F 2 5 2 h D r 3 0 k C 5 _ i p C x 1 2 8 C 4 3 j 5 B w 1 3 z C 7 j p 1 B z x 3 3 C x s s w B r t 8 3 B x w t 0 D v k k J k i _ m C p l z 5 C 4 t y 4 I 8 9 p o B - x u t B 7 p y t N w _ j 2 C s 6 i Q - 2 - r E z 6 r 3 G n s w q C 2 3 p x G 3 z m y C _ u y w H u n i 5 F m j 4 3 J v _ 2 0 D r 6 0 c 9 x i v E 0 4 v n G v i s L g n z 2 B 3 o y r B 5 _ 7 3 B i l u _ C 7 5 z k F z 5 r - G _ x 6 9 E p g x 6 E x v 5 z C 8 8 m 8 D g u g r C q s - s B k s 7 U o 7 w L n w l J t o 7 K u 3 q G 1 l n I _ u r M t 2 q j B r 8 S 2 y 0 G 8 k k P k n a s 6 s D 3 7 l H t 7 r G m 5 0 D 1 4 x M s t L r 9 h G 2 j g I _ 3 g C m 5 Q k r e k 3 T p g N t z f 1 3 6 C o 0 u C o l j B k j g E q x 0 B w z u C 0 x 9 E g q - B j _ r C l _ w J 8 g y H j r r B _ 4 v E 5 y c g j d 9 4 U _ 5 w B 7 o J s 6 H q 2 g B n 8 n B r i 9 B r 2 r D w m - B r m q C q m l B i s 4 B - x 1 F y 2 0 E _ 9 9 F - 4 h Q 6 w v B 2 y o B z w X g - S w 3 o B 6 6 P 5 _ - B x 2 a p y i B 7 5 r C 2 9 7 D _ n R r 7 Z k k 7 B o _ h D k v 9 E y h f r 7 f q z T o 8 3 C w p g D k x m C 2 3 - E r y 9 F - 5 H 7 t H 1 5 E k p 1 E o 7 8 B 8 j w C 5 v X o k i B x p 1 D q 3 f n 9 S 4 2 N 8 x j D g x 6 E o _ 1 C h j W v v s B 8 q 4 B n 0 4 B 4 q x F v p W t q S g q u B r t r B i j 3 B y v w E q i J q w o C 3 z K 8 i 4 D 2 g 3 B i n m B k i e z z 6 B r - j B s y 4 B 2 4 Y z 5 H z w F u h h B n 0 4 G 6 i y B - 4 r B i n h C q p 7 C r k Y q v t F - h g C o 7 N 7 _ n B _ n b w z 5 p E m 0 E 8 m q r K n z - R x i 0 _ B 6 k k E 3 x L 1 o 2 n K s 7 L n z w C s 7 L 7 y 4 g D 3 _ 9 P _ x I k u n B 1 _ 9 P n r J v 7 F 0 q r g B q m z h B v 7 F 3 8 R o n g D _ - R m j 7 B 3 8 R o n g D o 6 s D v 6 2 x D r 8 2 C 0 n a i 9 _ G z 2 8 B y 5 y S l m h E q 8 k 3 B n 0 l 6 C 2 s 3 m B 5 3 8 H l x F 0 - 7 1 C n 6 J v m 6 b 3 _ 2 C y q K 0 0 j C 6 l p f - 0 1 t B 7 5 K w z i m B 6 w R p j t s B 9 _ 0 h D y 3 9 k B k q p 8 B h _ 5 8 E 7 _ 0 S o y x B 9 - u B z o 2 N 9 z v 3 B m n W j 9 8 E r v 9 t B h - i Q k y - 7 E 2 u g 2 B y m 1 X i _ p O _ m g Q _ 6 o T 0 m g 6 G t _ 2 C n 5 q o B w p 0 D p 4 m G t 7 9 P 8 - o D h _ Q l 5 8 j B 1 8 R t m q B v i 0 _ B s u _ t C q h - K s i V t k _ B g g 0 E h s i 1 L l k 1 Z t g 7 G h z 8 E r 0 s r F o 6 6 N 4 _ 5 8 D 9 z r O g k 8 E o 5 m O 3 1 q 0 C y - S 5 o T 5 3 e h 0 W r 4 v g B u 9 5 X 2 6 p 6 C v j g z H n g 1 M l u 7 8 C u 8 3 i B 1 9 4 f k 3 m g B y q K y k s x I p w m 9 B m g q r B z - _ p E k q p p B _ x U u 1 T 2 u l B 0 k 1 F n x y C v 3 1 C _ 2 o B o l 0 S 4 5 n D g t z d i y 3 E x s X l l v i B 9 n 5 x C 5 q 2 N n i Y u 9 s d _ h j B h l R i m 7 C k s k H t z _ B i 9 8 u D u y x s C 1 z x 9 J r r r B s 0 E 6 h p D 1 g g C s n t T p t g K l v f g p r F 6 - s G k 1 5 m E h w r x E - 5 _ E 6 o t m B 5 0 n D v l 8 p B 0 8 l x C 8 9 g B 3 n - J i t m C u v S l - s j C x - k j B v 8 J q h d - o i Q 2 l y F l o l n B p w j t G 1 x o r F 2 o 2 D s i G k 7 u K 7 u p Y _ 7 w B 5 l 1 D q 7 v C 3 x L z _ K m 8 - J 0 0 o c r j 0 C u m p Q 4 h 1 u D p _ j M x m g K n 7 9 n B 5 t 4 3 E w _ r N 5 0 o m C 0 - s d w p o E k i d 4 5 m u B o h 0 1 D l n 7 i B x 1 h D y 2 6 M 0 g m o D r i G 0 p f n _ G s p G j 9 8 E z w o l M _ o w G 0 2 M _ 8 j j C 8 g h _ P g s z a r l 5 C w v R q - p B 4 p z W p 5 g B v 3 f 0 - s v C p g - O 5 m 5 B k v l G k n W t l l D 2 8 j C y g h C 3 x 8 I 2 o j L _ x U 0 8 S w p g F x 1 j M x p Q 8 g u F k x 7 f h t z g E z _ p g B x 7 g 1 H 1 u - u H q g v t M v t t _ D 8 0 3 _ B s t i 5 I 1 8 i _ K 7 p 3 1 D s h x t O 4 q p g E 1 x s w D 0 w 6 8 L r 4 o i D s s n g C _ t 2 3 G u - v x F s i p 1 E l 2 g l H 6 0 r s D l 9 t m B n 3 2 7 B i w q h C k - v v B y k v 6 F k u x i C g p y s C 5 i u y B 6 _ g o I _ 2 y u V n t - u I t 1 h b t 7 h 2 F y 2 p w G 8 3 1 C _ 3 2 1 F u 6 n n P l 5 8 s I 1 7 x p D _ 7 x 7 B r y v z D q w 3 s B 5 4 0 _ B q 3 3 n C g j l k C t v m t E 2 3 s 0 C s 9 l 7 B - t n Q u p v s G - z k 3 G 1 n 5 m B x x m 1 C 8 n w C z 4 o O u 1 T x l 7 c q p N r v 9 F u 4 n D o 0 h X h n - I 0 l s B 5 i m Y 7 7 u G t l l D z v z x B 6 m w G y u j o B v j s u B t - o t S y s r u H i o L p p 1 Y _ r j p B 3 s i J u j r B h 1 s p B p v 5 _ J 1 2 1 C - l _ 5 D r k m Y s l 8 w E u - 5 X 0 7 _ 5 B h v 9 F r 6 - C r k o 0 I 4 r c 5 2 r d o h 4 k B 0 q v N j h 3 v C i 8 t g F 8 g r J y x 6 Y l g Z u 6 y C _ - 0 B 8 u w E 3 8 Z 9 n r E v r S m r 0 P u 8 r B u 6 3 d s 7 L r u E s i G y 8 V 7 6 z E h 3 0 d 9 k 3 6 B g n 6 z C 8 3 - H j y z C 2 7 3 P 7 v J 5 q t C 0 z a 3 x L 9 l 1 L m i k J 4 j q a l k 3 o C p l 8 s B j k 4 Z 1 6 d 1 q u D 4 o S 2 z 8 G l y _ n B n s l F v 4 p K y 8 0 G 7 2 y I h 0 y I 7 h p B p s n Z n 9 m l B y x 3 z C i q x c - 9 Q u - z Q h l R 4 5 h d n y q b p 1 k J 0 i i C j k m P k v s o D 2 _ 9 p D i 2 u h R x 2 9 2 i E 5 x 8 V o g l _ - B x x k u S 6 w s p C m o 4 k x B s z t d 2 t q s F l x y 3 G y h l y F 4 w 6 6 g C i k m 3 H 3 g j j H w 9 n v D i i r h h B 3 w p 5 D 8 v y k G 4 5 u o R j o x X g 4 - k E z 2 s h D 3 j j k F i z g G j 9 j p B 0 o y 0 H m v l 0 o B z s 8 w Z 9 3 g q D 1 q o g C 3 8 3 S l u u 6 B r _ - t F h q q 8 E - 4 1 x D m 1 g i S s i j 9 D l - h l F r x 3 u G q q k v E m m h v B y m y g E _ 8 y p C l v q 5 E y m o 3 D v h 7 V l 6 q j C n 1 q k E w _ m 1 E z t i p E v z 5 2 C 6 n 9 R 0 m l m F v p j l G 0 u 0 n B s n t f u x i o F i _ l - D y x v p L k i p H 5 4 0 a p v o g H - 6 y w F r 5 y F v p z T 4 p j k E 4 y 7 e 1 j w g C z r v X w y - o D m 3 l z C o h h y C 4 o s h T 2 0 j X 3 v 5 t C u s l X m _ 8 1 G _ m z v C 3 8 x 5 B z 7 0 i C t 4 7 5 B 9 t l n B z i m s B 0 v 3 7 C s y r K m g t _ J w q k Q 1 n n 1 G o _ - j G y j 6 h D j l j X 9 g 7 r B l t 1 1 B v n h Y j r _ V q j 5 d y l n w C o h - T x o 1 a r _ 8 k B 3 u - E - 3 u _ B 8 1 7 U x 9 0 c x l 6 P j y w J j 9 k q B 4 l z X s 7 k Z 1 m m 2 B 5 j w K v o 5 b l 3 4 z B v o 0 g C 5 4 8 0 B x 9 8 5 C 9 x u k C z _ h m D 1 i r u C - 0 i Z _ 2 6 o B 3 4 0 _ J 2 1 3 r C k l m j B 0 y 1 c 1 g _ X q 2 5 8 G w 0 h k C 1 q i N p k 2 s C h 9 3 T l v - 1 C r u 1 h D x o g 2 H r 7 j 5 F 2 k s p E w 7 i 3 C 2 z m 5 B m 4 4 n D 0 i 0 2 B t z q p R 9 l j _ K 0 5 v G z p m W 3 2 z h C _ 6 5 2 G w k k q C q q _ n G p v 6 t B 9 r 2 U r x 0 b j 6 n i B 4 s l X l w l U 3 r m n D 6 2 9 L s h u i D 5 8 j V 5 7 6 7 C i 9 _ 9 B _ y 2 a j o 5 4 B h 2 v M t 8 y d w 5 h a 6 z x 1 N k v g b 1 1 9 c r 1 h G 9 v z C q i 8 H _ v _ _ C r 2 g u B y l 2 Y q - w d t i m R _ 7 q K w m - 1 H 8 x g q L m 8 8 M p _ 7 Y i q u 5 G j m t t G g 7 x 8 C l s h g C 7 2 u h B 1 z p u D 3 g n m E v u 2 - G h o z t X u o l d m r k k F g 7 p s B n _ 4 Y v y j t D 0 h i _ C w m i t B w 0 n g C - r n Z k i 1 O m 7 h D 3 5 l 6 B v l 4 j D 3 j u 9 I w 9 1 4 C i 8 6 g B q l u K z 0 j V s 9 5 l B _ r h O p r j c i r 5 7 E s n l 6 C u k i t B 6 h 6 W r h m y B t 2 k v B v s l b 5 w u U u j y w D 5 3 2 g C 9 u - q E 8 4 r o B n 4 - 4 B 3 - s j C w 7 0 q C 1 - j o C x q 3 g J u 7 m t J z 1 7 w B h 9 t N r m 2 P r w 8 o D u o t W q 0 k H z 4 - M k 7 3 N 5 2 w 6 B 9 k z 4 C x v 2 0 J v 1 g k H z 7 t g D 0 q x 0 K u 4 l h C x l y U n w m X h x r X g - 4 U s o u 4 C 9 q z m C l h 2 k G 1 m n Q r - q I z n g K l v w y D 9 _ p r C j 1 n L 1 q _ J k 8 o W z x n a j 4 n a 8 3 g 8 C 4 6 0 s B s 8 3 y B 8 8 z 8 C l t l 2 E - l l t F j w h 4 B g w 7 W 3 - z q E w q h n B 1 l 9 o C 7 z u 4 M t r _ w D 9 n 3 5 B l r r - B 8 w n l F n 9 r f 7 k - F v g l j B t 8 j z C s p i 2 H s 2 x T w v m S i o 0 o B u r 3 - B 9 v x x M z _ l y B i q 4 u C i 4 u n B 8 9 n b m y q y B o 2 q h L 8 p p 9 B 9 6 3 R o m q k C 2 9 - J _ 8 y o C x k 8 L x 9 1 1 C _ j q z F 9 z 9 f u m q g E 7 _ 2 5 C q t r i D i t j w B x h _ p B 3 l k h C j j _ y B y 8 i i E 1 r o f t r 3 6 B 9 g n Z o o v Z 0 q 2 l B z i m q D g l 9 l B z s 7 P s g q X z 2 i P t g m c r 9 o 0 B _ 9 p J q 2 7 9 C 5 7 i _ N v v 4 n B l m r 1 B 0 i t 0 B m 3 1 v C u 4 q u D k j 5 n C - 8 x L k 2 h r B h 2 - N 4 z 1 L u z t m B 7 m k p C y i 1 J q o 4 h C v m r 8 K 7 s 8 0 B 4 1 1 9 E s u 7 O 2 i m o B g 4 h D i 9 - a x g u o B l q B _ i 3 4 F t q h u B k _ 9 s E 3 u 3 m C t x q h C t x g 6 C v 3 9 x C s q 8 a v 7 x 9 F u q g 4 B x - j 3 C g 7 w d 5 p i 3 C 8 1 g m F u t h 7 C n m 0 y B u s n 7 F p j 4 6 E - 9 l k G - z p o I s l j J 9 0 v l B i s 2 T o 5 h h B s 0 m Q u t i e l 1 z f x h p X - 1 0 d r u 0 X - x z h C w 1 x S i w 3 k B 3 8 4 q C y k 5 p B l q v t E 9 7 6 p E g w w _ G u h 2 l B p 3 v H 3 3 l o D 5 z 3 k R z j p F r 6 u 4 D z k k U n j w n C 7 t r _ D p j v x B i n w l I p r l w B u 0 3 y B l s j p C y w _ r C 5 g i 1 B - p 4 j D p m l l C p n 2 f 3 9 2 V q 5 r J s m r g M s x 6 9 Y 9 4 8 x C v 0 w n J i h i q C t i 7 r J 1 t 4 Q k n i I j n j Y u 5 i 9 Z s o s s K 2 9 q i b s s o 0 B s - O n q s p E 5 - q 6 P m j 2 z f g u w k E _ g _ p J m j 0 n B m y v Y _ m l 1 B 2 4 i q F z 1 1 R u 1 m z C h r 9 3 J h p o 5 B p q o Y 5 n 6 _ C z 1 2 q B x h m v G i 7 7 m C k q v 1 C z 3 3 2 F m l u g C x s p I 8 s I u 7 j R o p k n C s i 0 R 3 x n n C 7 - l 0 C l q k 6 G 8 7 4 L k q u 9 0 B 8 m 8 e w k _ U 5 6 8 p L s k s h G g 2 p i K 1 j s m P g 2 3 k H 6 2 y m G r _ y s H r 6 o w D v 1 5 z F u x 9 n C r v o z B l m n h D h 6 p o B q x 9 j D z 5 m g B 9 x _ F 7 h m 9 D y s 7 8 E 2 q 0 - R i n n o K - 9 y q G o 8 _ M 1 6 t w P 1 5 3 6 R - 3 m r R p 1 _ 2 D j w 8 9 M 6 0 1 i M 4 7 h l B 2 n v w B h x o U h g n x E p - j e n 8 m m C k _ B v N x z k E 2 7 m D 5 x _ L p n h C n h s B _ 5 V 4 4 e i d u p 3 D o l x G 6 1 F 9 z C j 6 y F i - x D u 7 1 C i v 2 F n 3 M 5 S 2 l w E q u E x q p T g 2 m T p N y u y L q o r c v y 5 Q 9 m 0 a t 2 - J n q e h n 2 B q - k B 7 g 6 C _ n X u 3 h G h 4 i G m q h T 1 2 m v B l _ M 8 7 p C - _ 4 C 9 6 k B i h 1 B 7 9 8 H j t 9 L 7 v s C q v h B n i 7 B v t 7 E v k v E y j y D r h q C h p F 7 m R h 7 E o u z B 6 8 W m 3 Z u t g B y w x E r j E p 1 6 E w x m E o y Z 8 l s B h - y q B 4 l j H k r O p k J l x 4 D x i l H o t X x 4 g D g n U 0 n 9 B i 8 7 H i 5 w H p n h B 1 k f j i r H s p z L 6 3 p H 0 n n G 8 n o J t m D r j q J z t m X t C _ z j K 3 - s V w L g r 5 w G s s h u E v 2 r s V 1 g r z Q 2 k r p B y - o 4 F 4 1 9 o X m v l S r o d o o n K u 8 8 E g 0 3 D h 2 5 r C 3 g n C 7 g s B 9 p o N n _ 8 G r 7 4 D o i Z w u w B 9 1 s C k 7 z B t x h x B v h 0 L y r 4 R t w w i j B 9 r g 0 J l 3 s p E 1 1 n g H 8 6 h e 1 3 w o B p 6 r F x 4 1 Z r _ l 3 b i x l s F n k l y B y r j D i 6 2 w F 1 u 9 l J 8 1 j s J 8 m j D 7 p 9 g B h 2 q k d q z i r q C z 0 r h Y v 5 m z U x i 7 7 D 1 n i 1 B x 8 p L p t u O n g 0 w B x 3 r 8 w B 0 - p - Q 6 _ 1 b - 7 t F 2 7 5 U q i g 4 E 5 l 9 v F l 6 5 g B 8 6 C l 3 y B 9 7 z i C _ z z k D _ x t a s v u s O p y 4 C - q t c _ y t 0 E 2 z q Y 2 5 h I 0 n r j I x p 3 z H z _ l q H n r g m D r 7 5 s B r 5 u c _ m j _ Z q j p D m u g r F u 9 l q B - p z C 8 r T q h l g E u u t x p B s 2 0 z p B y u i v M j 4 9 i K n n 5 v i B o q 5 j V 5 q n 0 c 0 z 8 w s E w 8 2 z a 9 p 0 g J s 6 w _ G i _ n p G 7 0 3 i I v 7 u s G j 9 z r G m q p p U 5 4 4 r M o o r v O q v _ 2 f l 3 x 1 Z l r j j Y m v z p S v m m 2 Q q s u k P p l 3 t Q 1 7 l 8 Q 7 h r E t 8 3 5 H h u q 2 K 8 w k 1 e g z j t p B m 9 n 4 z E 4 r 9 7 d r k 4 l E 3 u y 9 H h 8 v v a j 8 0 0 e k w 3 4 k J p y y t x B k p _ n x D i n v u t B p m p 6 g B y 8 9 5 H 2 k y x H o n h 7 7 B i i v v F t t n y C 9 0 m - S 2 8 u y 5 C n _ i k u C 3 v g m 2 C q n i t U g z _ 1 M k 0 8 k h D 3 p p 8 N u z i 9 I j 2 7 4 E - o i x Y v 8 1 9 c 5 w r 1 S u 4 1 - u B o u i 9 e 5 o p r U m g q t U 4 5 9 0 b 0 0 - 3 H g g r k K z _ 6 y K 3 3 z o 2 B 2 s q w 5 B 4 g o t O 9 1 v 9 D i s q g D _ m y i C 8 3 j 6 D t v 2 m K v m g i E 4 - h s C 2 5 0 w B 5 8 s y C 8 6 _ z C n 5 q w C g x - 5 E t 7 x 5 C x m x x C r z k t B r j h - E s 3 0 v I 9 v j k U l 3 5 1 K x 0 w 1 I s h p v d i _ k i R p v v m a 8 h r h 0 B k 7 q 7 b r 7 5 v n B 5 q z 2 1 B i 6 4 y 5 C w l 6 2 _ F 6 o x 4 Z k l t t F z 1 o _ a v y 4 u i B i w n u a p j l p J q k 0 5 D s l 7 6 J - 4 v 4 E 2 l m z C 9 l x 0 J n 6 p x H 4 t 3 8 f s g o n w C 0 y 8 7 K _ u 0 4 3 B p 5 _ 8 T w y _ z b o v - k j C u n - q G g i R 1 v h o C o y _ 8 B n m r n H u 0 7 z D 5 r _ v D i 6 _ t q E s j n u x B - j o j L m r 2 j C _ 7 _ j L 2 2 y j F s 1 q h E _ 5 l u i B 1 - v 3 j B 8 r m u H k x i v F n _ q i K s t i y X 7 l w w N 8 z u w X - 9 - q H s w i x E h 4 p m D u u 6 l C v 2 m i D 1 p - 1 i W t 1 l h z F - 0 r 8 d n 6 i s u C g g 4 - o G _ 6 6 2 x C 5 p _ q m R u x z n m D 2 g 2 7 i B v j 3 y L q u 3 k X w u 2 u 5 I 8 7 z l s H j 4 j - j H g 1 o g h D o 0 2 g t H m 6 k 8 p h B _ r n 7 6 V p x 8 u g U q 4 s j 0 I l 4 p x V 2 s o t U 8 l 9 9 t B n p _ s d i u p l 8 C z 4 9 k j K s 6 - i z M 8 1 8 1 r F k 2 2 5 3 U - i 8 n x H v g 0 l 3 B i t 8 u 3 F k 3 q 7 i M 1 v z g w V l p z w 6 H 4 o j r _ E u t t z 3 E 4 2 o l u I o s 1 _ u F v k 9 p j C x 7 _ j n F q s 8 q 0 C k t 7 r x B g x i 6 X 3 1 n w v G 3 6 t v l S m h h y _ I _ l n x w h B 8 3 0 g o I 1 7 n 8 8 C 5 t h i _ F 9 w o y j T 7 g 6 6 g C 0 l _ l 8 B 1 8 r 8 - C r t 5 h m B k j n 4 w B v 0 r n k G s 9 x k h C 3 w 6 - e i _ q 2 j B z 5 n 2 a _ 5 p i j C 3 j j l h E x 9 0 _ i C v h y _ s B n g p 3 l C n m w 2 v C i k 5 7 w C o t s - h N 4 3 - t i O u l g g _ E _ l z t - D 0 1 j z n K 5 y 7 - x C 6 v 3 n t C 2 6 8 1 P y w 3 g R r m z 4 h E m w 8 _ n B x s v 9 g B w 1 r y w C w r v x 4 C u v v g 4 E 5 m u r r F t 0 g g b t u v 3 k B q j s h 1 B l t j _ t C 3 m _ u h D m - w m w F o - g k i F 2 r i g 5 P n u u 9 3 E g h x k w E u 2 6 2 j B g k y p m B t 7 l z q B t n 5 z l E v q _ 2 h G u 3 w n w D k t r 8 5 B w u t 0 3 B i l 9 z Y x h _ m n E y 0 m l 8 B v 5 q y Y y 5 9 9 I 6 s i r H 0 s h h F g s 9 7 I u s x y c 0 u 7 o l B _ x k 0 q D t y 7 v N l g s 1 P - h l z j B g o - 0 7 E p 2 s x v B n x h 0 5 B i w r h T g i 1 s r C _ q 3 5 j D 6 3 l 8 o B _ u y o y C i k 8 8 d 9 3 0 _ H s r 9 r D 6 z g s y B n n p 0 x C 3 9 l k s B l i 9 p l C g k k s v F q l 2 7 a 0 1 1 v 3 D _ _ 8 q x K - 5 x z u C s 8 k w k B 1 u l o j B 9 l j q h B x t 4 x 3 C 1 x 4 x a - 3 6 g y B 9 z w j r C t r j n H 1 t g g I - 4 r t - B 5 8 2 m 1 E 2 3 z z W z _ 7 w X 3 n 0 r T m 7 k m Q q - k g O x q q u O y v 3 j K o - - 7 P 8 h v 7 Q 6 u m g z D n g p 6 4 C 1 6 z u e g 9 1 9 5 B j p r v 6 M 9 3 m 2 L h i z n R m 5 m 8 Z p 5 2 7 L i o t - a 3 r k r r D p g x t n K m u m l z H 3 p z u 0 G 4 m j u r C l x n u I h s - q L q u p j v B 1 s u - e r 6 0 _ O 3 h z x S 6 g 8 r N m h - k u B o _ y m p C q 4 z 2 P 8 s 6 j G 4 9 g 3 E 0 t m k G o 6 o u K 1 g i k L 0 l 1 y X g - p - D q u u 3 D r i - g G 6 9 8 m F t n r u K r r z 0 G r 3 5 9 G z j m 8 D 2 i 8 2 O x n r x H w j m g D x r n r G 1 k l w E - y - _ F o 4 l _ E 6 s 0 x G j o l x j B z y 8 q 0 B z r w l R q x _ w C t y q 3 B o w 9 j J j z p n M 3 0 q 3 B - l 1 h B v _ g z B r l 9 x B 6 w i j G p r w 2 E 6 3 y z M k 5 u r M g l 4 s P l l l r 5 C q g u j q C z q 8 s N 6 4 o 4 v B r v z 0 6 B z r q g T j 6 h n 4 B y u y z e 1 9 u s L 6 0 x 8 P q i l h J r r _ o C h m 2 x E _ 2 8 h H - t w l i D o p v o 6 G g w 5 6 u B 9 s 9 j T s x k o i D u i q 4 z B t 9 o w 0 C l 4 x n n E h l 7 5 n B u s g 4 M m k m 2 m D y j i q L 6 8 q h W o k u w w B 2 l u w 1 F v h n j 7 F 3 _ x l S p 6 4 7 0 B q n g 0 R 4 p 1 l 6 C q 6 j p 8 B s v n i - C 5 m 0 v K z y 2 _ H 8 u q o M s 5 k n w C _ h 6 y W t 5 y 3 3 C w y - 0 l B n - 9 _ w B m j p r N 2 o i - G q x j s y B n w 8 s q E m g r 6 F o 9 p p E m o v s k B j 0 1 0 Z u l n l M l u h r x B w s r h v C - r t 3 T 1 q x j H g _ n t W 0 j _ 2 b _ w t i D 8 v w x J 2 _ 4 0 f 2 9 i u O 8 q 3 r F x 8 p 0 E y 2 o m a l g n l r B q k h _ Q p l 3 u D x 5 7 w F 3 l g 0 J 2 1 r 6 x F r - p m 6 C 7 o 0 4 7 G v u j n g D 7 q t 4 W 2 w y p S 4 g w 3 R 9 x u u K 0 t 2 t Z v v 9 s j B i o 5 h 8 B h x w g n B x w u w g L o g h 1 u C o z k x W 8 4 9 3 P n x 0 1 l B 0 _ 8 x 4 B q 7 w x K g 6 m l R r u 4 - 4 C q i o 5 w B p i j e u t 5 p C 7 5 _ v C u w q 3 l B k 2 7 e q w k 1 B h u q 0 O m 4 q 5 G 5 5 p y B l j y J g 6 t 8 B l m k w B g s z n D 3 o r 6 B v 4 j z D 9 u v l D z 5 l 6 C x 8 w 7 B t 2 - i D 2 6 u q C i o m X i 3 9 d r 9 4 e q 4 q V m 2 k k B g 9 h s I 9 v r j C x h m i J 3 i 4 v B 4 _ 0 l B w n m 1 B q x 1 - B m y p q E h r 1 h V i 3 l - B k 6 h n D 1 6 7 j C l h k z E i 1 3 1 C 5 6 1 R 1 q 7 o B t 0 0 Z n 0 h q B p y n y J q r 0 y B t w q t B 3 x i o D i 7 2 v C g 0 t 8 S r 3 j v V s h 6 i D x u m g D 4 6 w 6 a t 5 7 v F x x y s F 2 p o r E z p _ q F i 2 z q _ C t j _ 6 U k 8 u 8 G o v 0 i L 0 h 0 w D v t 3 n E m 2 6 g E 5 5 i y B v g q g I 3 z y o B w 1 - _ D _ g 9 k C n g 4 j C l 6 v x C z o p - C 7 3 u w D q 5 y u E y 8 l 9 F h _ r 8 D n g 4 j C j 8 m 6 E t i i t C 1 p 7 s B z p 5 v K v z 4 9 C 4 4 s w B z q 9 y B 4 v g g B m n _ s C j y - s E m n j K u 4 5 y B 2 x v o D 4 s h p E g o u 6 K w n 7 n D 9 r n f h x _ _ G z _ i h D k 1 y b s k m 7 C m 0 n r E v u i w B o o q r B x - v k C 4 8 z m F 3 l x s C 4 r 8 w B - n 6 L 2 5 m V - 6 g k B t r 6 7 D _ v m 1 C u x s O r z 3 G i x 4 L o l v K o z 5 g B 2 3 r 7 D - _ k E - 1 a j g Y 5 u V v p S u o Q o o T i w W m n Y l s b x s b y 4 d q 6 c 4 6 c 9 q j B z k W p k W 1 v U - 1 T 5 8 S q p Q v x O 6 5 L p h O z j Q t q S p 7 Q g - R s i P k 6 L h z M 8 7 U - z 3 B t l 1 C 8 j l B v 8 W k h V 4 m g D g - R m i c v r x D g w s C v y 7 L 0 i o B q 6 n C n 7 - B 5 2 O m h 7 C 3 u V o s h D x 4 v B j z M h i 6 B 7 s 7 B 5 6 X p 5 0 B s y r B y t X k g N 6 j U 4 7 c x w x C 1 n h C v l e v 8 W 9 7 S z - y E r q c 4 _ Q g h Y 1 8 M n i 3 B 4 g l D j q k B j w U 0 k g D x m d 5 k s Q r 7 s D 8 g 8 C 2 m 7 D k 9 r C o i o B q _ o C x t o G 9 4 o B j 8 p B r m X h n t D h - s C 5 y x C j u g B v j 9 D p h v D y 3 x B 2 t s G m w 9 D s i y E x m j B k w 0 B l z e l o 5 H 3 3 y B g y y E w u q B o 0 e m w t E v z 5 C k 4 h D m v n G v p 1 H 7 2 r M - g j I w u t M 0 9 p K 0 - T 6 9 i H j q X 3 k s G l h 0 E m s _ E k k 1 C 7 v 6 J l 2 w C i l 1 C 9 t 3 D j q X k j q C v q U w 2 k C r 8 p B x s o E p q 3 B i q w D l k 1 C w r n E m 8 4 C w q 9 E 0 6 x X z m t L 7 4 0 B o _ 7 D n n n C h p n C 1 t 6 C r 9 7 B u 6 v C x k p B 1 j 8 C 6 j l C 2 2 p B z o 7 G 3 h _ G 7 m _ B w n Y t o P 6 8 O 6 i V 9 i p B 0 y 6 H 1 9 2 C - - q B 9 t c o m Z 5 u R y y S q y S 4 q T w q T q q T 3 9 S v 9 S 6 4 R 8 h K t z R h 6 O y 8 K y r f t 6 s C 1 - W l 2 n B x j 1 B v n f m 9 J v 9 v B k 3 R n v g B k w 0 B r n g B m 5 5 N w 3 6 C m _ p G o m y S j w l N x k p b l q j S p 2 z M j g z T m v n G z 1 4 D - y i D j 5 j G t y 7 B p u c m r 0 B 7 - W 6 - - B s 9 Y i t S 6 v P 8 l Q g 0 R i 8 Q l w Q 3 i P 4 6 Q v s O v 3 S x 4 S 8 k O 4 n Z w 6 R _ - z m B h q i B g g m B 6 u X 6 6 R 4 j U 1 n e v 6 X 8 s X 3 6 X 7 6 X - 6 X s t X k n o B r l S x 8 N l 4 M 5 z b v z R v r W 1 k Q w 1 L q i R 5 p P 9 m P - q K 7 4 J 0 - Q _ h Z 2 _ Z y 5 b h n d p s l B j m h B 6 1 e 5 x n B s z P x t R y i R r q P l v L k 7 R 1 l W 4 s Q n j M 8 k Y m h N r 4 Q 8 k U 6 z S h x _ C o 0 R t g S z x Q p u t O p o o N 5 l I t 1 T 8 s Y 3 0 a k - h C 5 x R i 2 S _ u T o o U k i V 6 x p B l h p E - _ m E g _ l E 9 4 1 P 2 4 P g p M j l S z 8 0 B 3 1 u B v r y B 8 n 0 B m 7 c u i a - 3 Y r 8 X r m W s n r m E 6 h R r z M 7 u f y i V n q W r q W v l X z l X s z X o v Y 8 y u D z y R 9 j M 7 0 Q j o P o q Q 0 x W 5 n N u 2 S u z 2 L 3 r S 0 o R 1 k O 5 u K 2 w t B 0 k h C m 4 Q 9 3 k C w 4 Y m 4 T u v R n 2 P 1 1 N t m L q _ L o v O v 7 S z r b _ i Z o 9 M 3 4 K q 9 q C m p M 5 v 5 O p u a _ i Z p 9 W t 0 Q q 9 M n t R l m S g 1 n C i j R x 3 Q k s Q z 9 m J - s 8 F 4 9 o X p 4 Y 4 u X p h X x m W 0 m 0 C p 5 T k 8 R r w R y t Q p s e 0 2 3 Q 0 i 5 G 7 m h g C x 9 u x B 0 v K q 7 h B w 9 Q 2 m Q r l P k w N 3 x M l 4 K z z Q t w R 2 g N 8 l L t 2 I m 0 L r v O z 9 y C h q a q - Y m u z D 4 s S k r r B 1 _ e 5 m m B i y R x 2 N 2 9 P l r X i u P z 9 L r r L r 4 K k 1 s B u h v B 3 j y B i p 1 B s 8 3 B 7 v O y 6 O o 7 o C g 5 h B j p i B o 5 i B r n h B z _ W l 6 X s o Y 4 o Y p 7 X 8 t X q 9 s B l z U s y 8 C w o M s t M h 3 z B g 2 N _ 1 N p y l B t g q B p 4 J l u j B 8 9 H o o Q l 2 I l q K n v L o s M x q N 4 p O o - O k 1 P 9 n f - 1 T v k S 9 0 Q o o T i v Q i s O 6 5 L 8 r J p x R 2 - t C i 0 K j z M 7 x u B z 6 - w B 5 k V q t S 4 w P h y M w 5 L p r P r m W v x U n l W m y W 0 x W s u x F t 6 X 4 w h D h t i D n t i D 3 2 Y k j n B p 6 X 4 o Y j g X v r V x n S 6 1 N o 8 M j 6 S q l O y 0 L 6 z K g h N n 1 O 2 j R i z S w k U n p f 0 z 1 C 8 o T v 1 T p y x C - u U _ 7 U r u 2 C 1 u V g 9 b u l o B z r L 2 4 P w - h B p - L k q Q i i R p 3 Q p 2 M k u I s 7 M r 2 M k h L p x Q y k Q 7 h K v z P k 7 Q y z R 1 o R z l N 2 _ I g q O s j n B 3 _ P 5 r L 7 r c r x U k z S 4 j R m g P - 2 M 3 q K i o M 4 6 O q y e _ z R 4 t P x v K 2 1 Q x i R v g N 4 6 N s 6 N u q K n s Q 2 m f q 9 K v i P v 3 S k s S w m Q 3 q L 1 8 K v q P p y O i x S z 2 T o k R p 2 I p 2 M o 1 P 1 2 Q - 1 Q 5 8 N t m K p k M m j Z 2 i U 8 2 V z k W 6 3 V p x U j n S t h Q p r N o v K 7 6 N t y Q w m h D h l P x m 7 B 4 k O 0 7 3 B 3 z 0 B l r z B x x M 4 g v B u 0 s B k q q B - v n B l 0 J - n k B i q I w - j B v o h B 0 g N z x M t g S r 3 S 4 3 M y o P y m K 1 3 N q l Q - 5 N 6 p I 8 t U 3 g R z p T 7 8 U v 9 U k x U m v R - p Y p i Z m k Q h g S v x M y g N g 6 R h o P p u b w i R - t R _ h R - 1 Q 5 _ P l o P w 9 M n - L u 9 J l k X r t P m 1 L g h R q q T x m S 3 - N g v K s z K m z K 1 9 L n x Q y k Q n 0 K o y O v i U p w S g v U j 8 U h x W p x W 1 s X 0 6 X 3 o Y k 7 X z t X 3 y W r v X x 1 P x 5 R 0 n N 8 s N 0 z R 9 k P k u I l s V w 9 j B u - k B _ h m B y 4 t C h y Z y r X - 0 T n 9 P w 9 R w m a l y O k 6 R n q K g 6 O q z R v u Q 1 i P u 8 Q h 6 N n 2 I q - O p 2 Q i i U 4 m O 0 t M _ h P t y R 4 v T p w V 7 x V s g S z k T g 4 S - j T l r S i n R 4 4 P 1 j Q 8 h K w 1 L u n O o q Q 8 h R l u R 6 r Q _ p O p v L p 2 I 9 3 K 4 v N - 6 P v o R 4 z R 4 7 Q 4 t P 5 o a 2 8 Q 3 6 P 6 v P 0 k O s n M 7 3 K 7 i J n 2 I l q K s s M 7 i X q 8 M k 7 O u n Q 4 t S t y T n l V n - V - 0 X v w Y q _ Y v - e 6 w V j k V 1 q U 5 x T r p R g n Q o w N n _ L 1 q K 8 s M n 1 O p q K g w J w 0 L 1 6 N z 7 P p p R - 4 S _ 9 T k 3 U z w s C 8 j T - i u C 1 w T 5 w T 7 w T - w T v s y D s s S 5 o R q 9 Q w m Q o 6 O 8 v N 0 7 M o h L 9 l K p y I u h K 5 u b 1 8 K 3 q L l 7 P r 4 S v 3 S g h O o 4 M x - R i 6 O 2 v J p 3 Q _ p T 4 q T o s Q w h K z v O 8 k T j 8 O 6 o t B - 5 L o 4 z B y h O j 3 W h 3 S h w T 6 8 T g 9 T 4 2 U l q U 2 9 T r x T k l T 5 g S n p R 4 m Q w 6 O k w N s l T - w T v 3 S i 7 Q _ j M 5 x N j h R 5 2 f o _ n B 8 0 R 5 x M 5 2 M - u R 4 j U r 1 T m 5 P 8 _ I u 9 O u r Q 4 l L 1 v a _ 8 O v w L 4 v Q i 4 S 8 x Q i 4 K j k R x 2 P w j M 1 l O 0 h S p 4 U p n X o w Y 5 9 Y r 9 Y r l X q i V _ 9 R 4 3 i B r n P 8 h N z 6 Q 6 o U 1 q W 9 5 Z 3 w L - 8 N j g Q k h K y v N x w Q l n L 2 u e h 3 S y j T v p U 1 p U 9 p U j q U r q U 8 9 T x x T 6 s S n p R l y Q u 6 O v o b x u n B - 6 q B 2 4 t B p y v B 9 g y B k 9 z B 1 7 r B u h m B 8 v J - 1 m C o 1 N 4 1 P 7 u R v q d s s M h 0 J _ v P x 9 V j w T 8 2 U 9 4 S u 7 Z 6 l Q - w Q 1 w Q h g h B n x M g q I s r O 3 w O n z Q p 6 S z z p C _ p I 4 4 L i - O z 2 Q n u R 2 h R l y O s 9 J k i R q i Y 2 9 Y p z X 8 7 n B 8 j q B o - o B s 4 M u 7 Q q 0 R o h L 8 2 l B h - f o v g B x - g B 3 - g B y u 6 Q m 3 n F 7 7 s H o 2 4 E v h 6 C m r k C m q 0 M 2 n k L 9 4 y M 3 1 l O _ x 5 l B x 2 l O 6 h 9 D n - o F i s s F 4 r h J 8 w 4 P h i x I 1 4 u K s 3 y B 0 n 9 D 6 g v C _ 6 u C _ p 6 B m z y B u - Q j r c z i k D 1 j 1 G o 6 6 F x m x D o i j B 4 n u C u t 5 C 1 5 Q x r _ D s r j D 8 8 4 F 6 y y Q g - 1 P j n x I 2 v x D v 3 w D 9 v 5 C 2 _ 5 J 2 q x D t p 5 E 2 i w D o 7 r H x x q H 7 z l T r x 5 J n r x I l m R h s q B l j l D 1 4 4 F j u n a 8 x 9 O u 7 s E q 7 m J t v k C h h c z x 5 C i r k O t 7 q S p n j V i l l b i 5 s i C i 7 l a i q 3 f r r k 6 B s k _ p B 3 6 y e o v k J s h p G o q l C g v y B - 4 6 B w k k C n g 5 E l g l C w n r E i t p G m m k C p _ M j 2 k C z 4 k C 8 z _ D r i l D l y q N i l _ O - _ i V 0 1 _ H g m w D 9 1 5 E k r 5 G g x 5 G i v r E 7 7 o F t w r H - r q B - s 4 F s v 4 C 3 8 o F k z w K _ j q N 1 0 8 O - 6 5 G u x _ H 9 q 5 C _ o j B r i l D p h y D m - 5 F 7 7 4 C x _ 5 L n m x I 3 - l J 5 7 x B w q i X n 7 8 H 3 q z B k r q B t i x B q k 0 V 9 s 7 N l p 9 Q y _ i i B g 3 0 g B u 0 g S 5 k k C s w 4 B k 9 4 B q u 3 F w x 3 F 8 r u B 0 6 8 M 2 5 v E 6 n r J g w u D 3 w m K v v p J x x t G g o - D 2 v k S u 9 6 O 7 1 g R 4 6 z V 3 o 8 P i w 7 M z y h H 7 l s G k 9 g u B 9 t 0 V k 0 1 o B 0 7 9 M y 1 4 H i 5 r G o w - C z z i F 1 l y V v 6 k s B u t g n B z - q G 6 s u D 4 i 2 F s l u D l n l K 9 2 2 F s w q J 6 n 5 B n o k B r 9 j C r z t B v _ _ D 2 q w E 0 i x C j j x E p q 5 a 3 5 - K r y 6 M 1 7 u D i q q c p j g L 4 z 2 F n _ i F 8 s u B y 1 v 1 B k i i S l 5 _ D l s i F p - 3 H 2 7 8 M 8 t v - B u _ g H y w 2 F w 4 g L 1 y 8 O g 2 6 O - v w E h 3 _ D i g u D v i j F 8 t u D i 5 w C r k g L 6 5 - C _ o 4 B x 4 g L u x 4 B - 9 5 H q h p Y m s x C t 0 t B q 4 j B m l k K y p w I 3 8 p T y g h H m i u D 6 l o F g g w I p m 5 E v r 7 E k q m M 9 x 8 Q k _ j O 1 o n Y 6 j m W k t w K u i 6 K j - x H 6 h y Q o m l e i 5 p M 1 2 x T 8 9 k b 3 2 k R 2 m u k C 7 p u E x t 0 F j 2 7 K l _ o J n j i C w s q C l _ 0 B 2 w 1 B k y q B n s z B 8 g g C 8 o o D s 9 3 l C o 0 u F 1 6 h K 7 i y F 4 g 7 D r v l G 3 p r I x v 4 J 9 k 6 U q w m f 0 r m N l h j G 1 1 5 B r k g D i m d 1 1 5 B y t v D m q 6 B 2 p - C x t 0 F _ y v I x h i Y p 0 n h B j - x H u i 6 K l 7 x W h 7 h 6 F 1 j v o J g 0 p u B 2 9 q a 3 l j V q 4 g a 7 h w Q r g z N w s r O h u u n B m 6 k h B s s n l B s p 4 T k 0 5 l B 8 u t J r _ k K i m d 4 m k C y r l B 4 v i C o 6 r D - - u M x - r o Q g y t N 4 j h U v l u I 8 z g L u x 0 d h 0 1 r B 9 9 - S i 4 r x p B n 7 s - t B 5 i 2 0 C 7 h v r B 2 v 6 4 B 3 l 8 r B g x i 2 D l 6 n U k z - X 2 9 o k B 9 h w Q g y t N q p v b q 2 2 O v 0 h H r _ k K 1 y 2 L i - 6 k B q j x X _ j v O s l 4 T u r o H 6 6 5 P 7 9 r J y 0 r G h 6 t o B 2 _ _ 6 B 4 j i T 8 8 y O 6 j 8 U i w l U 3 1 u D m r x D w k o D o l z F p 3 v F u r v E t y 0 H o g 7 G m o 9 K t 1 0 G 5 3 h d r j _ Z 6 v t J m 0 w M 0 4 l Q x 8 8 I 2 z p c s i 2 P 5 q 7 W v _ m H p t q G k _ y O r n 7 E i 5 3 B u s x B - 7 9 B v 2 3 C 2 8 2 C o s m D h m g D 9 1 5 B 9 o n B 3 x G 8 7 Q r w l D 9 6 i m B - u z X k t x y C l 2 o x C h j 7 p C s i q V 3 4 1 V 3 x 6 u B 4 p E s m q B 1 r r I 8 m z R n v q S 7 o 5 F i j h U g s x L p m 3 S x 8 8 I 4 w w H v s g G 3 j x C p k 0 D s 6 8 F n z l O 3 k v v B s p 1 w B 9 8 q w B v 8 u r C s y m R j s 6 V k 3 p M j _ l E v n - B g r - C r - l E u _ o E r 3 j B k m e _ m i B - 9 h B x 9 n C _ _ m E p r p C _ g 1 D 9 z u M q w u B 2 q 8 i C _ 1 r D 4 p - C x q 0 F 1 j 0 D t 8 q F 7 5 q D 3 j x C - 0 - F i 8 p D - o 8 u D i m r O j 9 p l B n 4 i J 8 r m K v 0 9 J t 0 r T s q 6 0 B t m s O 0 p h R 6 g t H 1 3 h B w 3 w P k 5 x R w m n O y 6 w y C 4 t m K p 9 m H l 8 s G _ 3 8 f z k o P p l o P 8 y m G j 8 g p C u w 4 C s - g D p k 0 D l 1 o F z g z L _ g Y l s w E z i c 8 u d y 4 z B v - Q 8 v M l 5 m B k 9 r B - x y B v v h B 7 _ I _ j z C z q 0 F v z g C y 2 0 C 8 q 6 B 1 _ n E l q n B 1 h M _ s X i x v D y - m E 5 - r C 5 9 z C s 8 u D m 5 z B 5 o k M 1 0 6 p B m 9 n 6 B n 6 j Q m 9 9 P q p y r B w t 7 I 6 5 8 F q s z G k 7 t H x r u E _ g s f _ 1 7 H g k h l B 0 y 7 Z k z y v B t p y D u 7 9 G w 6 r C v v _ C j i p D t i 2 C 9 q v G j i D 6 k P 9 u d q 8 n C 7 u h B n w g B - - O j g R 4 t _ k C j g y F 1 j 0 D m 0 p I 4 z o C _ n q J 0 y k F g s 7 C 9 4 w C 5 t q F m w 2 C p 9 u L k i r G 3 8 y B q 3 i o B w 5 9 H w h h G g y g I 6 w 2 C n t q D 5 i 0 E y k z C 6 x x C x 5 w C l m j D s 3 5 C q 8 u D m 0 g F n 5 q D - l g R i 6 m I k z w G 2 0 r D g y k F y y 3 V 0 l n C 7 0 0 G k 7 r C v 6 0 E 1 w 0 C x p s E 8 1 9 C p z u D 9 - n E v v m C 7 w 5 j N 7 u 7 9 C t x - w C 7 p 5 C 4 _ 3 F x - m B 9 3 C 7 p E j k q B h y 7 H w 4 3 C r w P g l g v D n z 2 m E u - 8 o C 6 i v b p g w s B l r 9 E 9 p 3 H 7 5 - I 0 l n C o y l H v z h C 0 v U m s i C z t X 9 k 0 C 9 3 t C 0 x m B q j z C 3 4 h E y r 7 B k n s B 1 9 t B p r p C j 0 v C i x _ B v x T k k a 6 7 8 E k 1 6 B - 6 q B _ 0 m K - - y N 6 5 u R t v q g B 3 9 3 e 4 y t H 2 w p D 3 8 y B 9 3 t C g i 6 B r 1 7 G i l g H 1 1 2 L n 0 0 G v u t F l - x B k 1 o B 4 _ w D 7 4 - C r 0 o D _ w m B 3 3 h B z m p B z q 0 F u v h B y o h B o v 3 B 0 q F 1 w 3 S 3 6 j D z i r C q _ 3 n B y s 8 N 2 2 z C y t m D v _ 7 D l t m F x q 5 C u o h C _ 1 4 H 2 9 u O t _ 6 C z v o I 6 _ h P m _ v G 8 u 8 D r n j C t 5 k I t g m B v q q 4 C _ w w N y 0 G _ 3 Q l 3 P 4 5 T j z d j h q D h x j E p t 5 B v 0 4 E 7 j _ J t 9 - C _ w i C _ w t B l p I h 6 f 4 r c 2 x O v v M x u H _ x u B x o Y k r f l u w B 4 3 m O q y i E j 8 b _ - 6 L l - a y 0 2 C 7 u 3 C q l w C _ m y O u q s I 4 h x L 6 1 k V x i 2 c n t w w B s v g W 5 i g o B 0 v x k j B 3 5 t p L 0 v x r F 8 g u 2 B o p 1 3 M z p r - H z q 7 g F 7 2 v 8 F h 0 m 1 D 1 - w z C x 5 - D n h y z G k 8 q s F 0 _ v z R 8 3 n z N i q l w B l r 9 t B p t t o B 3 o - o B 1 j r 5 B h p i l B j 3 9 _ B 7 2 5 L 7 2 4 V z y h j B i 2 2 f m q 5 e m 8 5 9 B 3 g v g B m 0 i o B w w i p B 5 p 9 L n l 9 y B j _ o t B 6 j x B h l n P j i v H 9 s 2 G 6 w w M 5 k m H t q o l B _ 8 u i N 8 _ l i J g 0 t u F y m k - C o 7 5 _ C o v l l B 9 5 9 J 8 m p F r z p E n q 2 E t 5 p G o 5 o K 1 8 9 F k u 4 C 9 - z p B z 4 s G 8 5 g E x 4 9 B t g 2 D h 3 k L _ 1 0 D - m s D 9 z 1 D 2 s g E r 6 l F j u C 8 9 v n B 5 w x J s i 7 H _ r g F 1 s 3 w B 6 j h J _ r o M 1 x i J m 2 l N v 6 2 H k k g H 9 k o N m - 8 D o s k d 1 6 z j B 4 s 0 c n 1 9 m C k y x q B 3 u s c l v 4 t B y z p 0 G 0 5 q L x n 4 X z 3 s T 3 g o F v - h I r 0 r L h 8 2 P v r u K j 8 h S k 9 g L 3 - h F l g z N n t 1 U 0 5 q L n t 1 U o s k d 9 q 6 N _ m m T 0 4 9 d h p m V h 3 1 d x 8 5 q H n j 4 k C v o _ r C j i y l C u k u R l h y e 8 q - v B _ 0 g W m s 3 M t 9 8 U 8 v w Q t l n B k 8 j G 4 k 3 E s p 2 D 8 6 l L 8 v w Q t w u J j i l L 7 - 7 O t 1 1 M m s 6 e n n z p B n 4 4 F 6 6 p R 1 1 9 y B l 7 m U u 3 8 W o z k U q 6 0 w D h 9 t m D n 1 s q B k i z d 7 k - H z r x G 0 t - U l 6 g K 5 q t S z r q I w 9 6 U _ 1 p v B m v i p B 2 3 k F i n t P 0 t y B v 5 6 C x h _ j B p 7 h D 9 _ 9 D i j o I z m w H y j 4 K 0 0 i G 6 x _ K 2 5 h L s r g q B u t n P x g n J u 8 j R 6 y v g B z 0 z d 2 _ 2 H 7 y x v B 7 1 g i B 4 8 t 4 B o j m 2 D 8 n 8 r D k 1 y o B z - 3 l B t i 2 _ E g 7 3 Z g o s T 1 p P 9 8 5 o C g j 6 p B v u 6 6 I r 9 1 v C 0 v r P m 6 q K m k x K u o s T m s 3 Q q 4 3 O s 0 w W h m h P h n 4 c l r 6 M q q m n B y w m U h _ r y B o s w t B s j x 3 C s u 5 p B s g 8 1 B 0 2 g - G 9 k w C q u n a m i j t B v 3 7 V o v h m B q i _ V v h _ 8 G z i 3 _ O w z z 5 D v r u O j 5 1 2 B s - y q T r 9 n x K 3 2 2 s D l z 9 9 E w 4 j X - j - M k i z p B p r t Q z 8 v M m w n C l 8 p D q w t F s t 0 F 1 7 9 M z 8 v M v z s E g q 0 K z s i H k j 8 I - 2 3 I 1 s _ l B 3 v h Q s w h C g k y a w 8 - j C g 0 h D 9 p s I 6 r g O m 3 l C y q 6 F u r w H p 3 i G 7 p w E 4 m t E h t 4 K g q _ C o _ o H p v t D q 2 6 i B _ r z Q s m 5 7 B 0 k n V 1 s u T l r o c _ r z Q 8 h 2 b i i 3 t B k k u M m s 3 Q g 7 5 Y t r m t B 1 _ 6 9 B 0 1 h E o k x K t 0 k E g 0 h D 1 s u T 4 7 h C m 2 k C o u 4 F k o m H g v s G 3 x n F _ _ l B q 0 n C - 8 4 B n y t B _ h j E x j l C k m w D 4 l m C g y j E s g g G 6 m 7 F 9 1 v K z l t G h o n H q z 9 F s 7 j M i h n G - - k F 8 p - Q 7 5 o d r v j Y 7 o g U 8 2 n I 4 u y L t p 7 H p h 6 F 8 9 j F i 4 3 J - r h X z y v S v 6 o P m 1 - H o 1 x K k g q S m m w I - v 2 C v l h G 7 1 5 C 4 r 5 D h 6 o K 9 0 x I 6 r y E h r 6 D x w 5 e k 1 u M 1 i _ X o 8 4 C - i z G t h h I n k _ I g 6 g H w 6 m N 0 q i G p y s E n o s F 6 n 7 E - l z F j p _ H 3 u y I 7 l 7 I h t o G s 3 3 O 4 v p B q 6 5 G l o i P 4 y s D z 1 r C 4 t l G w 7 m H r 2 g F n k - L 4 j 5 E u u p C u t t F _ k 2 D 1 x n B u x p E g j l D 8 v l E u 1 2 G t h m E m t k C 6 4 k C i y l E r 7 m L u v y D t i x G _ 9 p E u 7 5 D m 1 m B v o n E 3 x 5 D _ u u B 6 1 D s l Z 0 h a 9 y Z o k Z 4 n Y p j W 3 u U 4 3 R h n P 8 t M u i V 3 l X 5 8 u C h w V t q S r h O t x O t k S x p V o g 5 C t 1 Y 4 m v B q o O x g Q s s M t v L r 2 I 8 4 L g 1 N t q N o 1 P o g N w g N m g N 2 4 L j 4 J t 4 J 8 8 J u v N 2 4 M y y O 8 1 Q n 9 O h x Q 5 p P u q Q _ q Q y i R o z K y 1 i B z q L 5 l K i 0 L 7 3 K 9 k P 6 v P j o R p l N o z K s i L n t N n o 1 B 4 3 g C k 7 P _ 2 u D y x Q 8 3 g C 1 8 J 5 _ I j x t C y y l B v q o B u 8 K n h K j 1 N 3 i R 1 g U o y N m 9 O p - L y n O i v 9 B 4 h R j 3 Q v g Q s 1 P n 3 Q l - N t 2 M - i J h 0 J l 7 P 2 v N 8 v N j _ 9 B i 9 Q l 6 N p y I 2 l L 6 y 9 B q h K - 5 N v - R m o k C o 0 R j n J 7 p P l u P _ 9 O n 6 N q - z B 9 3 K j r U j x Q 8 z R w k Q s - - B 7 p k B z w L s 6 L h t N 8 - R 7 p r B s 6 a i q I 6 4 L 5 2 Q r - L q n L 3 _ I 7 8 J s 2 I 7 l L q q P x 5 h C q 2 M z n w B u v O p m Q h 0 L p h L 3 _ I 2 3 p B l t p E 4 l K m t u B r r J 6 9 L v 7 M n h L y q L 7 v N r r J 2 q N y i M v 7 6 B 3 r Q p i R z 5 R q t R x 0 N z i m C u w 4 D 2 m f 4 m f 0 t i C 4 8 K p 6 O g x T v - 7 Y o 0 0 i B n j 9 Q x _ h P o 5 s G 3 n N l v D 0 4 M l 3 q D i 7 8 D t 7 P 0 7 M i 9 J 3 8 K 3 - N o s Q x m S t _ S 0 h R n - W m y W i 4 V x x U r n S o g P y 7 R h n S n - S 7 3 T - w U 2 9 U t q V 7 z O 8 - O p 4 K p p R n q U u j T u s N 2 n P y v U j s X n o Y 5 k Z m 3 Y h u X 1 _ U 3 o Y t v K g z R 6 j U y s X w t X 0 _ U o h N w 6 O _ k T 6 8 T 6 j Q h 9 M q 1 T 4 o V s j W 1 g R 2 7 Q 5 9 L 2 i R 9 g Q i m L x _ 8 D s 4 P 9 t U v 9 K 7 h O p k Q n r S 1 r S x i O g q Q r 3 Q 7 l K h v k P i r 1 D j k r H t i Y 4 0 X 2 5 W j x g B - k T 7 j T q i P x 9 K g v Y o s Z g 6 W v n Q x 7 M - 6 O v 2 P - y W x o Y 3 2 V m q V 3 9 U g 4 T z j R x q O j 2 N 6 3 K 8 l I w i M 3 p O k g Q s 2 Q i r r C r q T 0 _ S n j R 4 - N v w N 3 3 U 5 q W o 4 P x n N s w S 1 1 T l v U o 8 U 2 h R j 2 T y 8 O t s N 6 2 S x 2 U q n R z w L n o f r z p C 2 v l F 0 _ x H 9 3 l B - 5 Z u x 6 E 0 4 i B p j W 6 w W t _ W 9 5 X 8 n Y g o Y k o Y s k Z w k Z 0 k Z k s 2 E t m V 6 4 O w 4 O u 3 3 B y x y B 7 u v B 3 m h B h _ K w 9 x B z i O 8 u M 3 k M p 5 J h i I j m f 1 m s B y n Q m v N 5 j P y t N p u I l q I l - I 2 6 u B l - I w t N 2 w e g v P u j J l 5 6 B q p P _ r j B j 5 q B - x H 3 q P 6 y N 4 i L 6 y N s _ O _ y N w w J 2 t O z j O m k P z t N _ 6 I l j X s i K 3 k M 1 i O o 4 N i j N g u O o 3 S 6 k v B u 6 R l _ 0 B 8 h L 8 l T r 0 X w q W 7 z p B t 6 T 8 v Q u - R k g S 2 x Q q 6 N 6 l K h m L w - N j - O 2 8 K t k T 5 0 Q q x S x 1 Q 9 n P t n N 5 q K p 8 N p t R o 6 R k q O w r J m 4 U h r U v y Q p _ L x o S - 6 K z v k B i 7 l C 7 s k F r p v D x 0 g E s y y C 7 r g D 6 h l E 9 k 2 D h - 2 E i 8 p I t t t F k x 4 C i m k G 9 x g G l t x C 9 r c j s z C 8 t 7 P 7 z i E v w m B u u p C 8 6 i F r 0 v E y j l C q - y C k t y D s o n D n x 4 C 7 k z F 7 r - F i k 2 C 0 - i G 5 z k D i k 2 C q g k F p 4 p C _ 5 m D _ w j E 7 6 u I g 1 6 E l y j G w x n E 7 h y O 0 q 0 E k z j E x 7 6 I t w - N 3 y i E 4 r i G 2 6 s F h s 1 E q r o F 5 _ 6 M n n x E v s 8 F t l 4 N x j l C 1 j k C l o 3 B q - r G h s x C 1 n t B l t x C l u y D k w - C q x 5 B r 1 r D 9 5 7 B g 7 5 B u v _ N p x - C j 3 k B l 4 h G o h y F 0 w g C 2 w q C u w n E j x 2 C l 8 y D u r j D u 5 z D n r o C p 9 l D h y 2 D j 0 i O i y l E l m z J 2 g v l B y 9 9 J 2 t 5 N z _ 8 G p n _ L r s 2 O n 6 x Q x z 8 i C y - i G y i m E 6 k u I v _ 4 D _ 1 2 F 9 1 5 C 6 g l D t x o E g 9 q C h 9 p D x 9 o B n v l C 3 r u B m j u B x i W i _ q C h 2 k B i h p D 5 y n B s y y C o 9 2 C m m 1 D k x 4 C m x y B - q n B t h m E 6 4 k C g 5 q M 6 w u H 4 y q F w 4 9 U 8 y x G 6 4 k C 2 u 2 E g - x D s y y C t w i D 8 2 1 C z 4 z B w g 4 D l x 4 C q n n D u - 6 C 6 9 t C t 2 u B m 2 j B 0 r u D g n U h k 7 B - q n B 9 p n B s 5 7 C h 8 f t k - B g n U _ h l D 7 k p I 6 j 0 C q j m F k z j E i l w D 6 j 0 C 2 3 j F 2 3 p E 5 s p F 2 g v l B u 5 z D w g 0 F i z g G u 9 l E 8 5 0 E r o h C t o _ D g 0 r D j 5 d 3 z L i j _ D p x y B h _ k E 6 j o P g m s J g 0 i L 9 j h F 1 m - 2 B j n n E v 2 8 V y l 3 G q 3 l O r g 2 G i 5 _ U 6 5 9 L 1 0 8 U h q - L 6 _ j Z 7 - q r B 2 1 s O z q i C v 6 8 T q 3 j Q t j 3 J n k 4 M h t 7 n C 2 o 9 S p w m H z 3 n P 0 9 - E v i 5 H s x v N o 8 i J 8 w 4 J o m g E r i m Q n p 0 c z k z G w y 4 M 9 i l P r i 4 H _ 9 t K g n - W t m o u B 5 m y l B v 4 g J v - k Q u 5 2 H v 1 _ L 2 r 8 U m 8 4 H 4 h k L o 6 g F 6 h h E w t - E g w - D 8 j w E 1 u w E 3 z - E q l 5 B j k h G w 8 k D 5 _ x l B t i 9 S 9 p _ E 2 0 m D j z g G j w l D 0 j h E u p w B t r s I g g 9 L y u z D - j t C 5 7 u E u t h E 1 r _ E x s _ E s 9 t I 2 0 t E 3 y y G 1 7 l D v i 2 J m 6 _ V z 1 y D h g l H j 5 u E i v x G i 7 t C 2 q 5 B _ l v B u p i J w l - E 8 o 5 B g o 5 B h 4 j C g p l D y 8 o O 9 l x E s - t E 0 g v C 6 g j C h y y D t - y D z 8 y c y - u F n 4 u E s 4 - F 8 p l D n o v E o m k H k 9 i J y r 4 J 6 h i Y k k o P g 6 j Q z 0 l H 4 x x G h 4 j C n y 5 C 5 1 g G k y z D g k 5 C i p - E w n g G u p w B 8 8 t C _ 3 5 p B 8 j 0 B 4 i E 0 v J l q K l v L r 2 M 3 o r G 4 - M 4 r M u s M i u X z 3 m B 2 p k D m i 1 I h 3 i G 0 7 j D 0 m 9 H _ 7 2 F u 5 h E u u 2 G i s s C i 9 o J s k 4 D x m y C 1 r 1 C j p g E 6 n r U j 1 y G r i p I p s 8 J _ p 2 F z u p D t r v E v l m F 9 i G m 2 Y 0 1 Y k 8 0 C 4 z n B g o u W w l k B _ 2 n B u n g F j 9 g S q g z D q 2 k H g 6 j Q 9 5 l D q y v F p 0 i R o y g G 4 y l L h z _ F n n 5 J x s 7 U w v 5 T t l l H w 3 - F z l o u B w 5 v 8 B t k q B 6 o 7 B 5 i u B r 5 8 - D u 6 _ F t s S l 5 L z y W u q P 2 i M s 2 I z n M g l P - j O o _ V p x V g 8 P _ u k B 1 k - L i n o a z u z D g h k C s 7 n B g j - F 5 k g M 0 k m D l v k L i x u I n k 5 H h _ 4 H k v 9 L n 9 Z j 6 m D y 6 v K y n y b o g k Q x l r O x m 0 c x 5 3 M y l k Q 2 - v F z 5 8 T p g r a n p 0 c l k x N p - _ L 5 6 7 U l - k H q m l D l z 5 C 7 p u I o 7 3 M x w 3 H j z g G j 1 u K z l i E r t y G v 4 g J n 6 g J u i _ W 5 7 - E o 6 u F x o o P q 2 l H 9 0 g G q 3 z G r p u F m 2 t I _ 2 p g B 0 9 9 V 0 q x G t 1 p a u h i J z g p o B g r - Q k u 5 p B 3 k 4 v B 0 p y N r i g f v w 2 M 6 h k H g x h E 2 3 t K p q w N 1 r n u B y j m i C l h n L g 2 i J m 6 _ V v g w N k x 9 V t l 7 U w i - W v x 8 W t y 0 h B s n s O 2 6 k L - o _ L 8 w j H x 8 1 y D v 8 m Z 9 s - R 9 k h J u y u K m q g R n p n L k m x G u 7 _ W x 6 t b t y 4 H g o 9 L 8 w 5 M j _ 2 J _ _ u K n w m D y 0 l L w n w E j z g J 0 n 3 H h q v E 6 t g G q t j C g 1 v F 0 2 t C u g 5 C 1 4 n B 1 7 5 B o w v E y m t C y 8 l D s _ 5 B r t k H x n n H u 4 4 C v 0 g E k _ 3 J y g 3 H 6 i j Q i y 9 U g 6 x D - i z D 8 s g G t 5 v B o i 5 C x z g E t 0 i C t - y D 2 5 3 J 4 s s O 5 9 t F 0 z 5 B i 7 4 C n n _ E p 2 y G w 8 k D - 1 4 H g u u K y l y D - 5 u E h l 4 H w j j C 1 i 5 B k l Z 3 y l D u l h E 3 r k D n 4 m L o - i Q 6 w 8 L n j 4 H i q 9 U o t 8 L i 7 s O k 5 0 s B k i 9 y B h k w N v x 4 s B 4 g n a 0 t 9 U 7 u z y D s o x 1 C x 2 0 0 L s 1 1 3 N x o _ k T q _ u 8 D r j v 3 D i m j J t - m D 6 x g E x y 5 H 7 7 m D 2 0 m L _ s u C r 6 g B z n v F q _ j C 7 8 t C 2 j k C q i x E 3 h K 5 9 z D k 3 j C j _ n B 2 z l D i 8 5 C m z u C p y g B w u y D y 1 - E _ y y D w 9 l D 7 7 v E - p y D 8 - w F 4 4 m B n 0 w B 3 v w B z o w B 2 z l D x r j C 9 8 z D w w u C t 4 z D k 1 Z z 3 5 C y n 5 C _ s 5 C 3 i h E l 8 g B 0 3 v B y i x B - _ n B m z T j t h F n m j C 7 n o B x t - E _ s u C y 0 l H 5 y h E z _ m D t 8 i C u 0 j C 3 z l H p y h J i h 7 H p 0 4 M x _ v E 4 6 y G y y v K _ p h X o j w F 9 9 h J _ 8 5 C h o 5 B i l w F y z j C i 6 - E i r l Q w z v K 1 u t C z 0 l H l 8 3 M 2 q 6 U t t w K w q j J 4 2 u C 9 v i G 6 m 4 H 3 4 6 C 2 k m H 1 4 r I m s k Z i j g R r u l H 3 2 v B w l - E 6 h h E 1 8 - E m n l D z p p P 0 y j H _ v q g B 4 w 3 J - g l H h m s I g h j Q i 9 t K p o v E i x j Q i v j H g x h E m u x G i 7 - F o 9 g Y 6 i - E t 6 3 M r l v b r x 5 v B 3 q v b p m h E o z v B 5 9 v N q v 9 V _ 9 t K v g h J 2 6 t I x w w N 9 6 4 n C r q 8 W o 1 8 C q u G - 1 Q p o P 1 8 N z 1 Q _ p Q x 8 N o i V t - L 9 2 Q _ _ Q h t h B j w 3 C k 5 j B i - O 8 i N o v Q 1 2 U g 3 S 9 j Q _ 2 N w 9 9 F v r C u 2 o F 7 8 1 G j _ u R 7 u n L 8 y 7 B 1 8 z F n s j D n 8 7 B g r v H i 2 v C m k 3 I 8 u y J 5 s t M o - 2 N 9 _ l a 9 i 6 b x h j M p z v E u w y J 1 - - C - y 4 E v 4 q D g 9 w G x o q E h t w B h w 5 B 0 - 5 C 1 y t I m 7 5 C v i y N y g x E 2 7 l D g r g F t 4 t C 2 t i E t m - E p 4 m D r _ _ E _ y t B - s n K x 1 5 D j 9 6 B r s T 8 q e 0 o w G r x t E i _ r F u 9 0 I i w 3 E k 7 8 S 6 7 3 I g p g D k k 3 G u y 6 N o u j C - i z D j 5 u E 1 q g E u m y D g j u C 9 3 4 B z 6 v C 4 j o s B 6 6 1 _ C k z s u E i u 7 h I p x r w I 6 n x k D 2 l 8 5 C w 5 p h E y k y r D p v i w F 0 j p n F 6 h l 2 F w 0 w c p n q a 3 5 v K g h j Q w 5 j Z 8 z - Q l g m D n n _ E v _ - E j n g E k l 9 T p k v K t t 7 U p k s I r r n B 9 w 6 H w 2 v E n k 9 S g s n P q i i J 0 q - D 4 9 t C 7 r v E 6 p 5 B 3 x i C 8 8 z D t 0 i C l h z D 1 3 _ l C t 9 7 V z 4 o P y h i G o k 3 J r _ l L v _ - E z - _ U s r g 8 F - s o P v m q Z 5 h k f 7 o y k B s 2 t N z p o E r h W q 4 s B 7 t 3 B r j 1 P 7 w i C w i o B j j g B - z w E u 4 4 C x j y G 9 i i E x v 5 C 0 h o B s 8 i C 2 w Z 2 4 0 D z y p B 1 m q E n w m F i t x D - 9 9 F 5 u 8 i B z z v - Q 9 8 9 u Z 5 - m 5 F n o s p D r h x l I h 8 _ 7 M _ 5 7 v L g h 8 4 G 0 6 r r B m j t K s p l n B 1 i 9 0 D m r i 1 D 1 i 8 i H _ l y u g B 6 z l _ O 1 2 o r B x 8 k x 3 B w t 8 w b i m s q T y k z i D k k o g B 9 k _ k D s 4 k - I 6 3 8 z H - o w k S - r w E j 1 u K n 4 9 R 8 9 l w F 5 v 7 8 L _ _ y m E h y 9 t D 9 7 r n F 6 s r - G 4 h w w I j w 4 h F 7 y 0 s I 4 7 y i K l 7 x x C s 0 r r B g g v b i 1 8 T g z w t C g 3 s i C q 3 7 5 D 0 8 1 r L k 4 5 0 S p 9 - 4 W n g m k B p 2 l L n q 5 C 9 _ i J u 2 3 3 C z 6 7 i H j - y v C 6 x 5 5 C 5 h w u E s z 2 u J n - p 7 q B 8 4 t 0 R l m w 9 U i m p p V 6 2 2 j K m p 8 w B u 7 9 S _ _ 2 J h 4 j C i 8 6 S p u 7 U 0 8 l H p 4 m D g 1 u C w l m D 8 h k C 1 1 9 U w g 6 C x k h E 4 2 u C n 6 z D 0 u - B t 6 7 D w 2 8 F _ 2 s I _ z 4 N k 3 - d y s 6 - C 2 s s X v h q y I 7 k 7 x P - z 4 q T j j o y J _ i 1 1 G p 3 i v G m y u v C 4 k 2 z C r 5 3 r C i - 4 6 H h q q i 7 C k p k j y B 5 9 g - w D 5 m 3 p R 9 w t z r C 0 n 5 x x C 1 s p i n B 2 5 - m D _ _ p k 4 B v y k 2 Y y x 0 - i B u 5 r j Y 7 m x I h o v y F 5 l 6 w X w p l 6 S 9 k o w H 4 j z i K r l z v C 3 9 n 2 F t 5 2 7 I g h t v P 1 i r C 9 2 2 W m 3 _ E j g v F n s 7 J 2 q z D 3 6 - E 7 g i n B m h p 8 D h n k h M u h p k B 4 k 9 s I t u j z N 1 3 v F u 8 g E v i l 2 B p h p g D t k z N 4 2 v q K j - m q F j - v u E z - x x C j 8 8 d p u l D i 9 4 H s t v b s 5 5 C 6 v Z q i w B 5 t 8 c p x v G j j u i D 0 t 0 c q u 0 2 E q 7 8 T 6 y 8 V l _ 0 t C - t - y B - - x G l u 4 J 4 1 _ z E j 4 l L j h u o B q l u 0 B 4 h - i B 0 l m P o 3 l H 2 r z G x 4 v F 3 2 v F s o - F m 8 4 H o w v E 6 j r a r 7 i J i 2 s I i p m D 3 u 3 H x - _ V 0 1 m 7 B y m z D g q v E - r 5 C m x k x C 9 - g 9 B _ y y 7 C m u q J 0 l z D p 9 i C 6 i k C u 9 l D t y 3 C o 6 Q g 0 r G k u x D y k r E _ 1 1 E _ 3 8 F 6 j k G y t v E k k m M 5 2 8 C z g s J _ n q V 5 1 m z B w 8 l m B 5 i s k B _ g i Q 3 9 x 0 B t h 9 d - j - V q 7 4 H x r k H 6 t h J p x w E u w u F r p t O i 9 4 H i 4 j C x j j C y 7 g E o 3 l H j z 5 C g _ 4 H s 5 5 C g q v E 4 r r O - 0 v F 2 z l H w s n Z 4 r r O p 9 - D k p v E t t h E h h - E y m t C q 7 4 H l n u I q 0 s I l y z D 0 u u F x 0 l D r _ 5 B p l z N r n y D p z u K 3 2 4 3 B o m n Z k 5 q a _ o q x B x n t O j 1 u K m 1 s I 0 - s K 0 3 l Q k o 8 U l u 4 J o 7 3 M g r z D 7 x l D 8 9 5 C r u h E k r u C 2 7 l D s _ 5 B - - x G g s h J 6 m x N s t w K u 4 u F - v 4 J 4 3 4 H l w - E n m k H 6 2 4 H x k i Y x 1 9 R k 7 - R s x h J 8 2 h G i 4 j C z r 5 B p u l D 7 l 0 D j v 4 B 5 t g G v w v F x 0 5 B 2 u g B n o y D l q g G _ 0 5 C n u j C - p y D 8 r z D t o u C l 5 - E - z z D 3 1 z D k p v E 7 s w E i w k D k n w K 5 p k H t 3 m D h z t C 3 0 m D 2 4 2 J g p 8 U 7 1 v F g 2 2 J l q w E q o z D j r 5 C j w l D m p z D g q v E x i o B 4 r m D _ s u C w w u C y 3 g J p k v C t g u C 2 6 g E v 3 1 B m 3 H r t k H x v g G 1 y 5 M 2 n x N i q 0 c - r x y D u 5 3 M q 8 9 S 5 - i J w g t K y 0 l H 4 r m D 6 5 h Q u 4 - R 5 7 j Q 3 t _ U p 5 - I s y h G k k x N h o g X t s 9 L - 5 j Q 2 z l H - r g G g l 6 C x j j C 9 k o L w g h G x 2 v E p y v F p n y D 1 u g G 5 z - E 1 u g G g l x N - x - E 8 x _ E 8 x l H y 5 2 J _ h - L y r 2 1 C k 6 m 7 B x z j f r t j C r k U 0 3 v B o 8 n B 0 n w B 9 w j C t t l D 0 4 4 H l _ x G 2 w i R g k g B y 7 g E x z j C o w v E g k g B r t j C n s Z x p Z j 0 g B s _ l D _ s u C g 0 g F 7 g i C q o z D m g 6 B 5 m T 3 n x N 7 h h E _ u Z z t m D x r O z 0 h E y y v K 8 y m L j v t I n i o L 5 q h E r _ _ E h z z D i z l C n x X s - l P - x - E g 0 - R l _ x G 8 j z D u 5 w E _ 4 j C k 1 n B y w T 4 9 t C 4 q l D - 9 u C u o g B o g x B z n 7 O j 3 r Q g 4 r _ B 2 0 j g C m 4 q L k v 4 C 6 0 a 2 m j B - i Z 2 3 o U 5 6 4 C 3 2 L 5 l L 2 n K s p S x j G 4 v F 8 q E 8 g N s 5 H s l M t 6 U v 3 1 L v - O i m c h k 9 D t z g B 6 r d 4 p e - k 8 B 2 m t D 1 3 7 G l p p B _ q 8 W r j z B z k k M - t 2 L y 8 _ D m x i B u 3 b q 5 G k h i T 2 u e 0 - _ L 7 g E 7 7 H s s L 2 k X v m 1 K q t f r x F v 6 b k k j L s m y B s 3 0 C s g 1 D p w S x 0 r E x 8 a - 6 I z 6 j B v 2 N o z y B t 9 v F s j F 7 j D p 9 B 0 h C 3 r M y y E w 7 C 9 7 L h z o B z h H _ k H 1 z S 8 1 J w h F 6 v D 0 _ D 6 t K 2 s D p s F j m D 7 3 F k g Y 8 u U v u J n 3 P 3 8 I _ o d g 0 H w 6 F w 4 J - q M - 1 g B 8 9 w Q 5 h 7 F w 5 0 B 0 9 w B h j c 1 r E 5 g E k u 7 B 6 z M h r H 1 1 W o v U m 5 F k k I v y K s 2 g D m 5 B 5 z P i h M 2 3 T j z j E p i F 2 9 o D _ s l D q s q G q t k H 3 p 7 G o h q C 2 p h G 2 v 5 K 4 h l Q 7 j n N h g z n B 3 w 5 H h _ x N 0 s m L 2 v n H t 3 v E j x - E p 5 1 M r 1 _ T y y 7 L p 2 _ T 6 v s I - x - E 3 2 v F 1 i g E 8 x l H u 2 u E z 9 z G 8 t h R g v v K 3 k m H x n t O _ 6 y D v p w B 7 6 h E 9 p h E y k s g B i k h G t m u D 6 8 P r z c s t k H o y g G z z 5 B u m 6 B p n - E l 6 t C y o u 2 B 9 g a w t p W p 2 k I 5 p 5 B w s _ E v 7 x G 7 9 h J n 5 v E 5 j m H 7 2 i J x n v N g 6 5 J 5 p k H 8 j g F x 3 z D z k - E s x u C y 7 g E u o h J n 0 w B r 4 - L 0 - g G n i o L g 6 - B 0 6 Q 3 y X 1 2 g B k v R m h S q r s B h m m C 4 9 8 C h o 5 B v r o B 5 9 z D 9 w 5 B 9 j w E o j x E w 5 0 h B s 0 j J s u m L 4 n w F u n g F 9 n x G q - 5 B w 8 4 J 5 q h E 3 h j C m - 4 J 8 5 l D m g 6 B w g h G h t w B 3 j - E 4 o i D y k s g B q _ 4 J m s w F p n - E j 6 v E z i 0 C 5 w F n o I s u o B t x u B z z 5 B 7 o j C m 3 y G m s w F z t m H 6 x y G 9 o x F y r g E g s u C 9 p h E v m m H n z t K _ 5 6 H k k 4 H q r w F 4 v w F g u w F 7 7 v E 1 - h J u 2 u I w x - U m w 3 v B z h y N u n g F y p w F i o 5 J m - k H _ 0 5 C _ l w F n j i J z 4 g B u _ u I m 3 y G x w T m p z D 0 3 5 C 8 l h G n o 9 U n g x K i 8 5 C h x h E 0 o w F h h - E q s v K j u 5 H k 3 y G o t v K z s w b 3 g y N j 6 m D h 9 t K x 2 m D k r u C q 6 w E q u _ E g - w B 3 l n P k r u C x 7 - D p 0 6 C r u h E 4 _ w E t s t I x 2 v E _ 8 g F 3 u v B 8 9 v B 5 9 z D _ p m D w u v E k k 6 C _ s u C s x u C i s u C w g w B 1 2 f z 4 g B x p Z _ m Z 9 s 5 C 2 t i E i 8 5 C l y t C 9 n i G 5 p g C 0 0 x C 3 0 m D k p v E w g h G u s g E w 0 j C r o z D o 2 k H t q 6 C u g u C y n 5 C r x u F 4 l u C i _ 0 D p n - E 9 w 5 B 8 t h R v r i G 2 6 k H v 9 _ E l _ x G l j 0 D 4 t u F x v 5 C r z n B y _ v E j 3 j C v u y D 2 z l H u 1 l H t o 5 C v t h E q m 5 J y 1 y D m o m L 1 u 5 C t 1 5 B 9 h - E _ 1 n H y g 4 H y 8 l D y o 6 C 1 s y D x s l D v - t C 5 z 9 V 6 5 k H q 3 u I z _ v E t r y N k h v I _ 4 y G 6 6 l D 7 g a k r g B p z w B u 9 j C l y z D 2 6 g E 9 s 5 C r q w B 8 5 j C o u y G 1 q 5 B g u w F w 4 5 C x 3 z D 0 o w F w 8 j C k g k C 8 w g E - z z D i l w F l m j C t 7 6 C 8 5 5 B 2 4 n B z z x F w - _ R 5 0 v j L v 4 7 m U s z 5 y J 5 o - W w g w o B z 0 3 h B 4 7 j k C p u r _ C o y 2 M t w g G w k h E - 8 5 C 7 0 _ F 0 _ - F u u m D v 3 v E v m m H l h 0 G q i h G _ s 7 T q m 5 J v t h E j r 5 C j m o B v t h E n 4 - E x s l D 8 4 g E k r h J t 3 v E m - j C 4 m h G n 6 z D n 5 v E w x h G p l k H l y z D 3 v w B h g h E z y i G z r 5 B v r t I q 0 t b 3 s o Z 3 4 6 C 8 9 v B k g k C v j j C 4 5 g E _ 3 i C 7 k u C g q v E l y z D 2 8 u E q m 5 J w t m L t 3 m D 1 4 x N 0 u u F t 3 m D 4 p g E 2 - w E 0 5 t b o z n H u z Z 1 h K 2 4 w B 2 u g R 3 i h E 7 z v E 4 2 u C _ r g F 8 p 5 J 3 o q k B x k n p E o n s g B z 0 k x B l s 1 b 4 m v E t p 4 J q 7 4 H t i V x i 0 B g m k D z q 1 B 9 j w E 5 - g S 0 t 8 p B m g j Y r x 1 c 3 n 4 z C 0 5 2 r D v q p g B w l 6 M z p 5 H g g 5 B 7 k u C y r h C 4 r 3 B 8 w g E x 3 z D r q w B _ o r B 6 2 n F 3 l u C 7 k u C k n N v _ a 8 p _ B 9 s X r h n B 0 y k B 8 s N 4 x Z k w U q k S n 8 O j i 7 B 6 m d z p g C 4 _ w E m y 0 D 9 2 1 B j 3 y C 4 h k D 7 j G p v D s 4 V 2 8 B 7 i K g _ 0 F 4 z M v - F t y F i 0 E 2 h J l 9 T w t n B t 9 j B v w 1 B t 8 _ B o 6 w D r 4 v E h w 5 B 9 t w B j 6 v E 0 - g G p p g G _ w y G i i x B j l U o g W m g g B n - 4 B 9 p v E 7 k 1 D 7 8 m B - 7 x D i - 9 E l q M 3 8 a u l _ B s _ W j k L v g J o q E z x N _ t R i v R 7 4 R 2 j C w y H 5 v M o 5 G 0 s b 4 0 Q 9 v M - u M u m K 0 k Q z 2 F 3 5 F _ 2 D s j F 7 8 C 6 W s 0 B i 0 D w O r i C x z C t 7 X v k B h J - n F 2 y B h p B n x K _ Z 3 2 D w 5 F 7 3 E s 1 E 7 w B s j C t c q R h t K 1 _ D 0 8 C r p O 7 n O 3 r H 6 0 G y w D s g B o 1 B h 7 B 0 v C r k B w 9 D l s J 4 j M 1 s J s R 6 v T 2 g C p s H h r H q 0 Q 2 m I r - H n 2 F g 3 H i c l o P h 0 E y 2 C g v F w 5 B 9 9 B s l G 1 s J _ r F y l H - r Q 2 m E 8 0 E z u M l i P y 3 I n h H w v F - 3 B u f p 6 E 2 - E y l I 7 s D u k E s q U 0 w H 2 k E _ 2 F p 2 C w - B v g B u o C 6 5 C p y C 8 w C w 8 E z - D g o G x k L _ 1 G h h G w s B 8 T 1 h C 6 l F 3 1 G p s L x h C y 1 B 4 v E s 5 D 7 r G h x F v 5 L q g Q o 8 D u z B p t C h 8 B l h C - r F r y H u - d 6 g 3 B 4 g k B t j J 6 n F u 6 C - 8 G i - w B - i n B w 0 O r u X p i w D j 6 1 D h y 7 Q 6 q h G 2 3 g D q r u T m p 2 R j q 3 C l o j P 8 2 v M l p m H w o r C o t f j o R j m H y 3 E s p I i 9 F t q D v s J r y N r p Q p y r B 8 i v D o h r B r 2 g B v 2 h B x q T _ 1 Q h o g C g s i C h 7 b 6 i I 6 h F j 4 E z h E l v G 8 w D l 9 B l 4 C v h E m y E x j E - 6 E m y E l 7 E 3 3 E z i B r u B h _ D 6 o C 7 9 G 2 p j B m g M g 7 p B 2 n j B 5 h Z 1 l R s q S 9 o F 7 6 C o g G - Y j l C s y E n z F 7 9 O i - W x 6 E u 5 k F - x S s m S k 1 G 1 1 F y m B q 5 B 4 z E 3 s E 5 s J j w J 0 m h B 4 7 y D l h m B m h r B x 5 2 B _ 3 o B 2 j I h r H u p G g t b z _ l B 6 j S 7 p M _ t R r l F t j B 4 i E 9 k E u _ D r _ J q t i D y 0 x C o 1 Y s w Z h 3 R z 1 d y u d m y L n o C u p E q r B u l H 1 r D _ f x 4 i B o 5 B x g C q K 0 6 D 4 z H t k L x m C u l B k b s 8 B 1 w B v r D 5 s H 8 8 D 3 9 G w o K v o O 6 o N 3 q p B l s h F 6 _ N i z m B q m H 7 y S 4 k J r l C v t E n u B 0 z B i 0 H x y S v r M _ u L 5 1 C 8 6 C 0 u D k p G 8 h M p s X 7 - G u o e j v w B z - 7 X u h m G u u 3 E z s I 6 h M l 9 a i x k B j 4 w C 9 4 _ B 7 q Q l h U i 3 m B 6 m K - v W q y q E h 8 6 F x s 9 B 2 2 y D 8 x q E o 8 S v h V m v d - 8 h B z h t B o t a 8 p j B 1 z r B h w 9 B 6 w k E k 5 p C z w S h r w B t 5 v O r 9 J 4 u F 5 o F 8 t H o 3 H r 5 D u 4 G 4 0 T 1 1 N w o G - q M w 0 G 0 5 B t g K 0 Y m r I 5 4 K j 8 F 4 w E h u I n y W o - S u p d 6 y O s o d 9 5 L o 0 T t g d l g h B v p R n 0 C z g M 9 g J p q Q 4 _ E z - I m 1 E t i E o o G m l g B 8 r R _ g O v 7 U y 0 I h 1 B o v D g x U o x D k p C 8 3 D s 6 H g 7 E r y S u t i C g 7 j C 3 t 9 B 5 0 f u 4 M 2 t E 5 j B g y E 3 r H l g K 5 p Q w 7 S 1 2 n G r 5 7 D y v n F h 5 - D z i K z v M y k M - w G 9 7 G g z O 8 0 I _ 5 D z p J k w H p 0 R g i L u v E g n V 2 r i B 8 6 n D 2 5 o B _ x O 4 j M k _ S z 9 U 1 5 R t - k B - 5 g B 1 n 0 B g i 2 B i - x g B r - v O s l 7 N - 6 8 H 8 s x E o 3 t H p - q F t n v H m k 6 E n i 4 D l t 9 B 0 t 6 D t s 3 C y p P g s g B l y s B z l l D o - 1 B 6 o u C o _ y K 0 8 p J z 3 w W 8 o t k B _ - m S j 0 p G h 6 t E x w p B n x X - n 8 I l t 9 F j h w D 3 g 3 B 3 1 i J l z 6 E 5 9 j X 4 1 s J w m t H _ o w C q y 3 B x 6 p G v t l E q _ p L q j H t - e p 9 d g 7 8 B r 1 5 H z g 0 H t 7 z O z q q D j 9 4 C z r 8 C p v 5 B 4 v g E o 3 8 B 9 1 V v 6 s B r 5 1 L l t 9 D i 9 o U n k 6 W - 9 y Q 0 6 o K z 5 9 J 6 p p W m 0 - B - v q C z 2 j F n v 4 F n l x K r 3 k G m y g I 1 i z p B v k h O v m 0 C i 0 p B u _ l F w y o O i s s C 2 x 4 K y q 4 D _ x 5 J o - n D 2 w 6 R n 1 u J _ h _ O 0 o 1 3 D p l j - O q k q W o x U m - j h B 4 _ t V 4 i q 1 B z 6 _ h C 5 p D s o w C j u x p C s s 8 n D v x w I 9 _ _ f m i - J t 4 i P 1 k l d 2 q 2 K 8 m 3 T p j u 8 M 5 n s 8 D 7 n v w D x t 8 s B x y i f 9 s s a 9 i 5 p C 0 0 j s L 2 1 0 6 J 2 u x 8 D r m y r D n 0 4 z C x z t I p z w B h w 5 B p w m H 7 y h E s v 1 v C v z 5 H w 5 3 H y 3 w E _ 0 u C m z u C y o h G l o - E r s i G r q i J t v m H p z w B 6 3 n B - y m H 3 i 4 o G u q v p D 8 4 m Z w 7 v K x 8 s o B j q 0 G 1 5 2 x P 1 x y N i 8 g R 9 6 8 U 7 t v F n 5 9 U t - t r B l g j m C j u y N 1 l - n P 3 s 5 p C v h x v C r s 8 r D m q 4 l B 3 _ 2 H v _ i w B t y p k B y 8 w _ H n o q U u l 7 n B 6 l q r D 1 z h J p s w y B w h j I _ n 3 I x m l b x 0 n X - w m f h t s m B l v 8 - B v t k L 7 7 u j G l y w s S q q w 1 U g n m 5 K o p 1 1 H y x j 2 P z p 9 l E n j 6 8 C g x t r Z x 0 z 3 s B y 3 9 n M n 5 m f 0 w 7 o D k i n r G x 2 2 _ B x 6 v w D 5 9 8 5 C x r _ T 0 s - T o o m k B 3 g i G v v z D x x x N k r 2 M 4 s k Q l s g S n y n P g 1 h R r g p Z r n w 0 B v q z 5 B v 1 7 s B 1 6 _ S 0 s h X m 0 0 h B 0 1 s 7 B q 8 t b y 6 i i I 5 x t I _ 0 u C y 0 _ L h v i G 6 h n 2 B n 2 t I w 7 v K - 1 r u B w h i R l _ 5 H k h n L _ q v I g h z G g x 5 J k 5 m L h 4 j R y 9 m L 1 q _ T n x s O z m g M g h m D w 1 5 J h 2 Z w 3 i E 7 t v F z y i G - s v F o 2 4 c n g m h B 9 6 1 T i q n L u 5 w E u z v K 0 9 y D m _ j J 4 y _ L - y m H k w _ L 1 p i G - u 5 H n u t I h w 5 B 6 t 2 M s q g W n 5 m D 7 n y N q m l H 4 g 3 r D j 3 t I 9 j w E 9 4 t I p 1 i G i 4 k H 6 j i X l r v F k 5 m L i w h z B q 4 8 p B w m v I 2 o 1 h B j 4 1 l B q 2 k H 2 2 _ U q y 7 S i n 4 J w g o P u k y G t 7 6 C n 1 z 5 B q y n x D 5 4 u w B l y 4 V 4 6 9 q B r z _ w B p 3 i i F 2 s v m J o 9 j 6 D y 1 x g C 5 g 7 d k 6 l f y q 3 i B l t j T 1 h - B z z 7 I k g o V - 2 s y D 7 6 g b k l 1 h D p x g R s i 4 M z k m L n 6 g J 4 v i J q 9 8 L w 2 2 _ B x x p o B 9 s _ l C 3 7 n u B m o - 8 B i o l L 5 r y D 2 n x N t o _ U r h o L m w m L 4 k g F x l y D p m u I m 1 s I r 1 6 p B 8 i 3 3 C x 5 i J - r v N p x w E 2 s - L 8 o 5 B n q s n F n 6 o r B 5 l - V x j 9 v B 1 m 3 s B 3 u 3 H s m - L i h 2 G s u t E m l 3 J i i g F 0 3 5 C n p s O 9 z z D h k v F 1 1 m D r j h B x 0 l D y 0 _ E q 2 l H 2 6 g E k 0 T 2 9 7 7 C g 5 l D t 3 m D 5 8 v E 7 7 v E 4 i 5 J r 0 3 J 2 7 z N 4 u u C n v h E i 8 5 C 3 s m H 8 l h G 0 9 y D h y m H v - v E m n 5 J u u m L 3 x t I k o 9 1 C 9 h - E n 5 v E 8 5 l D h j s V w h t M t n g J 0 p y N v 0 g E u 8 j H o q v F _ s v F x 9 h E z r 5 B u n g F g l 4 H q r w F 7 h - S 2 5 j J 8 y m L 8 l h G s 1 y G n l i G 3 y i Q l s w B 2 v n H r y t K 0 l z D _ i n L _ 0 5 C z 5 5 I n q 5 B p s 5 H z g - E v j x C y y 9 c 6 q - J i 9 r I k o 6 F 9 4 _ B h 4 p G x v q I q s - J g - t F z 6 x E l 5 5 L p w 7 F 1 9 5 L 5 w - E h j 3 G y 3 4 H p q 6 N p 6 5 I v p 6 H 4 x 6 F 4 0 6 F l o m E x s s J h 1 q G m _ 9 P 7 l x O 7 r j a 7 _ - P z v k N 6 5 4 H t h 5 G m 2 s J y h 5 Q g 5 q X g z g Q _ 2 6 L 2 s m E 4 w g Q j 6 n P r y s F u p k c 6 k p 2 C v 1 r r L o 0 0 k G 7 o j f i y v M m j m Z m 2 4 4 B x q 0 J 3 1 i B k y j O o i v R q m z O 6 u - M h o w L i 4 5 u B 7 t z m D m r l y E 2 _ - F m 6 6 J k 6 5 n B 5 s 4 g B 0 r g N m - 6 E l l h C 0 r _ K k 3 l F w h c 4 z s D _ u s C u x x B s i g D z j X _ 1 W - t V i h U 5 6 T 3 7 Y t k u G 0 i 2 D _ _ 5 D 4 l s E - - X 3 4 Z v z b 3 x c v w d m _ _ j K y 7 h E i _ R i 4 P _ r O 4 h N w m O u y P l s R n 4 o B s q w B g 7 b t 9 P l 6 Q l v V 3 g Y _ - g B 8 o a l 6 Z 9 5 Z s r Z 0 u m C o 7 9 B s 7 9 B 9 x _ B j y _ B p y _ B m g f i r Z g p u B o o a 2 l b _ l b 6 j k B l w e m g e v w d 1 z b 7 1 a n u e 1 1 U u y 7 F 9 v V t 8 2 C i 3 3 C y s 5 C o 4 W 7 q W 4 i 7 C 9 2 l B 8 g w Q n i y Q h l 2 Q y m 0 f r o t i B q t 5 M y 4 r 2 B 2 8 3 X r 9 h Z 5 h v T v y q T 5 5 l X l l l T s z j g B 5 1 7 f _ m i m C 9 2 i 9 B 6 p w c r h n g B z i i - B 5 2 u i S 3 z z 9 F s r m t D p y v p D s u 0 v I j j q n B 2 z 3 i C 3 n i 0 J s j 5 7 E 3 i w y C _ 7 7 O 4 q v B x v Z 5 g J i 2 Y w z H p k E h z 3 T 6 0 6 m B m t 3 e 3 x 8 D 5 1 k F s h a l 4 j G i 9 m V y m j w u B 3 z 1 9 L _ n v j E w 7 l - b t z 5 1 L 6 2 7 8 E 9 w x - J 2 4 s k F 4 p t p K 2 k z 1 B r j 3 I u i r H 4 7 o K q 8 h 1 C q i 6 C _ p q z D 2 r z l M 2 m 8 5 K h x _ 9 B 0 9 2 m B w h r j C t k 7 v B x 2 x 6 B 0 y 5 K z 4 w I v l 9 D 3 s k I 4 m i q B 0 s 2 f q t v K v t - D v - x N r r u i B 5 6 k 4 C g j - 8 D o y i v E _ h k X g y l J 3 o _ u D 8 u v 4 L m 2 i T h 1 u T y j 5 G 6 n n B p 7 m E o r l E t 5 - G s 9 0 2 C q g - 2 H v m g 0 I 7 k 9 m B i 9 n 3 B v s u q C x i o j J y r q 1 G v p h 3 D l 4 1 j B u 5 s n n B 9 9 5 O 8 v 5 T v 3 w h h B s _ x 3 D i t 8 6 G s u 2 H y l - D 2 - r C m 2 _ B x 9 L x 3 4 e 8 v i T r 9 2 N 8 t n J 5 l u I j i - G o 7 5 P 4 5 0 N o 0 9 u E h 4 p r F m j s l J - 4 3 h D j 4 2 i C i t t V u _ 6 L k 1 - G x k 7 Q 4 x 1 O 5 m o Z r 8 0 m B q z n g B y w q j B 7 3 h b - _ 3 B - z y S t y - P x s 2 W v x x S t p z I _ r 1 H t _ 8 Z x w 7 G w 5 p F 9 4 y S i i 2 H 9 h x I m 8 t L 7 l 8 C 8 2 x I 5 1 2 H 4 4 v J m 9 w B 6 r y I s z h G 4 y 8 T s z h G g l y B j 4 p G _ i Q l u 2 k B l i 5 p B g w w L 8 1 5 O 0 4 g Q w 3 v J g _ 6 G k w p Y y y t J i 8 6 O y s 5 W z l x I _ 8 i k B q 4 1 e w 3 r r B l r o h B k r - P 6 y 2 k B i u v s C 5 n G n w i E p o 0 e j 7 g Q j v v S x 4 t 2 B _ r q F v q g E 6 7 w I 4 6 q F 6 t u K v 0 v I m v y M g 5 s D 3 i 1 N _ 1 o R 1 p 6 O l p 6 G w 8 t K n l 0 N 4 2 - D x m t D k k u M q 8 _ P 0 1 q y C m t 5 n B q 4 2 e 1 k p F t r w M x i o Y h 6 s J o 1 x M _ k - P o h - P 3 6 1 H q h v J _ 8 - D s w 0 E 2 i s e i u z z B 7 6 2 q B 2 z y s F 7 5 7 j C - z v K x 0 6 t B m v s D z 5 g G 4 8 1 E 9 p v J o o 2 H 6 l q F u 4 q C 2 s 0 E 0 0 i G y 5 O t 1 Z h 4 5 n D 8 r p 5 H 6 v 4 k F r j p 3 D x 4 3 7 D 8 y h G 0 - y U y 2 2 K p _ 0 O z o o N 7 x 0 L m m p v M i r n 6 E v s p e 5 _ v o B i q v P s h 2 W t u p U w r g M j y _ d i 4 h L v g o H l r R v j o C 6 l 3 F w _ 8 1 F w k 1 y B 9 g 4 d w r i G m i p 4 E 0 t j g 1 B q v g d 0 t u J 3 i 0 N 3 n w S p z 1 H i i 8 C x 2 0 E w u r F q l t D 0 k h G x 5 2 H 5 q i G 7 0 n I 6 _ D 7 1 S _ 7 p F m t 7 C l i s C y q l B - i 6 G 2 - r C 0 i x J x p h G 9 2 6 Z k 8 x e 2 r - D 5 l 1 H 1 q 1 H 6 l 0 H z k r F 5 1 7 C q t v B 0 x 2 N y q w I t 7 v S t v i k D 5 j l y B r g t D 9 9 0 E 3 q r F y k 8 C 4 p u L o o q F _ h l B 0 9 m Y 0 8 y N y s u K 4 1 q K q 9 8 v F g k u j I 9 w o 3 O n 6 l 5 E 7 8 o F g k 5 g F x i p s C w x - R k r 3 F 9 u o D 1 i 3 B 3 y g n K z u p F h l x B r i 6 B 4 t 3 C i j - B t p x E l n 3 B - u 7 E v k 5 O _ q 4 F y 3 4 C w l O l m k B g 0 q B 1 m s k C _ u G x i C _ 6 H h o G z u y B - g 6 C u h j D 0 h v C u y x D 8 5 n J o 7 z E 0 8 J _ t I x q g B p y i C 7 4 Y n 6 D v y G r x H k 6 U - r g B _ l p B 7 s V k w X i g c 4 k a s o s C y 9 H h 4 K o n T k - u B 8 k T 0 7 m B s m q B 1 n R w 9 S - 4 f s - W 4 l E 4 x L q p J 9 o G v l J 1 k H v 9 C j k D v 4 D 0 9 D 3 l F _ 1 E 6 v P h p F 2 r C k - C o n B u P 1 7 D p o N 0 x S 5 s F s i _ y U y p 3 y F j 2 v m B o v x D s _ g f _ v 6 m Y x 9 z Z x 7 - 9 B i 9 6 L 0 - 5 O 0 v g x B 5 5 2 h B l _ x 3 C 6 l z i E k 8 j 4 F 9 v 8 0 D m v k q B 5 9 m c o 8 J l m o G 5 k j G 0 g j F v u r k B v u v B 9 t 0 C x w _ C q 9 h G 9 m 2 C _ s m M o l n E h x R l j f q m 0 J 0 l 7 J x k v E t g 4 I 0 6 o O 2 0 4 V r 7 2 i B r 6 8 l D 6 g q _ C k 8 y m B g z - L 3 z p C s u x B _ z h B 9 m 3 B k n T 4 q q B 1 i y B 4 z V 2 k q F i n 5 B w i 5 H x o y F y u 0 g C j _ 4 y B o l k O _ 0 4 T s 6 z E x 4 l I 3 6 z X n k r C z 6 7 F i 3 x L 2 9 u 7 B - 4 g 1 B _ p q b p - r N h _ 7 K n 8 r N h z k M x 0 y E q l w B w l 1 B 8 l M 8 0 C u 2 E 3 k J 5 n G g j B u s C x o C z j D q m E l t H 2 8 D s z C j u D s p E m 1 C j y C 5 x H t Y w 2 J 7 r I h 5 E 3 p D g z B _ x B h w E 0 t m B v 7 H y _ g F t 2 y M m 8 T p 6 y B 4 t U 3 3 g B y v i C - 1 x B x n 8 b q - C 0 z y C n u h G p u k B g 8 d h 3 K 0 3 4 C - 0 v B 4 n 1 B j 1 s C 8 3 w H 5 x k l B g _ w J 8 g 5 H s p u Q t 6 q l B 8 p 3 j E 3 9 h H - - o i C 0 9 u y E q z 5 o E l 1 5 n D 5 v p x C s s k C l x r D 7 r h B p 2 Y g w W x 3 T 2 g N s i n B s h y E 4 t 2 G i 4 f 9 y E j w M 2 q E 4 t W 0 s K y 4 M g 1 J t g u C - _ g B - l x Y l 8 Y m s O 0 y P 4 5 R n i H i x f v g g B y 1 y B k 7 O j 4 J _ 1 c 2 6 J z _ h B 1 v v B t m 3 B x z i C - n b _ h o B h z 4 B p 1 8 G g m u Q 7 v 2 J j v t H o 5 1 I l n s N v m 2 C v t 0 C 7 n 8 C 8 n z C v q 9 E n 2 8 Q 0 u o S 8 s 8 N h l P x w Q q 0 a r g 4 B 0 w h G n 3 8 C 7 h e 3 i g E 7 i k E v l N t j j L 5 y p a i x 4 E 3 t z B k n 2 F p y 2 C j _ X 3 y m F g _ p I 3 h 6 H t 2 t C r 4 i B 4 2 O 0 3 a l 3 3 H 2 5 8 F s t W 0 w t C 8 1 w e v q y j C i h o X j 1 9 X o n 3 x C 2 j 2 e j 9 x 9 C w u n 0 B n 1 o n B 5 m w L w s 7 i B w l u v B n p x Q z - v H u j m B 5 y o B 0 9 - B p p 5 C s x _ I z o m J t 5 Y x 4 j I x j l C g s r C m o e 8 k W x t G _ s K o h K g k U i 0 F - w _ C _ p t E i _ 3 E j s 7 D n u q B m 6 i E q z 4 C i r q C h r l _ C t m o p B k w 3 h H 6 2 g 2 C v w p L 3 o v S w z q D t u v I 4 0 8 I j 3 3 G p _ 0 B h m 9 G q x 1 B x 3 5 Q k 8 _ Y j p 2 J s u 0 K u 3 r H y j 2 F 3 m 4 C k m 5 C 7 x i H 7 - 5 M 9 _ v J y g - B v m p D - 7 4 K j 9 y H r l _ D y 2 U 1 7 P 5 x 0 B s p o B w 5 h B u 7 m B 8 y b k 8 Q x l j B 1 q a n y I z q P z o F v j o B 0 i j E 5 2 p D _ 7 Z s 9 P n i u C w 1 Y 2 i x B z m a q 4 7 B h i d s q O h y Q r i Z z 4 8 C - v s C m 8 r C v - y C g m q M s u v Q g 7 0 J j o l H i m m C 0 p s D m n g C 3 k h B q y P 2 i 0 D g i v H 9 y n B 2 p 0 U y _ g b 9 h j c 3 s l C 6 u 7 Q - p y B l u j n B p - s t B m t k K o s - I r 4 g D p k x E q x q D g v h F 5 3 y F w 9 k G v x 8 D y 3 f q 4 m V y r s O 0 v q D u 5 8 L g t l S g r 5 G 3 x 5 K t z 3 E x _ i K n n _ E 9 s z C 9 l k v B j 4 7 m D o t T 9 4 Q t w i C n k x B w t m c j n r m B s t m p B - 4 2 D w s s D 6 7 - C g 1 r B z s r C n 9 N 3 1 G 0 r T 2 7 t B _ q O 1 q i B 6 - a m k Z l v z B - r N x t g B 5 3 H 4 j E 8 2 C s 3 e 8 p z I 5 o w F q 6 H o m z B i g S u 7 P 3 7 c u 7 K p i E 9 p D z s C - 5 J - r N y 7 k B r g v I 0 - 4 C y h 0 C - n _ B w s T y 7 t B k h P j m P k o I h u 8 B n q n B l u Y r m n D 0 w _ B s 5 l C v z Q n l r B q v 1 B 6 o 3 C n u m E g 3 r P z o _ D 6 - m B 0 j - E h m w G _ y h D n 6 n D t m g L r v R m _ a y l 0 B m y h D 8 j _ C g g l I t h 4 i B u h v G 4 w _ K k x h K 8 z h I u 9 3 B r 4 m F 1 - g R 7 p i M 0 j t F x t c n r d n 1 4 D t l v D 5 j v D q o O s m v B u p Q 9 t e l r b 7 j W q 6 s B 4 2 k C o n 8 B 1 x 7 B 1 l 2 B l v a o 9 O t t i B k z k C p s r C n k v D t j 4 G p p 6 D 7 q j G k - 1 F 8 k 6 S 0 m r L h y 1 E 4 y 8 I g o _ J r v t L s 0 q I u w 9 F 4 g 1 T s l s h B 8 j n Q q 0 w I 7 6 _ L g g 5 N _ y h J m z x E g r h I w y k J s g x M x 9 t e q 3 o S 8 w t E j w p I y 6 0 J _ k v L 9 - p B u 9 i B 7 y o B 2 y - C w o l D 4 _ j B 1 9 L l 5 W s z L l x E 4 7 R _ 9 2 H 4 i w D 0 y S x 9 0 C 6 z 7 D 8 q h K l 8 0 D y 8 1 C - r 2 D 9 o l B s 5 4 C p u x Q 8 r Y 5 9 6 Z i 0 1 n C r 0 9 h D - j 6 F y n j C v 2 s E 1 5 4 B g 4 3 D z n 3 B 5 p m B p - e 2 7 n B n - V t v L n 3 J m i a r 5 o B y 9 b n r f x t k B y - v E s k l D q 8 R 9 z J m - Y n m N r t m B i 0 L l k G q o H 9 o R 4 _ m B w _ s B 6 7 h B - q h B 0 q Y 0 4 t C 8 w 5 T y m v i B y n z I 6 3 h C l p 4 C r g q B h y t B 3 q f l u 7 U w w 5 L q 8 6 E 8 _ x D 6 0 k C q h 4 B j 5 m C g 4 2 B u h m B - t j B g 6 q C v p e k u X v 6 F 2 p o B _ z q B o - k B i 8 R x 5 T s z h F _ - O o - j B 2 g U q 5 U 4 3 H z g j B 9 p Z 1 i K g o I 1 x Q l m 2 C 3 y 0 B 4 s r B 7 n b - m 7 B o t n C x 7 q B 2 0 j B q q l j B 2 - s I p p 4 P 7 v g Z r l 8 V 0 _ z E v 2 0 C i 0 W 1 1 m B 7 z Q l 8 w B k w h C p k 6 D l k g J j p g Z - j h _ B p 6 g g C m 7 3 X 8 o 0 G 1 q e _ r - E 2 q h b x 5 m L o v 2 F o 3 D 2 9 j B h p h B 8 o Y 7 h C o 1 g N _ x 0 H x r m D m k 3 B x l q B 1 y H j v l B z g m D 8 k 0 H u 7 z D z l 2 B 9 0 O n y r C u u w B p l f 9 3 G x v P _ g F m 0 E t g m B 2 m D 1 h B o u D 6 i P l j X 4 r O h w e n 0 R m g i B g g h B k t Z j h o B 7 _ u B h l w B x l X 4 3 E 5 o P n 9 p B 0 j a u 0 e x y 8 B u 4 3 B 2 1 z C h k 7 B i - D n 3 - B 1 9 m C k _ m D 2 8 b - 5 Q k u 0 F q - n E m w p B 3 p V 6 q O 2 j F w u s F 2 6 V s _ j B h w 7 B 7 - S m 8 o C y 7 z C y 2 q F _ 4 1 C 6 3 1 C k 3 r E 0 m o J l i 2 B p u d o l l B t m q B t 9 t H i 5 C 0 3 2 B q 5 j F v p 6 D g i z B 4 y q B 7 1 Q 2 i 0 B 0 q j E u l u D l i t C q 1 l F q 1 h I s 1 c 6 z D i 1 G n k B p 6 B w 0 D j w E 0 1 E 4 y D 6 _ C 6 k C 5 9 B r k E o p E h 5 C _ 5 B 5 O 7 w C k o D 9 7 G s 2 H w q W 5 n m B 2 6 J j 8 E o i F 9 i K 4 p G 4 k M u u F g 7 D m 5 I t z B 7 k G 3 j K g 5 H x q L n 2 F 4 v P p o R w v P 1 6 1 B o 5 l C 1 - V r 5 g C _ t k C 2 9 i B - i - C 4 o m C h 3 u B _ 8 s B _ 4 x B 2 0 D s - U t y M m 7 O 0 z L l x Q 5 3 w B 1 - h F 2 n I v w C m 4 H 1 a k n X 7 3 F l p K o 7 M 3 q g D p s 0 D o i 8 C m n w B p l i D o n M g 6 t B _ 3 9 D g 3 j E 3 z Q n t 5 d 1 7 4 S j - n H x i M z v R y p D 6 k C 8 s E 4 - C h k K k m I r 5 Q r j I q s D t 1 G h 8 C 3 7 B y P y 1 D w 3 C s d j R r m B g u D v z D 0 U r h C 4 u E 4 8 B 9 r B 2 O k g B u Z 2 s J h 7 X 5 j 6 B 4 q o L q t 2 E k t 8 H 3 j h G v 8 S s 0 P v j H 0 x K - l e n 0 - B m j u C - r W p s W z w g B 6 v K 4 2 L s 4 P - 8 Q 8 t Z j m T x - K n j O i q L 0 v M r s K o k G i 9 C q 2 F 1 j T x m D p v D r y M q t C u 9 B 9 z L r i F i _ B y w F g w J y o O y p Y n r V g u Q o _ I o u S - 1 J l 4 G j m D z m D s 1 B s k C u h C 3 d u _ C y 8 D 2 1 E j p F l 3 F _ y D o t C 9 y G 5 t D w r B z e 7 q B t p F - i D 9 3 B n n C o - C g s D 5 y Q 3 l K _ 8 H p f 6 i B 8 t B r 4 B 6 W 9 Z 2 i B l 7 C z 8 E w v F g l B 8 g B 7 g F 6 _ D - o R q _ B 7 z B 9 o D x V 1 o C _ 4 I 6 6 G m p D y 2 E 6 5 I y r D m 3 B v k G y k C 6 s E 5 l D p h C 9 8 F j p I s 8 E k j E k 8 I q 4 D h 1 E 7 7 D v x Q 9 v E h N 7 o E 4 h E _ t B v 4 B 5 n C s _ C s s C r 6 B _ 4 C 6 q D 6 y F 0 i j B 0 j B t z B 8 u - F m l y C g o 1 B z l B n R 8 b 2 z D 2 H 1 E x R 1 Q 6 F v Q r 4 B 2 _ G k S 1 U 7 T k h B 1 V s i D v w E t 2 M 5 m E 6 K z u Y 7 u I j 6 C 0 h B g 3 D t - E i 1 B k _ C k s F k r B w p D i q D u 2 E k 3 a k m F n v Y 2 v w B g - u C g p x B w _ C 0 u F 8 q G x x C 8 7 B 2 x E 5 x D q i F 5 n L n 1 X q z i F r o q D 1 r D i a 5 g G 3 g E 5 2 F k d g 6 E q s E 1 l S w 7 M q 6 e o 3 E s u N _ l 5 B - x G i 8 m B v z J g k Q j 5 R 5 9 f v x 0 B l - q C s 1 v I p m u I x 0 _ U l i x U 0 9 7 L 9 n p L y x 6 F 9 g 3 N 6 s 9 J v m 2 C y - m K 0 k 0 C 5 8 9 O n m 4 G g 7 4 G 8 i 0 J _ 7 w H - - _ F o w 5 L 4 7 q K 5 j w M - t c n m V u y g B l _ 1 B k g 0 B i 7 Z g w X m p T 5 n E z l V 4 l O - l i C r 0 u B m 7 G 3 g I v l H n 6 C z - G 2 z O w n I q x i B h w T v - V 6 t J r h H s 8 T 4 m 5 B 4 z d r 7 s D y 1 9 C t p - B 0 o J r 3 v C 6 x d 7 6 H v 1 i h B g o M 3 l G l R j n B w g C x Q t 6 B l v D u 2 E y 1 z C m j x m C q l p E l z g G 0 h h f 6 6 w J 3 2 6 N 5 v 3 G 8 4 4 G o i v C o r n E 8 p 8 B 6 8 h C 9 8 D x x C j n J 6 u C 0 4 L w g y D 9 z k E q - y B y h u B u q Y 8 l U 7 9 X - r V i v G o h E s 3 C 5 z C 7 V 1 y B u P l Q o k C y s H 3 m E u 1 D g p B 0 - D t k E x Y o q C 4 j C y z D 7 w C p x C y _ B w i E o - O 5 8 D k h G r 6 W q u E z 6 F z 2 G 9 w H v 5 W _ j C _ k F v V 6 W k f z U i s D w 9 F 6 z B 3 t D 6 9 E k j C 9 j N 2 n o D q 7 r G o o q B 9 g H 0 y j B - m c i u X s x F y h P l x R 2 H m 9 D - i E l p F 9 2 F h j X n _ j D 9 2 9 E o h 0 D j l m D m m q I 7 q - G h 4 s H n k 1 O p _ 1 B 8 _ w G q 2 x p D 5 q l 2 B o 0 _ I 9 q u E 1 w j C g s Y 1 1 u C z 9 h H t y k H o z v E 7 0 w D v 2 0 C m _ 6 E x q r G j 8 W l k j B k m 5 D 7 x H s z K 2 3 V 9 1 Y g l v B v p 6 B - 5 r D w r u B u 5 s D m j c 4 i G - 3 F 9 y O h 7 s E j 6 p C x s i E s s o B 6 z l O _ h k B i 4 D 7 1 G 5 z v B w h q F 1 h g E t 6 w B r u g D q k 8 C p i h B 1 l 2 C 7 4 w B l 1 j C r 2 l D q n 5 C 9 x p F x l w C 8 i m B t 0 5 C i 9 Z 5 1 3 H w p k I p r y J v x o B y 7 O o 3 r B k g K x l I z 3 K 4 0 D p o G g s E _ o q D 7 4 F i i E 3 w E 8 4 M o 4 I h j D 9 u H 5 3 P x n p B y 3 U 8 l X i 5 O 7 h S g l Y 8 1 N w 4 L 6 9 G j z B 2 k C 7 1 K r k K 1 9 L y s G w n n B _ 6 R 7 q C u r D u l C k w B 1 0 C 1 l B p g B y p D 1 0 X u 3 E _ l F i 8 I j 5 K 9 m t C g s E 1 k H r 0 J m 6 G x - H _ 9 K y h C 7 r I 8 M 9 s G n 6 P 6 o H 7 5 D g x F u i E r V t 6 X h 2 J o u E v 2 F 5 w E y z S 3 n D m 7 G x 3 F 0 4 U w 3 H i t B j t J r 2 C h t C 7 q J 8 s F r l F o 5 B y 6 Q g 8 Y j 3 R q u e j x v B 1 n R 5 4 S 9 l P t l I w i D 3 h J z 4 D z j G _ 0 B w n B m 3 B o 2 D s Y g 1 F s q D 4 x K m z F 3 6 B 3 g C r k E y Q 7 c w z B j P l r D q l D l n O _ x b q n I 4 q E l 3 F 8 i F 4 2 E k h L 1 v L s h B z 9 V k 0 b - y j C 1 j t B w u F 2 m E z x W i 0 I l 0 K 8 y I j r Q 0 z O k 0 G n v H 3 j G h x E r 8 D r x D 8 z W _ 0 L 0 l O x 1 X i o Q t q L 6 7 J h u n B t k c 4 z h J 5 g _ D s 4 t D p n 4 D 9 j t G 6 z _ o B 6 l j X g 8 w e 0 k q M p 3 o 1 B o - m h B k t h H x h 1 C y t p B o 3 k C h q n F o o q F 3 t k F n z s H 7 k r F p t 1 K p k g z B 7 g y 6 C i t u L k k Y g g q Y h p o U x 8 0 E v i e 6 0 d 2 t n C 3 2 X i 8 R k 7 f t s z B j o u C 3 j i D 6 1 y B 1 8 q B h 0 5 C l 2 u C p 9 v B 1 s x C g o 5 B u q n C 2 - g E 6 g w B 6 y b p t F q t E t k f s 5 b 7 6 p B r z - B 7 p i B l s 4 H 2 8 s B q 3 t I 5 h 1 C n t 9 C i 8 4 G 7 n t B 7 k u C i v v E - k - G p i - G 5 - 5 I 4 3 q e 2 7 8 V 4 _ w M i l 4 M 1 2 g G t t Z j j V v 3 W 6 4 G k - P 7 _ d _ 0 R m o X 7 n l B q x V u w V v i t B z 5 5 B k y i B l t 5 C 5 i t B m 8 g E o x 1 F 3 5 7 S q w 4 L t n s Q 9 l 0 I 3 z x T 0 x 9 C 6 y b j 5 R u r e i 6 T 4 w s B m u l F t l u C n 3 5 B v w q C u 6 8 D i 4 j C k _ u D j j v F 7 y 5 H t 7 6 J 6 u g E o 2 - G - - Z 6 r v E 4 - g E 6 m 3 D k x l F n 8 g D r s p J z l v M r l m E h p u C 1 v i C 7 x - B p k n S v x p D x 8 p C j x u C r 8 p B m 6 s B 8 g _ C w h 0 C r w - J 4 i 8 B o 0 t C _ 5 y B u r 7 D 5 v - B r s f h i 9 B m r m C 6 j x C 6 - d p k r E 9 x _ E u t _ C u u I 8 t m C u v O h 6 t B v y i B t k T i v Q m i L w 6 k B j 3 4 B z p V 6 i n B g 5 z D j p s B 6 7 R q 6 I 2 v 1 B u 6 d q t E p 9 q B r 6 x C j 6 1 R h v p N l q z E u p w B 9 7 4 J _ n m C 1 l 2 B i 4 d y q 5 C 3 i Q 3 u R p w O 2 5 H l l t B q z d l 2 X v i g B o 0 i B w y V 2 m X s q O q z P x - f l 5 P 2 v F 7 o F i k J z 3 C x g S l q L m y 2 B m 7 J j l C o 5 M r z B t 7 C 3 u R q l F m n L m r D 8 0 D k k O o 4 I t v O 3 0 p D j 3 x C h 9 N l w D n y D 4 _ J o 0 D 0 r G 2 8 J i m L x n b q t 1 C 6 z l F i 8 9 C m 5 t I w _ 8 L _ w 5 B 5 z T u n 5 B 8 o v B j r V o 5 d x g X o 9 J q 5 M u o X 5 i e s h v B q p 9 B 7 l N 1 3 J t y m B k s I u z F q i m B - u 7 B 7 0 n B u 7 b 9 3 Y w n Z k h K 2 2 b 9 y T o n X _ 5 Z _ r G 8 0 b j x T z p L 7 h e 5 z X n u 4 B g g v C m 1 s B x t 9 C 8 5 t C n 2 p D h - 8 B r r L j x I g p V t y F 9 3 R _ _ K z _ d h h j B w j O 6 1 b i x g B z q R n h T x q g B k k j C m 8 V 2 _ M q m Z _ 5 f 9 u Z p 4 J g v X o - k B q z i B l m N 3 s O g 7 X i 2 b u 4 M j _ M l u T j 3 L 0 z O q 1 T 8 8 n B p t O 8 y R y x O - 7 k B y 7 X m 8 X t v 5 B 6 t t B h 8 2 B 4 z 2 C p x h D k - q B _ x V h v R 5 k 2 B p i X s p q B 8 y q B r 9 4 B g m l D 8 k g C z 0 8 B q r n C 8 z h Y 9 s - 5 B - x t B x _ 4 B 3 r R _ s X m 3 t C s j 8 B u 3 1 C 4 i l D 4 9 k B 2 o Z s 6 P _ w j C g p Z w 4 R 2 0 7 D o t T - k N h r n B v l l B k k 5 B 9 6 q B 4 - T m 9 y B h s b m s H 3 u R h p G 4 h O 8 1 G 3 q H _ w i B _ 0 R n k e v t V j 6 P t m z B 0 l 3 D z k p J p t 0 D m s 3 D i - w C u u X 8 q T 0 6 I j x I 9 l K - j g B p n l B m g V s 8 9 C 7 1 I u t H - 3 J y 8 M w s H j 0 I o r I j o G v t D 4 y M 9 t O 1 u D t x I 0 t E s j L - l G v w D z v R m u E n w I 3 8 I 6 n G i 0 G k p E 1 8 b h 7 d 0 j S 6 y b 7 p L - v T z 2 e 9 r H x t q B 3 r Q v 7 R o p K w 2 T 9 6 R o y t B 7 y V 4 t Z 2 1 O 1 h N 0 y T 2 g e u g g B r w F i 0 I 4 9 K - o T v 3 L z 0 4 M 4 j t H _ h O k y i B 6 v J 9 v R n z T x s n B x 4 N m m 9 B s 8 z B 0 4 8 T p 9 g N z 1 u D 7 7 r N k n 0 - B 3 z 8 G n j i F 4 o q Q l x 4 Q k 7 x p B x 9 6 T x 6 7 F r p 1 O i s h S 0 - j H h r i B o 8 d 0 _ s B v x 3 B l 6 F r r V u 0 p E x w i C 9 g Q 0 r n C _ s M r 2 Z _ p X s n w B o m Q r p l B o 2 P u 2 R 6 y V p u n B m h Z o 5 f - s y B l 0 z B 6 _ w C 3 n 2 B 5 l l B 2 t 2 B j w 8 B 3 t n B r 2 M _ s X 9 5 0 B n i m D 0 2 h D k j 5 C i 4 w T - y g E o t 0 E n _ j D u - n R t x x v B v 1 Z j 2 0 F o o 7 g B s 4 t I - l m D g u 1 y B j 1 8 D 7 3 9 O 3 o _ E x n t B _ l 5 B i 2 b n 2 j C s g n G n g q C v o g B 7 w i C w n z 1 E p x M s r G 0 7 M o g K p 1 J i - J g k j Q 1 5 J 1 6 4 B w z 9 B l 7 W n q U l l t B 5 j f g z 4 E - 6 4 B 3 y 8 D w 6 i B g 3 R v u c w 9 b z 7 0 C 2 g 5 U t m 9 G o y w I y n m C y w 1 C - q m B q r k G g 3 R 2 - O 8 - x D t 9 9 B 5 k 5 m n B 1 4 v C g 2 c 2 4 q J 2 g x F - m 2 D j k e v 7 L r z E 2 9 D 1 1 D u p C o p B 3 0 H k q p B h 1 H h l D z 6 B m 4 h C 9 6 F 4 g G p 3 G 2 l n B q p Y r q P t s B q t B 9 t J 9 - l B z y W w k _ E 0 p d n s E u y D 7 4 E m k I r z F s 1 M q 0 I n M - g C n u L u y K l r C w 0 G k 7 X _ 8 p B 0 3 Y 9 s H k n D i s F t h E 2 m K h s H h i G - j F o 3 G 9 x K o o _ B 8 g Q 9 z N r 4 e r n C 1 p B j l C - h D k M x 7 B 3 j C 0 6 B 8 0 I 9 3 V 3 9 G u z Q u s B s y E s 6 D 6 Q 7 v C y r E h 5 C 0 n D 2 8 D o 1 O 5 u C p - j B g o G t 3 E u z B m z B p m F 8 G v o F l w C - o Y 1 _ O t p B _ u D z s C x d u 6 B 6 y E o l S l 9 G 4 r B i l B i z D j g S 2 j n E g r r B n 7 E o w D i 3 j G k 8 X 6 9 C k n D h 8 H o - E 1 3 g B r t 5 B p g u B t r T 1 v B _ 7 D p h E i 8 D p 8 B l p D 5 o E 1 _ C 7 z D l k C y 5 v B r k L 0 r F n r D y l I j 1 L - m C 0 w C - 9 C 2 p K t - r H - s E j 8 G 0 0 G y w D 2 U z 4 C 7 t B 7 _ M 5 j G p w 8 B o 8 i D - 7 E n y X r 6 H o 5 X w 3 Y _ 9 u a s y O x u O n 1 y C x t N 8 - F o k n B 8 o Y w h 7 P 2 4 E j 1 y B u r a k s L i m 4 C w 0 E q n p B i t H j 2 H u 2 I s - E y k W 3 2 e w 1 O y 9 V i w J o 3 h B x o J s 0 C s 8 K p 7 u G 1 j R s r V 5 h G p u H k 0 E g i I x u O v z U p y I h m V o w 2 B g p r C v t q C 3 _ 7 H h 9 h C i u o C - g 0 r J v n v L 4 n o p K 8 z q O i q l N 2 7 q E 8 7 7 N 6 5 7 J 2 2 m F x i v l B - - 3 J 9 g q G 8 3 h N 2 t k U u w m J 6 i 4 S v r _ C 8 z B z j 3 I s 2 o H 6 s p G 8 v j K 3 - x F r 0 2 F q i w K 7 8 5 L 3 q r K 4 t v E 2 k w B s j Y j w 4 B 8 N p 9 B r o B r d 7 g o B i p 3 N o y z B z 3 t X 3 8 U _ r y V 9 3 m D p u 1 B u p l C o 5 G t 6 W 1 k D 4 6 M w p D s K 0 G o 7 D t 1 D p I 3 n B - - C g v D z 2 4 C 6 k E 2 s 1 G p s z I 7 q n r D 3 7 w s D z 0 v u D q n 7 U r l o s B r x m q B - l _ T l 4 n W 3 - r L 6 5 n S 5 k q I - _ 2 8 B q 7 w Q t i y j B 9 u 0 i B 0 5 i C n 6 g M n p o I n 1 5 B k p q C 6 5 t B - h t G p w i Y 5 h 6 I 3 1 4 J 6 2 c 5 6 w B t t Z r 8 5 B z _ 9 B q 7 r C k v - C g q n C r m g I w j j E u q n C z 9 5 C p 5 0 B j s c w 9 b o z W 5 v Z n p R q 7 Z h i j B t q R t 0 J 1 x l B j s c q k Z k 6 s B 1 u r C w 7 b 9 o f t 0 J 5 k t B x q m B x r N w g P u 5 9 F j 5 o I 3 k r C - o x C o _ 3 E y u i B y 2 r C i p 1 C _ j r E 8 r x E t r w E r x 1 C h x h D 3 r p B i _ l D k s i C g j _ B m 7 p B t t l D l v w D 2 2 9 G 5 j i C s 0 c 0 u x B 2 g U _ n m C - o _ B l r l C 5 n _ B q t W z 1 p B m 1 c j t t B z j 1 B p s x E l 3 2 J 9 0 q E 6 u 5 B h _ 5 C h v r D 2 4 3 D 1 x l B 7 u c 0 w P t 4 o B h 9 w D m 4 - C _ r 9 F _ 8 g K x j 6 C n h 9 G 5 7 8 B 1 9 0 B m i m B p v l B m s 1 W 8 s m V - v 9 G 8 5 g M 6 3 - C r p _ B 8 x w I x z j G j t k E q 5 j E 1 p x D 3 h 3 D g i 7 C t h 2 H t g r E z p m D 6 x l D p g 4 E l p r E y l 7 C m k i C 3 k 1 C z i 5 B k 0 1 C g 8 7 G o 9 i B z j j B k i 9 D m x f u x P 7 w l B p w k E l 2 k W 7 m 7 h E v t r D s s 7 Q x 7 l l B 3 m r C o n j B o 4 w D v n k H r g g B 6 p 6 C - k i C u l O u 2 R x k e s 9 i D z x s H h n u 2 E g 6 9 G s i 4 M j y 4 B n q u C - 9 4 B y p 8 B s n m C _ n j C w o v F 5 v Z 4 r q B r v 9 C j x 9 C 3 - p D 4 w 7 F g q 7 D j i 2 B i g l D o 3 f k 5 V - s y B r 3 X r m t B - m V j s s B w o X _ 6 l B o y q B r - p B w n 8 B 7 n t B u s z D l 1 Z w z X x p 3 D k 0 m C m w 5 C i y 0 F s h j B i y 0 F l 9 z B _ m 3 G l - g E r m r E n z g B 6 i g B 9 u 2 B _ k l B l w V v _ k E 0 z 5 B z u d l z R 7 i q B 6 9 y B 6 k Z w 0 P l t b v 8 N m _ R r k 9 B 2 o B 5 s Z w 1 b - m u C u l L - s y B q q - H q _ - F 3 r t B n 6 - B x l X 0 h t B _ - J 2 _ U 6 5 d z 0 Z x _ N 5 l j B 0 h g C r - v B - s z B l u y B p 2 j C t 6 g D u h z B t r g B 5 k 2 C m u v E t p R 4 9 n B l - i J h 6 q B m r 1 C v 8 1 B 2 q 6 C k q q C 0 8 l H t 1 8 O 8 t l F z w k H 6 4 t B 6 i g C z x M y 8 M m - b 6 5 t B h 7 4 B v 9 4 B 6 h m B k u p B - q L u t U t h f r k t B n 1 p B n j 2 C 7 p U 3 3 i B 4 z x C 7 y p B u h p B h 5 1 B k 1 l B _ o c 4 i 1 B k h x B 1 - 1 C 7 2 w B x l t B u w f o 2 t B r x 0 B z _ x B g x Z 5 h a q 5 m C 6 m N h 4 c 5 h c 3 3 i B _ 7 D r 5 L q s t B g x 4 D z _ l B 5 4 x D 5 0 2 H 2 x 4 D i i 9 G 8 t k E - j 2 F o m 8 F v m v F j 4 r R 9 8 y Q g 6 z S k 7 3 E x l 5 E q p - E _ 4 k O p - s J 9 i k J p g i X 9 6 4 J 5 6 7 F 0 8 9 G l k _ D 8 i s D 2 0 w C i _ s B r z h u B 8 w l J p 2 0 F g _ 1 F 4 h r K 3 h 3 M 8 h 7 F l z j G 8 v h L m 3 i Q s z 2 P 8 m s L 9 x t J r o 4 V 1 6 k d y u 3 c x 3 _ E i h _ D s w o I - q k G r 1 u F 4 3 w E r k 5 B 9 y 9 C v - k H l 3 g D q r 0 E n _ y D 4 z _ G 7 k 5 d 9 4 5 E t 6 p q B x y q O 7 n t Q - h x m B 3 g m D g 2 j F z s p F z h _ E 4 v h D z z q E v g 4 C i r 8 B _ h t B 6 3 5 B 4 q n B i - h E 7 - n B h 3 y B t m U w 3 - B 5 9 i B l g Z j s m D r i 5 B 6 v _ C t 5 i C n 4 Z i m 8 B 0 4 1 C 1 9 N 9 1 T h s k B 3 4 3 G 7 4 m C s 7 4 C 5 r i C y r O _ t O t w P 1 - b i 9 X 8 4 T h l O t l n C v 6 n B g p Z t m X 6 - d s n O 0 8 y B 9 s b p 6 v B h p V 6 o T 6 6 k B r 5 p B 4 s j C v 0 t D x 6 M 8 n l B w 5 P s y P h 2 n B t j 4 G w 3 h D h 2 Z 5 g X 0 z P 4 1 f t o g B g u 0 E o n 8 B h _ y H k 0 x H 2 o 5 H 4 1 n G j t z E 1 o u F h y r C u 1 _ B s - n B 5 t Z t k i B j y l B m 9 2 B g p 4 F 5 h s B y v m D o 4 t B 8 9 Q 8 h L 8 8 H g 7 R j t c u 7 l B w 2 9 D w z 9 N o - 7 G 3 3 - B k w g C 3 - 0 B s 2 j B 0 y e l h s B 6 x P 0 h L v _ 9 B 1 1 0 B v w x R 6 3 n P 6 q 7 F _ p j C s x 2 E r m v D p 0 7 C 4 w 8 C 6 5 0 U t k y I s 6 r E i t X 4 z r B 0 6 c i _ b n n V 5 i S i v X 1 _ L o q H 7 i e o 3 y B w r 6 C x k 2 C n i k E n z w D _ 6 t B 5 x l C 1 3 p B j j g B u 7 l B n 7 W y x P w g V _ 0 W x v O j y T s h o B 5 v 4 B 6 x g B r 4 g C r 6 g C t k i B _ 6 2 B l 3 n B 5 2 F _ z c n g s B 0 w X v q _ B v o 6 D q k l E q l 9 D s t p G 9 3 l D g o 1 B 5 l 6 D 5 4 7 F w x e m 5 o C x 9 9 B n k d w y g B 5 z J - h i B q y _ B - h k B u 0 t B h r w B x 8 x B 2 u g B 8 v i B 1 o n B i h 1 B 0 q b p m 0 E g i I 6 5 H s j 0 F o v p B 7 k i B y 0 i B 1 1 l D 0 y z H 5 j 3 E 9 j _ D 4 z 4 I s 2 0 b w y g m C 0 i 3 y W 9 8 8 3 C v p x I o 6 y I 9 s 3 s B - m g k B 4 l v R v n s Q n u v H n r x O s 5 _ H k x m D _ n 5 D 0 j l E u i 1 B y 9 P 4 0 Q z r H 8 k 5 B u x 8 E m 6 l C l m N v v a 4 1 h B - p o C s q p B k h i I y - h I z r t B 8 g 8 B h m h B i u 9 D l t l B 5 n e z j M t t P v 7 Q - 0 a 7 x b l 1 t B p h Y u k G i - 0 B _ g n C 3 1 R z 0 i B j s z D t 0 v D s v O _ l N y 0 X i o T l s c q 9 I 6 l Z s x P x 6 W _ r t C - - r B l m N w 7 l C 9 l 2 C g x 8 E y p 2 P 1 u s E s m p B v 5 g C s 4 y B h t 2 D m - b y k w E 9 9 5 B - i y B y 2 _ B t i s B q r j C 7 v t B 9 m J m j F 4 5 I g _ I r x Z r u a h 5 J s 4 P r y L p o I q - I y _ M v g M r 0 H r q l H k 1 9 B z o 7 B z y l B 5 s y B 7 p P 1 g M 2 2 L 4 7 I 7 _ S 0 z F 3 t F r 9 E 8 j F l m H 6 9 G y p O _ r G i p H n u Z 9 i g B 4 n 5 B 6 g N n h S j 8 P y 8 R i 8 e 7 r P i 0 2 B 7 h q C 4 i u B q i u B 8 h 7 F 1 k W i o T r _ K n v F k p L 8 h N v t F x 2 F 2 9 Q o g D 0 5 L 1 i M q p H t i J w 9 I q o 0 B 7 o G _ m M u h L r 4 Y i v G v 2 n B n _ L u n w B x z G n i H 9 z E 5 h M u w N h q P y 9 I - 7 L x w B _ j H 4 5 F - - J 0 4 F s q G t v Y 7 g e k i h E z z j C x 3 g G h s - V n r 9 d l j p r B u j t I 3 j m D 4 i l D t h 6 C j h i E j 0 v B 1 g j J 4 m w B r i w F r p g B u s 5 B h m f s y F s 0 D 3 g J t q Z q w 6 B 1 w n B t 1 O q h 5 C x n u C 6 _ u C - 0 v B i t 6 C 5 3 n B o k Z 8 o 5 B n s Z n u j C t o G 3 5 4 B m 6 t C k k 6 C q _ - B y p 1 D t 7 P z p p D y - - B w q V - h r F - - f 9 i p C j i p C n j v B 2 o 8 E 4 s 8 E o v v E 5 t 5 F 5 1 9 E s 3 h E j l 6 F - 1 6 G v 9 0 D - l 3 B t n 2 B 3 o 8 E 9 3 u E - g 2 B 7 z t B t j 2 B w 1 o D m _ t B k 3 o D q v h E t y g E 5 m 3 B q n h E 4 i g C - o - B 6 g h E - q a 9 3 u B i _ o C t z 9 E l q a 1 i j J o 6 U 6 s v E o w 2 B y 5 g E i 1 - B 0 s 0 D v 3 2 B _ w p D _ 1 9 C - w v B 0 0 t B _ h _ E l k - B h o v B j 1 2 B 5 r q G 5 p - B o 6 U t s o C g x y C h l 2 B w 8 o C q 0 9 C 2 r 3 B 0 0 0 D 2 0 n B q v _ B 5 5 h E o 2 U x m - B 5 p - B k - u B - o - B - - o D t 5 2 L y 5 v I o q s F 4 t t M y 7 4 N l l s Y t 7 y C v t u B m i n B 7 z U - r g E m i n B v 1 u B 5 r a _ x 6 F _ k y C 5 z 7 F n 4 P s m g B v 2 1 D i x - B z s q G t - h E k x 6 F 4 7 m B g j q G j 3 u B - j g B 4 i g C o v v E _ w _ B 9 - U k p z C s h o D o 1 z C k h g C 5 n u B v x o D 4 _ 9 E 5 k p D 2 r 7 G 7 v u E 0 3 z C z 6 y C l - f s 4 9 C 4 g v B - s - B i 9 P u 1 U o 2 U u y g B _ 5 9 C u z 2 B 1 w p C n 8 1 B o 5 z C i _ o C 9 3 u B 6 6 o C v 7 y C 1 k 1 h S l g y C u t q G u 4 i E n - g E 9 g b 9 4 _ B j s v B 0 n r F 5 o 1 D 0 o u B m j p D 9 - U w w 3 B r 7 t H g l 5 F z 2 5 F o 7 8 E v z h N n s _ H l r 8 E v z 2 B k 3 n B p 5 o C 3 s 5 S 4 4 8 H - n 3 L 4 t y C p o 9 C s 9 t E z n 3 B h 9 y C h v n B z n 3 B h - u I 2 6 2 B 0 3 o C w z 9 C h z q G w i 9 E l j g B h r u E 7 p 2 D _ g - B y k n B u y g B z y 9 E k 5 9 C 7 r u B 4 i g C u 5 U i x 2 B - h I 1 p g B o 6 t B 7 n 2 C i u 8 C j 2 o E 8 4 f 0 w X _ 1 c 1 i i B 4 y i B 6 0 c m x - C i 0 g B k g N p y O 9 x a p r c - 4 K 8 9 R z o N y 7 f 9 7 K 5 6 X u 9 M 7 v U u g 5 C - t c 1 z Q o 8 H - p e 1 i M s n M q 9 I 3 u U 2 9 R v g M 6 g K 4 v N x 9 L 7 6 F m g P 1 i J q x h B q p k C l 1 D - h K 4 p W 8 3 a j 7 L p t G o k J 6 o E 2 p E p h H g h C 4 j H 5 s I 3 7 J q h i B v 2 D i m s B r n Y 2 l S k j J t _ H q j J t t H s 9 L u k K _ p N s s b _ 0 E - y F o i H t u G 4 r b x s m C j r k H q 7 4 H 1 l V 7 - R 0 4 F x _ a p 3 c z t 0 B 8 g 5 B 7 o m B r 0 X j g f - w v B u 6 l C - - h B 7 - R j l K x 9 E t x T 9 u W q _ K w 2 t B o w g B 7 k u C w g 9 F o 1 j B 1 l b 1 8 r B 1 i k B 1 _ V u s W m 5 l B _ z y B - o u B y 4 l B 0 w e s j J m 5 K g 0 U 4 v e 2 j Y r g f 4 o r E g k O 2 - M 0 _ O v q i B w y h C 9 q 0 P v o s _ I s - 2 7 B y u m W 9 g d 2 m M r 2 X x 4 Q 0 3 V 5 _ K - w P x j O h w U i 7 - C s u X 7 u c o h L y s Q 7 o G o m M 7 o G o j m B s 5 f t 3 Q g 6 f j y Q w m M 3 l K t 7 K 4 3 c - 2 Q 0 5 L o o 9 B 5 y T r 0 E _ 2 e k m v B z 4 T 7 i H r s z B i - j B r j r B 7 6 p B g i k B 7 l M q - h B i _ U i p H x j e q 0 F 4 y P z 8 S 0 4 c 2 6 E - j W o w 9 B 0 r T y u Q z 3 O v 0 G 0 s X m g G 5 g F 1 q D - - D m n I - 5 3 C k u K 1 g I h l E 7 8 D j o G 3 5 D h x M 1 i H 7 y Q 9 w O j 7 P n _ V 4 r K j 1 K 8 4 G q 6 M i h g C 0 2 b 9 x T m w h C h j o C q 0 L l 4 Q 2 k L 4 p I 4 7 J 9 h c y o J z w M s t W q 3 P x k e j 0 T 5 3 K x i J 7 w E i - D 7 v E w 3 H s 4 I 9 y J 4 u N w 8 F 6 l X 3 8 E 4 k p B 3 p L 7 o F v v H 1 i K l 9 k C z 8 M m n H t j E l w C i t C j p C 5 k D y t K u 9 u B s 4 a r r u I 9 8 i I h z m C z p v M n n i d k 5 n l B o r 6 K x s k F 7 y Q x u O y _ C 1 9 B k y C q _ D x l C m 6 K 1 t C 9 x C h y D q t E t 7 D 0 r H g _ H 4 t C 6 u B 5 8 C 3 8 D _ - D l - N 3 g M m 9 G 5 - W 8 4 E q p B y o O x 7 B x p J 0 t D y q D 2 s E j k I 9 l J h p K y 5 d p u R n o G 6 s G h 2 I w 8 H 9 m G m p O 5 l J r m S 3 u R _ 1 N s x q B k i m B 5 t j B - m J m _ F j x I 0 r G 4 p J y o I - o L 3 _ r B - v E q q E j w T o v F p y G - o C t 8 D 8 m C 6 9 F z 7 E m z D 8 o E _ 7 B s o D h 3 R x l C g n K o y E n t J w k W v 9 O m 6 B 1 i E z v B m n D 3 2 D v v G u s F 6 k I s q C p s J 0 q F i 1 E 3 2 q B 9 2 v F i i 5 D k r z D h m 4 D 8 _ r D h i w L o 1 i P u w - c 3 7 s D 9 0 j C 9 v u D i r 3 Y s t R x i L 1 0 V z 7 L 1 g r C _ s W j t n B u m Q 2 l Q 5 v u E h w C t g E 0 m E p p M y k J x 4 E v q H 2 6 T t l R z g H 3 k B v n D s 8 H 7 2 Y 7 7 K 4 q T 6 r E 3 p C u l F n 0 I x 3 J 1 2 M - s F 7 m E p 1 J h x z B s h E y s E - l D w r E 8 8 B 4 2 B 4 4 E i 5 C q - 2 B t k h B 1 n H _ k E k n b p v P 4 q U s 5 S m 8 E _ n F 2 9 B 4 h E 7 m E m w C _ 5 C 8 v C 8 g D 0 u C o u C 0 8 E h _ D i 5 C - m E 9 p N _ t J 0 p B _ x G q 4 D _ u B 1 7 D 3 h C w y N y k F 9 t F z 0 G q 3 L 8 s E i i B o k F p m D p k H 5 8 C p 8 D r r C r z B m c _ r H u p B q j D k 4 D z 7 C 9 p V _ s D 1 y D 9 h F i t D 2 k F t l D s n L - 4 F 7 w D m i D y S j 1 F 9 h B - 1 D 8 7 C u 7 C 1 v E m 6 M m h p B _ q E q _ F y 9 H v o E - v E p w E w 6 G i l C 5 k D 8 m M n j g B g p I w k C t p F _ 8 F y 9 D 5 n C x 6 C t 7 C m 6 G q 9 u B z w C 8 x B w r B x r D 2 M o j C r i B s q C j o B i z D 1 v I l l l B m s h C m w h B 5 h l C v x 8 B 2 j q D 4 4 n F r x 1 J m _ r G y z L m q E _ q E _ t z D j v O s - Y g q D i l C u m C h _ w B v 0 G 8 8 G t s F u i D 0 j F m k C _ z B u 7 C n 1 D m h B 2 p D _ q E n 4 D 2 v D o m K h x J - - D t i G m n H j x J z - I y v h B 1 6 I o 5 X m k J u 9 N z 3 D j _ I l z P 9 g G 1 8 H 8 i H 8 6 n B j 6 9 B 9 u q G p l q E 2 r m D m m p G 5 s p C 5 3 j B 2 1 4 B 1 w S t 5 d j o O 1 i L - _ Z 5 g R 1 w S 5 0 P n q g C k p k V s r L _ q i C 9 q l E v v T z 9 h D 2 1 2 J j g u C g l 9 B h 9 9 B 4 v r B i _ m B 3 1 z B 6 s g C 4 y K r l S 2 k F y t G q 3 B o p Z l 0 G 8 t T 8 q D p 9 D 4 w G g 6 n C t 9 D y 2 S w u E t h C 7 4 F p k H m 9 B 4 i D 6 3 D l j X 3 7 C i 5 E i i B 9 a 6 u E u q D l - E v y E m n U l j C t 7 B m n C j m E 4 7 H 9 0 H x 5 F r l J r 6 K 1 y M l n P n 9 K - i I o g R j i 2 B 8 2 g B g 4 E j k C n _ C h k I 8 i R 8 y h E 7 2 o E t j I y y n E 9 o g F u 4 6 B 6 k v F s i 7 F m 2 q C 8 t p B y 0 S w k Y w r 6 E p _ v F h z 0 B - 9 8 C t _ X q g - B 9 4 F p 4 F t h C i 2 B r m N r x H i g D r 3 K h p 2 B 6 j m B 3 7 W 8 - T - w o B 3 i J p 6 S i q I t u O - 4 N q 2 E i h L i r J l x H o - K k 9 F 2 4 G _ 0 E q v F o p H o g D 3 v H 4 9 S 2 7 F k y c _ 5 G 9 w H l v D h j r C v x C y 6 G u g L 4 5 G 7 v E z k b w r B g r G o v g B 9 u M r m R u 2 H p i L 4 v U 8 g M q q d w 7 F q o I m r G x j K o x d 5 v I 9 i G o m E u j J u 0 G y v D u 2 H t g J 5 w G k v h B 4 u P 8 h E 4 u B v r C x m I l 9 D m s I 0 t H y _ F t h S t _ o F x 0 m F y 1 o H z 2 p B y s 1 D p 3 _ C j 7 4 D t q _ E 3 v 1 E o u 3 C r o h B p y C 1 s P 4 i D r y H u x K n o G 0 t C - j D 7 t C y y E 8 z Y 4 7 B 3 p F 2 _ D u 1 C 4 p D p p C h y D 2 2 C x v E 6 r C k o I m y E p 1 D - v I 9 o C - - H 5 w H 4 v C q q O m m O 2 n B q 0 D z v I j 1 F 8 i F 7 6 C 6 1 C s h C z S h 1 F w 7 J s h N q 1 C n o F 3 g H r v E 8 0 C w 3 H n 7 C n x C x p F v u D q 7 J i n C w n B 5 3 E m i F 9 k E 4 6 J 9 j K j x H 4 p D z w H 9 0 D n k E 5 j D w 3 H 7 i d 4 8 F 1 g E 4 h C 0 Z v i P 2 l E q y Z 6 7 C 6 p G i 1 C 9 i D v 7 H h k E 5 x I k 2 C k i Y r w T 2 m X - h H - q u B - 1 y E 8 0 _ I - - l O 8 1 c g s I _ 7 G s 8 I 0 m F 7 w I t o F x j E w q G k 7 J q 4 a u m Q h i i B m o 9 B 0 7 i C x 9 p H r p q E l k i F n i g B 1 l K 2 8 3 B 2 6 G k 2 E 3 s U _ 8 F 4 6 J 5 v I s _ D _ 8 F n w E 2 - u B 0 s G v 8 K 5 y 0 C u 9 r G 8 u r B 6 w 2 B i k 5 B 7 k V j k o G 3 p x C n q n D k _ n B u 1 9 C - v T 8 v F r 1 G x 0 E t w L o i G 8 q H o q M p g Q 2 k L x v D 7 p L s s H 5 y E m r I n r C t v O 1 j E w m B g 9 B 5 q C i w F h o C n j E y 4 G w s D 3 8 C 9 y C z s F g 2 E 4 s C 1 4 D 8 y D h w H y h Y k s C 2 _ C u 0 j B t 7 C k 3 E 1 u D y o I 8 6 O _ 4 H v w M m t K w o M 2 4 H - j G s 8 B h l G n x I 3 l l C j v w G r 9 9 I y y x F _ q 2 E 8 x S - 6 F - g J s q G 4 7 F m i F p y Q v x E r 0 H 0 - F 0 t D t 8 F - k B w u G o g D 3 g g B 8 _ G v 6 B i m F s _ U 5 q C 8 t E t i H 2 n I 7 g E 0 z E u h T r i E - 5 g B n _ G _ p C k j H m y H v 2 W m 3 O 6 3 O y _ p D 3 g i B x z J m 7 G p 7 P u 9 T 8 t N g 9 T v n R m 6 Z z g y B s w g B 0 v N t x I 3 l G 8 s S 8 6 O t v 4 B i 1 n J o l n E i 5 u Y 3 u M 3 2 C o 0 D 9 5 D 1 l E 8 k C z 1 F k 3 H x 8 E 5 k D 2 v C x g F p 1 H 6 5 E _ n Q u j j E 9 1 v 7 E 8 t 8 - B l 7 5 R t x p f m y 1 S k k T i j H i n M g q H _ w N h i s B 8 h o B 2 s k C l z v B 9 x 0 B g _ Q 9 1 H p q N n l D r 7 P l v M m s K q 4 I 8 y L m v - F o v N 0 i E v u L h 2 I _ y h B j y I y i D j y C 1 i H _ r G 8 5 O 3 k G y s G w r E 9 z X g u N l j D t q q E n 2 j y B - x r I h x 4 B 1 m c 5 n W t 0 J t t n D 6 5 I 1 r 4 C j 6 Y 1 q f 9 h h C z p d g _ H s u I q 8 e u y P x 1 y H 6 1 P p y I q 0 F u 5 E s t J 4 3 E n s L 1 o N j z E 2 k C 5 9 E g h G y t J j m E o 7 r B o 6 H l z H w 5 R 0 z N u 8 G o i G 2 o M y p M v 1 J w m v B x 7 8 B x o g B 7 n h B x h M 9 u L i i G n 8 P j 4 K 5 9 E l o E g h G 4 z y C q 6 O p 8 E l 9 E h l D 4 4 H 8 5 O z x D u 5 E p 1 H - 5 T x l k B 2 v N h x I n i J m w P m 7 a 3 6 N r j d q q G w 3 I j l C 6 j C o 2 C t k D 5 k D 3 t F n l D n o G x l G j 6 N 0 t S 3 t F j y C h l D 5 1 X v p L 4 q G s x L w u F w 3 H 4 v F i - Y 7 2 F v l E 6 u J 2 2 B w _ G 1 3 F 8 t K 5 g H 1 3 F k p X r v M 8 i H 3 - G r 8 E 1 4 D t n L 2 u F _ o H s w F 1 l E r l G w 3 I g q E 8 k C 4 r G 7 h H i l C 9 r P r l G 1 2 F 3 g H w 3 I x 7 V i 9 P j 8 E y 4 I 3 2 K 2 4 I 8 l T - g S 0 7 r G v g 8 K s p 2 H g z 2 B 3 o p D - g f 1 3 J s m a v t k D 4 p M 0 y W 4 - U l z H n v l B 8 v q B 4 6 f v 0 Z k s T 4 r M v h I g 6 O r o L - _ R 7 4 q B y r x B k o q B z z l D g 3 R z 6 W z h e r - V z s 0 D s t W s t Q l n o V v 8 7 F k y h I 8 x g H n k 9 I v l p D - 4 7 F - j V k 6 Z r y v B r 5 N j w p C j p a v _ H w 8 R 7 h J j 5 D j o C n j P r 4 N j v T - j D r q F 7 5 W v o R 3 i P n _ R o 0 M o 7 K g 0 M r u Q n j K k l Q i n M w r Y p - S j i M o 9 H z h J 3 j G p 9 J v u M j o L 0 v C 8 0 D 7 5 D r 4 N i 6 J 7 n F v _ f r - G 9 o Q k 9 N o l D v - H m k q B z h H 8 k T z g H - k K n g g B 6 h Y 4 3 U r i e 3 y p C 8 _ u C m x h B w w f v j t B 6 x b 4 l g B 4 p k B x 6 b s 1 Q y x b r 1 5 B y z l H y q h C n k P o o M w h K 9 v U o 8 U 0 q Q 4 n Y w 3 V g _ U o 7 R o s M 0 0 h B o t M o - J w _ J z j M 4 u Y k h i B o k c s x T 4 1 g C s w v B z y R s l m B 8 k F w _ J t o f 8 g a j j 2 B 1 3 n D 0 s T j v b k 2 N v l G r x T 0 8 Z 4 _ J k k L w 8 b g n j C w 8 O g 4 R p u z B o 6 H s v T g 9 L 8 7 W k 6 N p i - D o x Y 8 p a s g J n i T 0 m L 0 3 d t z y F 9 0 n B r 0 n B w p M 4 3 R 7 4 J k y N 0 9 G s _ I j 7 n D 9 p f w r M 8 1 D k 7 I 0 y N z 3 J j q L r i i B - h S n w l B 1 i x B 4 9 U - - S g 9 h C - l z E s 9 I n l P s x d r n a 3 v M g 9 H g g K n m K k o Q - l t B _ l Q k 2 l B 3 k c n h S 7 5 W g 6 H 3 h I r 7 W - q U z g i B - k K 7 g r C r - g B v u Y 3 k K n k V j x Q - u m C j 4 N v 9 R 1 6 I r 4 N n k P 3 k i C 4 6 O 6 7 J 7 q m B 5 9 L k i E j v O r 6 P 5 z J _ t S 4 v N 5 2 p B - h J j h J u v F u k M r i N p - G 4 v D g t R n 8 I h j R t 1 P j 0 N q 6 K 2 u P 8 - K y t P 9 1 F x h J 1 l E o r E - 7 L t g J i p E j k N i 7 J 8 u P y m E 7 _ J - g C 8 p J 2 r G t i H j y T _ 7 J r 2 F 3 - I j y F i b 5 i C t w O w r E u t C 9 l N 1 3 F k k 5 D x - f t w M 2 3 M 9 q H 5 3 E y t P 8 5 Z n y J - w Y g 5 a w u - C 2 y g H 5 k _ D 1 i i B 2 7 J 4 j H 8 z M v n 3 B 2 w P r q 2 D u q q B x o r F v u 3 G p y 0 B k l q N r 1 q G 0 n h E 6 5 t B 5 1 g G 8 p k I s h q F _ 9 7 B l 5 q G t 1 m F x p x R v 3 s L 0 5 l B 5 l r C 3 t c r s y B t 3 Q o - a o z n E n 9 _ C j l W x m S 0 h G _ 6 2 B 7 z Z p r c p w U s g m B 5 0 H 1 g J 8 v F w r E 8 8 H 1 8 L 7 v Y 5 i N x i N u z F 8 8 H u q O 4 g L 6 5 E r k y B r 3 M m w G m x F - g S i q I i 9 s B 9 i M 9 3 F 5 t O 2 p G l 1 D 6 o E m 7 Q o i I k o N _ m K 6 o N 8 k H 9 j L 8 v j B t i K 5 0 K 8 - K t k u C t 5 W j y T k 0 j B 9 l N t k K k 5 E s z P 7 v U o r p B _ 2 o D _ v w B x w U n 9 X k t D - - X z _ X n 1 Q q v 9 B _ 8 U 5 6 K 5 x D j h W 4 _ U u t T 7 i H k 8 R 8 u W v w O 5 9 L y g L 3 m V w g D l l M x r S r j H t 9 C s 5 H r z G 6 8 J 2 r G o 7 J q q J u 0 D w 9 I o 9 J 7 n _ B _ _ G s 3 E 1 6 9 B q q J u h N 5 x D 6 5 E l v U s r H k - G 1 r F 8 o O n 9 C t k G h 3 T j _ C z t P 6 i E 7 m g B g _ I 2 7 J - g C x j H 1 i O 5 n H 9 t F j 6 K n i M n w O 4 9 I 9 2 n B n 3 Y 0 7 U n 8 N l q G o 8 E 7 - C l n I 0 j n B j l H j m E 5 6 Q s 7 E q h k B 9 t F 1 y D 7 3 H v m I y 7 G 3 r F 6 3 L t 1 O y g N r l d - h J n l N 2 m M 8 4 I 0 9 Q j g y B o _ n B 2 m M 9 i J 1 8 L 4 r W 8 s W j 7 9 B s s S x l H 1 3 F k v P 5 9 9 B r o E p n G p h J _ 6 o C u s W t j V 1 s Z g k O 7 k K y g L q 6 J 6 - E p h E j k E w r E - i E j 0 g B _ 6 n B _ _ K z r Z t g i B - t O 4 u F 6 m N t x F v r I 2 _ E 3 g D x g D m k I p k R w k Q s h p B 9 0 K s k M 5 y F 8 0 I y 9 E v p H w 2 K r 6 I h _ G 4 g M t k j C _ i Q _ y 1 F - v I j o R 5 i c q s W j l C p t H 3 w F _ g F k 7 K n j L q n N t 0 K o 3 I 0 x L m 7 J u 6 O 6 s G t l E u w F j w H k 0 B 3 2 C w 1 E n g E h 1 F - u I s m S 0 7 D v 8 G v x F 7 j V n i d 8 p 6 E - 2 9 L m v - F 9 w O 6 v J 7 9 0 B 2 _ b 1 t F 8 u G u g N l 0 C 2 v F k 1 C - v I 7 j E o o D m 4 F 0 z I i 0 G g 1 E j v H p j E j t G k - E - x F y v D w p G q y I n u D 3 2 K 6 2 E u 2 C l 0 J y t H 8 x K 0 u G 6 7 d 1 g Q 2 8 s B 8 0 P x z O s v G 1 t F 1 x H - w I q s W i g g C y m 1 B n 9 E m w G 4 4 C n 8 E p v H 6 1 E 0 0 C _ 3 F t 0 K k l M 6 o D 8 0 B 4 5 t B i u K _ 7 J k v F 8 j M v 1 B 5 s O g 4 C w 9 B 7 o N 8 _ M g i E x 7 X o 5 d o o O 6 t G 7 j W 4 g a z - P 7 y Z 8 n Y k 4 f s q 0 B 5 6 S p i e o l Q m i Y s 4 O k 2 t B k o J 8 k M z o R q 6 G - 2 K q t K - 4 N r w 8 B 6 l Q g l Q 8 z R 8 g Y 8 3 O 0 u f r k E 7 5 g C u j Y 2 - D z - R - - D y j S z t G q m g B 4 4 F v y F g t H x v R 4 n O 1 r R q u H - x O r k J 7 0 G 5 2 I 8 h j C x m d _ q H w r H n t R 4 t J o u J l m W h 3 J x n D h y I 7 2 F 8 o J r k E x 4 K m 7 J 8 u f j k k B 7 - f w w d m i p E j w H k 9 n B u 3 t B 8 0 k B 6 r G z y J y 7 m B r j 3 B w q r B o 1 E 2 l E n g E 3 2 C u y H k - E r q I 1 w G j 6 C _ v F k l M v x F s 1 G 1 w G 2 _ L u 1 T p i e r o R 1 2 W u n e g 2 J 0 6 K r o Y o 9 N x u D h o G 0 - M 0 5 E q q D z z U 8 h L 8 - M m w G n h T q t W q q D 3 n W 1 q N 7 0 m B q w N 9 z J - j g B h 0 E z y C r 6 K t l H o r Q z k H x z E 5 i C x 6 F v q m B u 6 E t w m I _ 5 r E 1 8 8 B 1 5 o B w g m B s 8 b 4 y 4 E 5 u b _ v F z 5 C i n P q j W r _ J r 6 j B z h n B p 6 b j q M - 7 y B 7 n Y 5 y r B i _ P y t o E j 4 R 5 3 R q 2 p C h 4 j B 8 _ v C 3 y N _ t a q 0 g D n j L p w J 9 9 d i g Y 3 - d u j 1 B 1 u v B s 1 U 6 4 h 2 B 7 o N j _ P 1 4 X 5 n D i n Y h i W 3 u U v t R 5 u R 8 - M 9 g Q i 6 h B 0 y K _ g N p y I p 6 W 9 s U 0 n T 9 x H z g g B p 6 q B u 5 H x i M l m H 1 t k B 5 u b 4 6 f x g W 9 h S h u Z h z T q u K 6 7 t B q v J 3 y E g w I i z 0 B p l Q 9 g Y 6 h V v h T j w j B 2 _ d u u I k j c z m Q z 7 Z 4 6 P 4 k 7 B j s W 8 w H m 2 I r k u B h i E q _ p C h s Q 5 l L w 3 K - m M r m 1 B g p m B q t o B g h e p h M l v t B 8 _ M v w U s _ M l 6 J n - D 4 w k B - n M q 7 P h 6 Z u n m B j x R m m a z - X m u I i 9 M _ r J i v H 7 - K _ i N r s L i 6 b 1 m i B j n h B 0 p Y 2 z S l 8 K k x K m u q B h 0 O 6 l o B 3 0 J w x G k w Y o h i B j z d i r a p k Y l x 6 B q 2 O k t i B 9 l x F 4 1 j C 8 g g B o 6 P l 0 i B q m 6 B 5 7 c t p Y x j a 3 g P h 4 b t 5 3 B z r W r - o B v h T 3 o W h t N 2 7 V y 7 U u 2 L 9 t F q 6 L 0 s m C n 3 m B m 2 S t 2 U q u H 3 i 6 B 9 g Q 9 u L p x a x 2 x C y 7 b 2 2 h B 7 4 K p 4 Z x t N m 3 W x w d h l Q z r W 4 h e n 2 b p p 9 B 4 w Q 0 u O q i k B 2 g g B 1 z R t x L j 8 D 9 g Q 0 x K 1 7 K k x K 7 2 0 B j x R j r F k u G 1 z C 8 p Y 7 8 L y v N q 3 E 8 1 U r j E l m H g h E r k J 4 y F o t J u s J k u G 8 5 E p z T n w E y - K h j E 4 p G v u D o n I r l C i m Q 8 u F v y F 4 z H r _ O s s D m x F 7 2 F n y G t z J _ 5 O 2 2 C g 2 E j j E 0 n H 1 w s C v x G 3 o C k 6 E h n D 6 s G l _ L i v N - v I l 1 K n u D 7 x J h t o B _ i T u i Y y l Q i t W _ n M k x N 1 - S y 7 b 8 w K 8 u G 1 g Q l m H l y H 3 k N 1 3 F 9 h g B - 2 K z w H 1 z J t z J 4 l Q x 3 K j x b h z T l _ L 6 y d n n V m 5 U 9 l t B 1 x o B 0 l M j v H u y H k z I n q Q 1 o p B j 7 b w 2 J v r Q y 3 J q 4 J 8 p N 4 0 H p l L 4 8 o B z 5 R j 7 L m p W 2 3 m B k 2 U 6 6 M z - R q s W o x d u 6 O l 0 J t x H 0 3 O u 0 J v k F n 1 K z v Y - 4 S 2 3 t B 1 h g B q h g C t l c 6 w N 6 t Q t l W 4 i R t 6 o B 2 z K 8 n Q s 0 R i v N - 9 V u _ F m x F h v R l _ L n 2 K i 0 G j _ M 3 k F - n O i 0 G h v H q 4 l B o h 3 C 7 u O m 8 J t v O t m V p 9 X z _ P 3 u U l r b z q c j y Z v n W g q W 5 w J 9 0 K l m a t m m B 6 4 _ D h v H t 9 9 B 5 m N g 5 9 C t w O 1 h g B l y o B 2 3 t B r n o E k l 8 B w 3 L m q Y h j M p y I v x I q m Q 6 l Q 7 o R m 5 O _ 2 P - g e _ 3 U 0 9 Z y l T 0 z R k 5 J j p M m g M o z H - q H 4 5 F q 0 G y 4 K w j T 9 - h B q l Q n q m B t h g B z j i F k h h L m t q d 5 - 5 R 5 0 5 K s 1 9 B h z i F u 5 r E l q h B 5 z E h x I 8 1 U j w H n y G j 8 L g - K u q J 9 z C v l D 4 v I w y s C y u o B x k Q l y R i t O x j T 7 4 I 4 y G m s 5 C 5 4 Z w u j C 2 u v B j y k B g r H q r I k s I 0 m o B t q N x o G p 9 E _ 5 3 B q y h B 4 5 m B v 1 K 0 1 t B v 6 P 7 y J u 2 C 7 k E 9 h N p 1 f x 6 U u i T 1 2 q B 0 3 3 B u 0 R n p m B - o a x u o B 9 h N z m p B i 5 K r r I h 9 I 0 g Q g 2 J - x F h v H 8 y R w 5 Z o k T n x G s h Y z g g B 1 l c u 1 b 5 3 9 E p r q Z l g k f s k g e n 9 q S u q 3 D 3 z l G _ 3 U o l Q m 3 U j l t B 0 t r B m t 6 E o s 3 D y o 1 L g z w C w 0 z U w 2 5 i B q 9 o C 2 k g C x v R 9 q z B g 5 U v 3 K - 1 K u 7 J r y J 7 k i F 0 3 8 U h h p F w 5 U k 9 b 7 p o C r k W s 9 U 0 7 j B 3 5 g D l m J 0 9 U 8 0 P 9 x H n u D p m R r t w B j _ O l i N 5 4 b m - L m m E n 3 h B 1 0 g B 1 l a 4 0 3 B y u 6 B m 5 7 H t s u j B 1 3 _ Z r 4 l G _ _ s S 5 _ 8 O x v s E _ m w D z z U 5 u R j - P 4 j U y 0 W i s G r w H 4 k Q - 1 8 C k 0 k B y r W z k c i s G _ 6 O 8 1 h I z 5 5 4 B l 7 y Y 6 h n V 9 m k 8 B q h v l B 9 h 7 L 3 u k B y v X 3 g M i w J 9 m H 1 l M w 8 y C - o H p l Q u w G 2 r X i w J u - d 4 j N l 3 U m 0 J o 6 F h i E g 6 F u 3 G h 6 U 8 8 L m l V 8 j k B l 5 O l h Y o h e w w 0 B i v l D 2 _ h B g r H l s R k r I h _ K 1 n H 3 t e 2 i N v i I i r I o 4 h B g u J 0 n T u w F m _ F k v G 4 3 L u z K p y I x 3 K r 3 F q m Q 5 3 K y v N p y 0 B n 9 E k 6 E u z K _ t I q g L s o H 6 p D - j g B q 5 L w 9 6 B p v R k s I 4 t J p n D v y G 1 t F 8 r D l 8 D k s D p x U w p O k v G h z E 1 1 I q w N j 2 F _ p J j k E g r G m 8 J 5 m N p x I y p D _ - D 6 v J _ 4 H y p I v 1 K z 6 C i l C q s G v w I 7 3 E y z I t r M 0 4 n D r p M m y H - 8 7 D p 6 U j r I 3 z N i x a 1 _ U _ q R 7 6 G z 9 U 3 p T z 3 E t 0 K u j Q o _ K g q W n _ V y m Q u 2 C v z G 3 u I j - J _ 2 G s u t B y y I m p W - n m B k 5 3 B 5 5 0 H m j 6 J m z L m 6 O u n M h 6 q B 1 4 v C - 2 9 L z 1 s C u z 6 B u y 8 C m y y C q 5 1 C n w m B v t b r _ P y r O u p Q n n K o t H u - U t l H j p N 6 u J q 7 h B v m G y w J h q W 2 6 E 6 w J m u I s _ M v m D 3 x E y x J w 7 E x 0 E o 3 C s v G w g m B 9 p N y 3 E r 3 F p z G y s G l y H u 6 E 8 - M h 0 E 2 t I q q D p 9 E y 2 E v k F 3 2 C v n C 4 k Q y r G 5 m N v w I 8 r 6 C z w H - j N t - d 0 0 C j r I 5 k L t 6 E p 1 N 9 v G 2 2 G n y W x h E g 1 H s 2 G s 6 K p i E 4 n E p q T 4 n E 5 s H q 1 G u 0 J t i N 9 2 q B v g i B z - f x v 9 E 0 h p B - 7 E 8 w L 2 4 F 6 m N z y g C r 1 q B _ w O 5 9 R 1 4 P s g p B g 4 l C - - - D r y J p l N _ - D m y K z o N 5 9 K 6 v J 5 z m I 7 q _ E p 0 i C r h 1 E v 5 g G x s 7 L 5 p f 8 5 R k y K 9 - S 1 l E - 8 E q p I n h T 1 2 2 C u 2 P _ _ p G u o o B v g M y w q B l x 3 B k 3 f y 9 M 2 h N _ u I w y G n - D t 2 U 5 q W t 0 C r k H 1 7 K 1 l H 4 s H 5 z O 0 s I y v J 0 z h B p m N x y Q k o H j 2 F i s W _ - D y g L l m k B p y I 6 6 h B 1 9 L 9 u I 9 9 L 2 2 k B 2 7 i C 2 1 R 9 x H m 6 O 1 z J n l N w 5 U z k i B t - S t t F 2 g N o 5 h B k 8 b n y E y 0 F - l G _ x N p z E s v G w l Y r 9 X x 4 K y 2 E n w I 3 y G _ _ m B 8 5 E m x F 3 u D n o m B 3 y G u w F i g L 7 w o B g h 3 C 9 g q H 5 i M 1 l H k 4 f o z F u t I - 2 K y u N v 3 K g z F 4 y F 3 m G k 6 R n 1 Z h j M p 4 K 1 _ L u 2 P k 4 f 2 2 h B 8 r I t l W z p 1 E 3 6 X p 0 O h 0 G q w N r o R - r y B p 4 K q r G i l C 5 z E y 3 E j y J 8 k M i l C s p Y k 1 P 9 k W 4 g m B 5 u R 1 t k B 5 u b q 5 L 2 - D z v H 3 x F l i L s _ E y 5 K k - P n g E v 8 E k v F t u I g h M 3 x W v p T q z I v q H t v I j r D n g E v 2 K 4 0 E k x D 3 r H h _ G 9 v G l v G 3 - D s w H p o M w 6 F z 4 R m - L j t G 7 p M 3 p T k 7 K r 9 O _ 3 F s k M g 2 l B u p r B 7 v H 4 j T h r k H z g g B 7 w H o 3 k D 9 9 L s l M h 6 L 2 _ L t u I 2 0 R 2 - D w 2 L y k v C 8 _ 3 B u 1 L _ h p C s 8 b 3 n f o 3 L p 7 v B q p v B k 6 R w j U j z I j - P v t R g p O z j W 2 m O _ v W - y O 3 6 X l - S s 8 b 9 l H q m Q _ t I i l C 7 t O g 4 I y r G n z G 6 - u G 1 8 K 5 9 E 3 2 K 8 u F w 4 G 1 u I h s O j 1 F s z R - k N w o M _ q J 5 0 F 2 0 J z v H j w Y p 8 P k o 1 B 2 u s F 7 y 5 C 5 x t B l s y B i s v C 8 z P r m g B _ 1 L u 1 L 3 1 J 1 p d w p O 9 x H m p H 5 r 4 B s u F p w J h 1 F p w J - v I y m Q 5 3 K o 6 U i v J j 7 D m x G m u I z j H r p N q v J y k C o - K o m I q 0 G v j L k u F v w I 9 l V g 3 R h 1 O 7 i v D o p v C v t R _ _ l B l p N w k U l y H t x H x v H k u F q 0 G z r I w m E r 4 E v 4 S t h S 2 8 r D r w Y 5 6 q B q 7 M 9 3 F 8 z P 2 o s C w o M 5 x I w - K r y J 7 t O r 8 L w l Y r j M 1 s U 1 l c 7 k c p q a _ z L x 9 E u 2 y B 1 3 F i p I m 1 R 1 m c 8 h L 0 5 E w 3 L s u G o 3 L o z F w 5 d 0 v B w q W v q B w i E 6 5 I _ v F i l C 5 i C 1 m J 7 k e u w F u 5 O k z R n 2 K o k w B 6 r W z k V n 5 P - u D v w I z t O i 3 E - o a x w J l - h B j j k B l x G 1 n T o p W 1 u I 6 p g E 8 g Y o k Q v 5 W u z j B j 2 F p 3 R s z I 2 y H m y H k 4 O 4 r K q y I _ 4 F 0 9 S m y H t 1 K 2 - U o u J - 6 j J v w t B t q R n 2 j C v i Q 4 3 k D m k Y 2 q 1 B h i M 6 t H s _ U o 1 k C s 9 U o 5 h B r l r B h x U 7 9 S u n O o 4 h B m 6 f 9 _ S s 8 j B p h M 0 1 P 7 1 O l m H 6 z F k t I l l W o s H 1 w 3 B u t I s 6 l B g g c q 5 L 5 0 O 9 l W 9 g Q p o G v 8 E 3 2 C r 8 L 1 x H 9 s F _ p H h 9 E h l I 4 3 L _ 5 f 5 x U 4 5 d 3 7 n D 2 7 R 1 m J 5 g 6 C j 2 O y 3 E u 4 F z x J 9 0 5 C x 7 v C p y I t m H 2 y K 9 6 o B _ t I z 8 L r 2 F u 5 O _ p H 1 8 D x z E 8 p Y 5 9 E 1 x G n - - D u i Y i u H x 4 K 9 7 D v n G w y F 7 9 S h 0 E 7 l r B h 0 G 2 1 R 9 z J w o M s g N j j M 5 r m B 7 k e m - b r t m B r o p D y m Q y p I p z G t t F g i a 1 l J 1 7 K 6 s G q g L t h y B r y J y g L v k N s n H n 2 B s p N o m E w 4 G n 6 P - y G _ g P 3 k N _ m M m t I g u J i l C r 8 L v 6 P g j T 7 n B 3 2 K w o M n g C 6 p D u s I 8 - M h 4 J g 3 R 1 s F 8 s I p 0 E j 2 O u 1 R j y J v 1 K s l M - 5 P 4 q W s l M v v I 5 u H 4 1 E u 1 B 2 0 R l s D 8 z B 2 7 J p y I i q D p 4 K 1 9 L 1 m 2 C o l Q v w I t v O v 7 E h j E w 4 C h 8 X _ p H r g S p m N u 6 E 8 u G n n G o y F 9 8 8 B r 9 X g 6 U h m N 9 l t B _ w g B v h e s 0 b m 0 y B 4 5 Z n h i B 2 0 y B r w Y - 9 V s 0 9 C 8 1 U v x G _ 2 b y j 3 C 4 s r H q 5 k J x u x R 4 v t 9 B n t - T g p h w B r q v D m 0 h F 7 k x E 2 v _ G 6 j s C v v U m 3 N 4 v E g x Q k 8 L 9 g Y t 0 C 7 5 K q y q B y q O k v G 8 8 U 7 j H 3 t R m t I w l Y p 4 K k 9 m B 2 z L 6 p D 0 n T _ 5 O x 6 L 2 5 O m w G g 4 L 2 g N 5 w J 3 s J _ v m B q p c y m g B k - P u w z B l 7 R h 5 C _ h Q g 3 T t 9 l B 3 g k B _ 8 _ D p m 8 i B s 8 w M l - S x p f 6 u N g 6 Z t z J r x o B 2 4 O w l Q y 3 E y k 7 F n g M 5 9 K o 6 P 9 1 t B i 1 f n h M n i I 8 8 h B h 0 O j l W 4 s H h k 6 B 9 2 G 4 i R 1 q d l 7 K m t J k x K p i M m 8 J i u K 4 _ K 0 u F 8 7 F 9 3 P h 7 L w j Q r l C j 5 R 9 - J 5 u J i y I z 1 W s x D j 4 E h 0 N g n D 5 r Q n y N p 9 J v j N g - K l v O z 2 F v 8 E _ p H _ v F u 7 J y j S v g E 1 0 K s 2 H 4 m I 5 7 O s z I n q T 5 3 R 4 - L _ m e y o N 3 h 4 B 1 w G w k Q - 1 K - w I 1 l E 1 w O 9 3 F 7 4 9 E - n k B 8 r v B 3 r N u 2 P 9 7 K w j R p i M l 8 D h 1 E 9 l M 2 y J h x d l 6 J u w G n h C o 3 h B y t G 1 7 D 4 3 L s 9 b 4 t J k 3 f w t J n w U x n D i q D t 7 K z k J k _ U k 4 f 5 z E m 4 U g _ K x h k B h 6 L 8 h p B r u O - o a i 7 Z u n M q l T l i N g z H i z a h 0 F p s T n g V k 0 B 9 y J w x d q g L _ 6 f 5 9 E v z G z - y C u n M p g W q 5 I o k T z 3 E j q M 7 q I 7 k E l 0 C 4 h E h n D 1 h Q 2 z K l 0 C l _ D o 8 E g 2 K 5 k Q 1 1 U l h Y m u I r r F o 3 L x h M q r I 5 1 E m l E 7 4 j E q 9 E 0 u O m 0 K t x O k y J 7 o I 8 j c k 1 h B x k Q h p D z k C t 2 U 5 0 E i w J 5 9 K l n C r 4 E - w W h 1 N r s G 3 m M w h e 4 g i B 1 z b y u H q 9 M u w G y m R 7 p D p i E - b p - K l 2 U k 7 L 4 g c t 0 b 0 v H 1 0 C q y P 6 m Y - m G r _ E 3 x E _ q H - i I v g M i 4 1 C n u R o 2 L 2 6 E 4 x G o w I 4 _ V g w I l 2 U 9 7 F z 6 D h i C p y U 2 2 C 4 q T n y E m 6 E 5 6 S x z E o r T v p j B w s H l h Q z 1 O 6 p D o q G l x N o j C - 1 K 5 0 O g - K q x h B o t J r 6 K 8 0 P u g N x 4 J j l E 3 o m B j 6 C w t H x h M y 3 E 6 l Q 9 4 P s 8 F v j N s 4 O 7 p U y g L 7 u O 9 z J i v J 1 q R x y Q h p G 1 7 K s t I 7 w R t 0 J u 8 J j y J 6 p D z k c o q W l _ h B 6 y b z - R m w F 0 2 t B 7 t O 8 y R v w I n x 0 B g u N i x y B m q 6 B m 1 J j 3 e l n C n 1 R 4 h C v y N n v - D y 0 G p 6 L 2 x O 9 w G m v d g 5 Z j w Y 6 s W 5 p a z v o B 0 q o D g l Y - h i B 0 u r B 0 n T r p N 5 7 X 9 z Z 9 s c 9 l W m x F _ 4 H n h i B 0 u F 8 k M 0 o J y u N m s N 0 _ E 2 4 O 5 0 F 1 r D n - 9 C z 8 O u g w B r 2 v C 2 l E 9 8 b l 6 R m y H 4 4 G u x f x q a 2 j Y 1 3 F 3 j y B t m P t 4 s C 6 7 d t m W 3 g T i p I u 8 B x 1 I m 2 D x 0 E i - j E k k k B o w m C q 6 L 5 z 3 B 9 t U n 3 Z r 2 O 8 r I u h N l y Y 5 l N m n M l i g B u z L k 4 3 B o o k B x u H 0 2 H 4 r K v 1 B - o a i 8 Z m 6 E y q I p k Q m g R i 8 O i w K u 2 C o u N q r G 5 u R i v X p r n D _ 8 J u z j B 6 y k B u 0 J 6 _ P k o J 6 7 Z k x N h p G w o M x 7 W p 4 K y 5 L h 9 X y t H 5 0 O o 5 h B u 3 h B n g r B 8 i v B i r m C 4 3 q B l 3 t B 6 3 K r t Q k t m B x z f x 3 k B 3 1 y B w x v B 1 5 i C n 1 B n n 9 B k o z B 7 p D m v 0 B n 7 J 6 4 J 3 p o B l t M 6 z T 5 4 U k w o B k l c w g 6 G r 7 Z 8 v H t z y B 4 4 W s y J 8 2 G y 1 O 6 3 K z s W 0 u 4 B s - f - t d 7 n N g t H 5 l N k 5 O - - d - 6 P t x H - m W r l W t g Q 3 v U i 6 b 8 u H q 7 L w j N o 1 s D u w G w o O l 0 J i 5 L x h M 0 s I s y S x h M j z Z 7 5 5 C 2 w G 8 j c w u 5 C r s W j q 6 C x j Q 3 y O i v J 5 z G i u K r w Y u w F s o Q 5 i i B r w b r w r D l r 1 E 0 l u D y l p C w y W 4 o O l _ L - 4 W k w G 1 z Z 3 1 J 2 m O l 6 J 8 t O t 9 D 4 r H 4 4 C _ 0 R s 3 t B q k T p o G 0 u G w t H y m Q 1 i N q j F s s I k y K 5 3 J g l T m 1 b 2 r z D x l 7 B 4 l n I m 2 R 9 g Q g z F 1 h Q v 5 W q v N u p H t l E p q K o 9 J v y G s u F 0 n H h 0 G u 8 J o 6 U x x I n i i B r j c k s I i x K t 7 K z 4 x C 6 y 9 B 1 q N g u J p v R y v J j y J 5 k L o 3 J x 0 N t y K n k L 1 5 R _ 1 J 8 _ P i k S u 0 J 1 m a o v h B n 2 g C l m l K y 5 I l _ L 6 m Q 7 u O 0 n 1 B q m Q 2 j Y 8 p o D m 2 b _ 6 O 2 5 O t v O u 8 J l m H _ g P v x I y s W 5 x I _ t I q 5 L 8 m T 7 y J t z J m 3 P i h L _ 3 U i 7 Z n p a 5 3 K x o G x 4 K 0 u r B q m Q q v 6 B _ 0 R 5 7 P 7 k V 6 x h B i 5 I w l q B 3 g e h z T l m k B _ q J _ v w C 2 r 6 B 0 1 U o r r B 8 w 6 B t y o B i m w B g _ i C 0 n Q u z K t - S y q O _ w F 0 m T q q D m j p B 6 q O p y I j o R t x H v z G 2 w f y l T 5 q a 6 s W i s W n 5 W n 3 K x 9 E m n 9 B 2 r o D y 3 E q m Q h 8 v C w 6 t B q t W u 4 U _ 3 U 1 k k B z z J o 9 J i 8 Z - 3 S 2 n M i l T y s W 8 5 J o s K - w T 8 5 K n z N r v H j 9 L u 6 E i u K o - g E o 6 o C z 2 g G l g q H x 3 4 J o g i G 6 _ 7 B m h P 7 l J u l F 2 h D p 9 C q 1 B v 4 B h v D 5 i C o 9 b u 0 F k 8 B u p C 1 u B p y F z 1 B u 7 F k i F w k T p k D 6 t W 3 x B 3 9 L o u B g r G 3 k E 0 h B h 7 C x 5 D s - D i m T u 1 B 3 5 D p k D 8 r C h w E 4 v F 0 o I h i f j 6 D _ y i B j o 5 E 8 _ T i _ F v 8 D r 3 G r z 0 B l 5 D o 5 G 7 k D o s H x s B 3 n E 9 p P 7 z E y 6 G 0 r G p w E 5 q C s h G w r G v 5 S z 3 G 1 9 E m j F p y J r v M r w C 5 o F q n B _ i F y t B o O 1 l B p V x 5 B 6 9 B y 9 U 2 o B 1 q C 6 u C 6 y N q 2 D g 4 C 6 n B s - D o 8 B 6 u F v 4 B g i F 0 3 I 9 w C 4 4 G v t O x _ h B k 8 N 6 i I n q I 8 m H u k f v s J 2 6 K q 7 D y 9 N x 4 E 0 x E 6 3 G k i F v k E x w M l w E n 4 B q 5 J - u H i 3 I y r C 0 y O y v D 1 9 R n - 2 B w r L u o W w i T 4 1 U x i t B n i d 1 - E z 5 F u v 1 B m s I w k L u t E x 0 H 5 x U 6 n B 9 u D u 1 B v _ C y _ H o w B _ s D _ 9 B 0 q M 5 7 C k 2 B t n G 6 l F y r I s i L - l D _ q p B h s F 8 r D j 8 K z p F h 5 B v q C 8 4 C _ 1 E z 5 D 7 6 B t 2 G n z E - 6 B w 5 H m 3 B 9 3 F p n E h w U h 3 J n Z 4 o E k u B 9 z C u l L 8 5 R s 8 I i v E y g H 9 8 F _ 0 F i o L j W r 5 F v 6 B 4 h E h r B q h B m n B h m B 4 2 B x n E 6 n B 8 w F r 6 C 3 3 B - Y q 0 N y s H 5 r B t 6 T o 7 L k 6 C n j B u i C 2 p N p m F 5 - D r 9 F v k C v 0 D 4 6 B _ h C w w D - u J j x F 1 4 C x m F x t X p 9 I 9 s D y g O 8 m J j t H p 8 H l _ G t 8 B 1 - D o 6 D o q F o z G 0 y G l o I k - r B - i B 0 l B k 2 F x 8 F 4 s O u q D - 4 F q _ B n l D z o C j y C _ u C 0 z N y h D o z F 7 g F y b 7 2 F l R m i D x n E 4 9 b 4 y K 6 j a 3 u D s - C k _ G z s F 6 p I 7 g F 8 - C r o C 6 0 B i 3 B m d w 2 B 0 l C j v g B r h F r z H q h D 4 - y B 7 x B q 1 B o i D 0 t C 3 5 D 4 p E 1 w C t e 1 l G 0 t K 4 y D h r H 1 w C 6 x k B o 8 Q _ 9 T k 0 c l h S u 6 O 9 v L 7 s F p 9 C u t I v p N i 1 P m 3 r B 2 4 V _ 3 V - z C 5 i C - n G q 2 D 1 - E i 0 F t o E 9 5 F w i D g p I t 5 q B l j P y l M l 8 L 0 l M 6 p G h w Q m l Q 6 y R g 3 m B n q I t y F l 3 L q t k B 5 j a j v G h h E x o F - - H w v i B 2 2 I k y C 5 q Z v 3 S h 2 K g j O s 3 H h q L p z G i 0 D t 7 E 0 l D o q C h h a u h C 9 7 G q z O q p C v u D 2 9 I s 5 E o 2 B 6 k C - x C k 3 D t 6 P y l 5 B 9 l u C 7 z v B 2 u S v k d y y d 0 t S m u r B u 7 7 B v l N t m N o t I o r T r o g B 6 n u D u i m B 6 l L _ 3 b i u p B _ - a i i a y j 4 B h g F i j F n v E l u G _ n D q g L s o I o z D w _ K n v H i p J p s 0 F _ i O i k O 1 o - K 1 9 E r l G - y J x i o C v k d m 5 U w 6 I p r g D 0 x f t r C z h H 7 k G 7 l N t w O j 2 I g v J 7 o C k X n z E 1 r B _ s D 7 q F o 8 I 0 r D 7 s F t l E _ z V u 6 G h p C - 8 E - 5 D q 7 O 9 w C 0 p J x g C t 5 N k p I l x M l 8 y C k - - B 5 2 F 0 t C 2 j F y 9 F h w E z 6 C r 8 D k i D i r E g l C k j F 9 1 K 1 9 C 6 i B i j B 4 1 C 1 k E 7 2 F y i D 3 x C o q E k i D 0 _ B s 2 C m t C k - C n j D 9 w B m h G y i D s 8 B t 4 B 4 R w f i 0 B - 5 C z p B w h C 3 S 5 3 B m 5 B r r D r u C 8 7 F q 4 I j w Y j j j B 1 n b z 2 s L 9 2 9 X i - 6 O j 4 u D k l p B 6 7 z E z s u B i 7 G t 0 J l 6 D q y f z x H m p H - j E v t D m - C m u H i j a 9 k I v 1 H 2 _ F n l K i 7 M v m 3 B 6 w P m h P u 2 C _ 4 I g 7 n F 5 _ v F m o M 8 5 H _ o I s i g C j i 3 E p l G m 0 d - l P h 3 G z U 3 3 B k h B m p I r 9 E y w F h i h B 3 y G 5 m k E t l G 3 2 G t Z 1 k K l x H h l E z x B u P z 6 C v v O 7 j B z j D h 7 L 7 j E m q E 8 u h C t r a v m t B _ x g B o y f 0 p X y 5 I h g q H 1 r 0 P 8 o 9 B u k - D x 0 w D 1 h j I s 6 9 C h 2 H m 5 L m s M 5 f u 6 I 3 w H y 6 J 8 s C x x C _ p D x 6 C 4 p J 0 m Q k t W k w N h y D j y C 7 w H t 7 N h 1 H 6 r G _ 3 U w - Y n 0 E t 5 Q y v G 2 s M 8 0 D y r M k h G g 5 C 9 x C t w E 3 4 B x o E x 9 C o 3 B z x B 0 - C i - C x 3 S r v D l 6 S h 5 W 3 t O p Z z 6 C 4 4 I r j D u m I q m G n h D l 2 D q 6 K - l C u 0 I _ v a g 3 Y 3 7 I s 5 F 1 d o p J r y G 3 x C 1 7 W r q C 8 r H 3 w D k i D p 5 D t i d 1 w v B z x T q u K 2 q E w 5 o C m r k C 7 n u C z i e 6 v q P u s r H 8 v t C 2 3 6 F l p 4 D z p R i 1 c x 6 C 7 j D o 0 L m h 8 C r z w E u - T - l i E q 5 I _ j p B z j i B h l d 8 - D 6 t W 6 0 B q 2 C g n F 2 v t C v z T 4 h L i 5 H w 6 M 3 p 2 D n l c 5 j j B 2 0 D n s U o l - D p r p J _ m Q 9 g S 6 z L z l K n n 2 C v l E z 9 L 5 o b v z T i 0 F 4 k C l _ L x w O 6 1 _ B n u u B 4 0 L 4 5 I z w E 8 s 6 E j z G 8 v F p i J 9 y 8 B m 9 Z q 7 M r j p T 4 y w C _ b _ v B z - V 3 s g D 1 0 m C h 1 w D 1 1 p C 5 q 2 C m s u D s o p C w n n B 7 w b i 2 R k g Z i k p B s 7 l C t m 7 B 2 k 4 E 4 9 i C 2 j F l w n D y p H r 3 0 F p y M v w O _ v N 6 r G 0 1 C z p B t u B z j D t q D o t 7 B 6 q K 5 j E 2 - C v 0 E 6 m F m h G o g G w u C _ _ F 1 z B 0 z 6 C 2 g D j m D t 8 C q y F 7 v D y p B y w C t _ C 9 m H 8 - B p - C m Z k u D h W r 1 G t m D n J 7 p B m k C o S i S r 3 B r j D 8 g B h k B m O w 2 B m v B x l B n e 5 p B n o B q n B v x B g j B z z C 6 9 B r 7 K q 3 C z N _ X m Y 9 z C u r D 1 q C q s H 3 a n 4 B p k B y m C 9 e r q B x j B n c y 7 B g h B z w C p o B v u C 7 g D 3 9 B i 7 D w r C 1 5 C 5 j E 4 t B 2 _ C 4 0 C k z C o 6 B r g D o y D h - H x 5 D 4 v B x 8 C _ g E y v B v 3 B w 2 I 9 j D 4 3 a q x g B w z s B 7 l V h x R j p C n q F w k O 3 l G y h L 6 t E g u G - p d 4 o B j z C m 9 B m o B 6 - F o c _ 1 D l i C n g B p x B s j C y 4 F _ y C 4 r C m s C u q E x h I 5 g T s o s C i o j C g l m C n 7 0 B l n g B 9 x Z _ o Q j p E m x B s k B 8 3 B 3 Z r p G o w C 5 x c h h B 1 Q m 2 B r y B n b y O 1 V 6 b 6 H k Y h W k q B - U w d j x B u - K z u D w 4 C i t C 0 0 B x p B t c _ p C i s C t o C s n B v Q i d 8 2 B m z D 1 o C 6 t E p m D u t D j z D n q C q t C 8 _ D p k G z u D i 3 B w _ C 4 k B o 1 C n q B h 4 B p k B z n D g j B g _ B _ T p 3 H q p B l 6 C y n B v Q p 4 B 2 b w T 4 o B w u C t y C v t B _ k E l w F p 6 B r 2 E s o B w v B l 6 D 0 h B n k D 5 3 B v q B t o C 9 w B m 7 B i s B t 1 D 3 5 C w h B 5 a _ h D 5 4 B s 8 B t Y q q C o 6 J t Y 9 o O _ a z o B s R g i H h P 0 V k x B h b o e 7 0 B g m B p 2 D 8 _ P y j H 4 r L y u F i _ D - i D s _ C p - G 5 2 W 6 1 a v Y 8 f j o B y y D s r h C y w s B 9 u 4 B 0 o j H s v r B i t Q 9 0 I 3 m E n m G s i G i 6 H _ v C n h F 5 5 J z o J y w J q 5 E - n E u u E 0 i E w 5 V k p Y l h r B 0 g E s k N q g l C w t D v 6 D y h D p p C 1 6 C g p D t k E 9 w E 3 i C i v C 6 P m w J w c 6 3 C - 7 D 3 h C j s B 3 k E 9 l B i i B g 1 B w d 1 a p x C _ i B z r B 6 Y _ w B 8 g D 2 K 9 l B 4 i B o 2 E x q H y e z v B x c s 2 H k 8 B 9 p B 6 3 U 9 v E 4 v F s 3 H t k E m r F 6 5 F v t B 2 8 D 8 6 B k h C 1 u B w m P 6 7 E 3 p D v 2 E w 9 E t 4 C t - J x l Z u o E m k H x 7 I s s F 6 m S 9 x W t t C z i E o 6 B z 4 E y _ E 9 3 D 2 k T 8 j J j r T h 2 L 2 y H r k F 7 i q E y t 4 G r z _ J 9 x u D x j o E p l w Q q j l E r 0 j C 7 k y H 3 o 4 D x l l C u p q B 8 r 3 j B l 8 4 e 9 w M y t s F 3 n 3 B 5 s q E 7 h S - w H u s Y 6 y 8 C 1 9 m L i 7 t I - q v I n s _ B 9 r 9 I 2 u r E i z f g g t I i q n C n 7 s D 1 g g B v z g G i h 1 N q r u G - l y F 2 k n E 2 l w B i 5 l B h v D 9 k N m r G x - H h y G v 4 D s g B r - B w 1 C 2 7 B 8 Q 6 x B q 6 P z 2 E t 5 G t k C 6 k D _ 8 E h g D 8 a p k R t 6 I q z B 4 e r q E r 3 E 3 8 B v v B m t k B i 6 X 0 k S 7 6 U r - I r 3 W v o C 3 6 C m h B x 5 D x 6 N 5 9 C _ 2 B 2 2 C _ k C 0 4 C h s B 1 h C 6 o B y 3 D m Y i _ B 1 z C _ b r x B 6 5 I r z B - q a 9 q B 6 u C s _ B r a 9 w C u h B 6 m C l 0 C - n S p x D v 2 M x _ 8 B q _ s B _ _ m B k o Z m y q B j n S l x a 0 8 I 5 v D j j C r t N - e j a r i C 1 M w _ C - h J g j F 3 l N 4 _ Q h h S 7 r U o 5 a 9 5 N 5 o F p 6 1 B 9 8 L p i y B u - T l 6 D r m l B 0 u z H j u t O k o q B z z J u r D v s B k X j e l w C 2 K j 8 D n z B _ K j U l v B 2 r B 5 j B 9 8 C x f _ c g h B h g E v p B t e t x B 7 3 B n v B v Y 1 n C v 4 C g z B _ r B u a 0 z E s 6 B - 8 G 8 5 B v 9 B g s B m n S h m C j h D 0 y C y 0 C - 7 V 9 T z - B 1 d l i B q j C 7 w C 7 e x N 9 n G 9 f 0 W 6 W 5 f v R - t C i z B u s B 6 q C 1 m C _ g C u x B k 7 C 4 V 9 y F z u C _ _ E 2 h C j 9 B r - B h o C h y D m d m z F q 2 D x V 8 i B 6 - D i k C t u B i R z I x h B t d o a 1 m C 7 5 P 1 4 D g b j 2 B 2 g B n i B - X 1 h D r m C 3 5 D w O t x B v Z o 8 B s W v i B s y B u O - Y z c 3 i B 9 S m t B v j E n Z k v F 0 _ C o i F 8 v F 0 s C w 9 T l w B y 8 F 1 t D t j E l 6 C i n B 5 4 J t t D y 3 H u l D p 4 D 2 p E 9 6 C - n C 6 M m 8 C x t D 5 v M i p D o s C _ y D 0 p C 7 1 B q t B k t B v p B _ 0 J 2 4 F 4 m G k z C 4 n E 7 z F u z B l t I g u R 3 z F p 4 C g x D i 9 D 7 5 I 2 6 B 0 7 F o 3 H o k M w 7 S n k 5 F t k 2 D q q 1 C 0 4 3 B k 4 a x k l K q y c 2 5 r C 3 q n B - h _ F z o L 7 7 V 8 q K 1 u I u v F h v E 8 6 D 0 y D t - d n g C 0 _ K l w M g 2 C m 4 I q u P 5 - I v j D o 0 G 2 1 E - _ R l 8 E x 5 D 3 x C 9 j D s l M _ l M k r B 6 k 9 B 9 - H - 5 C s h F k 9 Y s h B r o L 7 9 B _ 4 M l k E q 7 B u l B r j p D j 5 j D 7 x D 6 _ G z h I r h S s 7 J w z D k q E 4 L 5 l B 6 H k S 1 4 B 5 k K 8 W w I r M 1 v E v n C 2 7 z B g s C 4 z B p m O o _ C - S 7 h B g W n g E q z I q p C r j E 5 w G g - C 9 i D t w C s g B j 9 B z u I 5 g D t 3 C 8 0 C 7 I v c 6 z B 7 p B p 6 C g - D k S l u D z - B l k B o d j J v w B g w D y u F h u D _ v D 2 s N m 1 E n 6 H k 7 D q 8 F z 3 C z h E n t G _ n H 4 5 J 9 j P z t D o z I l x J 0 v g B z w w D j j y K 5 x t F - 5 S 2 i E 1 1 I 8 q E s 9 Y g 6 M i l Q 9 u E j x _ C x 1 h o B l m J m 3 D u i E 5 4 B 6 v C t z C 0 1 C s r B h 4 B 1 X 5 P x o L 8 _ K o 9 F 7 x o B i z V 8 9 U 9 q C 4 8 B m g D 0 o H l o F i j H q h F 9 o F j k K 1 2 o a w i q I m o 4 u D 9 u D p h H 1 h g B 3 w H - w M y 2 E m 8 J k 2 E t 7 K 4 u C 5 l B i 3 E o n B 7 z C i p D j 4 B _ m C r U y b 4 0 D v U z S i t B q k C u w F 5 P i V - w C u h B j g B w P j V 0 L q j F j g C r Q 4 W 6 8 H t 9 E 6 s D i p B y S 5 k D r x B r q B 3 o F g p D v x C 2 k C j w M 5 o C i Y w h B n M - d n l E 0 1 N l Z o t B l 5 D n 4 B x v M l w C 0 _ C p i P s n B 3 U v e - t D 9 p B r 4 C m W g V 1 o B t j B 2 r B 0 V - y L v u E 8 i C 7 u C 2 1 O 0 6 B p - M 0 0 H 8 h C v w G s g 5 B p k y J k j j H x t 1 J q k h f - y h p B 7 y p f y 9 p Y _ 6 3 0 E u l O 3 m P - n S s z S 4 h K m 9 R j 2 Q j 1 I 3 i C t w I 7 8 L t i V 7 g C v 9 C w n I l i 3 B g w V 0 4 G 4 z L 4 5 V - 6 C 9 x G l g J w x E _ r F 1 2 L _ j M o 3 a 2 9 z B 3 j d k l R 5 p K o m L 9 1 H 9 5 D n u D x g J w n I o 2 H j v E s 9 F y n J k p E 3 x G v j D j u u x B 2 4 _ O 3 3 y M t 4 J h l j B p _ q i B t k i p H n 6 m u B 6 3 w K r i 8 E 1 8 4 B i 0 D x j E 5 x F 4 _ P m _ E 8 o H s 6 E r w i C _ i Z v 6 m C i u 2 E 4 6 i B 3 k 2 B q h u B h 6 8 B v 2 O j v s B p r r B j u F 7 k J o z h B - v a n g I 1 o S n r V _ 1 P 3 2 v C l i c 9 2 N 7 q a z p F q o D w 2 Q j s J u 3 O m y L 1 l V t 4 N 1 h i C 3 j V 1 w M x n C 4 z E 4 _ P r i P z 3 S - w p C g 4 9 C _ n H h p - B w _ Q 7 2 X l 9 y C g k T y m B j 4 E _ y E z w K j h D 6 3 M u n I u p D 0 t K h g g B j 0 X z 2 K j h J x 6 P k r r B i j O 8 z D _ l X o 0 D m - C x 5 C l o F 0 p E p n C 3 o Q 1 k F k q G w r C z j E m 0 D j o C v j G 4 o D o k C 7 a x q V 3 m D v 8 D - m D 7 w D 2 9 O 5 z C s m B y y D 4 1 E m Y 8 i B v q B i a - o B o m E 3 1 D 2 i I t 4 R q 8 C _ n D - - B k 2 C u 0 D k 3 B 7 x C 9 - B 4 z B 5 q H k 4 H g z C _ y E j h D m o D h w C t k F t r I n m F 0 o G n u E - 5 E j 0 F l z F p g E 4 7 F - j D s j F l k D - u H o h F r q D i _ C i 9 F _ 9 n B n - I t u B n h H 0 7 Z 2 _ I q g K w 1 D t 0 C 4 2 N o v I 8 1 B 0 x K x y U 8 k R _ g L 5 1 X g 2 b z m c x 7 5 B z m t G j w 6 H 2 h 3 C r i H l y D 0 o B 8 4 E 1 6 C _ _ C z q B z Z k 1 B h v D _ 1 C h p C g 8 B v j D x 4 B v 0 E _ v B 2 h G 2 n B i s C 3 - B 7 w T o 5 G 2 7 B 9 v E t o R k 5 z C 4 6 9 C p 6 C p - H i - C i 1 B n 8 D 9 6 B u k C s 2 E 6 m F _ 2 D _ t B 4 b o b 2 o V n c 5 7 E h h J x 4 S t o 2 D - _ p H 7 h 8 K 5 x _ N z g s N v o p J k 7 m G 7 0 s V _ y o H _ h l x C o x l F 0 6 o C o 5 I 0 j C 3 S l 9 E 3 t F r x C y t W 5 i C o r D h p N n 0 C h 7 C u _ D v g I _ - u B k _ i C y _ 1 E q n w B u s q C - 8 E 9 p a u 1 4 C 6 w m N g 8 B 1 I 6 1 C 3 o 0 P 0 5 H _ 4 C o O u t K 0 j C 6 Z x - B o p x B j p U h 5 N p p a 2 9 T p t y D 4 q u P q 5 t N t z j C _ 3 l B 4 h 7 D j w v B u _ K k j O 5 i j B p o R z x J u y E y k I 0 8 P 5 6 O k 9 X 2 1 z B 0 r t D _ 3 K j o s C p n 0 E y n S z l 8 B v 5 m D v y j F 7 x P l 4 o F h p - B 8 5 H m l L - x i C _ z D _ p t C 9 9 g B t j P m z c i 3 t B 3 l l B z 5 P z h d r s J l g H q l M y 6 J z t L x 0 M x 3 g D 5 2 g D k l 4 B m 6 h B u 7 h B l v R m i B 4 2 L 8 4 R 2 z P o x W l p c 6 - F g 2 D h 2 G l o E - k W m r M g v G w 7 I 1 m H 2 u B 0 9 B m s H w g G _ r I h 8 C i t D 7 2 H l r B r 8 C o 1 D 7 _ C m j D 7 h F 1 s C 8 w E r t C v 6 I j _ u B _ k E h 9 F p p J 6 x G r _ C q 9 M 1 x 0 D u n F y w C g 7 E 9 v Z q v B j _ N i v C s p B r k D 9 o F w l T o j F g 9 B k Y 9 q B u n B s W - I q h B 4 n M m _ Q 2 o X n y I y _ I i 6 E p g B z i C h 6 F 1 r B h s B w h B h k B s 2 E h x B l l G x N h l D q h B k q D r G k n B w b j k B z U w d g 3 D 5 i H 5 q B g 2 C k j B s T j x D j J 3 4 D h U n 7 C _ _ G x x D _ r D r m D h V 7 5 B k m C g m C x 0 I u i B j 1 M 2 2 D 3 e 2 W z M w I 9 x C k h B _ 0 C w 1 E - j B j k B x G n i C y S o 5 B 1 u B n o B _ s B - 5 C g n B r Q x e l q B k b _ 4 O z 4 W y t B 4 t B u r E g n B 6 m B 1 p B _ m B 7 q U 2 0 D 9 e l t F 2 K t w B h M 9 Y 4 W w S z z C 9 y B 0 8 B g q J w O 7 q C 3 a v k B q 8 B u t W u 8 Z l i H k l h D _ v m D v i i B u 6 G t 3 X 4 6 G 0 2 E n y G x k E z z B j r C 7 4 B _ 6 m B 1 8 E 6 7 M 3 l G 2 y K v q P 6 l C k u J 4 n B 6 s C 4 l G u z D r g C w d w t H s u B w q E p t F n o g B s p B u n B 3 0 K m 0 B 5 T 8 5 J i - C o n B r J h x B _ W r q B k a k i C 3 p B y j C v Y h 4 B n g C w k C j Z - j D v u D q 1 B g t C 7 n C v 3 B q y B k 6 B k z B r d v 2 B n i B g 4 F i 5 F g _ N 2 0 I z X o b _ t B 3 q B k p B m s D - 6 B z w E k l T l 3 y M i j x F 7 l j G y v - F k 7 0 c 2 g 3 Z m 3 n l B y t q 5 B 1 9 t e p t 9 5 B k 2 R i j F m p D q o X w z f y l T 9 p a 4 w f _ 9 z B 3 q z B 3 3 k N 4 0 L 7 o S g u W m w G h m J t z C 9 m E s g G j 1 M - e u 5 C j _ C _ h B _ 4 E w 5 E h 0 C 2 r J q t C - 4 D x x B 6 n B 3 x C n - B m k C z 4 B m j B z 6 C v 3 B _ h C 1 h D 3 1 B q d _ h D u 0 B k q C - 9 B _ e 5 j D o t C 4 h B v x B s y B 0 y E k h B 2 z K l _ L h x E o 5 G _ v F 2 n I 2 o E u 6 Q w 2 I 6 y D _ w L 6 0 J j w K y h W p w B s t B k j C g l B 8 s B 7 u B 7 _ J v 2 D s - S 9 u J j 9 G 7 9 B y m E k 6 B 9 l C g m D v l C 5 w B u h B z j B 9 g E s n K 5 r E h u D 6 i Y _ z B - n B k q C 8 h C n o B z l R 1 4 E l 8 G 7 - Z z u B l _ H x 3 C k u a q 0 I 9 y F m m D 5 o B v d 6 Z v p B 4 r B w R w x C j k C 7 1 C w k l B w 3 C q v j C u 1 K m x B u i C 5 2 V 9 4 E j 1 r B k k 2 B 3 x K 3 2 f t 1 V t 3 R 4 q 6 B 7 u Q 5 2 W 0 u f 9 v H _ n J p u C s r F 2 v D t x G 0 6 J 3 7 y C 5 9 V n 2 F s z D v u B z o B k V m 7 B v j E - g H 4 j O 6 o D t 3 B - 7 G g p E 2 6 T 3 7 E h v I v w G 2 6 D j l F v u G h l F x 4 i G z r E y m I 1 r m C v w j C x j l C q h v B j w b 5 4 o B i x K 7 o N 4 i 4 B v w U r 1 M 1 r 1 E q - O o k L p j I q 9 O w y F 4 g G s v C m 2 C r m N g h P h x 4 B 5 5 s M 7 o x E r 9 9 O j 2 z M 5 1 m E j 0 p D w 3 1 C 0 7 w C 5 n g F h 2 T 1 0 C h i F n z D 7 p E 2 w C g - B 7 s B 8 - R m v m C - n H 9 s B x j C t 1 m K 7 5 m B _ 4 P 3 l E w g D u 1 D - 4 F i 8 I m p O h m H - z G i 0 j B 9 o F p n L q m I q 0 G 9 t C 0 0 C - g J p k D y 8 B o u B - 5 C x Z q Y g c 8 j C l 6 C s b _ 9 E z 9 B 1 j E r o C j o C 2 o D _ a i w g B k 2 E 6 p E w v F l x C q 2 C j o C w _ D m t B 7 n B y 5 B s m B p w C x p B 1 j E j 6 C y - C o p B 7 j I r Q u 1 C w 7 C o 8 B v 2 F l 6 C k 3 H 1 l R r h P t 4 D i p D q r E l m B 8 X 5 h C 2 u B z y B 0 n B p x C r 6 C y 1 E 1 p B 8 r B 4 l B x c 3 w C - - B _ j C - n C p n C 0 r B r _ B - 8 B q x C g 8 E l k C v h B g g B x o B v X 5 c k n S g k I l 2 D 6 f 8 5 B n u C v g D w 0 J 7 i E 9 6 E t - B h k B 9 h B 0 y B 5 h B 9 t D x u D 5 - B h w C q h C q 5 B 0 y C v 3 V 0 1 G _ m D 0 8 C u y B h 9 B 1 1 B 1 o B y 5 B o r B 4 h C 7 c 1 l C 3 u E m q G s n I g m X q m M g j F - 7 L k 4 H 1 2 F i 9 F 8 7 B h w C o f o r B s g B i R 2 h C 6 4 F x 2 B l d z h E h m o B k y B k 3 H q 7 B g h C j 6 L k y E - t C 8 0 C k 7 B l 4 E k h C q h C 6 v D u p C _ r C t v I 7 u E x p B 6 k B 2 r C k r S n 5 C 2 0 C _ e o 7 B - p B q 8 F m 1 C _ 7 B i 0 B _ Q 5 K _ V p P 9 o B t X 7 n B i 0 B _ z B w 7 B 0 _ C v o L i r G 0 p E x l C 1 u B q o D 0 q G u o H r k P i - C q r B 4 Q l T i b 4 7 B 4 q G y u F o y C 0 r B 0 f m 9 D - q Z 1 n C 5 2 C 1 n C 5 7 E - i d - t D k 4 H n k D k z D 8 1 E y 7 B 6 7 B 3 8 L 4 1 E 4 j C t Y y g B 1 d x X v h D u Z y N k R x X l T v O - b 1 L i N 7 X x I w x C r w N 8 g F y a 9 c g 6 B 9 1 B j 9 B t 9 M h 9 B 6 s B 6 0 G h h E 3 q M n 5 E l h E s f 0 N q v F s 7 D s m G t 7 G 7 0 F 7 n C s _ D 7 v H y s h C 7 9 q D z k 7 B y h - D 6 7 Z k 1 B 1 v E 7 p B i j C h q B 4 - K h x Y 4 - Y 8 2 E 9 5 C o x L 8 s B m l B p - B 5 n C k p D - 3 B k W i k C x 8 E g p D 5 d m y C 1 p B g W u b 1 y G - h H k s n C w h v B p z y D 5 k D m k C g p H h i J m j F k y i B j o b h y M 5 1 p C h 1 H m o B v R v x C 1 p B v - B 8 r C r w B 1 t C 8 k B l 2 B - n B l s E i o N o 8 C o p N _ x B j s E w k J z t J l 3 B n - M o 8 C 7 3 E i y O r 9 O g 2 v B j g E o o W s 2 H 2 r K w 9 D u 5 B 2 8 C q x O _ 2 I w n J j 1 D o w D k r c 1 l F s 0 I 3 x S 3 u B v 0 K 2 2 I h x G 2 2 I z 7 U p 3 C y W 7 v E o _ D 0 R r h E 0 g B m 6 7 B 7 7 E r w C p m C m l B 6 3 H m q J l k P 0 r q U s r x N 2 v m D 5 8 L 7 y G h v D y 4 H s 9 F h n 4 D q s k G s 7 r C _ g p B r j G i 5 z B s 5 B q m G i s N n m R 9 0 F h j G _ o E - u B x u E 5 t D u n B i q G 4 8 C y y B 6 k B - v C 9 2 W 9 s G i t B 9 n C x - B 6 v P u 1 n N o m C v v D l h W _ - n B i 3 E 5 g F n l G 6 - D 1 9 C 3 6 F 3 2 H l l e u t q B q u n C m 9 e 0 _ h B 7 z b m _ r B h m q B - 8 Y m - H p 4 M k g p D t S 7 2 E x r G w o L u v I h o D 8 3 E k 8 G l n E 9 p c 9 z Q 4 q I r 7 K k q H 8 h E k z P q - B p i F l l B q p H w d 4 m C i 2 C o 9 F q t C z 8 K x 4 T h i h C n k H q 2 t C h y 6 R v z n D k k s O s 1 s F h k g B g w I 0 x B r r E - p E y 5 C t n G g 5 D l g D i z C x k Y z y N s 3 F m u I q 2 u D s h i C s p n B 0 6 h D l k g C o 5 D w v H 2 3 C s u j D - y u B _ v h D o y W 8 x j E h 7 K v x m B u u B 2 5 C p 1 _ B y x T 8 j N q z v C i k b g p n B w 8 g B - r R 2 i L m 3 V v s F t p K w 2 B 5 z C 2 9 B 5 h C 5 t U 5 z B x 7 B v 4 M 1 o J 5 N 5 E k z 8 D p r G k 3 2 L x 0 F 0 1 O 1 n Q 8 w M k x I 6 a 1 p I g x I 5 i F u r Z 7 o D z _ C w c _ S 0 p B r t B 0 o C o x C u 5 D 3 o D n 2 a r y D g 1 D 1 z M u p B w 3 C 7 l D q p M m r I u t G - t V g 9 O k r Q z q P 5 l H 2 s T 0 _ _ B i g u B 1 m G h 9 F h k w B i o m B 8 u M i - F 4 r I s t E u 3 E 9 5 D m g L u k O l x E j m K l h C q 1 V v _ D z j C 0 p B r k C y e x 0 F o g _ N l h G n 0 F g j C h v C 0 z E 3 8 B p y V q 8 L m 0 X k w H 5 8 F 8 v E 5 r C 6 - G 6 v I h 0 B k 3 C t y D u v I w j B h 0 M w l C 8 x N 4 u B i t E q t E 8 2 B o t C m n B r g C q 0 B - w B o n B 3 w B 2 g B v 4 B 0 t B _ b 4 b u y S 8 z F g w B o z V 5 3 F u i D n 5 - G 5 r l C k t w B 9 t 7 C 5 1 4 B - o k B 2 6 E u v q X w r 5 4 M - _ 5 E g 4 k C m u i J 7 2 J z o K p 7 D n 5 J u o F 3 v i B - 0 E q 9 J _ k F y s E t n K p z C p Z s v B 3 r B 1 5 B u h R w h D p Z w W g d 5 9 C g 6 E q u B z V 1 e 9 T n x B z q B i u B o 1 B 3 q B l k B l R j l B n N 5 P 6 U 3 Y l H p N 0 T - j B j l C 4 N _ N v o C m 2 E p z X 6 o J p p L 3 y G o 0 D 5 a 1 a v o C 3 p F k h B u h B g l C q n B p e _ 8 B 7 q B v q B n 4 B 5 y J g 8 B 9 t D 9 j B 9 q B z U l q B t 7 E z v E 4 q G j Q 7 6 C 9 j D 5 6 I u q G _ e 3 d o h B 7 f 7 l B 5 x C j z B 3 y B 0 T w T r a z V g 4 C 6 9 B 1 l B 8 S j i C 5 u D 2 n B q T 7 a m d g X t g C - 9 L 0 p D m k C n 4 D 3 t D p x C j g B t V m u C k 2 B 8 o D l u T z 1 B 7 7 x B m o D y 1 C 7 g D 5 2 B 0 - E q z C o q C o u V n c 8 m H _ h O h u C 0 y C l j E 3 3 D 3 l C - v C h v I - 1 B l 5 C g 0 B 7 1 B 5 X u 9 K x 3 d 6 y E u 5 B l X x j G u h p B p s Z x x p C h h g B 1 y T n 2 9 E l o 6 D l t q E z z a r t i B h s a h z G t k D w r Q h o G s h G 3 n E _ b r g C 0 0 B w o D 0 8 F o k C p u D s z D z j E k 2 H i w D 3 4 E _ v D l w J l 9 B 1 d - 5 y C x u m F 4 8 F h v D 0 t C 9 u D 7 7 L 8 y D n k F _ n D 7 7 G z - F - h 0 B 9 u E p 5 P 2 n I _ 3 I z 6 C _ _ C l k D 5 p L 2 r S 9 v E t o C 5 d 9 h B 1 - B p j D 8 x B j v E z w C 8 m B 3 T 2 t N 4 5 J l l C r i K t 3 B t v H 5 t D i h C s y C 3 g D 0 m E 7 u C 9 m C j w B 3 l F q 5 F r k F m t N 7 m R k w s B w 7 i D 4 3 l B 8 k C 8 t B - v E r Q v Q t k D r q B 9 e w z D 1 Y _ _ B l k B 8 b w S j g C 3 j B p c - d s 8 J w T 0 h E 2 _ F x k D l k E 7 7 E r 4 D n - B g p D r 7 E 5 x G m 5 G 2 o D q q h C s s C w 8 B k n B m s C x 9 e 0 7 C 2 m G y 6 D 9 0 F x 5 C 4 k B _ y C m z M h h D h o B q m B - p B 2 5 B 5 v S 5 2 C u 1 Q - r J z o F _ 9 D s r B - 1 D 6 k B x i G 6 5 K j u C 9 g E r y K l u E h 6 G t s C z N y e 0 6 B u z C y j h B t 9 G p 8 b _ U 4 a z l C k t B 9 n C 5 i B 1 4 C k q C x 3 B k r B 5 1 B 7 9 M q y C p g H o _ C w h C 0 u F n o B q r B m 7 B v j B k f 5 u B 1 3 B k r B p w B u y I j 5 D s K 4 6 D 5 3 B o 7 B o i C m l B u h C - d o 7 D m z C 7 _ B j d y a - 2 B 9 9 B 2 - E 5 X i G h z D n w h B 4 l P y Z _ G g V k r B u y B i 8 C _ 7 B i h B p j D 4 z B 0 5 B x s E m w D m y B 4 m P x 5 C q m B j v B o 6 B n l C 0 Z z - H u g B k h C v X 3 2 B 8 U k l B o l D x X o s B 8 V 6 Q 9 v C n v B 8 r C 1 1 F - t G j h d u 3 r C x r n B r p t O k n u P 1 4 - n C w o n - C w n 1 i C _ i 0 s B y l s 4 B 6 2 z 4 B 1 k 8 r F 9 u 1 K x - g i C n w p m B u k O 1 l k E v y k w B v 1 j y B 2 x l j B 4 i - p K w w q P i k 5 H t 7 w B q j Y h g z C t x E 9 u D 8 o I x 9 w l B z q F 2 3 2 y F 2 g y z B u x - m E 1 0 i Y o 1 8 t B y n 5 z B v t 0 2 B 4 y l F t 8 3 C t 7 s c 8 j x F t o o M 1 q y W j 6 6 N 9 4 g R 2 y V _ t K w x V z h H i t W i j F t l N x p F t m H 4 5 E 5 z H w P r _ C l l i B q X 8 T m t G w P n 8 B - R 0 I 6 1 D m v B v a j y C p s F 6 c q g E m w C 9 a _ O j R i T p N 8 F o b u s C p Q n g C 3 j B n U x q B r R q v B 5 h C 3 5 B 9 U 8 I l 1 E w c _ c y _ B 6 W h Z g n B 4 K x N t _ N 3 z C 6 v B 4 t E 7 s F 8 x K g T l l B o v B - i C p 9 C v l B h V 2 6 E u 8 G g e l K l x D g v B h j I j f 8 g E v 8 C - r B v y B 2 Y 8 t G z s L 7 v D 7 s B 8 p B x Q w o B m 9 G q P x M 2 W 3 J 2 p B m h D 6 K j Q h M s b n M n N w T j L r L 4 f i 7 D o E 6 E - I 6 r C 8 n H w t B n x B t k B 5 U x a h s B 7 r B 8 X i O 2 M r 2 F 8 H 2 H 9 d v u B 1 q D i r B s v F 2 v F 1 5 W y 9 F k - D o 5 H 6 5 H g q I 4 v J - l H y T w S w m Q v M 3 U 8 b t Z 4 v B v V z f u T r J v w E r q B v Z q S 7 j B q 0 D t Q k Y w k C _ W p e r Q 9 u D 8 _ B - 0 O 5 7 K p 0 H j q C g r D 0 1 B 8 _ I 2 g D 5 r F 3 w D m 4 C s u B p 9 C - r B 4 c l 0 H o 9 I x l H w 4 C w s D n s P 7 g C l z B j s F 6 9 B 7 z G t U g n B p U j H 0 c 9 k B h w D i 2 D s 7 H v r C t l Q 0 q B 9 8 B h O o L v V 0 I g J q Z l O 5 N 8 Y n O 1 t B 2 X l 6 B h N 2 I 7 M 8 u C 5 V 9 l B w i B k w K 0 r H 5 z H j 1 G 7 v D j r B y 2 f 6 q D x r B o u G 6 y F m h D s 9 M z r F g r D n x O - _ E _ q D x m E 1 y C 8 n B - z B 2 T s I 8 F p - E h m D _ q D u l C p j I v h C 0 w G 7 6 D v y E v y C 4 3 D o u C v m D r h C w t D _ S l g B n e 6 s B s 0 B 1 d g n N m q C 1 u B 7 t C l q I m m D r c r 3 C j - B g t B p U s T 0 s D r 6 D l Q 8 8 B 4 q D z f s T x o C - L p u I 5 p B j w H 9 3 B _ n D 0 m B 6 g B i b 4 k B g p D y z L - - r B 1 6 N p q F 7 w H t k B k c w n B r x B q v N y h B p 6 D p R x V 1 a v Z j e 0 R t Z 8 X p q B - F 0 T _ z S n z B 4 1 C v k D 7 g C h g F 7 2 J r 0 I t 2 J m 8 I u r I r q C _ X w T t Q 7 w B r e u O t a 6 v C 1 1 M q m C i T 6 L v H m L o O y W 4 N y G 4 K i o B 5 J 6 W p N i i B x f 1 Z y P v K i L 0 3 C s T 6 c 4 o B - 0 G 6 c w t E - q B n z B 3 f l V x m B w U y M i U g P g T z o H 8 T n H 8 S 0 X u 2 B 5 1 G j l B 2 S o 9 G n z O o o B 5 M n V 4 X q m C t 5 F 5 M p j J 0 X j 6 B m d m S m p D 5 w C r N 7 G _ T 4 D m I 6 o B h R 1 w D r f t l B q F 9 Y 3 Y 4 H q I q X 5 s B 6 Y i Z z N s o B g u C h a 4 i B j N y O g M 1 l D k 2 B n y B y d g o B g g E z r B _ K n e k O k n C v a 3 f 5 x B t U h t D g f 5 S l i B _ x B 8 s B p I l d z I u V w J n G n Z h Z o H w J 7 F 3 H s e g H g W w W j Q w b 8 R - v C h I u w D - O u G t W j O y l B 8 U p e q H i l B 3 D s Z 2 E 2 J 5 I 0 G x P 2 m B v 6 C i O j U l J q I y L 0 W m 0 B 1 P k y B 2 R h Z z g C s T 9 y C 3 a 6 E z O y 0 B - K o a t T o z E q k H 6 1 J u 9 S g l B 4 h C q t b p v B u a x i B r i B w y C 1 o B h d m a _ U 9 i D j 8 O k 8 C - P k O _ _ C p 7 E 8 R q i F _ x B h 2 B 1 S 3 j B n c 3 S u 9 D t 2 F n Z 3 w I m r S 1 - H g 8 F 0 N x u B 4 Q 7 n B o K u W k 2 C w I 5 u D 1 P 4 r F y g B r e t x B 8 K 7 J 2 O 8 H w m B r G 6 K - l B 8 o B n Q h L q f 2 K n N q h D m u G 3 a n Z w t B _ a 2 7 F 0 K 1 f 5 l B j K j a q o B 5 Z p a l e l - H r o B 1 Y u S p k B l k B 4 r C z O p j B 3 j B h K _ S r g B 9 Q w O 4 W _ g B z 1 F l Z k h B u j C k V x O i h B 1 7 E 1 n C g W 4 Q g 6 B x P m W v Y m l B 5 h B 9 3 D w 7 B w t B x M v N 2 W x P q V o l B z O y b p g C - Y v - E v G 3 d 5 S - l C - p B 4 M 7 l C w r C 5 j B h 2 K n p L y v g B q z D 2 o J _ a l 7 I y h C w Q x 3 C i b x M x V 9 r B w h B k S y 7 B _ z B 8 q K s l B k f 4 k B 1 c x c 2 M k 7 B 4 7 B r j D l X g q C 7 w B 5 T 7 2 V k y E 9 S j t G o y B p o B p n C k t B o D h N 8 c t M u p C g a 2 p C s f p v B y Q t Y l U n w B q t B j Z 8 K r e m 0 B x w B 9 h B t Y 0 j C o O h H z U h q B l g B h Q m W _ e 7 q D s K l J 8 E v j B _ v D y 1 E 2 M z j B u J u m B 5 h B 0 y C 3 T n 4 D h k E v 4 B w 8 B h 6 D n p C - q C g r Q w h D v 0 I z - E o S w W x s E w y C o q C 2 r B g W o r G g _ D r o L s m B 1 1 B m h O l w C p - G 1 t C v t D z - G 2 j C p o C p k B x v D t M 1 w C l j G 1 p B 0 Z y m B u 0 C m 8 F 7 n C w 0 B n Z g Y 4 c w P p V l U m 7 B u y H w g B s s C i p D v 4 B v Q q T r R q O 8 m B g t B 2 m B x Y u 7 F _ U 4 Q 2 h C i V h L _ j C r - G t w C p j c 2 8 Q s q J q t C 4 i E v 6 B 7 w D _ r I q v B s d z U z k E s 0 B 5 h B q o D h L 2 m B 3 - B k r G _ j O 7 8 E 5 k N h k D 0 t x B 2 k C m u B k g D q k C v 2 K i v N k p H x w E r k E 5 o C 1 M r V i u B 4 b - v M 5 U r z B h x D j s B v n G 0 m C 8 s D 2 n B i 1 B l x B s t B 8 r C - t D 0 7 B q 0 B q y D 1 q B h J 4 N j l C 9 j B n X v i B t X 8 R r w E 4 H h K i d t M 8 R y 0 B z o C 3 j B v t G 9 1 D p 2 B r T s q C l _ B p i B 6 Z t q D u z C k 6 B k r o C z 1 V l X 1 d z j B 3 7 E u g B _ e r o F h k 7 B l 4 7 F q 0 _ B l m g Q y 3 _ O - 4 7 J x g v X 5 l c _ n M 8 u S j o S h v L g 4 C 7 0 x C y 7 H 5 y E 9 x B j b v t B i e z N 0 c t V 6 S r h F _ 1 B 6 I s I r J 4 W o p D h H o 2 E _ o H w b h e n 8 E 7 3 S m n B 9 J 9 Q n H 5 p C 0 I n V t n J g i B 7 Q o 2 B r s B _ c y L 8 K 0 i F m n B g _ D 9 q D 8 Q q f 4 v D 7 O u z E 5 c 8 g B k 1 B 4 t B t 2 F 8 7 B 3 Y y b 4 t B t Z n m B t N 7 f t N z Z s h B o - C v 4 B 9 x C z q B l 5 B y s G g 0 F z s B x M n U r n C - d 8 7 B l 5 D i p D k h B 7 j B 9 d p e k t B h 7 E l M k q E j 9 E 4 t B q K h J 9 e t M 7 j E 0 g B x o B i s B t i B k y B 5 O 1 4 C 1 m C y C n X - u B v p B k V o i C j T 1 O o K z U 8 i B 8 K 6 R y J x L 4 Q j P p i B s B z K u G 4 U 2 n G n I 2 Q y G 8 E 9 h B q y B j v B u R o R t P p F q U m Z i K m i C u - E x s E 5 q D - s D o b j e r 4 B t x B _ m C q O m O u K y G 8 E - I 2 W _ e 6 Q u J s K y H 4 0 B r C 2 u C w u C 0 D v G w W k F k k C 6 g B - K 6 M 0 H 8 W 7 g C n Q 5 w B 2 0 C o W 5 T u J 8 5 B h r M 4 r B k s B l Y h Y u 7 D 0 N 6 M 1 I m n B 5 x B h K 0 i B 6 v C s h B 2 p E 7 n C h K w o B 8 X i Y i O t q B y t B r v D 4 W s _ D s 3 H j U 2 m B - h B o f - n B h U 7 T _ x B r j B j L - s E j v C j X m J z F 2 M - S u V - X i 6 B 8 Q 1 S 4 Q g N - X 2 E j c o V h J t G h U w C m m B y R g h B v e 2 0 B u S i 0 D m v N s 1 B 4 t B j x C x M 9 e v x B 6 0 B g 8 B u n B 8 H v e q 1 C l w C 9 j B h 4 B g 8 B 2 g B r - B 5 w B 2 1 C j e r o C x p B q W 2 W 6 H n Q k q G 7 L 6 g B k 0 B n Q u S o W 4 G 6 R o S j K i d w O 6 b 2 0 B r 0 C g 2 C 2 b v x B 1 9 E 3 V 4 o B s _ M r l B o 9 G 1 l B p R 3 g C h r B x 4 B q p C j J v Z z e g F - H _ R q K y G p U x G - J x V 4 h B 9 I h M w q C 2 5 B 4 k B 2 v F u b 5 d j i B i - E l v B - o B 3 K 7 H l d 8 a x n B x S 9 4 C 4 9 E t t B 0 Y 1 p E s e v s C v b 7 m B y N z L 4 y B 3 c k V h 3 B w i C 8 j I x y F l o O 9 k o B x o T m n P - _ c 3 j l B o z b u q x B w w v D 8 r - C k r t C 2 w h B k j p B o j F l v D k X j z B l K w o B w S 4 W r J l V 2 i B h x B s W o W h x B 4 F 2 X 6 u B 8 X l H 1 f s i B 9 a 0 P k Q m U w q I w 9 O q L q T 8 H h Q 8 _ C x k B - F m i C w J 3 j B m W 7 P j k B l Z 1 M r z E 0 T 8 R l L q V 5 o B u k H i V 5 u G h h D u m G 6 n D 4 m B 0 W w d o S j U z O s 8 C z q H z g H r q B _ K 5 l B g 4 C j K o h B 4 m B x q B 9 q C 1 l B v y B 9 o N 7 l D i g G l z Z 5 y B x f s s H _ l C w 2 B i O i a _ k B o V - K h M t C 0 t B x P s H v s B h Z _ Q j P w l B _ J v O q R o i C 4 n G 9 s E q 7 D 6 z H u z C w l D i m I 5 T g 9 Y 8 8 T 3 - f x k k B r 7 1 B u 6 3 B g 6 O 9 k G 2 m C r k B q k C u 0 B 2 _ z B w p n C x y 0 B 1 - V 3 u D _ l T o _ F k w P 1 q B n m B q 1 B t e p k B r i H g k O 5 z C h x D 6 2 L l 7 D s 9 B 9 p C v 9 N l o P y g D y 1 B 7 5 B j z E y T j Z z j B t v K l o B q p C r j B u j C - 3 B _ g B t j B 5 h B 7 d x 3 P 2 N - d 2 9 D 3 w p C t m y F 3 s u I g 3 4 I 0 t C _ u C h z E - z I g d 7 P 9 6 E y m B j o C t y J u 2 b 7 4 y M 0 1 y B n u 7 n B 1 m 3 B m x P i o Q n k B 5 4 W m n B 5 U o i D l y B 3 y B k t E y v B 4 L v z C x 0 I p 6 B s h E - y B y r D 9 f 2 h B 1 e y v B t v D k Y r a z V 4 n B 6 W 8 H h g B 4 X l s B v f u X _ n B m L m F h J 1 t C r U r J j H l i C r R t u D 6 0 B - j B h 4 B i n B 6 7 B i O 8 H y L 2 o B 9 Q k i B x p C 8 4 E s o B r g B 9 v D v 2 H h f 8 S n _ E 5 Q 2 u B o c r f w h D h y B - M w I 9 L 4 k B 3 w C g h B r M _ W m O t R r - E s T k i B 6 X v N p J 5 u D _ i F w b 3 P _ e 8 E s W w 0 B q p B 4 H u z D 2 K x Z 4 p D o P 1 U 7 V x a t n G x J p x D 4 3 C l K 2 O 6 c _ 2 B z U l e v E t J t V y I 5 w C 7 I p U l Z n U n m B k c l g C s P p R 0 i B 6 n B - Y 2 g B - p B p q B v e 8 X m t G 7 y B s S z S i y E w h C 6 Z 9 e 2 i B m j B 8 5 G _ m B g t B 2 t B o 7 M 8 q E m s G p i H r l G 5 o C z p F o 3 B 3 a o S y o D u I r 6 B k c 7 w B 4 r C 7 - B 8 H m T t 6 B l i C 9 r B i 9 G v q C l z B g 5 C w S p 4 B v Q 8 c k 2 B k v B o d 6 0 B q 9 F p x C _ b v s B j i C 5 w D 8 i L n 5 B m 5 C s x G 8 h B x i C y S k T 3 N 0 o B k X h k B l 4 B k z D 5 3 B 3 k N 8 b p U t - B u t B p V y d 8 9 B n m B 5 4 B 8 i B 1 G 2 i B m c t x C 4 s C p k E h q B w b w O s 0 D o 9 F _ t B q T w o B 1 Z i v C u l F - x B 4 I 6 j G g e 3 l B i I n W q L j m B k n C 9 y E j y E 3 p d s p B l l E u t E v v D v 2 F s q r E 0 Z v j B x U 9 r B 2 2 D u 5 E l q B 9 d y y E x j B z U s u J i 8 B x 4 D - 7 G h v M s n I 3 5 C z o C 3 7 E x - B z 8 E q p B i w F p 5 D u j C g z C t _ B x r D 9 n B g 3 H 3 w J m n I r 3 B 5 t D 6 s C 0 j C z u Q 5 w C 9 i K u 7 q G - l R g s C p w C v 0 X v v E y R p g E s o J v n R 4 - K u n B 5 l D u I 3 Y p w B 5 5 C 5 v E 1 i C 5 q C 8 S i x B y w B 0 P v N 0 4 I 6 q E j 7 C 5 j B p k E - d s l B v v E 9 1 B j n C 7 S m R 1 3 D s r R q 7 B z v M j 4 S r v Y 6 8 Q x 9 V s h F s j C s h B 4 r D 0 L h h H w t C g 8 B u o D i N l j B 4 f x h B 6 k E 9 m C n 4 C 5 t E o 0 H n _ M p t G q m G 0 h F 7 8 E 2 R p Q v s B r z C 9 k E j 5 D y 1 E 1 j E x 3 B 2 Q 3 o B 4 7 D 8 U v X 3 u C p _ B q s B z - F 3 g D p - B 6 y C w 7 C g m D 4 f z n B m i C 6 1 G 9 3 E q l D p _ H 7 k F - 1 D 4 _ E m n G 2 h C x - F i p E 5 4 W n 6 C o K 8 p C v s E 2 y y B v o - B p 5 s D 6 z v D x k D m p B y g K z u R o u B y p D 9 3 B y h C o n B 1 6 B q 9 G k X t z E 1 g C o 8 B k b 1 1 B 5 d r k D 5 3 B p i B 6 y B 1 I r u D 1 - B 5 S v e u 3 C 6 2 B v z B l 7 C q - D s _ D 6 p E l 1 F q 9 K o b p e 6 R p k B w v B l 2 F s _ C t X i W 1 w B u 5 B j o F i l B 3 3 C - y N 9 t C n 2 B n s I i 2 J 4 s F 6 z B _ j C 1 w H 2 _ D 5 n a 8 0 E p s E 4 0 C m p D v q B p v E 2 p E z r E 2 w V 8 i i Q o r u L z s x C q 9 m B 1 0 8 B 6 y w B u j u S _ 5 I q 4 H q 2 t B q y 4 C n g i E h 1 u D v 4 7 F 6 s z R 6 k 7 D 5 l k E n v c 4 1 C t 4 w B 2 5 1 F v - h H z - 8 O h g g F - h n C t o 8 D 3 7 q B 7 y J 4 l 1 B 0 9 D k o k C 2 v x E q u f _ w O u x O 6 j 9 o C o 2 B 3 u b g k R k 6 V z x D r s F 0 h E 9 i C h 7 C s 8 J k r J i w N k p h D l 0 p C p j h B o 1 c 4 j y Z 1 z y J - o 6 B 6 v h K 7 x r D h s h G 7 g v E 7 l W x x 3 E k z S i 1 x M h _ C m u s C j q 1 C 4 5 9 D 8 l N t p H 6 l B q 5 D p 5 G w j G o 7 L n k J 9 q 7 B 4 n L p 1 z C t - D g r B y P x w D x m G - t F n _ E 0 3 E o Q q e i L h R 6 h D 8 2 L v q C 8 g D n n E 9 8 N 7 q F n p J 5 - K _ v M k v O x 3 D j _ D 1 j H - 0 E z l D x g M m 1 F y g D v 6 B 3 y E 5 y C i 9 B - 6 Q i o B z i C w j z B k 7 I s 7 U j t R m m F u 2 D 5 4 B h z B w - J 6 i B 7 4 B j q B r 4 B k 5 H 3 1 K o z L 5 l K v p L 4 q E 2 l M 7 k E o 5 H 2 l M 0 4 Z 8 z Y o _ C q r B w 1 C 5 e 8 z D 6 E k N r v B w l B - X j T g p E o _ D 7 l l B 3 m b 6 6 G i n C g 6 G i b r j D k n B t U 0 4 C 6 0 B 2 0 B s j C l Q q T z M m p D 9 k E l m B y _ B z y B 4 i D h r K 5 r B o h B 3 t D p g E n 5 C h u D 6 z B x s E o y B t 2 F r - H i m E s 1 J m v a u p r C u 2 a h m l B - 3 0 G h 6 w B i - G 9 v l B 0 1 N h 7 N x h Q g u W i 4 I j _ M u u b g - j C 0 j 4 C 9 r q B 1 r v N n l 6 L 7 o x O x z o Y p t w E 7 2 5 B 8 u j h B 8 t l M i q 6 D l 8 y N w m T v h J _ 8 F v g E 1 r I w u l B _ - w D h t 0 B 9 7 q D 1 n 0 D 7 n s E - w m C s l 5 B r r z B 9 V p 4 s E 6 u C y m C 4 s G x h M 3 4 s C - i J r 7 0 K y p X 9 l 3 H x s D w n J p p m B i g Z 1 w O k I 4 r O 2 F 4 n n B h V 4 8 B 6 z L m l e 1 l u n B y z D h l E i 0 d o u W t q R i g V w 4 L 1 - E 4 u B 2 t C 7 z B o l C 5 h C h R 9 i C o m C 0 9 B 1 y E g 3 L q 3 L l 9 C 9 8 D 1 R 6 P 9 Q o P u S 5 h J 7 V g 4 C o v B u X 0 d 8 d o M u D k 1 B m O l M x M j r N t k B 3 9 C 2 n B z V g h D o g G t p C 2 t E g j B 9 l N s 6 G q 2 k B l l 3 B o 5 G k r G t 8 E j 4 B 6 M r g H s 4 O 4 Z v r D _ w D 5 S h M _ N 7 g i B 1 t D 0 R k S s S l e 6 K 7 I t Y o h C 6 y B g f 3 I - c y z C 8 w D n 6 E _ q B k R l u J i o E l c m Z x h B x W t h B 5 X 3 D s o C 6 g C i 6 T p v C o z C g m s B _ Q 8 V r _ F u 6 C 2 6 B i 6 X 9 n g C s 2 8 B j 0 g B w v i B i k 1 B v h 2 D l v B m 1 O 7 m L j Z - _ H 9 0 D t r C p q B 4 4 O q W n U x U q K n L j v B 8 h C y 5 F r y F 3 3 R 2 x L 2 q - C k - K t g C 9 _ N v N 5 j D q f 5 X p P t n B 4 y B m y B j l C t 3 8 C 1 v g G 6 0 6 O 7 g v M 8 g s r B _ - q p B 7 7 1 B h U v U j H - _ E g 9 H l x D u P 4 p E 9 v E _ i O o S s O u s C s t B z e - 6 F l p C 8 2 B - 8 C n s F k s H 8 y F t z C _ o B 9 V g h G 9 2 Y 1 i C 6 h E s P 8 W 9 j B _ 0 C z j D i 8 B r v M k u N m W 7 t C q t P 0 7 C u i F 0 b 8 R z 7 E l w B _ r C - j E 2 _ D j U 1 n C p o B _ 2 H u _ D 3 v E h r B k n B i i F 2 4 G g O p Q 2 L 9 h C 2 H 2 g B t y J g s W 6 m B l 8 E 2 r S m v F 8 M y j C z w j C q 8 T y q G _ s P _ n D _ z B 8 U l u G - T y q G h 2 F 7 T o 8 F n w E m j F 7 P _ Q k R o m B g x E 6 V y 2 F z - C n t I h h K s i C 7 H 1 t B 6 p B 9 g B y 4 B q l N 6 8 L 2 x C t p B p P 0 f q N m J _ L u e v S 3 W k U z K r O - v B p 3 B v h B o x C 1 s C p b u U p F q o G i g B w U o e 8 k E _ d _ P n F j Y 0 4 B i j h B h 7 G q N l v B j P 1 L n O 1 b 6 - B 3 H w N z W p H q l C _ j E 5 9 F t 2 E w u B 1 3 H o p a z o I s i J x l p B 5 0 B i q e j 9 I 9 x K g 6 B g 0 B t 3 C g H 4 8 C q V j 4 C y f i K g Z s M w G n _ B 9 E v K p F 2 V k N z X 5 t G j v B n s E s 7 D k f 9 0 D h i B h _ H o j C y j C o K 4 G i z B p I o H u 0 B k k C r g C u T x G - P o h B v k B o - D x M _ B 4 B _ T y F y 2 B v G g F 5 t D m n B 8 H 6 F t l B u I r J p Z g 9 B h J - F v D 0 H u o H s k C s n B l M n 4 D 6 r C 2 M h v E 0 m B k r B 7 F u k B x o B v c j m C 0 V 5 v C j d v l F w 5 B u l D 8 R 1 d r q D v t D r F p I i N j 9 B - T h I x X 8 G z T 3 F i - E 2 E s G x W m J j c i H 8 r B i a 4 M 4 z B u J 6 J 9 l C y f x X 0 G q K 2 H n E 9 D l I p v B i S 2 G 3 H v S t L o l B - O z X p n C h x G v - 3 D v - B w Q z j B k O 7 4 D q k C 5 Y 0 y C 0 R h L r u C v m C t v B x I 8 f p P o a 7 F 5 K r p B v L m a 8 p C v p B m b 7 m L _ t f s J w f 6 7 D - 9 B n t J z d 0 7 B w h F t j B t u B g z C 9 9 B 4 8 C o i C 8 k B n S n - D j 0 B - a 7 Z 1 z B r j C i e j P t o B o w D 8 r B 0 s F v k L z _ B 1 v B - c p M s W i N 9 2 B q J s o C 8 V 2 5 D n w P w 2 F 2 u 5 K 6 z G x T n 3 D 1 2 D u 0 I o z u B 4 y u B p h n B o j S _ 2 O 3 6 L q 2 r C j g J n v E r 3 q B 6 u f s l q B u x u F l 5 8 C p w 1 U - 4 o F 0 0 _ E w m M y 8 B 7 f 2 S 8 S l R 1 e 6 W l k B s - D z a 4 D 6 p B p H x E z z B u W n J z E y I 6 H r V t R z U l Z _ M v z F s V - T 3 p B 9 v E j e m n B - w Q 8 5 m B 3 4 0 H _ h _ P h s n D 4 j t v D 8 s r B y t t C y m T z 3 p B t m N 7 w O w i D 6 m C - m D l m B v y 2 C g g E 7 7 C t k J 9 i I s 3 B 8 - G r 2 a u D k P i 0 P 2 v B 3 y B 2 - F v V j K r e i W z 9 B v 9 B 2 b h k B s 3 l C y W o O - J u L z 5 B 9 k B m 3 C h W 4 Y z J 3 m D 8 h D s h D u j B - 1 E r _ D h _ D r j C k I n q C j b z _ C _ L l i C r C v a 5 V p G o v C 0 4 C t 6 F z J h h F j z I j 6 _ C 6 1 F v f u v B i p B _ i D h H 8 3 O w K 8 N 0 H t G 8 F 0 0 B 0 x L t Y 5 j B 9 p B n n C 7 d n U 5 D s N v L y f y V 7 K m Q g K v i B h t 5 B u p V r 1 D 1 u H 8 5 K 7 x F t s E l s E 1 7 H 3 S y K x q Q m K _ u F 5 1 F 6 4 7 B 3 v o B 1 g I m u B 9 q C 7 V k S l v C i q C 1 1 D 8 f - 4 C z c s y C 0 v i B q h n E l v k H 6 z 0 h C v 0 p O i y 7 e h m 7 k C 2 2 q J q 8 r C 1 o 7 C 4 7 f s g - B j 8 8 B r z Z 1 l D s 7 E u o L 8 v H q 3 F 2 j E j m G j 7 D q 2 D h 8 C 5 n S 7 w D 4 m C _ W g O 8 n D x w B h x B h 4 B i 0 B 1 c 6 m B y h B n s B v r B x r d 9 _ S y l Z r 7 X x n E z s B x O t - F 9 r E 7 n C y x d 3 g f _ 0 R y w F g 0 D g h N 7 5 D y - D i i F 5 g l C 4 q Y k k R - o N k - M h z B 6 _ D 1 w T 4 p J 4 s E - m E t q B k 0 B s k J t w C h k V 9 6 s D l 0 l D 9 2 X 8 - O i o Y k p O r 3 J o 4 d 3 E h G o p V 4 H m T o 3 B o r B 1 - B h 9 B k 8 F z 1 D o 7 B x w M x l H h y C 5 6 C g q E _ g B 6 Z 7 o F 3 r - B u 5 9 C i 2 c 9 q r F 6 i w I x 1 z B i q O n 2 I 2 - T _ n Z j 1 Z - l 6 B 4 O g z N k P 0 T i i D u _ x D g 4 t C s y F - a 3 _ N p k J t h F y x B 8 v E k w E t 8 B u 8 D 3 H i G - M 2 d 0 O w P v K p O 7 E n s F 5 R m g C l k C x m B 0 w B i 4 D 6 p B q M o Q j p B o G t B r V _ H 4 P 3 G r W h a 6 L u 4 D - e h l B p W g Q p S n s C 3 b 3 3 I q y J 0 6 C y U 8 e m M j P o G _ F r H _ j D n b 7 p E r m B 8 O y L i j B t Q g S z P 8 m B k S 1 q B 2 h B s L 6 S 5 r B l z B j 8 C 1 j C - V - r B j g B o h B 8 W 8 - a _ s E 2 _ B 4 t B h o B 4 p C 6 R y T o O y g B v c z d 3 j L m - E k z B t i B 3 r D n u C l X 3 - B p q B z p B w s C _ s C w _ C w K 3 E z y B y - C 7 j D k 8 B h H 4 S x p R k 6 G k v N g p D v w B s x V 7 w B 5 6 C q i F 7 k G r 1 p B 3 k E 6 s C m _ D n J o P w O g u B - j D m u N t U 4 h B - I q W l J 9 V 8 N 1 e v f 1 V x z B 8 b g j F x 2 K h 0 C 3 v L 0 j F j x B k t C w p I 8 9 B x G g b 0 H t R h a j i C o P n U v N 8 b 5 v I 1 x G k 5 G 2 s E 6 u C _ 8 B i 8 B i o H j o F 7 - B y T z p s B l 3 F n j E 1 g G - n B 0 W 6 8 B v z B t 4 B 2 j C r 5 C 5 - G 8 9 D h g C 0 8 B 0 o B m p D n o B x w B y n B 1 j B v w H _ 4 C 4 3 C o s C s 8 F h u D h o B q 2 E 7 a q k T s n H 7 i P t 4 r N 8 p s F l 8 o F v v 7 B 4 t H o 2 c g q u L u 3 1 t B q 6 v z L - k m J 8 0 R l m 7 B 0 2 b u 9 F 9 6 C h j d 1 6 w B y - u B s 7 J 8 k O 0 3 k B 3 1 X - j i E g 9 B j z G 9 k 6 D 0 2 u F 3 q m B _ 1 y B _ n X s k 9 D 7 y p C 7 k 8 D r 1 _ C l 0 J q o Q n z U r n D p s B w L n H 3 R i U t B 1 y B k I p m E y O p W 4 S 0 s E m o B 7 5 B y i B m d x C 7 C 6 I z R t J k I 9 G 6 i B 4 W - I s t B 7 p B w W r G n E j E l e 0 H 2 F p V q v B l H l E t J 0 F 6 F w D 3 5 B w D - E 4 H s 1 B y W m F j Q 8 W v q B w 8 B - 6 C n Z 7 w B r x B i p D j J z C 6 D 3 j C v g B 5 G 2 F o D 0 H s v F 5 w B n G k D u H o E 3 P z u B v p B h Z 0 B k I n y D 3 G - 6 B r q C j a 0 _ B z m D - G 6 K q h B y k C q F z E x U s b y G 9 w B k n B w s C j M i t B x e p M _ N t c - K g D - F _ e y 0 C y m B h e 5 j D 2 M l I g H x d i N 2 M 0 _ C 3 w C y s C l 6 C _ _ D h l E k 9 J l 5 n B u q o B 3 y U v x D 4 u C h N m 2 D 7 Q 2 q D 3 r F r m E t y B 8 d l O _ I 7 o E h f o o B r 5 B u p B o X n l B 4 c w h D 3 f y I m n B l J 5 C 7 J 8 H s - D 3 l B o O y H r G _ B W s T v U 1 E 7 J s c 4 O g d v E 0 D o D u L y o B k I v C y F 9 G w L o F r M p e 9 I 1 - B 1 I v F p L 9 c k a 6 U x F 1 S _ Z 0 Z s H i N s R m N u E 3 u B 8 x B g t B x O r u C k l B 1 P 6 _ C g t B w 1 C 0 W m s C z Y r G 1 x B o 3 H x O h 2 F i S z q B p N l H 0 H q W 2 J - 3 B 6 N - I 3 f r N j Q 3 j D v j D h I x h D o r B 0 J 5 D q z D 8 n H 7 j G x c - S g R 9 O 7 F o J 3 c 2 7 D j L u g B t w B k O 4 i B 3 E 7 j B n I 4 a v L h P h T u 5 B t u B z l R p 4 D 4 7 B - - B 2 b u 2 C y S 0 W 3 I - m C g s B g R t 8 I 6 y C 2 4 F 0 0 J 5 0 K 8 u F 8 _ K s t B o - C 5 q B o n B _ W 8 F z z C i Y 0 n B t z B _ K g j B 9 J j E w b - 3 K v M i D l s B g l C 8 E v F 0 l B q 1 B l G o E u E t L z v B v s D v d 3 B 7 p B u C j I z X v i B 7 r D 4 Z q W g n B q H w V 3 X 0 J 6 y B g f 3 c w o D y G q 8 C i f x F _ C g C t Z o 8 B 9 P o K i H - b i H 0 f n L w V 4 U q G 4 q B 6 C 0 6 B u N 4 J t 9 B q z C r T y f 3 l C k m E s K 5 V 2 H 5 D r L 3 B 0 K w K k N w W 2 K 0 b 2 p E x O r D 6 J 8 e u Z l Y t L t i B 8 M s J s E l 2 B 4 C t O 4 C r L m _ D u s C u J 9 B u C 0 K r Z n G 7 I - F p L 6 E g O 4 t B g D 0 G 4 y B - K o l B 6 r B 1 i B o a 7 O u 8 C r F q K j M t G p q B w j C - D 8 N o E i V m a v Y m W 3 w C z M k n B 1 U g D 5 D g D o n B o F 3 C l N 9 J p g B x a n Q 6 4 I x x C q n B 2 r C y R t F u H r C x 1 F h E 8 K t M r M u H t M 2 0 D q T j H y I m D q b 6 k B 6 E 2 H - D h G k a r T o a 7 D 8 g B g O k O 8 m B 2 M h P s 6 B 4 G m y B n I z L h P i V 9 X 4 E w a 9 b r I z F 2 E 5 H q r C m R o p P 3 u C m q C 8 J w m H h P v I 6 a x t E i g F v h D 6 7 D x 2 B x 9 I k H 8 J r P m Q 2 e y 4 B s 6 C 5 K p m C 9 8 G v 3 C q w D w i I h 9 M 9 3 D t u B z j B 5 5 C y R j P 9 S 7 P 4 H 8 N k 6 B - H - T - j B m O j e 9 L y J x L r L 1 9 B 9 O k N 4 a u E 4 k B j I 1 D 9 b 3 D w y B _ q C k N 4 G 0 G y R - 6 E _ 0 U _ o E l X i _ C 4 _ L 3 u B q y B q z M 5 l C 8 l D s 5 B n x N w q C j 3 7 m B s 2 D v R 7 8 X k 4 C z l B p p P 9 r B j a i L m I x G i S s I n E o O n q B _ 7 J j R 3 V s S x N 7 l B u d x k B 7 G g 6 C w F y h D t R - G x N r e s W j u D k S 4 W k 1 B k 2 C j y C t l G 4 8 i B 1 7 K x m E j h C k 3 C i i L 9 p C 2 h D 0 g E _ s E t r B y n F n 6 B 5 V 5 l K l 0 C i z F 3 q V g 3 B g 1 B m q D s b x P - d 5 U x h C t 3 J 0 0 W q p w B l r C 1 O - K l q B 0 y D w 4 G i s C 5 j B u 8 B - K r i B 9 S 6 R 2 N t 9 J o K q V h P p u C j o B 2 M 4 g B l g C 9 m o E _ - x m K 9 3 y E p 8 1 B z k D 6 0 h J r s x V w h 9 F q j h E h 9 0 E u h 3 C 0 0 D j Q j j l C o w F w 5 t B m s y Q 5 _ 9 B y n 4 F 1 q z B n i f 9 k D 2 2 k J s 8 r C y x g B _ 8 m G p 3 k M r v O x 6 W 5 - 9 B 8 j F 5 a r k I 1 a 0 v C r J m v C y T s T 5 V _ - C q 3 E g q I 0 - C p p C j Z y G 4 Q 0 G i r B _ R 0 p D i O k F q O u 1 B u i E 4 m F l 2 M 8 s H m v B 8 w X _ 0 F - e q L z 7 C 3 G w D v 6 B 0 i B m j B r k B 4 z D j w M t u D _ N y C 4 C 1 F r D g F 6 s B q K 9 3 B z P 4 y B x p B u J 6 G r v B 1 X 1 I l k E j - B 6 g B l y G s v P 8 7 J 4 5 I q u S j 9 K 8 s T o 4 L 2 r M 4 8 I m h E r l B o X w P 6 P w o L h t B 8 s G v j C _ F k I 1 V x M q k C o z D 9 w B y 0 B r q B u H m 0 G 4 K l 7 D h K h J 1 q B m S g 2 E t C - Q 9 y C o I w 4 C y I p M - h B u K n E 9 r B _ K p M _ R w J l T i K 0 l B 0 G m _ D n e r M 2 n B t k D t k B n E u I 1 P 9 u B 9 Y x o C 6 K s u B s O 9 I 1 I 4 M m W n X 3 P t U r J o S 6 N j I 8 y B v i B z o C w K l I 7 i B 4 Q n q B t G y S _ 2 B r J 9 Y x X 9 P y W t F 4 a y l B 7 1 D i z D 8 W 3 6 B 6 u C m 4 C w q E 1 O o 6 B 1 u B 5 j D y g B r l C s 6 B i p C o w B z y D w o C j w B s z Z h z N 1 _ Z 2 u i B q _ 3 F r u D j 8 D 1 i C 6 p H 7 l c 4 0 j B p 1 9 E n m 8 D v o h M k 8 t N j m y H r 2 s C j k o C z q 9 H k 7 t N 0 m 4 U j 5 y E y u 9 J 0 8 m s B j m V 4 u r B n h T 6 m F j i C _ n B z R n b t g B p j C y u G 3 _ N t 6 B z Z h M h Z 6 H 1 a z z E q 2 C t q B i z D n - B k n B q P g d 2 L v q B - j D 8 g B v e g u B p o C 1 - B 4 t B v l K 2 2 C r q R 6 z s B p n m E 1 r z B m n T 8 z F l 4 Y m m F w _ B w n B t o C w 1 C 3 k N m 9 F 6 o I z 8 5 R 9 2 m F 3 2 p B l 2 i L 3 1 i Y z 9 L 2 m y C j 0 0 B t 0 3 b 1 n 7 B y 1 c 3 0 0 B j 7 S w z V o g j C q j - B s v v C 1 6 S _ z d o 8 Z 8 1 y B w 7 r C 8 w v E s h 3 K 3 u n Y 6 5 I 7 j j B 2 - C r l c u 2 E l w E r s Z h 6 C q x i B q u f n m O 4 m H - - I i t K 1 x B 2 v B 6 8 H r 9 C 2 z F p l I g _ G 6 s G i g U r 6 D p 0 C _ h m B - n w C l p C 1 _ L g q D 4 g K s u B j l E h 6 D g 8 l C 2 1 o H r k _ D r 6 q S i s 6 K 5 - l L 4 w h I 7 q l K h i g B n x 4 B - 8 1 B z w 4 B w m 5 B u x h U 7 p F _ 8 m G p m 6 D n k j B j 9 L y 8 B j o l B j q 2 D t 0 k P g l 6 c g s r E 9 7 3 C t k i F x 1 q G j l K 1 3 F 3 6 B r N k P y I k P 2 L j J j K m T 2 X k d w 2 B t V 5 r B k X s 2 B y S k F n M p R 2 i B 9 6 K p N w I r J q p D 8 N u 7 C z n C o W 5 4 D 8 R o E 9 I - Y 0 b x x B - D 3 B l C h J k D w S j Q - F q E - S p X 9 I 2 H m h B l J n E j J g X 0 T - G 6 c _ X p E r m B 6 O 2 D 9 H w J j 5 C q F s I s u C l R h 5 B q S 9 Y h M 0 K h e s o D r n C _ N m n B g O 3 O o H j U w v F 0 g B p L y J s J 0 R k s C s J x l C p X 3 Y j U 0 H 9 G 3 M h W 6 F 7 P 7 p B 3 O 0 m B n Z _ _ B p k B q r G u 6 G _ k C u P u T q Y y t B 4 g B 5 j B 0 0 B z u D k 6 O h q L - p R s s G h 5 B w 4 C 5 5 B m v B 7 y B p N i j B 8 K n U 5 j B u y C 1 d 6 M _ M - K j q B 2 W m 2 E j E v M u I 0 T u v B 8 R 5 1 B n G k T 1 V w S p G 7 I 1 I l J z E 0 t C s v B g P l V 6 u C z 1 G 4 o B w I v u B q K t G i 2 B t V s P 1 U p U v - B w h C h 9 B 7 D s b k S t k B 0 K k W s J x j B q W s J 7 Y o H 7 P k n B s q E u n B q t C u 0 F h q C y o B w S 2 K 7 e 9 G p N n E l x B k c j Z l q B 2 M r X s 7 B l Q p N w 9 G t 6 B k X t Z g - C k S 1 u D 7 O 7 S j 9 B - j D 0 0 B r Z j K h R v f p z C j K g u B 9 y B - q C t - E h g B y X u T - p F 5 U 5 4 B k S z 5 C _ e - w B - 3 B 8 Z 3 c _ r B j o B z S z 3 C m l B 3 u B 4 m B g O - d - L 0 0 B 6 1 C p 6 C g p J s s C i s C u m B n c x k F x w K t o B k - E 2 2 Q x g K 4 n D y n E 0 r F i m d z u M y t N 4 _ K 7 h d 1 r Z t 2 K - o R 5 t Z 2 z i B y 3 b h l i F 8 v - C 0 - n B s q 6 C 4 3 H - 5 C n l D _ 4 C 9 w O 8 j g C z w y d 8 z 7 k B m j t I l 3 F r 3 F 3 l N 8 5 H 5 9 0 E 5 j i B n r z B 7 9 L 5 x Y 2 _ F n k d o z V - 2 F o 6 U 7 5 D 7 2 F s w F y p I o - T 0 - T y u S y q O u 0 F m x F 7 k G x w H h 8 P x l E 6 s G 1 w E w 2 E i x F - 5 D 1 w H k j F p q F k h L v l N 7 6 S t x H j 3 X w _ Q v l H _ m F 1 z C 5 7 D y j G r y B 4 h B i c 9 8 C y h D o 4 C 6 n B q 2 U j 4 E 2 b t j E 5 r I q h C 4 1 C 7 8 E g _ F l _ i I m 3 y B 6 x V y 4 U w w F 8 5 H i n Q r 6 D y 2 C t 6 w B l p G g 7 G 8 o I z 3 F 6 7 M 9 4 D o u B h r B h 9 L 5 l l C 3 l o C p r z B y 4 U t j e z 6 S y 8 Z m 0 L 6 s G 1 s V h m j B i q I y p I m o M 2 u K 5 k K l q L g z V _ 6 O k p I h 3 F 5 w I 8 p J y i F m r G 0 m B q f h v B 6 _ C g 2 C q 2 C y 0 D l p C s t C 3 k B j p K g s T h v L 9 6 B k m U 7 1 v B k 8 o D g n 0 C x x U _ 5 6 B 4 r I 1 Z 5 s B h n B n 1 C o n C 3 m B p s C 9 z B 5 5 B 7 y E - v D p 7 B l 1 C 1 z B 8 1 B v 8 C v q C u _ B l m B t i C j m B 6 n B 0 1 C r x C 6 m B t 9 B 1 9 B w m B h 3 C p o B u y C h 9 B k 5 M 4 n I q 8 B u 1 E 1 O - o B s q C x k L - 2 B 3 2 D n _ B u l D g h F r v I 9 - e o x V z k K j l P w m T n m K s 0 S p v L _ h G k 9 J m t W k v z H 8 r z D v 7 v F v p 0 I g 8 t N h 0 6 f q t 6 E n p 7 u B l l i E t j 3 W q - w J s _ 7 H s w k G 1 n k E 1 m l C l - 3 C k j k H k 2 q D 3 v b 3 i M 8 - D o t W 9 8 L s o I 0 8 B k W - h B x o B l m C 0 Z l q B s S k j B m d - y B 3 Z l 8 C u h D 2 - J 2 h E 2 s I p o E i q D h z J 7 m l B 2 _ T n 3 K 8 x e r - q D 0 9 z B n z s C - w m C 1 p L x y G o 1 B o t C h i J 1 8 E s _ F - w E g g D _ g L q u S 6 2 E k p D q w 6 B 7 h y B i 8 Z h 3 K - 9 L s x P - r h B 8 r Y z _ L s p D k y e p x C x x C s 0 R g - D - g C u k C l k E w _ C 9 1 F 3 t D i S t q B 5 j B 9 T _ p E w y d p 3 K n 7 w B i z g B j l j B 7 g s B 2 r G y n w B i o M - i J y 3 D t q F 6 w F t z J q z L x 8 E p k V y 9 T i - K z 4 D 2 v F 5 p F j y C s n B o s C _ a o f 6 5 B 6 y B u b y t B y j 2 H y p J 8 p J k r k C h u 4 B u t m D q 0 R p w E 7 h J y 1 C j 6 P - y J q p H l h r C i z D q o D l l C 8 s B j U j 4 w B 3 6 8 C 2 y _ H _ h q D m n Q 2 h E q h E v 6 F i l C r 7 C n k B v x B 5 8 E j l D - 6 B 0 2 C o - C 5 w C 3 w G k y E 5 2 C g l B r v B z v B 8 q C v v C k i C q n G p m C 3 O 1 t X p h E m 5 B p 5 C h g H _ t P r 3 5 B 3 j K s 9 F o v N j x t F 7 w t F 7 6 P 8 K g v B l j C j N y i D 9 k D v a x e 5 Y 9 Y n J w I l R z 6 F s O 4 M 7 c r 1 D p e h 5 B - w E x 4 B 1 - B n X _ M m h C v X 1 o B t o B 3 9 B 3 S y 5 G m 8 B g f y h C 3 X y Q 9 T _ g B 2 N 6 Z 3 - B x e 7 e s t B v L o g B m i C m W 6 7 B h k K r x B p g C r Z 9 i C 7 q B z k D 4 0 R 9 z m F i x w C z h J z k D o u E x a i d 3 y B j z C k y K x z B p k B m 8 B s W m 5 B 3 c i 6 B r - F z 3 C _ n G t P g 6 B 4 m G 7 n B o f q a y a l Y q i C 7 7 H m 7 B z 1 B t u B 6 7 C 7 1 D 3 g E k h C p - F t s E l u C i m D 2 w D 1 l F z h D u 5 B h v H - w C 3 - H m 6 M u j O k o q C v 8 y C g t K x k D 8 0 D 4 t E j z C n 5 F u u E p g C o W j 5 C 2 r C - d h Q 1 j B l 9 B h T o a t 4 B u b y G g V m W _ a 1 S _ Q u q C t _ B - 3 L t p B _ l B p h G 2 f _ i C 3 2 B 7 3 C w o P y 8 C s 2 J z 2 L - l C u z C i 9 C y i C h m C r e y 3 D n p C g u B 6 8 F k p J t - H u 4 I x g H - o - B p 4 7 F k 8 J j 6 N 9 l c v m i C u 7 3 B _ y d p w H 8 o D v - B 7 j B w n B l H t V 8 n B 1 e _ y L n 8 8 C 7 8 L z x Q n j d 9 5 N g 2 C 9 k D v w E 8 2 E 2 i q F 9 l c _ 5 t B 0 r G 6 l T 8 w P o r E 0 - C j k D 6 _ K j - B 8 l E q s C k 7 B u h C v 1 B v t D 2 v D t 9 B _ y E - l C x O 0 0 B x 2 F q - Y i g L o r t C 1 i d p y 8 B v n y G _ i q I t t l X - y t F j u 5 F g _ m K _ 8 y I 3 5 y E 6 l 9 T u 6 a h n t G l o p D 2 m w B y m h D g 3 q J x 8 i I 2 _ w G 4 r p G 6 - n B y 2 k B x l P m - D 0 T i _ B p V p i C v w B 7 n B n 3 C n w C 1 6 I 8 7 B 9 j j B t o C k 2 C j w E l 8 E w v x D y 8 i C 8 5 M 0 j O j v Y m j 1 B r w I k t C 9 i C 5 7 D 8 u B k - B _ s D q X 1 w D 3 2 G g 5 C g y - L 6 o x S m s k I h x M j x E i w G w y K m c 8 t B o 0 B o v F k k C n x Y v i f w _ 7 R k x - b - r q E v 2 q G v 3 r M s o w B n s h B h t V o 8 B v 1 B n w B 7 d 0 1 C 2 k O l i H h r z B j j y B z y o B w 7 l C p r 0 I 1 3 9 E j y I 7 x D h p C w v N z u D i 0 D w m T 2 h 5 N 7 w y D k u k I n v u I q g x G v r g D 2 5 O y _ D 5 3 B r j B z x F p e g p B p z C 9 x E 3 z B r r B n V 0 2 B o d - q B 9 w E m o X 9 5 s c _ 6 _ O l t x I s n 5 B 5 i M p o E 5 g C 3 x C 4 r G v x B l 5 D 4 5 l B _ 0 s B w r O x i S t 6 S i o n E x l _ D j y H 0 0 B 2 q m Q u 8 1 F 9 z o 4 B h x 2 T m j 3 C v l i E h i u a 0 t r E i 7 z C y r J o _ F y 6 O k k F v o E y 2 C 2 - C 9 p L l v n B h m g I s o 4 F 9 q l 2 C u 7 _ p B t h v K 9 x g k B 0 w x B k j z B h 7 x C 3 l G s r E n o 7 C 2 z d u z V m n Q - 8 L _ 6 O 8 u K - h Q r 0 C y t C x k G m 9 F n x p C 9 q x C _ o r T i r 6 E h o b - y v B q 0 L s l O 1 z G 7 w I m y V h l K p q L i 6 E r n E 8 k C t 7 E - r J p n C k 3 H 8 3 I q x i B o 1 k B k 0 4 G t j j B _ 1 b q x V s 4 l C y - C j 6 C 6 u F 2 k 1 B u q k C l h h B l s x C - r s E 1 u 7 E - 0 w D u 0 w C p 8 P 3 - o F _ 3 4 G o q o D 8 _ u B g j p B o 5 O u 2 U z t O o u P g x d 9 g e p 5 D r n D 5 r F - 0 G x n i B 4 7 H 7 n G g l L 8 u J - 8 K 5 _ N _ o O i s D 5 x H 9 6 W 7 - i I y x v k B 2 v m 5 D j 5 i b v 4 s H u _ l r B 7 4 r M 3 o m k F m o p 2 E i 2 q 5 B l - o 1 D i 6 k 3 D h t 9 H t 6 8 x B 3 u v f x u - K h 9 k l B 8 u h V i o r h B 3 2 3 c v 6 v G 6 6 7 M z r y 3 B 2 7 u F 4 u K p 9 E m p J 7 6 L w 8 F 3 j K h w Y w w w C o g 3 C y w 2 B z 7 1 B 9 q n D 3 5 D 7 k I 3 s L 7 m K k 1 D l k H v g Q w 8 c o 7 g B 0 k g t C p y - T 7 l 3 E u t 2 H 6 u r T 6 z q P n q o E 0 8 w H t p t G l 6 8 G 2 _ n F j - t G l m H i 8 o D o x 3 C u k u S q _ s B h l - C k s j C 5 j h J q 6 _ I s h Z 3 k G 4 j C m o D 6 7 B 5 q B 5 w D 4 8 I y 4 C g p I y 6 9 C 8 x u Q p g w F l - 7 J x l 6 G m p 7 D v j t C u x 5 B 8 9 w C o n v B 3 m E 2 3 N n v _ B 0 u Q 8 o M 6 9 B 7 k D n v E _ 3 O g z j B z p x C z k t B g q w K _ z z C z g r F 9 v g G s r l F r u k H h x k M 5 j h M m 9 i M _ 5 t N l p y F s j r R p m i p C w q _ P o 4 o S 7 h q H 0 n k O i 2 x N i w p G x 4 s H 0 n h D o i g C 2 h g C 5 m 8 P _ 7 3 B _ - z B 6 0 c x j k E v i o C z 7 j D i 3 y B - s k F r 8 7 F 2 - r G x i g B y k p B z q s J p 9 s D i y q P 5 5 s L 7 1 i r B n x H - s 2 D 6 6 t B 1 k r C p x 4 B 0 n M t 9 L 7 3 K u k O u y e k v x B x l j B 8 m C q l C u v B 1 e u 0 B u 7 B j v D o S j e n X 8 _ C z w I 1 w M x l c 0 - z B r n 3 B 9 h m L w j 3 C 2 5 a 7 9 L r 9 0 E j j 3 N o v x j B x m V l i f 0 y g B 6 p 1 B _ - D 2 i E _ - C n 3 s C i 1 B v 2 F 0 o I y 6 M v l c h w 4 B v h o C s n j F s _ s I l w E p m N s 0 5 r B s x x X s i y f 8 h L o 1 B h k D j 2 o I 1 _ 0 H s 4 7 I t t w P i 2 w e v l z 7 B i 6 v d m x y 6 D n x n c m m 9 9 B 0 x 5 8 H 7 q - K w 1 _ Q p 5 j D l u n D r s j B z 0 m B v o u C v z j V m u p 2 B 8 n z 2 C 8 u o t B r 3 p f y m y C 3 m y H 3 - w i B p s j 3 B 9 8 i 5 C 6 v t C p l d w 5 4 G x n t B m 3 k B g g v C - h r D 1 n o M s 1 z z E w y x N s k 8 Z 8 q 6 b l 7 y M - t 9 m J z p 2 C p 7 k y C g t n C m 8 t C s h o p D 2 w i B s t x B g q p E r g q H 7 3 9 X t w s Y h i 6 G w z v E g g s G 1 w y D 6 z L o t k C r o b l w O - s i B 3 4 J u 3 E 0 s W v l c u j q D z k g E 0 o 1 L m 2 i T t 3 8 G h i q H t k 3 N v h 5 y B 2 1 x E 4 9 r C 6 s k C y 2 j B 7 - V 1 l N k n X u - n B - p R w 1 t 8 B z 0 X 0 q k C o 0 c o m Q 4 7 Z - j j B n o b q k C 3 p F s r G 3 z 0 B 2 p H l q L v g I l g s B 4 z L 6 m Q k 1 j B 5 l V 2 l y C k y f w w l F z - y C 6 v - C 6 x w K 4 s u P k j g C 3 u 7 E h g s B i s k C z r - B h j i B 7 9 o F 3 p R r m c 1 k k E 5 x Y z w E 2 s W - h S 5 2 F z 8 E t y G i p H 3 6 C v l E 4 - C g t C k 8 B 9 7 E 3 j G k 6 r C s k O i g 3 C n n b 9 g I 0 b m _ C 7 v Y l t y D 5 6 P i l i Q l h r D - l t B g o j F s j h E n 5 5 R - o q 3 C 5 5 3 6 D v 5 i e h 8 k R g q u Q p r m B y 7 7 B - h e 0 9 Q 4 v F 7 w Y 1 l 0 6 B j h y 6 C j k o h B 1 w t O _ h q K 7 k P h o R 2 3 3 B 0 _ p F 9 h g E 6 3 9 C t 6 8 l D 1 y k H s h 9 F i 9 k i C 9 0 r M u 9 p M 4 g y n B o l l h B x 3 8 c v u p x C _ o n 5 C 3 8 v F 7 h w L j 4 9 L k n 6 J w 0 6 F y t t C q 1 4 I 6 i g Y 2 5 1 k G g u x N j h r D l p m B z v 8 B m h v C _ 5 O j x s 6 B w - 1 h D 6 p s r B o _ n w B w k 1 9 B 4 x h l B x q x O k n 4 F 1 j i c r 9 _ U h z 8 i B v t u q E t t 3 c z z h p B z t 3 c i 2 x o B 9 7 z X i v h U 7 0 6 7 B 5 v _ Z _ j 1 d s 7 l H y z j K k l h D j j i K m k 2 P t s u p B o 9 q h B y 0 n l B m _ x f h j J g u B t q B 7 t D u z D 0 s C p h J y o 2 H t w 0 C s l 6 J u q k S m l i i B 0 8 h 2 F 5 j t G u x w C 7 p F w q E l x B 3 7 P 8 p E l X u q C g w D i u F k l X h w 0 B h p k F l y l D 4 o l v B u 8 5 q C 4 n _ j C r g F j x B n x F h x E - n E 2 l M _ p r B k 9 Y 5 4 c t 3 h B n r Q y s f 6 _ 8 D h 0 o W k n 9 j B z 2 p v H 7 1 x 6 H g y t 3 E j 2 h h E _ 5 u 5 K v 9 6 h G x 2 w n E o 7 5 l I 6 g r e 3 5 k i D l s o 4 B _ s s f k 1 0 _ B y u l 9 B - v o P 8 x u g D r q q Z o 2 x o B w q y P 5 r v J u w z H 0 n j F 3 3 g C 6 m X 8 4 I 2 k Q w p E h 9 B - 9 B v X v _ - D o 0 L 1 i H m 2 q D v h Q p 7 K l q C s 2 B p z B 7 w E 9 1 u D 5 2 4 K _ 9 6 O t v u o B t i o C 5 w u w C n p - G l x _ k B g y v k D l w o K 3 8 v 4 B z 4 8 c h m y m I g g 6 t C 7 7 0 E t p 2 D 0 9 l H 9 7 - E t 3 u i D l t _ e x w 4 B n 9 0 H g 0 9 8 B 9 t u I 1 l t R j t 3 c s g L 4 v N 1 7 3 C 6 x g B _ 7 J 1 u D j l E j 1 9 0 D 0 2 w h B _ 4 5 8 C p m 7 C 2 j j u H 3 u O h r U 7 g g B y l x q C t l 0 2 B l 1 p B g w x D 3 h h B 4 _ u B 0 x g B l l E i 3 B y v B t y B i i B 2 7 H p y B q v B 9 f g j B x 8 E 0 0 B 1 U 0 i F o 8 B 5 3 S t e 7 J z G 1 f q O w b q 0 B - d 5 p B 0 6 J 7 7 E 0 t P v u B t 4 E x r D 9 u C 0 q C m m D m W k V l 2 B - o B 5 8 G w 0 I n s J _ 5 B 2 0 H o 8 D v 2 B 2 l B p u E n q D 0 k D i o C w w B r h B l c h 4 L i l J l o Y j i U 7 q X 9 1 W o i T t 4 P i q G j v Q 3 u T k 0 B u 4 H g S - T 7 S y U v t B n n B u Z 4 V j _ B j m C p i B m 5 B 2 R w 0 B o S 5 4 B 4 g B _ s B 7 h B 0 f 9 X p i B 1 Y w J r T h u E 8 a 1 8 B x T n 2 B o i W g W i l B r 5 E n 9 U 5 u B 6 n D z 1 B 9 X 3 o B 5 i B h d 1 T 2 U k k B 0 z B z 2 B u l B p 3 C 1 _ U k x D u o G r y 1 B u w l B k s F o 1 G 5 w S v 7 b y 7 X v 8 j B t _ B v O - 9 D 6 u Y s 4 B 1 T j d 7 y F 7 g E p u 1 B x r H 5 h K 4 4 G u v F s k C 4 K o n B 2 R x X h T 8 j X 6 6 J z v I - 9 q C t u Y _ s 6 F 8 r 9 K - t 4 J x h x R 4 _ 1 G j q 6 H n k y d h q o P w 2 i g B u w w C 7 q o P _ i - 2 B 9 h t G q x h W - x 9 E 7 0 1 m B 8 _ 3 M o l w B x y k N - g t R p 7 1 B y 1 k B h 6 W y m t K 4 n v c 0 v o 6 B o l T q y i B 1 2 F 0 i F x t D n o C s - D 2 4 H 8 4 H o p D 6 m B 7 n B 7 3 B x o C h 9 E 9 g C - g I z 4 B n n p L 3 8 s D 3 7 P p q F r j 0 P q 6 J 1 g i B m 1 9 C 6 j k L 5 h 8 P g q t M 0 o l j B h m n H q j z O w _ j O q 0 _ O 4 m k L o o r H _ x e m r G w t B _ X w 1 B h a k p B k O j U j Q p J 4 o B r y B 5 m D w 3 L 8 - J h 1 I w l L 0 t C m 2 C v e 4 s C l w E z g C r 2 F 1 q B 1 g C n s B m 2 B t z C u v C x z B v q B s _ C n i B z s E u r B 0 Z _ n D 8 7 F 1 n C t j B s g B j 3 N y 0 B u 8 B 1 j P v - B t u B i y B 1 l C h v B m z C u J 4 K r q F - v H 9 p 6 H 6 z i g B 3 u v N 4 k k L 8 9 2 K l l 6 L t s t O k n - g B x y t e h 3 7 F - 5 3 C - q 3 G _ 9 g F m 3 z C 1 _ y C 1 x D 7 6 B x z C j z C n i C w h B p 4 S 3 1 K 9 w I q 3 E t q B k 5 G m k C 1 M v q B g i F 8 l Q g 2 C l m B x 6 F 6 n B o O j q B h g C v R j p C k 2 C 3 e 4 n B i Y 3 x B s d 4 2 B 2 o B 7 l B 1 e l U k u F l 9 B k l B s - L x O x Y m 8 F 4 j C v j B 9 i D u n H w m B 0 7 B 3 3 S n k k B 5 w M o k C j 5 D t q B z 5 D _ 7 B n X h T 7 r D m 5 B u j C 4 n I l 2 F 2 1 C h k G u P i p B 1 s B - - B - 4 B _ r D 0 6 E w 0 B g y B x o B v j B 9 P m k C 4 t B 8 t B q k C 2 h B y I _ o B n m B m 8 B 3 - B l l C r i B 6 z C x h D 7 O 1 S _ a h p F n k B t Z 4 h B o Y x a h r B 8 t B 4 g B 2 y B q l B h d p v B 5 9 B 5 l C 5 3 C - t J - x F 5 3 C l d v v B 9 1 B p g G o 6 B g z B 5 u B 5 h B h q B m h B p e q t B i W 6 U 0 f z X 9 h B i t B w W 8 7 F i q G q 0 B h p F r J s S 7 j B 0 R x c j L x O 4 Q k H 6 Y 5 K 5 9 a x g a 7 l F r x w B 0 1 s M l 3 C n 7 x B 6 o W i 1 U 5 s O k p E z v I 1 4 D m 4 O 1 o U 8 k Q g 3 U _ g 7 D s 2 m K h k 9 H 7 k 2 C q u N 4 o D l X k f k j C 9 j E i l Q 5 - R 0 1 C _ s C 8 z D t s Z 3 8 E 7 g C 7 w E h u D - g H 6 y L s 6 G 8 p D h 9 E t x H 5 7 L - w B g w F j p C y n B 8 m B x O w j C v w H 3 q B l 4 B 0 N 2 0 B o n B v G s k C p j B 8 7 B z 5 C r j B q p C h u C n j E t t D _ y D n p F s q E z q B 0 z D 0 m I g - C h x B s t C j x C 0 m B 0 Z u r B 9 v C 7 5 C 7 j D n g h B s 1 b t q U i m 2 H g q J 6 j F 9 l B q i B y T 7 j B o 8 F 3 w B s m B u u F w o D v 4 W g t h C t j m E 1 l z N 5 t 8 Q l z j C k l T m z i B v z J 8 p D k i D q u B u 1 C 9 t 8 B z 9 r B _ 5 h G t g S k l T 1 w E r x E i t C o t B t Y 4 j C - j D n x B w 8 B o t C r g F m _ B 7 a t r U o b 8 Z k H 8 j B 3 K l T p T u r B 3 T g z D i o H 2 v F x k B n s B z k B _ 0 B k h B 5 4 D p o C 6 1 E p e 6 U 3 c x i B 6 N 6 H t R 6 b p X l e j x C _ 5 G n o C z P v 6 C i 8 B l q F 9 e z x B 3 o C 6 7 B m a t X t n C 8 _ C 3 Y x Y 9 n B p i B n c 8 s B j 4 B 9 3 B _ k B - 9 B q o G n v B s y B k y C m 7 B 2 6 J r _ - D - v l G q y 7 I y w i P h k v M j - r B y 3 y I z g 3 E v i k E 7 0 3 H w 2 y B i v x B u 0 L s t I _ 8 6 B x 2 G x t F z k B 6 o D 7 7 E n 2 o F 3 _ q C 2 y R o j T w l X 3 g H k i F u 1 E 9 _ F l 1 D x 3 C h p B r 3 C k 1 C h 8 L x n C - v C 0 o D 0 t P t s O j h J 6 6 M 8 2 E m n F - l B 0 g G i z P 2 r E r 7 B s j D t r W r - C t k C j p D 6 d 1 z B _ 1 B 1 y E 3 n G t 7 K 7 l H 9 y U i 2 N o 5 L z l x B q t E 2 o B 3 9 C 3 - B i _ D n 7 E 1 3 W h w H m z D 9 n z B n 8 E o 2 a r 2 K 4 j C 5 4 D q 0 b _ u P h k G 8 _ D s 8 B p Z l e 2 M s V 7 m C 7 l C 9 u B 1 6 I l 7 E o i F u 1 C 0 R q J x L - 5 R x l C r 3 C 0 h W n w C q p E z w C 2 1 E s t K 2 i F n 8 E 2 W l o C h e 0 R z c k z I z q D p L h 4 E r o B 3 X q s B 3 i E i s B h _ B 0 k J 9 1 B 2 r B p _ B p 3 B k j M 7 8 s B o z B 1 O 0 m B 7 t D 8 o D 7 g d 9 u Y n 4 B j k E 1 h d l p F u p D l p L q - C j g C z q B _ p O v 8 C 8 r J v 7 B k e 8 d k I 4 X n N 3 y B l z E t 8 C 3 y C s h E 4 o B z U 1 Y w v g B l x Q i v N y 1 C x h H y 8 B s r G 9 - B 5 - B i 8 B j 2 K 2 t B p q B n x B p k B - o C - v H g - C 4 _ C o n B - w B l Z s S _ K 2 0 B j G v p B k t B o 1 C 9 p u B p u D w z D o 7 J 9 p B 6 y D w _ C u 9 T k w g B k - D h x C 8 _ C 3 1 F s u N k 2 E z u D 1 q B i u B 6 n B q h B h k E 5 w B m S z e o d 2 N j e 2 W o 3 B 5 0 H 2 L p 4 S 7 4 D v 4 B 1 g C t r C v z B 8 5 E m 4 C 5 U _ W r U y z D 5 x B r 0 C 8 g B 9 i E 4 l G 3 n U 9 6 L m n I z v 0 B _ h F 2 7 Q v j P g 3 z E 1 p a 6 2 E t 6 C 8 7 B 0 0 B p x B w n B p 2 K v h H 3 6 i I w s C k 2 E 6 1 C i u B v y J g k C 3 w E j x B o s C r 4 B p g C s 7 J i p H 6 W - G w T 5 P i S y _ B i X i h B i W 7 I 2 b z M r R 5 f o Y g X l x B u z D 5 d _ U v o B l m C w a 4 f y 5 B s p C n u C p i B 6 6 B r 4 i B 2 y C g y E 4 _ L r 8 e z p B 6 9 D y g B o q G _ o J 1 o F l o C x - B 3 w C q _ C 5 o F j x C - h J i p B i 4 C 8 W 0 _ C 3 t O q 1 z C k 1 k B j k D i p H 5 q U g z _ B p g C 2 v C r Z 8 - K - 8 L o 8 B l k G v U s O 6 i F n o C o 8 B 5 4 B 4 W i 8 B m - C s k C 3 U v e t q B 5 w C m n B q h B w n B q h B _ g B m s r B 6 i 4 E l p R v z J s 2 C p 7 F i X v U _ R 2 M i O x 6 B p z E 9 e o n B 5 v H n w B 1 1 B 6 p C q l B 6 Z 4 5 J 4 g Y p p U i p D 2 0 R v g r D _ p r E z j d v y G j z J s k O n u D 2 b 8 0 B _ W s d h R q P z e r U z O 0 V 8 E h z G - d 5 O v m C j T n w K 1 t C 5 3 D m 3 I w o D 3 x G 4 p E y o H s z c _ s C v k G q p D l k t B l o C s t B r 2 k E h u D 8 4 I n x B l e k 7 B t 4 D 5 v E m 5 O 3 0 X 7 k 4 D 8 w g B 2 9 i C - h e w 1 q J 6 7 Z s 6 l C k 0 k J h r U g o 9 B i 4 U z k P h x C j 4 B - j B z x M w o I z p F - 2 F 9 5 N o t S k _ k Y 0 1 h W r y m C 7 h J - v 4 B k 0 D 3 q q E 5 i y B - 2 X r 0 J 4 v X n t F t l s B 5 Z l S x b l 1 T 8 H - 6 C 2 2 E q - C 4 _ D 9 g H m i F r k b m _ C m 0 B g p D 4 8 Q 9 o F v o L 5 p B 4 Z x 1 D g u 7 B 2 1 E l h J v o C r 6 C l 7 P x p R j 3 F 7 w M 0 q E h 9 v F 1 z l G t z 0 F 8 y s B p p R n 6 w B j l V 1 U _ 5 G - w H x Z v g C m S v k B p Z 5 y G p Z q 8 B z 5 D g 6 G z o C r k B t k D k o X i k C 2 0 B l 9 E j 6 N 6 q E y k O x j r C r 5 S 5 k G - 5 N 5 w M 9 y G 9 g I 3 m 7 C p g C t G 8 8 B 6 b 4 W r y G 9 I p D 5 j B 4 F t B k I j H _ K v M o y V 4 q E r e y h B 2 H j K 8 W 6 1 C n u D m S 2 t u G 9 p q E z p R q y V z m u C m 7 M x 4 B s 1 R 7 5 S u 7 M q p I r 6 N s j 4 E 2 w m D 2 j - D p l P _ t r B x 2 F o 2 C y I 8 K i 1 B 8 4 H 4 b p e o S s h B - 4 B p x B 6 j Y t q B q O r 5 D 3 x B s 8 B 1 x C 1 4 B u o I 2 g L 1 U 7 w E v h S 5 i i B j 3 F q - C 0 0 B y 5 t B j k j B h r m B 3 k D q n B h 9 E n x B n 3 F r u D u - Y p x I y - C y 5 a z v O m 7 M 6 t B l x B 8 2 E 7 h J 3 w E 3 q B r U z 4 B 1 x C s p H 3 E l E 0 W 2 r G 4 5 I 2 _ z B 6 m w B w 5 a q u x B 1 7 P r g C p J i 0 D 0 t r B w 5 t B h r B _ b x q B x x B t g C 0 k C v h g B x k D 7 y G i p I 4 m n E 8 - C 4 b h m k B 7 k E 3 e 2 2 E _ W _ K 7 n 3 I o t u G o 5 l B 2 w F j x B 8 3 r D i l C x 9 E n h I 9 u D i u B s 8 B r Q 3 w E m 0 L v l E 6 v C p R 9 G m L - r B 8 o B l z B p r C 1 U s I p 7 C - i C t 9 E k s G 6 2 E s 8 J s w F w n B n E h J w b t G n k B w w F 5 h J p x I p x B u h B 1 w E 1 x C t x B n E h k B q n M 7 w E _ g B i O q g h F 7 1 3 S _ _ z B 8 w F k u S 7 k G 9 z _ C o x z H 9 _ p H j q - K t g 3 F p v 7 n B q 4 0 c 7 v o K 3 m i O 3 v u p B g t v s E w x 8 E h i y B 0 0 R - w H t x I x l E t l E 0 _ F 2 - D m - D 6 7 7 B z m 3 B 0 4 1 I r o p D n 6 S h q R h _ L 6 o X 4 9 i B m 0 F u t H z r d x q P q z W 4 u G k d 7 t D u b p k B l 6 C - v T o 0 b w q G 8 q G 5 q B _ s C - - B s r S v 1 F w p C 0 w D p 8 G 7 6 I n x F 1 u Q s 7 u B g 4 I k u 2 B 5 1 v C v o C o 1 k B k q 6 C o j 7 D q j 1 N 2 h u H 1 v w D p p Z j 1 h B 9 n Y s u b h y e 2 4 J - 1 x B 4 l 1 H _ 2 7 E 9 o j D s _ p B 5 0 g B _ w k D r 7 2 I v y 0 E 0 y p M i 8 2 J 8 v P 9 1 0 E j g k B 5 - c n t 8 c n 4 t 2 C u q 5 v B w k g O 9 _ m z B 2 o k I l o q E 3 0 q S h l v M 7 x q l B - 5 q i B l v 1 R w 7 m T w q m W i x w K x 1 k T 5 7 - n C g 5 v l C 2 h g e 1 p p L o n s v B o k r W 0 k g m B n n o Q h k j B o t u G h t 0 Q z o - K 3 1 m F g 2 j K 1 r x C 3 p o N 9 3 n B y h D 3 6 B n x H k w h I v 9 q B z j m D x q j B w p g C z k x B q o M h h S t g f 0 u q U z i h B q 7 g B p j r D x x M 3 - e 9 n n D x g g B 7 G k 2 l B p x T 0 s G p v M z 4 R 0 t U q 1 a 3 h 3 B g l j E 9 m y K s z 8 N 3 m i d 4 3 u 0 B t 2 g p F i o z o D y r 8 2 C 4 w 7 k B s i 3 x C u _ i D y 1 1 a l 4 h j C 5 x r I i - x f v 8 u K z u n B q h G z o G s 1 B p q 0 D 4 q - M o p t 9 B - j s _ F _ v j s E s 1 0 _ B 7 7 h q B 4 j x F 5 y w E q 9 m K m p j F u 5 h W x 3 X v 2 6 Z 4 6 i D k 4 o C 4 3 t B 1 k G 7 w C q f 0 V j 1 B x S 0 y B w 5 B x 9 e i k 1 B 5 w 0 B p p 5 F - v l G t _ q C o m K u 8 T y n r E k j 7 D y 5 o C 6 w m P 7 s s P v i h N g 7 Z 0 s G y 8 s S 8 j 2 G p s 5 F 8 4 O - 7 L 4 v z D 2 z L n M n c 4 - K 1 x w D g y w C 8 h Y 4 1 C i 2 y B 7 x Q j w C r C x w E i l g S 2 y m P 6 _ p M t w o P 7 y v B 7 5 j U 0 r t K v z w D n 9 C 4 m 5 B 8 - g L i 0 L 8 1 n L 5 n r F 0 0 w e 0 t r T l 9 0 H 3 s q Z t g j I l z r I n 0 t W 5 4 r K l z o P i r h V n 3 l G t v 6 m S u o u y B 9 s v J s _ 7 H o o h D 2 u x B h o 2 C q s 1 D n o o E w u t C v o o M i 3 _ H u 6 r n B j 6 _ v K y 7 j 0 M 4 n t _ D 2 w 8 1 H x 4 2 1 E 1 7 i y F 5 n i w Y 6 - p 9 F p 9 g - E u o g m G 0 j o w B 6 3 s X z y 4 Q - q 2 D j z u E 8 q 9 B 6 h l B 7 k 7 B v 8 h F p y k P i s _ 7 B i g v t B 7 h r D u y v E 1 t 3 G n x i Y 9 o 2 M z m p D 6 2 4 G _ k 4 v C 5 v i j B z l i O v q R x x B 0 3 U l w p C _ o u Q i s p G n r L k q n C k 7 r C 8 l 5 D t n o E t k y H v k y K 5 9 y C h 0 v N h m t B z l g Q _ i 4 M k 4 9 C 9 l B g c 8 _ 4 m B v - 7 K o _ Q 2 z n l B i 1 i 0 D 1 0 x r E 8 h r R 0 i u s C 3 r k 0 C 8 w t 3 E m q m v C z q 1 4 G p 4 4 4 E o i q n G _ 6 3 3 F 3 n y w D _ 3 w q D 5 7 r 7 F _ z _ n B k x j z B 9 m v i E q g w 4 D 0 9 z J q 3 t B o t K 4 n 9 B n i H 2 p p G n g 7 k C s h g C k h p 8 H y g 8 C x 4 g C n i i D l 2 F 1 9 9 B x 5 7 F 8 0 D _ n X g n q d 7 n r 8 C g y q x E k w 3 q H u x _ y G 0 j p m C 9 r 8 k L r 1 z 2 H w s r 5 G 1 3 x p P q 5 j 6 C h 6 p j C n 1 1 q C p p n u C 2 4 n l C w o z v B q j v t B 8 r C n w E 5 4 B y 2 D w n 4 F 9 j G r u D k u B 5 f q P g z z G q 7 9 Y u u z D w l p B p 9 1 B v c n e _ g B p g C 8 v B j a p b _ j F j j 8 K 6 7 i Z g 0 4 T t 1 0 F 4 k Y o 8 R 2 g L 9 - H 6 o I o 2 r q B q n F q u z D 0 m 5 B h 3 X y _ l H v u s Y m j p B 2 j q F 9 6 o v E _ s m v C z n 7 u B 6 x 1 i H - g x o C 4 k g Y y h - t E x _ - I t q 0 D i 1 _ B k t S 8 p q B w x m D o x h B u 4 l B m s k G z q s Q - 0 j a k 8 i u C n y g x C 4 7 3 y D 8 l t _ D w 1 7 t M 5 8 n y D p r x O i m p - H q u 1 y B n z j V - 3 g P z 5 W 6 7 Q 4 j w B - w o K q z l 9 B 6 5 0 _ B m 3 v b k h B o t B 7 i D 5 j B k 1 R g m q N r 5 1 t K 7 3 _ t C k 2 o S i y n L 3 q 4 D u - p M l n 7 Y 2 _ 2 O x k y G k y 5 t C _ j g 0 B k s 2 P 2 5 x L - 1 3 H 3 3 v G g 5 t B x _ y C s j g Y u w - L j 3 v G 3 v O y 9 F g g Z v s 0 j B 9 w t T p k j B x j l C 1 8 1 B r - 9 B m l x F 9 p n H - n 2 C r z i j B q 4 v b w t 6 C 5 x M 3 r x U 1 z 8 B v j e v k w L x m o G s n M 2 z D l k E m s G n 1 H m o M y r _ S 6 g Z 8 h j M x 7 P _ 4 I j j i B y 9 t D q 6 7 e t 4 g G 4 7 q J m n 4 o B n 5 s L z w E g q E l x H w 0 L j t F u 5 H m 0 m P z i m L 0 n 5 B v j B n 4 B x g C 3 i C 2 z F 6 _ G 1 z 5 C q y t 6 C 7 t n z B 9 y t m C 4 0 l p E 8 5 0 u C w 9 k h C m 8 x o B 1 u 5 l G m 1 h l J k s 2 z g B y 7 7 1 J 3 w Z z M 5 w C v y G g m v V o u r n E g 6 k q M 7 5 g g C 5 z 9 j E 0 y 8 n H - p i c 4 3 8 t B 2 o 9 9 B 1 2 k q C r 2 k w B q s z O _ x m m B z 0 i 8 B s x m 8 B h - 8 b 1 r m B q 2 g H 0 u r B y u u Q 9 8 5 B w 8 2 z C 4 y j u D j 8 l v F j z m 4 C - x v 8 D 4 1 u x F x 3 9 0 D s j - D v z Q l u o q B 2 w 0 M _ l v V o u 8 - B w 6 q n C _ 3 i y I y v l k D h p 3 x H o - w w I x v 0 k D 9 6 - y C 6 k u y B w v - b g 9 3 B 3 5 7 q B 5 7 4 y B _ o p k I h o t i V u w 4 T x g f l y I r i n h D 9 g t h E - z 4 J t p l 0 F x l p 1 C t y 4 i D 8 7 v I j v 4 B i o q B 2 v N _ q E i u H i l C t l 9 I h w 2 j D 0 s l j B t 5 j D g k p B m - 6 O j - o R r k x i C q o 6 E r l i C l s u B j k V p l c s 7 o C y 6 3 B 7 o m k B y r x j B 6 9 g F - x Q - h I 4 1 - 6 B 4 p u g B j 3 4 X x u h j C x n n H k z s B g r m m B o h 5 H p r s P 3 k u C o j 0 s B z k 0 s D 5 5 j i E 3 h l 7 C 4 3 w H o w l F 2 g g C 4 j q D l 7 w B y _ 8 9 B 6 t 0 1 F z n r h L 0 3 y w C t n l _ C 6 x P 7 r V _ 9 U 5 4 p B u u k C 1 2 o I w r k I 5 w n D k w k I y 0 v E k i t I _ i Y r u O v l N r i J n 0 E q m F r 3 G r h s B - k v X 7 j p R 1 9 8 b k 5 9 C 3 m u C s 6 l B _ h G 7 x 4 B m 0 8 N 6 5 m f i - x 5 B i k h E 2 2 v D j l o C l k o C - l r C q y w C v 4 g C 7 y 8 B _ y j N w u X z q 2 D 8 q w a 3 m 4 Q 6 u 6 C 8 j _ G w 8 l C k v k I 7 5 g P v x 1 J 0 t z H g p o D - h g B _ v J p 2 X h y T o l 1 B 2 n t E q 3 U j 3 K s x P 1 k D y 6 3 B r s u B n 8 L 4 2 E y 0 B 2 3 I s 3 H y u N r m 2 C h y o B r p U t u M _ v g B z 8 L h v M v y J u y t J x q u B i - D k n C j q B y 5 B 8 o J 3 w M u 5 L i O h M 2 K 1 V 5 V 4 t B s 0 B 1 x C z Z i 3 B 0 t B 3 4 B k 1 C 5 3 D w 7 B s k T 1 w I n 9 E 6 _ C r c 9 T _ 7 B i X - z C 9 e t k B g n B 0 8 B u z L _ _ C i t B v q I i _ D 8 l M 5 l C q p f v q p B 4 0 n B y y C 7 3 B n 6 C 1 d l g G 6 o P r - F 4 p G t g E o m I 4 q W 1 2 S s l o H 8 3 1 G - k s E 3 h d o 3 E 9 _ p B 5 t m I o i D 9 j B t X 8 r B s 0 H _ 8 S u 4 j C 9 o 8 G h g s P _ 6 p N p r 7 9 D 7 - p y I 7 j g h C 3 r q k D 1 3 u u 9 D r v 7 3 b 9 u 3 z F 0 7 J g u K 4 x g H 3 6 v F r h g B q y d h x 0 F 3 k N k z i B t k k Q h w I p x T y v N k m 1 B - j K k 7 w M m 7 Z n 6 N - x T n x H 9 r t W q 0 c 3 h f m z L 2 5 H 7 5 D k - D o u K i 7 h G t z X 3 9 V k t K 9 w Q k 0 R q p D 6 5 G 4 9 T o n X x l l K k w F 2 0 R y k O l 8 L k 5 I 8 4 I u x k J k r 4 q B v 6 o F _ 0 _ E n y 9 E k 8 1 E u 7 J 1 2 F m 6 M 4 u P 2 z D v w T s 4 l B - 2 z X v 9 5 G 6 3 t D k o _ u B 7 l g T x x - y C 9 5 9 R 2 g i n C p r v r B k i w 6 B k r _ n B k 0 z Y t x 4 X t 9 n 9 C s z z Y u 0 7 w C q 9 g a 9 i _ t C q 9 u C v u D p w 0 C i 4 i N 3 l x V i l y 7 F 9 w 6 V 2 x 4 8 H m v o 9 H j 4 0 x K 6 z y w C s y k n J 6 g y 9 I 7 y u l L 4 w 9 q J 6 q o - H i 4 o C t x B 8 t i P q p - i B 7 v z 1 H m w 9 K - j y p J 5 p 3 b k 3 p 4 I i p x N p j 1 s I z h s 4 F - h i S q s g K u z s x D p n t y C q 9 m z E m 7 k d j t y t B 2 j 8 C v - v B 1 2 M 7 6 K 8 m Y w h G 9 8 D t 7 C g 5 I 8 3 U v j 6 D m 3 a 1 X u x D h d h T z c y 7 B x j K h y G 3 g _ D t k D t 7 N j p C o O 5 7 E y _ C h - H k k r H h w E t p F i 0 D 0 h B - l B g P n V j j C p h C 2 o B k c t R u n B 0 b l o C - 1 F s _ C j i B g s B n v B r 9 B k s C t w Q 1 j B s g B 8 G r o B i b 3 4 N g - C y 3 t B k W v v I q v F o 2 E t r U 3 s x C r v O 2 4 H 7 j P p w C p 3 C 3 s E r m F q o G g 6 F l l F w 1 G z 8 G z x F n 1 h B - 2 1 B 8 o h I 8 y m K t n s E r r 3 G s 8 z B 7 3 5 B 5 x m F u s W u y w B v g s B h k i C h i t B o v g B i n X p 5 g C 8 l q B j 3 X 3 5 N q 8 l a k p N n j E 3 g I x g d i 6 2 C y l 1 S 7 k v J _ i v 2 L 4 u w j s B w p n w U s 9 j - B s r r 5 7 B h s 2 z r B q 0 _ l Y 4 i i 0 D x z 2 p D m s n p D u s m D r t s L 8 0 g _ D 8 n m 2 I k m 0 7 G 7 y h p C 9 o 0 j B n o 5 F y s 8 N 5 l y F _ o 4 T 0 j p B j h V x 2 - H u - 9 P z 3 S t v K r h j C q 0 Q 7 7 O 8 5 n B 1 t v B u 7 8 8 B l o n h P 3 o _ u L 9 - 0 t C i 7 m R n _ 3 C u 2 k B w n 6 C 3 v Y 4 7 t B 8 o 3 D g 0 S n m K y i Y 9 u Y 2 3 4 C y _ Q x h e l m b k l Q g o I j i 2 C o y y I i 3 b h r B z w I r 2 S u 1 a 3 w o B z k K x 1 S 3 6 I t p M 4 n E 8 2 G 6 0 I 2 1 G 6 n c x 0 g C - u I g z M k p K o _ 5 B m q e 4 g M l i j C 2 k f 5 i 8 l B 0 i - x B q 9 q s I s _ - x G h u j y C p r n h B 2 o w B u w p d h h - _ E z w u r C _ v k 9 B 0 9 2 v C w y n F p 6 7 i B t 1 1 0 C s - t k D j o o x C 6 s v 5 C y t u F m 4 r B p - B 5 1 N p n O u y H 6 k M 3 w I l 1 H o s C o i C 5 m F j m Y x 8 f g x l H 5 _ n P q q 7 I _ w j O g _ u b 5 n n g C g - n S 4 t i B w h O l g H j 6 C u 5 H s 6 I k p D 2 3 I _ 5 B 7 7 B y j E l c w z C i 1 M j 5 R 0 r L w u d n h c y x c 7 l b n l P n k N r 9 E x 5 S p y a 8 K 1 I & l t ; / r i n g & g t ; & l t ; / r p o l y g o n s & g t ; & l t ; r p o l y g o n s & g t ; & l t ; i d & g t ; 6 9 6 9 3 9 0 4 & l t ; / i d & g t ; & l t ; r i n g & g t ; p m w 3 g 8 - q z G r h v F i z 4 b 0 0 1 - Q t w - 8 w B 7 v 3 w B l q w O t y r L p 8 l 1 B 1 0 g 8 D r 0 z z U v w 5 h Y 6 - 6 r q C 1 _ 5 k d 3 l g h B k j k D k r s s J h h m m J 6 u 9 w F 6 n k D z 1 o y B i j s s F - 6 0 3 b 1 p 4 Z t - s F 0 3 w o B 7 6 h e 0 1 n g H 5 y y p E 5 k p 0 J x o h j j B i v 6 R j 4 1 L x h l x B l 7 z B _ 1 s C o i x B w w Z q 7 4 D r o _ G _ p o N 8 g s B z 4 n C t h _ r C g z 4 D _ - 9 E w 7 o K 3 3 d u z n S w q r p X 6 4 v 4 F 3 k r p B x x 2 z Q j 5 4 s V k r n u E g l m 0 G 4 - s V - z j K 6 C 3 6 o X n 0 r J x r D 0 4 p J 0 v o G 5 3 p H r p z L i i r H x 0 f 1 3 h B j 5 w H j 8 7 H 1 n 9 B 4 z U t 0 h D g 7 X t t m H p w 5 D 9 s J 8 1 O 5 l j H 1 2 v q B k z r B g k Z 4 w l E l y 5 E s j E z w x E v t g B n 3 Z q v W g 6 y B i 7 E 8 m R i p F 3 5 q C 6 h z D r m w E w t 7 E o i 7 B r v h B 8 v s C k t 9 L 8 9 8 H j h 1 B 5 p k B r k 4 C 0 j p C h 0 M 5 o j v B u k - S i 4 i G v 3 h G - n X 3 7 6 C y w l B 9 7 2 B 7 5 e h p h K x 5 2 a j 0 7 Q y 9 t c i l 0 L l P h 2 m T y q p T q 0 E 2 n x E 1 Q r h N q 1 3 F 2 1 2 C q 9 y D - - z F x 4 C 5 1 F 3 5 x G v p 3 D 6 f w o f m n W o h s B l _ h C l p g M u 4 n D l 0 l E r P k i C r i r m C l 3 m e 9 g t x E i x o U 3 n v w B 5 7 h l B 7 0 1 i M k w 8 9 M q 1 _ 2 D g 4 m r R 2 5 3 6 R 2 6 t w P p 8 _ M g _ y q G j n n o K 3 q 0 - R z s 7 8 E 8 h m 9 D h 5 - F v 0 p g B q x i k D 1 - s o B m m n h D - h s z B m 5 h o C j s g 0 F - j u w D q _ y s H 5 2 y m G - 1 3 k H 0 j s m P - 1 p i K r k s h G 4 6 8 p L v k _ U 8 - _ e 0 8 i _ 0 B 8 y 6 L x 2 r 6 G 3 y q 0 C 7 4 r n C 0 l 2 R o w o n C 2 9 l R k 1 I 1 6 q I 2 l y g C - v _ 2 F k _ z 1 C 6 h g n C 9 n t v G n _ 5 q B 1 j - _ C l 5 q Y l i s 5 B 1 l m 4 J u n r z C 0 1 1 R u p p q F 2 7 o 1 B u h y Y l j 0 n B m 1 m q J o m 2 k E m g m 0 f 9 n 2 6 P 7 l y p E s q P k g s 0 B 2 0 5 i b k s 1 s K m m x 9 Z 3 1 l Y 0 0 j I 2 t 4 Q x 3 j s J 6 q m q C z n 5 n J 5 p h y C s 1 o _ Y k g 1 g M p 5 r J r o 5 V t h 5 f t r p l C 7 p 9 j D t 1 l 1 B i 8 i s C h 1 n p C t 0 3 y B t 6 o w B h n w l I 9 z y x B 6 t r _ D z q 0 n C v s m U q 6 u 4 D v o q F 1 q j l R j 7 q o D l j x H t h 2 l B 4 _ 3 _ G 8 7 6 p E x o 1 t E i s 8 p B 2 8 4 q C h w 3 k B w 6 z S _ x z h C n 8 2 X _ 1 0 d t 0 m X p 7 w f t t i e 8 0 o Q n 5 h h B h s 2 T h z s l B r l j J _ z p o I _ 9 l k G t q _ 6 E u n u 7 F m m 0 y B m m m 7 C k k n m F l - m 3 C g y z d w - j 3 C t q g 4 B 7 3 4 9 F s 9 _ a r o i y C p p l 6 C 5 y u h C r 1 7 m C k 8 j t E h 3 k u B u 8 9 4 F m q B y g u o B j 9 - a g 0 i D m o p o B k s 9 O 4 _ 7 9 E 6 s 8 0 B u m r 8 K p o 4 h C x i 1 J 3 v o p C 2 2 w m B w q 3 L g 2 - N j 2 h r B _ 8 x L 0 7 0 n C u w l u D u o x v C 8 u p 0 B k m r 1 B u v 4 n B 9 p 4 9 N p 2 7 9 C m t o J 3 p l 0 B x r j c y 2 i P r g q X - s 5 P - k 9 l B y i m q D z q 2 l B n o v Z 8 g n Z s r 3 6 B p y l f x 8 i i E - w 6 y B 2 l k h C w h _ p B h t j w B i s w i D v 2 7 5 C t m q g E 8 z 9 f 9 j q z F w 9 1 1 C w k 8 L 2 0 u o C m r _ J n m q k C 8 6 3 R 7 p p 9 B n 2 q h L l y q y B 7 9 n b h 4 u n B h q 4 u C y _ l y B 8 v x x M t r 3 - B h o 0 o B v v m S r 2 x T r p i 2 H s 8 j z C u g l j B 6 k - F m 9 r f 0 _ t l F k r r - B x h 7 5 B x 1 j x D 6 z u 4 M 0 l 9 o C v q h n B 2 - z q E - v 7 W - n l 4 B z 4 r t F p x r 2 E 7 8 z 8 C r 8 3 y B 4 l 4 s B 7 3 g 8 C n m l a 3 - k a j 8 o W p 4 8 J i 1 n L 8 _ p r C h k r y D y n g K n x p I p m l Q k h 2 k G x k v m C r o u 4 C g o 7 U t _ t X r 9 o X l u 0 U 2 5 p h C z q x 0 K y 7 t g D u 1 g k H w v 2 0 J 8 k z 4 C 4 2 w 6 B 8 - 1 N - _ 9 M p 0 k H t o t W q w 8 o D q m 2 P g 9 t N y 1 7 w B m x v t J w q 3 g J 0 - j o C v 7 0 q C 2 - s j C j x j 5 B 0 _ u o B 8 u - q E l 3 y g C t j y w D 4 w u U u s l b s 2 k v B q h m y B q u 8 W _ v l t B s - p 6 C 6 y - 7 E l g m c _ n j O t 9 5 l B 0 0 j V i 5 v K 6 3 9 g B o 0 6 4 C j y 2 9 I r l 9 j D 7 z p 6 B l 7 h D j i 1 O _ r n Z v 0 n g C g y l t B 8 8 m _ C u y j t D m _ 4 Y - 6 p s B l r k k F _ _ n d l _ g u X 7 9 9 - G 2 g n m E 5 7 u u D v z x h B p s l g C g 1 2 8 C v r 0 t G i 2 1 5 G l u _ Y l 8 8 M s i q q L w h n 2 H u v s K 5 k o R q 2 z d x l 2 Y - i k u B _ r j - C q v 9 H 8 v z C q 1 h G 5 r g d s i j b y i 8 1 N o r k a x z 1 d 1 u x M 3 g 9 4 B 2 l 5 a i 7 i _ B l 1 - 7 C t m m V r h u i D 5 2 9 L r u r n D k w l U 3 s l X i 6 n i B q x 0 b 5 0 4 U 1 7 9 t B p q _ n G v k k q C 9 6 5 2 G 2 2 z h C y p m W z 5 v G 8 l j _ K s z q p R z i 0 2 B l 4 4 n D 1 z m 5 B o m _ 2 C m p m p E 3 h 9 4 F 1 t 4 1 H q u 1 h D k v - 1 C g 9 3 T o k 2 s C 0 q i N v 0 h k C p 2 5 8 G h v g Y s o 4 c k k p j B 1 1 3 r C 2 4 0 _ J 9 2 6 o B _ 0 i Z 0 i r u C y _ h m D 8 x u k C 9 l 4 5 C 4 4 8 0 B u o 0 g C k 3 4 z B u o 5 b 4 j w K x 8 p 2 B r 7 k Z 3 l z X i 9 k q B i y w J w l 6 P w 9 0 c 8 s 5 U z 5 q _ B j r _ E n 9 5 k B w o 1 a n h - T q 2 i w C i s 2 d n g 8 V j 5 _ X h 4 x 1 B h 3 3 r B i l j X x j 6 h D n _ - j G 0 n n 1 G v q k Q l g t _ J r y r K z v 3 7 C y i m s B 8 t l n B 5 _ 3 5 B y 7 0 i C 2 8 x 5 B 9 m z v C l _ 8 1 G t s l X 2 v 5 t C 2 h m X 3 o s h T o y l y C m p q z C w 2 k p D 0 r v X 2 j w g C 5 y 7 e 5 p j k E r w 1 T n - z F _ 6 y w F o v o g H 4 4 0 a s t q H 6 h 5 p L y y r - D _ g p o F k h w f z u 0 n B u p j l G z m l m F 5 n 9 R z o _ 2 C - o o p E g i t 1 E r t w k E x 9 u j C r s 9 V x m o 3 D k v q 5 E 9 8 y p C i 8 3 g E l m h v B 6 p q v E v 3 _ u G 5 s o l F s 1 o 9 D _ 1 s i S _ 4 1 x D l y w 8 E v x m u F x o y 6 B 4 8 3 S 2 q o g C _ 3 g q D - 1 q x Z m w 3 0 o B z o y 0 H i 9 j p B h z g G 7 2 8 j F y 2 s h D - 3 - k E i o x X 4 h j o R 0 v r k G z g k 5 D h i r h h B v 9 n v D 2 g j j H y o _ 2 H g 4 j 6 g C i s _ x F p m r 3 G 2 7 j s F 0 8 q d l o 4 k x B 6 n o p C 9 s 4 t S n g l _ - B 4 x 8 V t h _ 3 i E 6 r 6 h R u j j q D 9 k 5 p B o u u y C 5 t 9 g C - v o D z 8 k B 0 5 Q z j U g s N t q T i 3 o j B g s 2 6 B _ j w J p 3 z l E r g i 0 E 8 8 p L p i G z m n N 1 7 h V g 9 1 O 7 w X p x 5 N 5 n v _ E q x _ c 9 - d 6 0 4 H 2 o r O 6 2 i C v m y p B y 7 z L x s u J i h m X 5 j v F 3 r y C u 3 m J i u b q 7 t F m l 9 q B 2 3 - s H x z S x w S m v q H y o E s o r D k k 6 B l 0 q C i 6 l i B 6 w k Q 8 m j r B 1 1 W 8 p 6 Z i k 8 n B 4 7 o h B j _ i B g n f s u j O i 9 s K z g q i B 3 4 q B 4 k 9 B j o y J n i V _ u 6 B u k 3 D 6 6 p V x k K g k z C 6 u t 3 B 7 5 4 7 D g o u G 3 v v F w i 6 B g s N u 7 K 5 o j D y r l B - z t Z s q d p k 5 I r 1 g B l s 3 C p i G h w t u C - 3 5 N u w p P x h v o I 1 s l x B u q 4 g P t 1 f w g r G t s _ G k j S 6 t 7 B o s p D r 3 e h 2 l q B y m m 7 B v s 0 C 0 t 2 0 D 7 s n E 9 0 i 2 B 1 5 g t C 6 t R 7 k L w y 8 K 2 l h B h 7 c z k g r B w 7 y n E 6 0 3 s E 4 q j c o i j O z u 4 7 E y k _ B 4 x h Q v s 0 C u 4 4 T x l q W o 9 _ q F w n l r C k w _ - B 8 2 4 C 1 n v Z g 8 l v C n 2 7 J y k y f q k j 9 C o v V 3 _ h S _ u i B 6 l G h j p J z _ 9 F m o - i B v t k w B _ k - D l 3 J 4 m - n D x o y 4 C _ l - W v 1 T k w i G - _ 0 F 0 0 F 8 j 4 B 9 t 7 B s u 9 B _ k 8 k E 0 s r Q j x y z C 2 6 8 s F t s k j G s 2 v T n 4 v G 6 _ k 1 C s p 6 6 J t s 2 5 D l v t F 7 2 Z 9 4 8 l C m y v b m y u w B o q x X u s m k C z v z g F m n 4 _ D k 3 2 j B 9 z 3 C r - x X 0 7 x I _ h 2 R x q T o h z H l u 5 H i 6 r X l j _ e 8 - 3 2 B 7 j y s C l 6 _ U g t s X _ 8 2 j K r o U v 0 o r B 7 z 0 G o w 9 Y 5 _ F 2 n - 6 B q q h C 3 m b 1 5 - H x k K _ l 4 L t q m B 3 v 2 L o q J z _ m c h 4 s D 0 n 3 u D 6 8 6 n C 7 0 w B 0 t K g s N n x o B - 0 g N s t S 3 p o P r _ h B i v _ I 4 y h G 9 4 9 j B u - 6 D p 0 2 p D i z 8 _ B 6 q y l F 4 9 q L i w _ E - z p B 5 q q I y 1 8 S j i n 9 B v h s 7 C x 6 - 6 D h x v y D j 1 - i D _ - g z B g s N k 9 u E x v 5 Y q 3 J 5 o g h B k p K 8 p j e g 9 x R p 7 m P h j - I 6 l v E t h _ j B 6 5 6 j C - 7 o J 5 - R h 1 n M 0 7 u B s i p 5 B h g e _ 8 i E z h t a w u g B 5 8 0 K y q _ H j 4 S i g 1 D _ q 6 C k m 9 O w u 8 D m 8 4 s B r n m d _ u p K y o i C - 6 c _ i 4 t C j l 9 Z y q 6 G 9 7 _ W x 1 f 2 s r C u v y K 5 m 9 N s 7 F k m B 4 s r C z _ 7 G 9 y f 5 u _ t B s j w S 1 l 5 C 7 7 1 a s 6 t a 0 r u p B 0 k 7 B 5 p n L w 1 p B w i K 4 l w Q o 0 4 _ B n 8 4 R q q r x C x 5 - F 9 8 b z 1 6 B 4 y s t B 9 6 v w X x s w 3 D 8 h r B _ 6 l t B x w k u B i h z b _ 0 n B q s j h B v 1 g B t t x F g 5 0 D v 1 g B u 7 K m l g B 0 x 3 N 3 o j D x o M 2 _ P p 7 j B g u m E o 9 u E 4 - 6 U z t h m B j r 1 T 1 5 r E j y d v u 6 v C w z q v D 5 4 2 Q 7 l v H 0 - t G l 5 j Q 2 p x E j m 7 d k 4 0 I w m i B 5 q z n B o o W u g z J u w v j B o w 4 o C 5 u 2 c 8 l t e 3 2 5 _ E j g v x D u m z l L y n 9 z D w 1 t o S u r o o O 0 4 0 8 E n v t u E h s w z F 8 t z e s 8 1 - C - 0 4 i I - m q b w k m T h r j 2 B w 9 j j D p 8 v 6 C w q 1 y H u 2 7 _ F k m z h D 0 r m 8 D 9 _ n 6 B o u - T i i 6 j C 8 n i 8 B m j w v B y q z o F s o y 6 C u h m 4 C i - 6 i H q 0 z 4 D g x q 0 C 5 3 o 2 C r 7 4 l C y u 1 X k p o n H g 9 4 j F p r 7 0 C 3 v 8 7 H m k h i B w j 2 5 D z h k i B 8 q p s I 6 z r l C v 2 m 8 C 1 r p h F 2 _ s 0 N h 5 8 i U x s o u h B 3 1 w o g B 2 w 9 z T 5 5 q z z E g 7 n _ V 8 p 6 y I l y y _ w E 3 _ _ j B g i 8 k J z w 6 5 C o 5 8 9 D z _ _ x F - 8 _ h C _ v z - D 9 4 r c r v j s M r m q 7 K 5 k 8 i F 9 m 2 l H - 8 n o C k u o d 1 v x k E m - k p D v 9 9 v E x m q y L y 0 y v F z i 5 w K j o y N y u u Z - 1 _ M v g v O q 9 v 9 B 7 t 1 6 B x 3 z B q 8 4 C 1 t l B x 9 2 D - i m f 1 6 s 8 B o h w T v v g J i g h m B j 8 5 h B x u 4 C 8 m x C 3 j h W 1 9 k P n 9 o E 0 l 3 r C n w g V - k 9 B 0 y u S 1 p k J 9 w _ O n 8 p n C 9 4 l B h s N _ - i B 6 s 1 U m 1 1 B i j 7 B 3 n j o C h 1 n 7 D 1 v - r B v 1 3 B 0 k K m q 3 H h y d s 9 f h 7 t g B k m u B s s O _ - 3 k B z u - d g r z L x m 1 C t n k C i n j V 9 u j B _ 6 c 4 q q I z 3 x l B 1 l 5 X 8 n O i 9 w K - 9 S 8 n q G y g r C j z 7 H 8 z p B r p q n D k y k P - 0 l r D l q n w B q i G 8 g i F 3 5 u F n z 1 B g s i O 0 s u j B 5 3 t D r h 7 G 2 o n h B 8 u 8 B 6 k 9 M 4 m u B y o x C 3 3 2 - H n i j 3 D i v j y c m 5 4 l J v u 2 u D k h i t F 0 _ w 2 H h g 9 i G 4 g r g E r 6 4 g H 7 h 4 6 L 1 - y _ F 4 k 8 q B x m _ m j B h i n g X 6 q g k 4 D 2 v y U 5 9 n l E 8 j 3 1 B v 1 y s E 5 o 8 - D s 8 q q F h 4 2 z C s n o 1 I s n n s H s s p j E p _ i h d u m 6 9 v D r 6 o 2 G 5 u x k D w 2 t l E 6 j 0 X y 6 j 8 D w h 6 q E 6 j 8 T 1 s y 8 L o 3 j _ m C 8 o q 9 J t - h 4 J l i p 3 I 5 g - 4 G 1 h r u E x q i n E n t j j D u 9 6 u B k 5 m s J w - 9 x C 2 0 g - D t 8 q t F v 2 n 4 D 7 i 2 4 B 3 l u t F _ x v u B t w 6 z G p - j o C x o 4 4 H 0 o 8 x E 6 w - s I - m t 4 G o n v z H 0 p t t C h v x k E 1 l 1 q K s s 0 8 C l g t l O 7 3 4 z E g 0 8 3 B 3 z 7 0 F 0 x n c r n n s H v _ w z D h 0 8 v B - j 2 2 E p 7 r z B y 2 v j B t t w k C i 9 2 5 C 9 2 s n D k 2 1 s D 6 q 9 i E 6 2 3 t C q 6 i x B q 9 5 P l h p r D 8 _ t 0 B 3 8 x s C 9 q 2 8 G u 9 7 m E m m q r C h h - i D 0 u s Q g q k 0 B r m w 8 B x 9 g j D m r u k C m 5 w h B r 9 - w B 0 g 8 h C s o y 1 B - 6 4 n D m q x i D n w y o B i s n n C g g n 7 E n 5 j x B _ 8 w 7 C z k 8 0 G t _ r o D 0 7 _ y J m 8 1 o B y 2 0 v J g 0 i x B 1 _ 1 c 6 t 9 5 B p i s u B m z 0 p C g s j x C v l 6 m B o r y O 3 h 2 g C y 5 1 u B 5 3 - g B s u n 3 E z h s o L y 5 v k H v p 6 s D 1 g 3 9 G q 2 7 s I 5 h 5 s C u g 2 5 C 3 m i y B 8 4 r k B w v x 6 C 3 2 j x C x w 9 6 D q k p x B t s u 0 E n 7 3 n B y q r g B k k 9 0 E 1 2 u J s 3 t T x 8 3 l D h 2 0 z K 5 v g O _ 9 1 9 B 1 n x u C 9 i n j J m _ h 5 E m n 6 z I v 2 1 f p 0 p R 8 u k u C _ l n h C k w k n H 0 6 - j G 8 5 2 i H 5 y t 6 B y r o 3 G 9 8 3 z B l 8 s s I v l 1 0 B x s 1 G k x i y B 1 p q W t z 3 i F z 6 i u C 0 0 9 Z l 9 m f 9 x g t B p 8 4 - D h _ k e t i _ r B 2 l i J 0 q h 8 B 6 1 j W i r 6 h D 9 _ p 5 E l t l r B j g 7 X 0 o j 8 B 4 6 _ g D t j w g B p - t N z m v 1 C 4 0 z 6 B 3 z 0 d s 3 x s C n 0 2 z D 7 o h z J s 7 u f w r 7 Y 6 j i X p t m M h 5 7 n C 7 r - a s 9 t I _ t i 4 C k x 2 W r q 0 9 B 5 s _ - E w 6 0 q D g s 8 g D 5 3 i a 8 k 6 x B r h i 4 B q t y q C y 0 1 h C s 3 9 e 0 p n k D k 1 y 6 E y u 9 9 B 1 p q 0 D g 8 _ I 8 u 1 - B r m x N - i n l B s 9 - g B l 8 9 o B _ 6 l P l 8 9 o B s q 1 u B j 3 2 S 6 r v m B 2 2 4 J y h m K - 7 7 v B s s o h B v j n n B p z 3 V r i 0 s B 1 i 6 m C q 1 - 9 B u 9 3 j F n _ q j C - 2 i v C h _ z 8 D g 0 n 9 C w s v l D s r h h B m _ o 0 B s 7 g n B x n j j B n t 0 t D 1 p q 0 D 1 i x l B 1 7 i K 2 7 - o C 8 1 j w D 4 i o o E 7 v u - D 1 5 Q k 3 m 6 B 2 1 q O r 4 u - B q _ z v C - _ 5 P z 4 9 n D j n 1 9 C m 4 u 2 I - l g 6 B l w 8 p C l _ k v C y 4 p t C g g - - B s j 2 i C x u 2 t F h _ k e x g v l C 5 q m w C 5 9 1 j E 8 t o X t v t 5 F j 5 6 p J 3 k 3 J 3 w n i C h j 9 V 9 o 6 b o x v 4 B 3 0 _ Y v 5 7 0 F y i j c m 3 2 1 B z 3 r V k y 7 p B j k 2 X 0 - p j B i 0 s o D y - o s C 6 k - p B 8 q 6 2 E t 4 5 9 B z 4 9 n D r - 6 j B 8 q 6 2 E s 3 y k F - z - I s _ s s E p m 1 o C n 2 s g F - h z 1 B i 5 n z D v l 8 w C o u - 1 B m j k r F u p s z C i _ g 4 F m _ 1 H i v 4 - C 6 8 h p B m s q H 7 1 s p B m 5 k R y k 2 u B y 3 u r F t u p S z 1 2 2 G q g i 9 B 6 w z L v 1 l a 0 1 6 k C r n i p B x g v l C 2 g 6 f 6 w w P v y z n B u j o U k 0 j w B 0 u q X p s 5 l B s 1 r l C x 2 k r D 3 i q c l p 9 8 B k u 2 R z o p 6 B 2 5 s g B m q i w E i t y h C 1 4 z z B h - u s D j 3 n g B k y x x D n g 5 3 E z u 8 o C j 9 _ x C s 9 k w C y 1 j V 9 v - R s t j s B 5 p 4 o B u s i 8 C q u 7 m D l i r m D l u u g D y w 6 8 B 7 1 2 G 0 t o o C h y x H m z t V t y 9 U m 2 s t B h 5 r 4 B - - 1 P t i x q C 1 3 m s B 2 x r Z 9 6 n O k s 8 5 B r v z g B o m v u C - r w U q 7 6 s C z t u U h o p X x m r o B q 8 x T z v h b 0 u q X 7 j j - D _ g o o B q 7 6 s C t 9 7 Z 7 t - 9 E w x x l D r _ 6 e j i g n D n n s o C 1 g 7 q G y l j t C i x q k D k 2 o t G q t k j B 0 o 2 1 B w p j r D i 6 y n O 3 - 3 2 b t v h 8 P s l u x x C j 5 z q v B v o m l F 1 8 1 - V h 5 1 9 M h u 5 0 O h 1 8 j K 6 z 2 0 F r - 5 j E u _ w q B m 3 z s D 6 y w 3 H 9 8 p 4 I l 2 s t B 5 n n 7 C t p o i D n h 9 u I 3 4 4 k S x - x v r C t z k l C v u 7 r I u q 5 u D v 3 o E v 2 _ L q 1 h I v x 0 Z 4 u 6 B r s 0 C j o l K g g K o 9 T 0 7 N v - _ G m p 5 g B 2 v n O 2 u i B 0 z k d h - 2 N 5 0 0 C y 8 x h B x y 4 H i n 7 E _ p U 0 1 W g o r M y 1 v C _ 5 q B o t u E m n v r B 6 w X 7 - p F - g x p B w j 0 I y v t F 9 4 y n C 2 i 9 X 0 p 6 H y 2 S v 8 n q E s u 3 H 9 v f t 8 x Q 1 n q B o y p H 1 t K x _ w B p w i H r 2 3 E k _ 4 9 D s l 0 9 G 4 v j E j 0 3 G r o i P z 8 t C - t j K 9 u i B i n i Y j u l F x j 8 Z k 7 h H 1 8 - B s i s E z z 4 H k i r V o l g M 2 h N t 0 - G s 0 P k 6 i B 7 w k B w k K 8 n k H i g i D p 1 R _ 6 V r 6 7 B g v s t C o z r K g 4 8 d u _ 9 F 2 9 h n B h 2 g 4 i y g B i 2 1 t L 3 v g q j C r q 8 i E 9 6 8 _ s E 5 k 9 z 1 D 8 8 x l C q o x z H 7 x g w E p 9 4 4 B q y x k B m l p t B 8 n w k I - i z 7 K z v u 8 C p 2 8 i C j 8 4 Q m - 9 w B 0 g x 5 F n x l y B i p r 5 B z 2 h 2 D 7 w y i M j _ h o I _ s q y 5 D i s w 4 4 B 5 w 2 z 7 E 6 _ w 0 v B v 0 z 2 W 0 6 l m l B l z s 7 I 0 - o 5 s B 0 z 2 s b _ 1 w - K _ y m 7 F p i 8 u M 4 x t 5 Y 3 k w m Q i j q t 2 D o x t 9 _ D t s - 3 b m 2 l j F u i 6 v B h x n k B q o s 0 G 4 5 m 1 B 4 9 z r C 4 o x 1 C m 2 9 m G q 2 s w U y z t r M 3 t i g E n g s 0 B s k 0 z L q o o 3 D v 9 z _ D h s 4 6 T 8 h v r B x 7 4 t C 9 t y l G 1 g r h D v x z q E x 1 z n b u x 5 6 G h g 4 3 E r r u n i D r 4 0 g I 3 w m s L y j m r t I l 2 l 9 w E i r n o Q 3 r u t C p o g 3 7 C x u k h G _ v 7 l - D w 6 z p v B w _ - q p B s y 3 r 8 P j t 9 o - E w 9 q 5 D p v 7 n H h m i z D 0 r l L j q x p B l 4 w x B 9 w 3 - C n q 3 9 F v j 7 y L 9 7 v p E h 5 m 7 B 1 u w m C u j 1 2 F 5 0 s 1 C u i 1 h B 0 2 g u D 0 7 1 l W 0 7 o 1 E 3 i o 6 H 5 g p 4 H 3 5 6 4 K 7 q s o E n w - 0 D o i i w I g u v y D 4 u - g C g w 5 9 E i t 0 x J g 4 r 2 B i v _ l E 6 g p z E 6 7 v 4 G v 2 1 5 E z m x r F r 1 u 3 D h 4 1 - g B h 8 4 v a 6 p g j i B 6 h 8 1 b i y j _ p B 4 5 3 g 0 I g h t w P p w v k l E 0 p j z 7 G l t 5 - Q g w 5 k X 6 5 q r k B u p 8 t N - 4 9 2 E - s h y I o 8 4 q U - 4 z j P s 1 y t D g t r n J 0 o p v d g 9 v l B 5 y 4 i G g h 2 u C t n y m E k z u n H 7 u 1 _ O z o x _ B 3 y 4 i G 6 6 3 w G s 5 n r D t n 9 y F 2 r v q G 0 _ w s E i i 7 t C 8 m v 5 G k 2 1 9 G 5 q 2 n O 0 v 7 v G 5 1 s v C x j 7 h E - 6 l 2 B 7 m z y B 6 h x 0 D q l t w C j - w l G k 1 8 x E t x 7 R m 6 _ 8 F 4 _ u 1 C x 4 q a - y t 2 B 8 l w k K 9 i y t H g t k 7 C 3 6 i v C 6 k 6 z C 9 r 8 x C 6 2 j v E j 7 1 6 G 2 5 t h D 1 2 w r B - 3 2 k D u 6 h U q x i 7 C x 3 w o C 8 t i t C m u 4 n E n 2 h g B w q 6 m C r k t t E z r l q E 5 l t y C w u k h G 3 m v n B o w 7 q G n 0 0 6 B u g 7 _ D _ j 4 v K i 8 z 7 w B _ v k o C k - 1 b 3 t s v H 5 6 9 x C g l 5 m D v 8 m u E h o o 0 D 1 1 j g K r 8 z l D 6 j w 4 p B j u v 2 B u 5 l j B 5 _ 7 8 b - 9 y T z m v 6 d k r 5 7 T h l r i G 5 i r - F 1 l v X 9 - 7 2 B 5 - 6 u C t t o v B r v 6 p B t - - g C z u 2 p D t n 9 1 J o m z 8 B w r j j C p 4 q i E j p 7 o D t y 0 f g 3 5 8 E n r u g I 9 - p 8 B z x h h K u o 6 Z s t 8 8 B 7 1 4 z K r n 1 4 E _ q 1 l C 5 w n 9 C 8 m k 7 F 4 k 9 w E _ 8 4 z C 9 k i 1 C j w g u F _ 7 8 U x z m h D k 8 o - K 2 2 h o E u 4 x f 3 y v - D y s 5 3 G _ 9 g 9 G p g 7 R m y v c k m u x F m g z 9 J k m r n C n p i k D w s 4 n G 7 g v l G _ v _ w B v r j v C u t v U _ 2 w y H 0 0 0 w E 5 n 2 u D z 2 4 5 D l l l t B 7 p 3 m X g j o p D - - 9 x G x h x 4 F 0 q g o H k r j m C h r r x C h o g v D p 1 s - C r 8 y 3 E z 8 q w B j h q v C 5 m u w C n w p j C u 7 5 p J 9 s - 2 N 5 h r l I q 8 _ v D z i p p F 5 p i i F s g p x B g 1 i c o v r z H 1 j s Y 6 n 2 k C p m x a y 4 h 4 E z w 4 8 B 1 9 3 9 C 9 v n T m 4 4 5 C p o w l K s 9 0 3 H t v 6 p B 4 5 u k D 9 p 8 u E x p z k D h g s n D j t y l D 8 w q h B 6 4 8 _ C w _ 2 8 K w _ z s D n n 0 q C 3 q h 2 E k y t 1 D 2 4 p o H h i 1 p B 6 s i t G j j 1 f 6 5 o k C j i y i J 9 g i N 5 3 9 8 G r _ g r F p 5 2 y C _ o w s C j s r l D q y t _ D 6 q r 1 B n v 5 n C 5 0 n 9 D y l n p C 4 4 u 9 C 8 n t 9 D y u n l E 5 i 2 4 I 2 0 0 w E - r 0 x C w k o y B u t 0 w C 8 7 - h E v p 5 o D q 6 k - D z 2 - _ D o r n 2 D p 3 t R 0 3 8 Q u y p p C 4 v 7 m C h 1 3 W 2 t 5 f q 5 w k D n 7 4 W v m q - D 7 x 3 j D r 3 - 4 B 2 4 t 0 E m g 8 a i n 0 R x 9 8 l B y 9 6 k E q t 5 2 B v 2 n S 6 h k g B h h w - E j 9 u t E l 3 k p C 2 l 9 3 B 2 v s j B 5 v x r B r i p Q 7 j 9 2 B 3 2 y J k y g p B y 2 1 g C m j 8 O v n v p B v t s 6 E q p k 5 B _ 6 2 h B q p p 8 D 2 o p a l n u f i 3 4 Y m o y u B l v w r G 7 3 y a _ _ 5 Y m q k g B y z y N 1 0 m u B v 5 t W v v 6 h C k x j t B 0 8 m e u t 1 h D y _ 7 r C m v h l B 7 q 3 b z 7 h v B v x n o C 6 4 k o B 0 l z n C 4 v u v C q 9 o Q 3 5 x 4 D s _ 0 m D 5 v 4 q E o 6 x I o l 6 Q - k t h B 7 4 y x B 4 h s m B r x _ S 1 - n a n m i h B 3 l z u B p l y x C g 1 z g B z z l - B m y y _ C q - 9 p B 9 r v r B n g z a o 5 l V k h l Y y 2 g K z h 9 M 1 k k W o s v F m 9 y 1 B 1 o v f 9 i m T m 4 5 r B s 5 g c 0 z 1 S 5 3 5 R g g t 6 C y t 0 M 2 g p 7 C r i 3 s B y 7 8 j B 4 o o 6 B s 5 n t B 1 z o K 5 l 4 W _ 0 z m C r _ v n B h v y U v 6 8 G m - u V o h 4 O x x j Y x p 0 a 4 p 2 N z 3 4 O v - j r H h 5 l J w p n L h z o T _ 0 x 7 L 4 9 8 L g - y Z q 1 5 o B t 6 t G _ - j l B m p l J 4 9 8 L r 3 s k C 1 g 8 u F y n r E 4 h 3 C m t p l C 5 3 t 6 B x 3 2 o B 8 h z Q u 8 m 3 C 2 h o R n _ 3 g B v h 1 m I 7 9 9 d 3 6 q H 0 - q Q z r z 0 B j q g u C y m 5 2 B x l 3 q C 7 7 q n B r 7 z i F q h z x B m 0 v 0 B s k x r E o l 9 N 8 o r y C v j v w F 7 h 7 9 B t t 3 g D 9 o 6 _ B h m q Z t 1 6 H t 3 j p C s 7 r i E m _ p F 3 m y U 6 q 0 _ B j s o N m j 2 G _ x 9 F t j g L 8 q r a _ 0 j s D v 9 y 7 B g 5 5 P i g u g B g 3 h Q w p m N v 0 0 O i x q v E j 9 _ T - 2 p f o 5 m 5 E w 2 p 5 B q 3 r x K s 3 x x M x 2 x 0 B 0 p 2 x B 0 t _ 3 G t 1 i 4 C 4 8 o 2 B 4 4 s I j 6 w i B w n n i B 8 3 6 4 B 2 s 4 I u x x 5 B z 6 o n B s 4 6 a n 6 n j B z - x K 9 t y R i 2 v g B x l 4 a t s s p F p p 4 g C i i 2 t B v r 3 n H z 5 2 3 J 3 s l 5 B p 8 x k B g q r h C 2 i 4 p B 5 g z I n 4 x W w l 4 s D 0 u 1 8 B 1 v 3 - B r q s 2 B z 1 v P q w 8 f 9 9 w a 1 _ 0 q B y g 9 4 C m n 7 7 B s k 8 6 D o h 2 x B k i 1 a 7 t _ Y j 9 r c w z i P t p - N s t n W o i 8 H v 9 m i B o 3 4 r p B 9 7 4 _ B u g 6 m C y g y Z 8 6 i w B h u 3 q D v n m p I 8 t s 5 B 6 p 2 6 C u _ u i H x t g m E r x t 7 C 9 5 w k K 5 g w i C 8 _ 7 s F y y r - B 4 v s v D h 7 8 g O h h v y C x - u m C 8 t s 5 B o r y Q 5 2 - 9 H 2 7 y 7 D 2 _ w 5 C x - q p C n h w 4 C 7 4 0 j B p o k k C v 0 w q B w j t 9 B g 3 k x I 9 s k r 4 B s v t x N v n z h b y 8 8 9 N t p j - S - 3 5 6 i B k 1 4 5 N 6 n _ y I 1 o 6 - s C w 7 _ 5 b 7 j m z F w v t t C 5 s p p C k l 3 6 F 1 g q v P m g g _ r B 2 r s x h B 9 p q q G r h g 2 I 4 1 0 n M j _ g 7 P y w 3 4 J - s 3 q V 3 k l h J z p y 6 J _ 3 j z 1 C 9 w o z l B 9 h n i O i 5 0 s T 2 - l g x B _ 1 x t F k 5 l 3 F 0 r 4 w J 7 _ 3 7 B 7 z o p D u y - w W 6 2 5 t Y g 1 m h I n k o r H p 9 v v C i q o g V _ u r w _ B 3 k 9 n H 6 3 p 9 C s _ 2 9 U r g n r D z 3 g 0 E 1 3 1 q W - 7 8 1 c 4 p - 9 b 0 4 k i H 1 h i j J k i g x G v 8 9 x F 7 3 s 2 C _ 0 h m J n y - h e x n 0 7 P l 2 i p f 8 w q 8 T 8 l 2 i U s n x 0 T s 4 T 7 j 0 C u l p q B l u g r F p j p D 9 m j _ Z q 5 u c q 7 5 s B m r g m D y _ l q H t j - z H s p z j I m n j I 2 i t Y _ 1 z 0 E r g w c o y 4 C k 4 j s O 9 x t a 9 z z k D 8 7 z i C k 3 y B 7 6 C k 6 5 g B 1 x 2 v F p i g 4 E 1 7 5 U & l t ; / r i n g & g t ; & l t ; / r p o l y g o n s & g t ; & l t ; / r e n t r y v a l u e & g t ; & l t ; / r e n t r y & g t ; & l t ; / R e g i o n C a c h e & g t ; & l t ; R e g i o n S o u r c e s   x m l n s : i = " h t t p : / / w w w . w 3 . o r g / 2 0 0 1 / X M L S c h e m a - i n s t a n c e " & g t ; & l t ; r s o u r c e & g t ; & l t ; r s o u r c e i d & g t ; 1 & l t ; / r s o u r c e i d & g t ; & l t ; r s o u r c e n a m e & g t ; �   2 0 1 3   N o k i a & l t ; / r s o u r c e n a m e & g t ; & l t ; / r s o u r c e & g t ; & l t ; r s o u r c e & g t ; & l t ; r s o u r c e i d & g t ; 2 & l t ; / r s o u r c e i d & g t ; & l t ; r s o u r c e n a m e & g t ; �   2 0 1 3   M i c r o s o f t & l t ; / r s o u r c e n a m e & g t ; & l t ; / r s o u r c e & g t ; & l t ; / R e g i o n S o u r c e s & g t ; < / r p > < / V i s u a l i z a t i o n P S t a t e > 
</file>

<file path=customXml/item2.xml>��< ? x m l   v e r s i o n = " 1 . 0 "   e n c o d i n g = " u t f - 1 6 " ? > < V i s u a l i z a t i o n L S t a t e   x m l n s : x s i = " h t t p : / / w w w . w 3 . o r g / 2 0 0 1 / X M L S c h e m a - i n s t a n c e "   x m l n s : x s d = " h t t p : / / w w w . w 3 . o r g / 2 0 0 1 / X M L S c h e m a "   x m l n s = " h t t p : / / m i c r o s o f t . d a t a . v i s u a l i z a t i o n . C l i e n t . E x c e l . L S t a t e / 1 . 0 " > < c g > H 4 s I A A A A A A A E A N W Z 3 W 7 i R h T H X 8 W y 1 N 4 x z J z 5 T o E o T b V b 2 v Q m 2 V Z V 7 y b Y A W u N H d l m 2 e 2 r 9 a K P 1 F f o G W x I 8 a p a 1 z G V L J A Q 9 s z 4 P / z m f P L X H 3 / O r j 9 u 0 + B D X J R J n s 1 D R m g Y x N k q j 5 J s P Q 9 3 1 d P E h N e L 2 b f 4 9 c 5 V d 3 l 2 6 1 a b O M B J W X n 1 s U z m 4 a a q n q + m 0 / 1 + T / a c 5 M V 6 C p S y 6 a 8 / 3 T 3 g y K 2 b J F l Z u W w V h 6 d Z 0 Z d n h Y v Z s q w n n A Z v k 1 W R l / l T R S J X O f I h K X c u T X 5 3 F U o n 6 z j n 0 d T r x 5 n B + 3 l 4 7 a J t k n 2 X l F W R r C q Y / 5 w l V R x 9 B f R H 3 E u U f + 2 2 z 9 / g 2 F 9 c u o u D z W o e P r m 0 j P H K 2 z i / j 8 s 8 3 f l 1 y 2 C 6 m E 0 P g / B z + S 9 r L 7 M o G X b B y q W v W 3 C V 7 7 K q + H Q f r z 1 Y L 9 C d 7 b Y q d p 9 v t r X 5 I K 3 m I X A i q K K M S c M E U B s G K R 4 U b Y m Q h l q m u T T c G i H w 3 O D o 2 3 8 + F h / 4 J i + 2 r s I f / i a K i r g s F w c l s + l n 1 2 f N g D d J n E b l Y u a x Z e s A j 9 h V l q T z 8 K D X w / j / b h y 1 1 k 9 E / C 2 J 0 7 O T g v f P v u M e v n h u b j d J N i R m v 1 5 P z F w R K T k 1 k o N m w g h u a t C M c m K 1 F J x z Y R W 1 / n o n 0 A c t I w H d a B 0 Q 9 L n 5 n X z P Q + W q u O x n i B x N T n C Q i m u D Z m e g I T S x h l i p O V c C J N 4 C 2 Z F Q r S q o N Y 2 E V E v z x Y i 9 j d F v Z Z / 6 k Z K M A A W h J E U s m l O h j 7 Z E E B t Q z i g w x g x T H U k 1 a k b C 6 K T 2 Y n Q e 3 C 5 K M J T f F O 7 x F X H N W q F B I Q f K K W h e Q x I C 4 x 3 j U m r B B T X Q E d F B U l A L G g m n c 8 k D w m p l X r 8 l 2 0 f 3 u B 8 y 0 C 0 L l / W z T Q 5 E U q r R T 1 o D A p h p v K g U B C z m N 9 R Y D U x 1 j X J e y E h w 1 1 I H x H w e 4 3 5 w z 7 2 Z K A L o D I X S Y C S T y k c w n 2 Q y D H m I C j S V 9 L 8 E t o O U k V B p t F 4 M y / d 5 t v Z F D 3 7 0 M x g A g q k F U j F C U g v 6 6 C c Z E 4 Q Z Z Z V E s / H Z C O v o K b 2 i w O s J H m 7 u R 0 K p p X l A W i 1 f e Z 4 p D u o y s a T s m c 8 I I F o p q y 0 w L c E 2 g Z I B E V g O A K e S C Q m Y l n Y 8 A E u v Z C T g G 6 2 X A 1 4 n S 0 O C f r c r 3 s c 9 S X u H K x n F F 2 e G y 0 O 1 5 z 0 x F 8 R y y r H Q Z x w 4 x s 2 u a V E t Z i S w j 2 I H p H 0 e I 0 / W X f e g t v 0 8 M q Y q U l F j F D d o e 0 o J 9 L w e 0 g Q I Y P X H m M b 0 B t 9 U d 6 0 v m q q q U T U S W m 3 R F 6 P W 5 K + + X f b S L e z c P 5 s w t C l K w V B u s C i 0 F B r / C Z Y Y Z b R i V I H C q r C r + z z K G Q m m F 7 k X A / R u 4 5 L U Z V E / Q J j H Y L 8 L u 5 t Y D X J Q C o 3 m k H x S S j A b t Y x j c P M d s a 4 d z q O a k f B 5 k T s g n 1 Z W c 1 a v v y 7 W t V Z u 1 A + 6 p k / J + y 4 4 X f q + b + v v k s X f + S / y D W k Z 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3.xml>��< ? x m l   v e r s i o n = " 1 . 0 "   e n c o d i n g = " u t f - 1 6 " ? > < V i s u a l i z a t i o n   x m l n s : x s i = " h t t p : / / w w w . w 3 . o r g / 2 0 0 1 / X M L S c h e m a - i n s t a n c e "   x m l n s : x s d = " h t t p : / / w w w . w 3 . o r g / 2 0 0 1 / X M L S c h e m a "   x m l n s = " h t t p : / / m i c r o s o f t . d a t a . v i s u a l i z a t i o n . C l i e n t . E x c e l / 1 . 0 " > < T o u r s > < T o u r   N a m e = " T o u r   1 "   I d = " { 1 1 A E F 6 A 8 - C 2 5 B - 4 6 5 4 - A D F E - D F 5 6 2 A 7 8 B 1 5 6 } "   T o u r I d = " 5 3 a a 3 7 f c - 3 9 e 2 - 4 e 4 0 - b b 1 7 - 5 f 6 d a e 6 a 3 f 6 4 "   X m l V e r = " 1 "   M i n X m l V e r = " 1 " > < D e s c r i p t i o n > S o m e   d e s c r i p t i o n   f o r   t h e   t o u r   g o e s   h e r e < / D e s c r i p t i o n > < I m a g e > i V B O R w 0 K G g o A A A A N S U h E U g A A A N Q A A A B 1 C A Y A A A A 2 n s 9 T A A A A A X N S R 0 I A r s 4 c 6 Q A A A A R n Q U 1 B A A C x j w v 8 Y Q U A A A A J c E h Z c w A A A y Q A A A M k A b Q e F O Y A A F k M S U R B V H h e 7 b 1 3 l G T X f d / 5 e 6 9 y d V d 1 D p M D J m I Q C Z A C S A I g w S C S X o k W b V m W 7 E P 7 7 E p e 7 7 G 8 f 2 j 3 n D X l I y / 3 n P U / a x 3 / I 3 k p U V p 7 a d r m 2 t A q W O Q R u K R E Q k w A C R C R g 8 F g c u q e z r n y e / v 7 3 F u 3 + 3 V N V Y e Z T g P w O / O 6 q l 6 8 4 Z f v 7 9 7 n / d H z M 6 G 8 w x D 3 R T J J k f 5 c K A d 7 Q x m Z 8 S S T E M m l Q 0 n E 6 i e t g u m C y O k b n p Q D T 3 r b Q + n M i L Q l Q 7 k y 4 U l N W + y Q 3 r d c 9 e S m 3 r s j E 5 p n c e + Y P r s R N P C s 3 m 9 i Q a 8 N 7 D n c f 0 p / V / U 3 q N b s e T / F 3 Y 0 m 3 X 9 3 I x U X 2 d 0 Z y v G B Q P q U y A M l W I g 9 o 8 w A M Q d r o N p i V e T q p K f n e r I 7 H 8 r R / l D 2 6 D 1 h 0 g 5 l r P a U K D O J 9 C m j H e w N Z K r g S b w V M + n z Y O g b 0 8 o 8 y j R t e g 8 Y v q L f u a d j R P Z 5 n r 0 H n 3 c b 7 t Z y b z S a k M D d j c O q O S D U n j a R f F o M s b K h o V K 6 N e t 0 i B 5 m g 8 j P j 3 r y 2 n V f x u c 9 2 d c V S m 9 O j + l + 4 O u 1 b X p P G L Z d P 0 V / w 1 z 3 9 A U S a 0 F M 3 B d w D V p t o C O U t p Q y p 5 a l X 5 k 1 q w z G c 2 H I 3 X r s v Q c D U 4 d m z L m T k Y 6 H R i i A D r U E 3 P d 3 G 9 5 x 1 R 5 W b V C s e D J f s r 9 h A g e + w j w Q c B Q w 2 U J Z 5 M y w L 2 U 9 N l 8 U K V X U D F N m 6 M y q l q t r N Y g 8 r 8 S C l s n C n F y r G 7 9 b S W c Y B c a B u b k e L T V b 9 A x z s Q 9 N N 6 B a q k 0 Z s y + v z 1 M N e K Q v l F 3 K X H c L K H t C J Y o T H r O l J V P 2 3 Y Z 3 B E N B z D 1 q f q E F 5 p S R S k q k a S X y B W W K g m 4 w h G O k 8 b m l j n e A i W D C g z 2 B J J U B I A a I J K n m I 3 y C F u E a m J P j 6 0 W U 1 9 C W + 7 u t Z p p U L c g 9 7 9 0 d y i M H A u n X O l B O m B v / a q c i K j x o D 4 Q M b Y X w o D 6 0 9 5 2 a g N w n o f c E a R V e t 9 P u 2 4 F 3 B E O h L Z D s p 3 a F p v G R + h D k h D I P g Y O i E i i d P I v m q Y X L t B b A X E M T E T S 4 M O b J A S X 4 + 3 c H u s 8 e h z A 2 2 g S D c e a 1 X D A X 5 a F I f C I E 3 h 5 R D a v H d h p o B 0 w 5 h I 0 r M 3 6 l p w e 0 O m Y f P m Z W j 9 O G 6 T p D t A L n I 2 C a I a b 7 c 2 o a 5 1 S L H 1 M f 9 h 7 V 2 n e D G f m O Y C g C E Q N q V k H 0 f e 2 B M f t g H j o k m w x l T B l r Q r X B y K x n t F R j Y M L X 6 y a V m S 6 P e 9 K t j H V Y O w 9 f q V 2 v 3 y y g R W F i J H t B m Q d N S j m v T P g y p m W F 4 T Y S M M O d a A w 0 K k G e f C a U w Z x q c p i l f j / a i a 8 E W H Z 3 B d K u 5 1 J 8 N P 9 K o D w w V T N U 6 k K x p 8 2 a v 4 O 6 E a X d 6 b j r G Y o O o Z O d p N v X L S b M f W 3 K k 7 d H P X n j h i e X V O s M z 1 j T Y Z f 6 K X w 6 w F w z y n y c D / M d H 7 S S s F V H b w Q w H y E N A h M A E x M t O r U g M j R t / a y N B I I G o c M n 7 d S M s V a r L u 3 k 6 T / 8 v o J q f e p A O 1 F W B F W g E s B Y B 2 o 6 U 4 + r D C / o O S u B 4 w i W V q C 8 z j / l W Z X a J n b K B k G L e f c C o s d u p 7 G d 1 o F I i f I h U b v V Z O v S L a e a A L O B q F 2 U m Q C d O q Y E M T F n J S z X E T b f z K 6 D Q P A J I B j D u F r 2 2 b J n z D 0 k 8 0 a j q 8 2 a Y G x I + y P a F n k 1 z Z w Q Q s M 4 0 7 M V I H x M a U x o T G n a m / a i o b r Q t G o 3 o + E x m d F M G x G U o H z 4 U W j v m a I y a L 2 P d z L u 2 o F d w z j K I D d U s x z q D d T k W 3 J c M Z c w n + j 0 X u 1 0 T I e K d j D R N E c z H G O M C i J + a 9 g z Y X I I H L P i w b 0 2 r L 0 V o B z 4 T G j H s z f 9 W y K Q t w O n g V L a H g R r 6 O B 7 1 b + k X R w T F 7 X e f 3 3 O N 2 3 A b 4 5 x 3 m r A P K Z t M F O d E O N 6 C B / B R k B l I 8 x V 6 r B X + x d m Z d h i s A P t b a O H Z 2 / W K 7 g D o U 1 w d w I t c n 2 S o A N m h z U v X A f T G Y w 5 Q Z x I f P y i q n 5 i V t H Z x t R Q g k K a X l e G Z G A W s H 9 B N U W j F t t M 8 G T 8 B O f f 3 S k Y F z v c E y o x W t P 3 1 G 7 r W 1 7 U u s 6 p a c v z a I O L q k 1 g J k C 7 r Z U H u I Y h C d f W g O + 0 J / v X w k y U Y S V t C L g P U V C E Y T J u h S N 1 w 5 d a 7 d r t x F 3 F U D l t U E w 4 G I Y G x x R A Y k 3 M W 4 2 E B I P B A B K f C N S o m n K c T 0 g d R 7 q k R D u q x E v g g u s w U 2 A k w H k w 0 1 q I Y q P A M y u B Z 8 q 0 E U j E Q j P u t U / r S 4 Q M 4 i M C C m F O q u C Y U P 8 G I Y I w 2 i 5 Q 5 7 U w B U M g p H a F 2 i H 4 g G i r k g p F r s U 0 3 4 m M d d c w F J 1 A 8 I G s h E E 1 3 T A 9 H A h 3 3 5 y 1 J g f i D 4 Z A a 6 G R J u Z 8 7 R i k v 7 r U e g y N N a s d N a w E 7 D Q T f 8 n H I z R L y t J W d x S a Y 9 G f u k M w n o a W J R s D c w 8 B g o Z O J U K 5 M O r J 6 R u + v K k m L o K I 9 m D b a q B t 1 u p j 4 b s h K N H g 9 C t t 1 K 5 m O W Y + A Z L t K P 9 K 2 N E M h V 2 e S 1 k 7 i M Z E C 0 E s R w d C k 6 b j p B Y I V M p 3 q + m E H 4 X z O q m S O O a H 6 m c F s q A M 5 H n q P 2 n j m 1 w / v Z Y 8 P E A H k V 5 0 X O 9 5 U E 0 l U p a 2 E t Q J / w 2 b y 5 b o 9 g F t W Q J b u h M m G l o X f w S T i f E t N D I m s c G d P n Q L M K p t 9 O a Q J 6 9 e 9 + X y h G 8 0 L j 7 z Y R W u 9 O d O w o 5 l q E 7 V G A + o / X 9 y s L I o u T H j k m r S Q C C M F Z F P d 0 + f G E Z g 3 O m c O v e Y f D M F a w 5 y 3 K T 0 q E Z L a E 2 5 D W Y f n c D 5 a A W y F B 7 a G y g z 1 j X c F o O s 8 2 l l f u j 6 T k 1 N L i e M z Z g b R P j 2 i G / 8 E N p i e N p f l m 1 f 1 n 0 8 7 y 7 g J 6 P R q M P I D A L I + l E I T g b e X X 1 2 C n Y k Q 2 H O F d R 0 e e u m J z 8 Z S i w 6 w N N F 9 v n y y j V r z m X i o S F I f A U a G L + I 6 R W n h 3 z j H 2 F / o 9 H M 9 X W m 5 P u M m o D k 0 y H N S Z v Z a h P P A Y K m H N T X 1 f F O g S n F w P A V 9 Q 0 J d p C M S 0 R u X N s D v 8 O Y S X r e B j 1 u S 0 G Z E Y I E Q F 5 X G n j + g m 8 Y b S d p q R 3 H U H Q 2 G Q 4 E E d 6 z P z C p L G Z / n Q p o Q A Y P L y v j E O n D Z G J g l j Q X 7 G 2 i V 5 z j i D W m p h 4 + U 1 i 3 2 T n / w q i 9 D 6 b P 2 8 q 0 7 O N a Q u h 3 q i X W A 4 i f M S A C L R D K R s B I c 2 W g p A q b t P p N / B 5 n 2 E A 1 F 4 S 3 r / v u y 2 S P A g v k d T X 9 b u J T s U P / r D Q 4 v N X Y M U 1 L J z M A C X G h n b D 1 p 1 T 7 z J Z s E a 0 z a g d y Y S S c V B g B D Q U B Z Z Q w A X 4 C 5 / F J t G t e 7 8 W 1 M B 1 j J O N q M m A S G X N H N 7 Q e 4 0 B X x t X 5 n d r a L G n K h S + Q U c L f 6 I 4 g E M O o G / e l z t R 1 T L U U p q 5 t q Z 0 N 5 G f 0 0 w H / G C E x o H 7 v y U E r j H Z S Y G L H M N Q B 9 Y P u H W S A 1 g 5 A w i y Y d 3 N K 8 A D n 2 s x L 0 m M M S j p N Q m M S X o X B g A u b x 1 U a 4 4 e x k b 6 C r Q 3 j o b X q l x r A y A Q z O r R j 8 L W 2 U n r D U M w j G t Q 6 d 9 S D K x s F N B K m E R k G b P w e n r b Z D G 6 Y Y C t A u 6 + X 4 M 3 5 9 W t o F X 6 j X d 1 t E J j M x M Z 6 W c 8 s 7 M 1 A Y 9 1 2 B E N h 6 z O p j s Y j s o c Z R B A B g v D 0 k y R S j s F I M B a V g E k M Q S Y I T J D d E B j t B U M w D c K l G W E K w m Q 0 e k 4 7 g M F O 7 u 2 A u T C v f p b R g K r V + N w q E L Y n 3 / D S O L 7 A x j 6 Y e u F P m o B H n V e R 7 F u l g e k j h O P D + w L T V + s B 5 X V l B t w L I Y C v S S u x F I G h k Z h d 4 s A M E S g N E b n d z A w X g l a N 9 B E t J 4 i Q 1 v a A s a U T q r q r W j A G H M m p M y l E 9 Y L v z Z W N e g e M p e x V H w D J R G e R I p T V f U S y a o E n H 7 w n M O F v N B b E R F C C w M Z F / Y 5 Z R / R v R D U f a U g O M C j 7 y z W r u e g 4 G B C C b G y s j Q a d w 4 A r 5 u h G J 8 Q C 2 o H 6 N + L W P R s H R 3 Q M P x z p s 5 r l T p s R / 5 e + o G / 6 l R Z 2 d 1 i z H z D 1 5 q g + 5 7 0 H l X n 3 2 6 G P O 9 V Y r d o H Y b R a 8 G j b c / l I s O x t r / s 3 y h i Y a E i d q j L I a 1 e J 0 I V y T J k E K Q 7 R c T 4 M Q e I r m o u U G t Z r o N f u 6 Q 9 N N s U l 9 Y f M 2 I 4 C j U U H G 8 m i G 6 Y P T N Q I B k H R Z p S D B F D O g 2 l J K C X 0 3 q j a N w J 0 z r R q K Y i e t B 2 e e b e C d u 5 Q U + x I v x 0 b g q g n V V B d H v P N 5 2 r C i f a 9 R d r r P p J 4 M Y n n 1 S e M q U Z i t g C D 8 M 3 A X s 4 7 Q 2 4 m f q P d v W Z Q B i L G e d V 4 R I e h M 6 y k Z t N Q I I d m 9 9 9 2 h q I S S B k + G V 9 g L g 3 B B B I 7 r z N C r s U 7 N k g F V N O M W V 8 J Q o c B C A E z N W N O K y 9 a e e r 9 6 I H A n E P S L A Q L g 2 L K 8 f 3 G t P W h W v k Q j Z 2 q P 2 0 + 3 B 7 L b B s N y k H m x u V J G 7 V s x u h 3 A y D 8 X d o n C D T G + Q j R j 6 p 1 Q D + s N i c K Y M r R 7 q 7 t a X f 6 F o H Z r w z E 4 D 3 a w Y w l c n A F Y F n A U A y h r M b E j c A 3 I 4 E a L V d Q m p p W y 4 G 6 s c 4 I w p z + W i 3 j X Y u 4 v a D S N B Y b + W w 2 y 8 G T I W 0 Q 4 x 9 1 V 4 z 0 Q 1 P R m F S Q x r o + 6 R u f i v P 3 d Q U m H J z w 7 Y A f E u 3 U 7 k B O 7 Q r M i k V k C T C l o 0 8 1 4 U o q u 7 E D + E l a E 1 p r M 0 A H E T B A q v Y o 0 a x G L D s R 9 A e D 4 g S V Y C Y S j h k H Z H 7 Z W p j J w b U 9 / c e Q C f 3 H 3 D R 8 I 5 7 B f i f w X J i 8 p H 5 n Y 3 9 y D s T f 2 J d r g R O 0 m K 0 E O 9 C 0 L r K M s E d g E M C i P K 2 w 7 Q z l 4 B o K 3 + f q h N l j M i O u z 8 b k 9 H U 7 U R C G o 7 H Y C K m T j s I a E Y S I E W t 8 m m n v y m h w A 6 Y a 9 8 W c o r F M B H C d D U 2 H k Q O 3 G c 4 8 0 7 w T c T V n l G E J j N y N g L j Q I E x 7 p y + Y W I i Z t B 4 4 z Q z h M t 3 G z d d q R r j 0 B + Y 8 f u e I m n U I V Q d M 5 m u q 7 T G j b w c k C 3 B v a J B 8 R 5 a S + 4 n S H r m W C H n o J 7 Y S N y m 2 z e R D k p C T x Y Q 3 i B 2 1 S k F o X A i N i A 2 S 2 w z K t i i h q Z r + M a F u P c e Z B Y Z Q d a P u d A D 7 M S v d Y O 5 6 w X 3 u 2 2 0 H m z c S E B 5 C n H G x N 7 T j N g u O B l b S z r c L z O k H 1 C Q u K L E x T w n h t V Y 4 j e N A h B d z 6 + A K g 8 8 w 0 q V x l i q w / j T X U D 3 6 m C E B / F / y O D n v d k C Z a C / K Z b b 6 f m D 2 6 2 c r e g T b q q G 6 V H 1 i j r G k 1 n v 2 h / L + w 4 E h W s a b y D C m U V z h q Q x M 4 W D C 6 6 q O 8 b l Y p I U F W o g W c k 8 k C W Y a 4 0 5 I F 3 4 7 S e a I a z 2 g C H M b a P Z B 2 D A 2 W u m q E s F m M h P g e Z v B T B A f / i y J x z d n b J u v B 6 5 v 6 V c j A P W 7 y T G 0 u 5 u C / o Z e 0 G R m X Y t 6 3 U Z n 7 c A 1 0 1 O I A L p g F G V 0 4 H u U h h p h I p L 1 h + N 7 k 6 o V B c 9 Z i Z n A 9 j G U F q x S X 5 s A Y J t i N p j A h D J K t C F o G C K B 2 O l u g O / E Q C j 3 K R M x G E v U p 6 f u T B q p p Z 2 D 7 3 T / n k B 6 9 D p s c W a s s t 7 d I T 2 n s a H W A n I D N 4 I o k a R I c U L 6 V b 0 h c 7 b u V h A 4 w o k 3 W S 1 q E r U i N v r P p Z A 1 g n G j / d o n L F H w w F 4 b 8 V 2 B 5 k 0 A A 6 b i 2 T w P J j a R 3 i l f D n W L 3 K + W x N 5 O o o 2 W H r o i E U E C H X b c y j J c l M a A 8 8 2 g S b L x 7 1 U f f L 0 h + G 1 j K L N M V M M o t z M X G H f q V U c X 5 s n E q 4 Y B 0 F x 0 D I 2 I E 0 w K T V p 9 L F N 5 P Y 9 P b G j G s o g O M U W D J N h d e h 3 f i d b R o E y b 5 / t 6 N J X t O K s x 7 x R 0 G o E I T C S y Q R g f u 1 s x 0 K E E p P 3 H U t O Y 0 6 1 g l i v Q f s B H o t 2 d O U f k l L Q r x g 4 J K q E V E K y t z D 0 H G I E N V q E 9 C U w d U m G J c G W u F H 3 M c A f D L c d U m K J F o R k E L + c w P 4 z h l Z V m F + C H X V E f q p H p V s O 2 M R R M g K R w g J m m l N A Y y x j s C O T o g D X / B n P V R S 2 E d G f D r G P g k A b h O 5 W e 0 Q b A d C I w A e N w D N M x p 0 x H B 6 F d R j A L l I i J H G E m r g f 4 d k z e o x P v B N Q 7 F S c i W S e K O 7 3 h N m K P 9 h O C j E h o q 3 p Q R 5 i F / k N j 0 B d k O D A g j 9 l O e N p Z K R x b j Z k c j K b X a 2 l P M m V g E p 7 F x r 2 d w I S e y P l j 4 i j 0 R D + 6 A F D 9 l F u A k I e x E e o w p l n u L S L 4 V 8 I a i 7 / x g K i I 4 g E a 9 P V r v r R p Q 2 A X k 6 r C A B v p Q 6 y N Q A I k M 3 A x j 2 h w I k k E K 1 D / V B T / a F i Z h Q x k Q C O T s g R T 8 Q T 2 w l C E 4 Z G S 3 H u v d u 5 6 t B Q w g Y 1 6 Z 9 w O I A L q S n 3 Q z j j Q G 2 F G b g c w r T H N y W I w 0 d M W o A 8 g d k w + + p X 2 J 5 C B e X 9 y M J A + 1 R 6 s J b / e Q W 3 6 D u 3 G f a J + E V 9 h K g e + 0 + 9 m X E v L Q M 4 m Y 2 a s H + i a v p E O s I j Q q P j 3 b G i 6 B / Y F 6 k J Y c 3 E l a H W 3 B 4 Q h C U c z V o H a Z u o E G o D O g e i o I x W D w U h P o t I 0 C t K D 8 6 3 d 7 J n x D h o t H 6 m o y / m i w 5 3 0 g x m x n 4 k e c s + M b h x H 9 a 8 F p g M J 4 0 / Z a O H t g H s Q + s d 8 R H K S G H u 3 A s J k + I K 2 X s n P Y C o O m g g w 4 I s P y z g h W o X Z B f i 2 a A P o Y T 2 g L W H W t V 7 l m A z m Q 2 M y J o n m 4 T 4 k C V A P f i O M 3 X 2 5 h t 9 E F N F W C A K O r Y T Y 3 / n V z 3 2 + / r 0 p f O X j d L U o P a V J e e T i 9 7 W F c l J R U R v E E h J G R c F t g P w 5 x p P O j 9 p F + s n H g / D Z u D V 3 D 1 U E J l W s w Q S s C 8 F M V J g O y c 6 Y A f f A C U W S M A 4 C s S P 5 m Q + U S V h m Q 0 I B 1 H 3 U j k f a 9 K m / h q + 1 m o T E T o c Z K B P + H 9 e u t / r u f M x S 5 i j h g F M f N F c r 3 G E T L 4 N p U 9 3 M W 0 j 0 N 2 2 B m L 4 d t i a x l z 5 D 2 x L + N 9 k q D U A g I t 1 d Q G J a 6 8 y a 8 z w X H 4 U + Z c P 8 J T k Y y 2 G r Q P 9 D b 9 A E J u F + p Z + D P X b G g Q m M N e l f y o 2 W C 0 N L g w h l a I t 7 Q Y + Y v S s y V N I L Z H D m m p x 8 7 S / l 8 I + + L u l v P C s D 5 1 6 W v r m b 4 m t L Z G O B K M 1 q i 8 Q l z t O 0 B G s x Y Z B o n A c h I a 0 X t Y i q c L P m m 3 Y Q + z k P i e I j P h R I B + P L K M M g H b k H J h 9 j W X S e n U O l d r X e A 5 s d c 4 D 9 F I l z I W S e x X 3 Z e B b M Z + 6 r J E Y j r V R 8 T B a W a K Z B 1 y K t G s H 9 r 6 p G h X l n t Z z U H y J b K Z 1 l o x i K + 1 B e y o 2 G 4 B O z D e F F x s F K T N 0 M E A / 9 Q B O Q 8 4 Z J T j W i v h S C C w J 1 Z h K H E I K H l H B h M l c m + h t T u l U k c D P A s 6 G N j i x r I t a F j O 5 D I 0 E b z d q d + n A M u k J j E Q h h g V C E M t Y V w z Q t G S o e 1 u S e G 2 / I k b 9 6 R j p + / H 3 x h 2 4 Y T v T n Z y U 1 d E 2 6 b 5 y X 3 d f e l N 6 r Z 6 T z 2 t v S N 3 1 D u k r T E q Y z U o y n t f G W l 4 i C Q O S + l p Q w K c R t C 8 j U D O v U 0 q n p e M 3 4 V z X 9 Q e V 8 r 6 Y a Q S 9 W c L 7 p C P 3 O 9 T C J k R o q J S F 2 O t X l j 3 H c Z i Q T n c P n I m B R Z z i 9 r 7 2 3 L R c b k h J n d S V N R b S I C C E M 5 f y B 9 Y B 7 w 9 B G q m m 9 R 2 f t F O 7 N B v V j i g P a B O F D e 3 U k S y o M q 4 Z w q L e R 1 h F m W A u o C 6 Y a b U 3 7 8 V 4 o X l L n B A T M A t M 6 h k I r I R C J u N H 2 T i D p L u 1 7 S 9 j N C H m z A D 0 7 O l g r O J d r Y C r K z 2 / q T j 8 y Q N + S o T K 1 o j z 0 4 p 9 L 5 s c v i F f V h q / v B 1 6 g R D 4 7 I / 7 o T U l d v y y 5 y 2 c l d 0 k Z 6 / w b 0 h n M S / r 4 Q Z m T t G E Q G g k i R C I y J r S v S z / V V o V H O G b C 2 G 2 B 6 V S 0 D i q 1 L 0 f o G 6 m h T G c c I k v o p u H 1 k z y + O a 0 A k T q I n H B 2 S a U l D E v F y L C A q S o q N Q b V u Y R Z L 6 p Z y V g J p g X 3 4 v 5 G Q N Q b h Q 5 l M m M 0 l a U R L L j I N T w P f 4 6 G X Q + o M 1 o R A i M q S c R x v Z p h P a B e M C 9 a g j Y e a K 8 p M V u B U i 0 X J a m 2 V r E w r 6 Z W T I V D z J j P z l p o B m i A Y A p C s b H c x l r Q 9 i E E z h Q L e A o r g 7 r S V p Q F C w K h h / 8 F H P N A m J S J 3 5 x 3 N 4 I 6 0 H a 3 M B S 5 S o d i s 3 L w 0 s v S 9 a 2 / U E q t D w 6 t A q 9 S E W 9 h Q R L 5 r L Q / 9 q D 0 D 2 S N N E K j E C 5 l q j f 5 W T Q w k p 3 9 7 i 2 D 7 e r s 7 + 5 S + 1 o 7 B E 0 y p J I b / 8 d K N t U 6 c 2 I W H U H C 1 V Q C u o 5 h t J x R c z O l X c / c p b 6 U G f D T T o l r P c h u Y L I h D i h M h D R 1 J g k S G e a l E 9 k F c a / m z 8 B s 3 A O b H 6 J B M q 0 H 0 A r P u z H j y X l W a N I y b S a Y U M k z j / c H E g 9 m p V K a V + s 8 J l X t K 0 x 0 X 9 v I V 0 u k V 7 1 u A j T 4 E T k V S j B 7 s 3 a A a B g j R A v R F t T f t S f r V y D U s D 7 Q Q P Q 1 5 j r r x r M 8 A c K T Q d j L 4 7 5 N J 9 N r n E Z i M 8 K N w t 6 l o C 1 Q G L f k 8 u X S n j z x f / 2 W J M + d W W q t d a D 2 0 E N S / b V f l b C / z / 7 W W 0 T D m s 0 Q K O c 5 P 4 l H k n b E w p U w J L Y 1 d j 6 O I k E B l p E C x n T S / U T t I H I i g W R O w D g w G P l c M B 5 5 Z t T i t e u 6 T / d T F K c p 0 G g 4 z R A K j H z W r H F u p W 0 z c C 1 E e q i H 9 / d a A l s N 3 A u t S V 0 w j Y g S U r 7 1 m l f r B W U z M 1 n V G u h L q T X h o 6 k Z q 1 G f M R 6 X t r Y 2 q a r l Q d v H 4 k l D z B A 2 o O 1 I P K Z N 6 I 9 u L A x t a 5 J F A W 1 H Z A 6 B h I m N H 2 E Y S r U / 4 4 K O M a g j + X V Y K A Q c i M 6 S h 0 e u H h M 9 M Q f X q + V 3 O m 4 h i d l i K G / 8 / K 9 J 4 e i 9 h h D v F E Q J V w O d T M f S 4 T A E D Q / g M T o T p s Q P I I W I t b r p N D M n S o m F s D d O 9 l F 1 E C E I J A W d j f R F i 6 A N u Z Z O p o M p D V E d G B Q G c / l n a E l S k x j 8 a z X 3 i f J Y S W s D G G s B W g h t 9 K N L v r x 6 z Z p 5 m 8 1 M 1 B V G I C y f i 0 0 r 8 6 S l o 6 P D b A i u T E Y 5 Q U G 7 1 2 o 1 F R T B I j M B f K 3 7 V B A R L m Z / q N o c w c X U c z 5 Z b o A 2 p D 1 I 7 1 o y 6 Z e Y C f A d 6 8 R F 7 4 g G M h 8 N 8 x r L Z E M I b I f B x / R y q t f h S m 6 f X P r U 3 z M V p 2 P u B D A J W y t w B A J l 9 a J A K c 2 t E / D Q X r u R 8 I o E R O I S B c S p f n i f n f 5 + Q j U S W o Y O i 2 o L x j 3 o e B g L 7 U D V c J g d W O / 8 R n 0 8 i e g M D E z 9 W S g F H w C z h a A D Z k g U / G a Q E p N m L Q E J G I f F G Z H G m 2 3 e R U F z m y h e W 0 X y 2 b g k k 1 o Z B Q z E 5 u B + U 0 4 C N t F o I w S P o K J d 6 R N W h 0 q r G c 7 4 E e Y c F g L H E V Y r g V v S v m x E O F k L A m 1 G H 1 X V d L x T + t p p 8 F k j + t g A 6 0 T b m i H Z 9 x R H p O u N F 4 2 5 R V j 5 T i p N h z V j K h s h s i b B 6 W F f r k / H 5 M a 0 r 1 J M N Z V q K / q d D S n H f B v G l R z Y x z E 6 G 9 v f D P x G i F 8 P G U a j / J i J z G + 5 r v c G E A 8 D w k h K l 0 j L 9 H q S X 8 k D x D S D U G D c K J M C q k B Q J P r G 8 2 a g b h A Q Q o L J k F z T D G h T 6 g H 4 x J R a r 1 / W D N w L r d E W L 0 s 6 X V c P T e D 6 h P M R a p i 8 a F A 0 C R o Y k 5 m 2 x W r Y q 5 r 7 q P p i t D d F p p x R b b Q S j F + s Z j x t y 3 g h g o n 0 I D T e O w 0 + g 4 t d K n H Q V O 1 a y Q c v f l / u + w / / S v q + 8 x e S i b O S k D W l b h d G A g Y 1 Y 6 9 H A W G 7 2 y I d 8 S v I C Y u R b a n A B H T A z k Z j N A O d y n H X u e Q E O h + F + z L Y e 3 7 M j h F E Q Z 1 2 d y L J M R 9 5 l p 0 c x 5 w e b g U R s U U B o 0 A c J h z f g h Z w 5 l m 5 l S y Q n 9 y w k c V m g H l I 2 k W T 4 M e R J Y 0 p B S O v l V B b g Z S u t k R J 0 q n E 4 p A D I J I 6 M p 8 w j A K s 3 6 p m n 3 I 8 2 h w m I R / y R 1 d 8 + b F u a O F 7 1 U K g f E Q L o Z H V / O F G U B e E G y Y 6 a 9 J T 3 y j u h L Z 2 I k z f n V E b n x S e k p p 4 i f 4 e S Y / c k F i p Y N R y o 9 l z O 4 j H t W O 1 8 6 J a y o 6 N W C 2 F e X a P m n n k S v F M O p q G J h p V q z P i S g 0 f P c Q 9 M S m Y u Q m 9 E O a F E R w g D K J Z m J G k E l E O n G v O I / i B R r m g W p N M Y 5 g y C n 7 D s K 0 0 D s e Z A v 6 a + k p o R R i 6 8 R 4 O M C u r L Z G K Q 6 Q S 3 4 1 Q P r / R C r c L 2 o k 2 S M V q a u p p Y 9 Z B G 1 y d F D k 3 n p H X r s c j 5 b I C E 4 2 L Y G K Q t q D l p o r G b 9 J 7 4 V P d C Y i K I k A 2 Y 1 2 O n Q Y f f w L n H I V A J 7 + Z 2 i c z j z 8 t c 0 9 / U m a e + K g U j t 1 X P / X 2 Y U w + + 8 3 8 d Y C Y m Q l L E i z j U V H J 7 H k q I R M J w 1 w 4 z m w u c N E M 7 H W b Z U q k q Z 1 O / c h + u z Y c t y f T n G f R y U y X d 7 e j L K z Y 0 6 0 a G 0 3 V 4 j H G 7 8 J 8 m d f P R n B s b N Y S b 4 v L l 4 G s C z S D q 7 b R b l o m / L r b A V f B A L t U 4 z I 4 H g U + 3 I J q V 9 r 4 c M / y V / a 4 N k W g I H B O 7 A r M P C K T O b K W i v w U i 4 h 9 5 J d / 8 / M J 7 f 5 2 U W 2 g X V L w k n L 5 8 H v k m m 7 T x x + Q 7 N S I t F 9 8 a 8 0 t G w 4 O S v D I e 7 R n 1 X O v w z m / N a U 0 F x 5 3 Q A P S i a 3 A d V z j r n O m I P u j Y D c E Q N T u k j I E v h M m C 5 K R y X w 8 A 5 8 K s 4 f f j D k x X Y T j M B v M E N d b m v M j j N Y I d k O 0 j K E 1 + j s M D K P h G k 3 F Z k B D M G 4 D Y b s x G r Q i P q W L c q 4 X a J j d H Y H 0 Z C r a k 4 E k V C C Z d t d n 4 S O S 9 k N 0 k 8 F 1 n m v 7 x B a W U D p 1 N 1 q q x m t W 7 d g R z d z Q 1 D / F C v A x X 1 g t q C 9 d M z 4 U j c d I + K G r r 8 r B l / 5 K O s + 8 s i 4 x 1 a r t D W P o F v W N G s F T I G w 2 Q N n w Q R y B c g 9 8 g k Z m A j A m 5 7 F a 0 j V l K E w z N C + v d G E e F E E I w D P c o C U M S N Y 6 b / b j / G u q e Z j 4 t x L 9 0 B Q F l f Q Q X b R V e D b a h X u u F T j / v N z g z L B v V g p i S b T b Z S b M X P w v M i J g p n Q 6 p U L I l n F Y z f m L Y w y W W 2 s g a s b T n m g o + o V 2 Y Q k 3 Z k Z z D l u T p v 4 p V o C y k s h 0 x Z c r 5 Y z M 1 2 h c k b 1 T l + X 4 1 7 8 s u 5 / 9 z 5 K + c n 5 d D L X S m d Z 8 a 0 0 x 9 B 3 m E o E E 0 n t Y q 4 5 s 9 L W A I u I 3 o X 2 Q / t y H d d V Y a 4 B B W G b 4 A q Y T k I p D R g D m H 5 q B Q A T 5 f i T 6 4 v u 0 8 p E c y M A w U + I j s s F F 9 Z p l G K w E n j U 8 Q 4 5 h 8 7 a j T a L m W S M 4 R B A C r Y N W I X A Q P Z / 7 4 9 c h M P C F G v 0 Y + s Q J K N q O b B R + r f D I n 2 I F G F k F M R K 5 c m M l R 7 / 9 x + J d u S L e n F L j C m j G Z y t 2 h H Y c A Q p n Z r Q C Z t M r V 3 0 T W i V c u 5 Y x H y K E h M O j 0 T z K B 3 P B a H w S 8 C I 7 H c f / k f 2 h G b y E u W A E i I 5 g B A S 4 m l S G k V i t 1 i 3 c Q j O g o W 5 X u 6 w E 7 s 3 W C j D P Y N 6 G o z H X H H M 4 v 2 h W 6 4 b Q W L x H p G 6 c M 6 W V o P 7 q w Z p J m d e m 6 g d / i j W B w B M C G U s H Y W o Y K k o / d N D I 0 / + N W d G 0 F e g c 7 H + I q F j 1 p S h x C X n d h U q 7 k K h c 0 J p h 6 H D 6 v F I u L 0 b w H D C X r h v i r 4 e Q O 9 W 2 V w a I l q 8 V r k 3 q P V t o B 8 o J Q 8 F s n E L Q A u L D Z 0 C q E 9 K l 3 u S n Y W 4 2 E x R R c B i J f 0 4 b k u X P e K s F J u V m M B S I l o d y t i W X W o S 2 p I 0 w H + 1 v j i 2 N + + E X 8 5 + f t A G f 7 n t B L 0 I j v T W a M Y P d B C J o k + j z f o r W g F 6 x o h D G r L b E G n 6 x X / 5 H n / t 8 P K b O a Z 0 Y + z M 1 C T q 7 J X f 1 n M R G b 5 o O o 4 s c a G v j J y D O + v t k 7 s A x G f v I z 0 v 5 w U c l z O e l k k h L r K f H B i V S 6 t W i j c x N l u 5 C B M 8 E G X S f k 6 g A m 5 1 x s T 3 K S C 5 Q U V N 1 w H Q J z o q c u u w 6 y s P g 7 F r 8 F 6 J 5 J D H C U I D A A g Q J Y c F 4 f E / 6 F a m G + m U V M B j K m B e M y E b A Y z P B 3 Q / 3 J y Q f r 8 q E l h f Q H 9 S B M T X G i G o 1 l m G z U 1 5 o Y 8 L h C J K F S t 2 / 0 w v Q r B f G V M t O q t m b T 5 o 6 M x 8 I k 5 B g S 7 S d 3 + 1 A 8 D g Q 3 I F P X P v g / + I i c A o B L 2 I E t y T H I v 2 4 S d / k V T n 8 X 3 5 f 2 i + f V T V m u Q 3 p G M T i M j 9 4 U I q 7 9 s n N B x 6 X q W M P y n j J d l x G r 0 0 U 5 q V 3 + I I M d H i S 3 d c j 4 R u n J X z k Y f E 6 1 C 5 Z A U j U K J M A K j A 2 U 1 H i S J j 0 o q X l e J e f C z G / d M V X 9 b v 8 + m Z g b I U B R u 7 H 2 U h j E m I J D K B 1 z N h L o i S X p 9 L L G n M 1 2 H L V f 2 w w E n G m X H j S 5 l V U T i X l 6 l S g F o R 9 G M 8 l c s c Y H l b F z a m y m e e U T m f U T 7 S + 4 X X V 3 p j D V J g p L 6 z j E P e Y c 1 a W v T 1 J K 1 S s f F s U m P Q 1 w u f d C t p h S o W l 8 + E R 9 l g g u E V 9 6 n s j h N 5 U m n G + O W O Z p M L d M n 0 D K Y 0 t O J d o k 3 D / A U n N T U l 4 f U i J i / C 1 H t t z Q C Z / 8 R / I j U c + Z H L + 5 t X k A x A f D y x I Q i Z z / T L j t 0 l u 6 J o k v / Q l 8 T I p 8 Q 4 d E E / N Q h i h + U a H L t / H F I 1 C O Z C 2 V M w Q F V N L 2 I + U c N / Z i G Z B c G i Z 1 Y I C Z r 6 V a i g a R B + p 1 1 v i 4 d O E n d V n 6 0 g H q s J j 2 h a c s b 1 A i O x R W X R w 5 o r s m h u S C 2 G n F N T c d q D c h P 3 J r 2 P 8 D P 8 z r r 0 f q B m O + Y a v Z 1 K q t H 8 Y m y L k f 0 9 v 1 S Q O p 7 2 i t G e T y 6 N 5 e h 7 B H D L H C Z u / W 8 E M B t 6 K g i A i 8 4 U h B / Y x t Y U l E / i N I K d d i b C y D q R Z P r p + / S 2 o e T E Z H j w i k 6 q B K s z A V f F b O H K v X H / 8 4 y J D 1 2 V G k t Y + b w I e M q E M d T a z T 2 o D g y L f f U G d o 6 H 6 0 V a 4 9 V 4 Q P R n P 5 I 8 h L e l 0 m A m / J Q p M H a Q 0 2 m W R M J q A Q 4 w / u R C 6 A + Y l 7 5 1 i D b d e J T Q I c U + X l U r b C e o y k P f k q D c p f c 9 9 T d p e + a E M L I z U j 1 o Y D a t 1 I o h D 8 K U W x s 3 4 E 3 m K M C N E Y I M V 1 q w j 7 a i o l D A z M 9 s 0 4 s p 5 T F E h C v p u B Z Y K Q x h m 5 e L 6 P m i a t u Y 3 x 9 F M K B + S i F l o B l c F 7 2 a R Z C A e N F A U Z A P j E y V U V M W P H Z G X P / v P Z O 7 e h 2 X i 5 K M y X d F e W g W T i Z w M n 3 i v 1 N 4 + L + H L r 0 l Y 0 t 5 c B 5 z m i I I o X L O u 5 j S k 7 m O H A h P x i p s B g V t B I 5 g Q d c N h M i c g P J 4 Z U / u H U H Q 0 I X c 7 Q B k Z f F 6 4 M S r y 9 t u S + N b / J x 0 F t d 8 a Q D C G D m b V H l K o z B J r W g / 6 k 3 t g w i G Q D n Q H c t + u Q P L t K c n n c 3 r c j k E 1 I q n X w Y z v R h C U Y v F R h l u a N M 0 y w D N m N r Q y E 9 + Z n 6 c f F k j + 6 L h K M q z K w M R V G b j 4 u n g P P y i v / M N / L r P x r F y J 9 8 o F r 6 s p U T e i 5 s f l y t F H Z e 7 U e 6 T 6 z J 9 K / F v f W X F g t z m W P w l J c a S v + T 2 o H F n z J / q r 5 p 1 S b s 0 2 w 5 h 6 3 A Q c d K O u z R r L E V e o D 8 H X Y M y G 6 7 Y T 8 8 V A h m I d E v b 3 C 0 H R m R p m c / 1 g A 4 h Y k j 6 E 2 Y v Z R j g X R j P h X O 3 P S n F B 4 r V Z m Z + d k Y W F B d M X f D Y m L m 8 k a F O e 0 4 x x N x L 4 2 w j L O w H t h H m 8 + I b 5 V Y A A x n 2 A v g D N u M h Q w J g F s V C 6 F 8 b l 3 l e / I c e f + Y L 4 V 6 / I z W O P y r h k 9 I J Q N Q Q h 2 f o F a 8 B 8 Z 5 / c e O p v y M I 9 J 2 X m + p h R i 3 c C C E b C 5 j d h y T E 6 L 6 a c Q 0 Y A Y 0 2 8 0 w e N R V A S M K 3 B Z Q I s g 1 a q U K y a 6 S M 0 L F n o z P 1 h U H i 7 n H P 6 K R O U p D N e l e C h 9 y j H H J S T f / p F 6 V F P t R m K s 2 W J s Q y B F 8 o l N Y s J 6 R J w w I R F Y 1 P n b D Z j t F O p W J J c r t 2 Y h z D U R h I 8 9 + K e l U p F z c u i F A o F m Z u b W x S m H N 9 o B k O j N J r y 6 8 X w l B 2 z X C t g J K f J q Q 5 C z A Q l Y K S 0 X 5 O B 0 U u y 5 / T z s u e 1 7 0 r 7 9 U s y d u x h G X r / x 2 V k z z E p + C m j H d Y L J W W p d P Z I 6 Z 7 j M n H o p O Q 7 1 Y T U Q r S S s o 0 w D B K Z g g A o v K f 2 D G M v l A l C o Y M 4 F z P G B C v 0 P C p L K J i E V 9 K R 8 J V I l n U z S K O g a o V y T S b m f D P I 3 Z 7 2 j Y b i G s L 2 + B 4 b T A O r g q D A k Y 6 C d E 1 d l 6 H 2 P S q U T k j + e 3 8 l 2 U x M R v e d W B a A 6 U o F s u f C a 5 L 7 k f b d x I j E K y X J D H b J v h 7 P r K v R l a l J L l W V s p r d t F M y l T Q T D 0 3 w p 6 6 h G t v 5 d j A 1 N a V t j 4 R f C t + n U i n D X A s L B f 2 s 6 v M q p r 8 4 x v P v F E T e E B 6 s C I s V 0 g o 8 c 6 X n 2 c m m n r F O D L S / V 6 J 5 m g t z D 4 H F 0 g x M 7 4 / 9 x q / 9 + u d 3 X / m J 7 P r R t 6 X / z E s S V y o c P 3 y / X H 3 w S R k + + h 6 Z y P V J 0 S N 9 9 v Z B 8 K K c b l O m T B t 7 n z k x j U z F n C n D K A 0 V Z r K h 3 6 S j I X I i W I w F t S s x G S Z S N d S q w Z g 5 y w x k V i s l 0 t U M x M Z i 8 b g h Z K K K c C X M G l 1 N a S t B G x 3 Z k 5 B C V 7 9 M S p t 0 n P 6 x 5 N 5 8 1 U y v q Z 4 8 J T P p D k O 8 r I R 6 / N z z 0 v H V Z y T 3 k 1 c k d + 6 0 5 D z V b D 9 z r + Q 7 k q a + b c q E y U R c y u W K Y S S I 3 L a Z E l G p Z J m s P r P 3 d g H B j o 2 O S U 4 1 I P c i 4 Z a N Z 9 h P + t c 3 3 5 2 g d E n P t w v M d 6 J x C M l W Y 2 j + + I Q k n v 2 6 x L 7 1 b Y m l M x L 2 9 i 7 Z a R H Q 7 / i g Z r 1 8 / c 3 M b M Y Z W w F 3 w q 6 e Z X M l i Q b G / q U X f j 5 X V T v 6 + A m 5 d N 8 H 5 N K h h 2 W 8 / 4 D M p f N S a R 0 E X B d g R j i d y j P A y G + W k o q a X T Q 6 E 9 3 Q P F G m C N S M Q + t E A f P 5 e j H 3 I 4 q V T b C 6 r C W O V m D 5 M N b k s 3 O f b m 1 4 e y 3 j M 3 p v 3 c x v p K i a T 5 h L p Y p v Q q V b C U M k q l 1 u z v j i F 0 q y 5 5 v / r y T G R s Q v F S V R L s i E W h B d e V 8 O 9 w b S 8 R d / J v E 3 X t f G U X H N q k b t W a m 9 7 7 3 i u f U j z F 8 i f M V F I q a O E D a a A 6 3 B W Z i A q w H G a S b t C 4 W i Y V T M S o 5 F j / N M 7 p 1 M J g x D w U x F N T v 5 v V b w T M r v N B s a m u x 8 2 o j 0 q 1 a 8 6 V 2 8 K P 6 X v y z x 7 / 9 A f N 3 C I 0 c k 2 L O 7 f n Q J F B e / i G g o A p s g D z 6 V P r Y l G L I g f M 7 7 o K F H / 9 w / / S 3 5 4 S d / T V 7 a 9 5 g M 5 3 Z L M Z G 1 c / 3 r F 2 w U Y C j u S Z S O D H I i T x R g C S r F t M F p t O W 4 l Y h N Z + o n G Q / 4 R F R o J d B Q + E 3 3 Q H i Z 5 Q u S R B G L 2 Z A z n 3 Q a 2 1 w l b p a K n l L 7 e K s x v S D y 4 m X f T E f x M m n x H 3 5 Y g k R K w m R K y j 2 D 4 i W U 2 S v j E p x + T W L P P 1 + / S k E F l f B q 5 f K y 9 o Q I 3 R Q a 9 k 9 O T p k t o / f u 6 e m R 2 V l C 6 S s 7 u Z i H X I M m m p 6 e N r / L + h y 0 H O O B / F 4 L K E N M h S L 3 4 N p W 1 0 X L P z s 7 Z 5 h x f n 5 e 5 h a K Z r i A B G c C A 1 H h v A x a N v / 0 m x K 7 c l V C 2 m N s T G J f / g + r 1 p N U I j J M Y L B W g K a Z Y Q D T u Y D I t r w S F C Y g K 5 q N C X a M 0 j t g 4 j m t Z K S Q N j S N G E V Q q 6 o m s 8 f x b Q J t n E y S K d u W U w y z a q 2 w b a N A G o N W Z g Z m H W 8 8 N J J G T 6 G R r k 7 a a Q / 0 q 4 n + b H l r I T E 9 O V Q Z k c 6 p Y V l I 5 6 Q c S 0 l i o E s y b T W T F Z G a m J L 8 5 z 5 n w 0 y K 2 s m T U v u H / 0 D m + v u l p E T E V A 5 n z k G 8 a B G E R S M g X o g W Q k e w s D k t w z E Y B 6 2 S z W b 1 m D X b Y E L u B / C P W O / P r a q 0 F l A e z F D K A 0 O 6 Z + J z s W G 1 J F S L J R J J Z a Q 5 s 3 I T z + U 6 Q H 9 w L Z q O 6 y h n F a m t 4 j u h 3 / 2 h I U n 8 3 h c l 9 r 3 v m / N B 2 N 4 u x T / 4 f Z F d u 5 p y I p r v 9 e t 2 7 h h T g E g v a g b o F j o x K V 1 1 b A t D U R C Y y i w B V h y V f H E S a q 8 f V Y J Q B o H o a S A G H 9 E Y W l Q O G M k b F g v K L R n x s Y e 1 Q U q 6 e 6 G z T / L 9 O f 0 d M + s + k E G N 5 D J r V t v b t m Q o O o X 8 N v t m D K t B c a r x z 2 j v + 3 f D 5 L y Z 3 g 6 i L t e s m w 9 W G 2 I r a 0 / j V 7 H y 0 m A H g 4 r W B K o p E + S e e U Z S 3 / 2 u a a P q q V N S + P u / o m b N H i 2 r J T 6 E E g Q K s b O R g E z F b 2 0 L S 5 B o A T S X Y x b 6 h B A 7 v 6 O M t l H g u d T F m 1 B a y O e F Z B D W D l x i L u j A X y w P 5 z v A 5 L Y 4 / L F 1 Q j B n / v x r E n / 1 V Y m 9 8 E N D N x Z 6 X T w h l Q 9 + U I K P f 8 y k x Y U q I L i f q x M Z P 7 w k n c V 6 M P N N 2 l Y T 4 I Y 1 B i 2 2 7 a X V a I 9 j s + d l 4 K / + q 2 R u X h e v T u y u o V z l + L V Y H e 3 U Q D v V U 0 k J Q 3 m s 6 E P j 6 V Y e 2 C V + f 4 8 E x 0 5 I M d k m Y 0 F W i r v 2 y G C f d c p B K 4 b C Z J w t W G I l K R b p R O S I o r D i E u v 1 E T 0 i A f L M T c 5 v 3 s C b C Z 5 P B / e q R m c V 3 k Z 6 L g / d l P Y v f E H 8 m z c l O H h I 5 v / 2 Z 6 S 2 d 4 9 M z c x K V h k D o Q R j U X e k O a Y f D Z t U 5 n B E 6 k A f w D w w j t N s t B 3 h b 8 5 t t B g 2 C u H V q 5 J 4 5 o + 1 o v 1 S + / j H J e z t q R 9 Z H Z S P c l M / a M e b m p b E v / p t C b T + s d O n x c f c i z A N C I 8 e l c p / / 4 8 k 7 M i r l a P t c e q k 2 c 9 c N y Z 8 Q j e 8 O 3 g 9 2 D a G g q Z P n P 5 r O f z V L 0 l s b m a J a Q C U 3 E g x d T Q 2 y i J 0 X + j 5 s t D W K T U / I d V 4 U k q n H p D g M 5 + W H p L h F M 0 Y C v V e H p + R z P m z E h 4 / I l O J T n n p q q / n 2 i L A Z K x L x y U J f A S 1 J V m j b q t B W R B C j I 3 x M r A o M M V q K o H j Y + M S q m + T z L V L 7 f A h K W t b M f 7 T 2 d l p 2 s y a V j b T n 3 a c V 6 Z h T f N Y M q u a X D + 1 j p i 9 4 7 O 8 V a U q v R 0 s r m P r y v m Y 3 0 W 1 b w q 1 l F S C m D H X o 2 Y 1 J j L 3 q F / S F F h j P I P z 2 I y P g q l 6 Y 0 j i 3 3 5 O 4 s / 8 k V n W O 3 j k E S n / 1 m 9 K u M I y a C t C t R b + k q 8 + m v / / / G d J 6 r 1 v o R 0 V G C F m n x a 4 + O v / R O R n 3 m f M N z I l 8 I t Y l c o E J e q n r w V a p e 0 B B F t q 7 0 S v G w a i s o t b / Z x m W H Z e f a s f U A 1 W l c z M u L R N D k l u 5 I p 0 f v t Z y f 7 r 3 5 Y b 4 z X T S E T 6 j I 9 m Q v T 2 O t y u 9 o t v S + b r z 4 q n j c / C K f 2 5 w I T 2 2 V D p Z L G T F I n k I j F y O 0 B x M U c J E U O Q U a A 5 E t q e i U u X p f 3 Z Z y W l B B R c v K x m m 2 p z J S C i e J O T k 0 a g o H E W / S O 9 d m S 6 K q 9 e 9 V Q i 2 + W r f 3 D B r p H Y l i V p d q m u 3 C f w E n J 1 K q E a n C n 7 a l Z H B M t 8 K d A 2 t i 9 S a A U Y j v E i N D z f F x 3 5 8 Q l J / / a / l s S X / r 3 p A y 2 4 + C + 9 J J 6 a s r e L Q H 2 8 + F e / J q n / / V 9 K Q s 2 + R T q J Q h n X T K Q l T f / e e 8 0 u 6 u R 8 Z R M G V 4 H q Q H M g B F b C t j E U 8 I s L 4 l f K p m P p s G X S Q 9 G s E d x 5 0 S 0 K W 2 n 8 H H W i S x W z w E z v H / 6 e W V e C A E P g x a W q Y i i 8 c U P i V 6 5 K 8 k c v S l y Z K b h 4 U W Y n i v I 2 Y x o p G 4 q F c F 2 n A 0 r T r F + 2 E k h Q B h + j a F M n O / 2 V r 0 j i P 3 5 F v H P n Z W z f S X k z v l f m i o G 2 h 2 9 9 E 9 N W S 6 Y R i M V T M l 3 S r R g z P i d a O O k H Z g D Y z U d z Q L C w 2 t O V q a T o X c 1 a f b x k G t + K Q M b w + I K M T c x J J m Y b r F n f 0 T d m z l U 9 K M V C l 7 F z F y T + 7 7 8 s 3 v n z q N q l B l Z i 9 5 / 7 a 4 m / + Z Y x 3 9 b U 8 F q 3 m J 7 r f e 8 H k v 5 f / z d J / s f / J N 4 1 d S c m 7 T R k 2 s C W q 3 4 v r X D x Y x + T 4 v / 8 G 1 q Y r E l 6 P a s m P W 3 c H q / J 4 a m L 6 l 6 o V t d 2 c W S 2 m v / c 8 n U 2 m w 0 a d + D m O e k 9 + 7 J t y A h c x d k a G Q Y 0 2 x c F x x n E 5 Q 0 c p N 7 U Z u c l + 5 l P S U 8 2 k N r I h A Q / f E l y / + Z 3 J P b V r 4 o 8 / 4 I s Z P J y / e n P y F v 9 9 0 l n P m 7 U P F n p j Q 7 n d o B U K 4 I P T E 9 h p j H j Z A e 6 q o b 4 M V c Z b K 4 F v k w k O m T k / v e b 1 x A x T j W y 5 6 Q U U p 3 K G K H k G S y p A / O Q 9 s H 8 M 6 v l z m U N g 1 S 0 v W 5 M e l K q E T m N K V G R r a 7 P C e 0 w A 0 1 B s I e B T l 5 C w D A E t 3 X 9 l E y 3 S U a 5 M F F P i 4 r 6 N I D v 3 C U Z 1 / 3 G S q B v t a / O X 5 D k 7 / w u 4 T 5 z 3 i K U U W M v v C C x b 3 x T X Y J 5 C Y 4 e M c G D 5 b 7 B c n j q P 8 Z / 9 w u S / H f / T n w V k F G Y y 3 i e o R 1 L X 5 7 e r / B p 9 T U / + E E p a R u i d R m r 5 J T u 4 q Q c / 5 M / k G 5 v Q c L D R 2 R O t e p a 6 G H 7 G E r b e W D k g n S 9 9 Y p h K C p q G 3 0 5 G p m n 2 T n N w F w q L s W Z j 7 3 / M Q n u f 0 A S Z 0 5 L 9 m t / L t l v f U M 7 a d b c K 2 z P y 4 2 P f k b O 3 P u U m c v l X n W 5 E 0 D 5 9 + T L J h l 4 s M O + / K A 7 U 1 F f r m o 0 w 9 i M m r J j M R l f 8 O W S 9 E i 1 q 0 f K + W 7 p e e O H k g 3 L M t q 1 X 4 Y L S a m U F y Q W l g x R u S g d y Y 1 D 0 7 5 q J x t B p T + Q x B A N G y + N m C 9 U l Z n J c 6 m Z R U f 1 L K P N m J m M l d S R K m k 5 K E u g j F 4 1 G S u E 6 G E W g M 9 F S J t 2 Z r o I f W k i d t q + r M X g h R W J q 0 Z N P P e c O b 8 p 9 B 6 Y Z c Y M V H M w p q a r p 5 Y F A 9 a h 1 s U r l S V 2 + Y q E b 5 6 R u G q 0 2 H e + Y 1 6 r Z E E 5 6 v R j 6 K v + S y v q 9 f b I 7 B N P y 4 V T T 8 m Y + s 1 o X 0 w 8 w P u a D 6 Q K E h s Z l o V Y R k Z 3 H Z G F m h U M q 2 H 7 g h J a 9 p N v P i d H v v Y l N b x n T G N H m Q W G 8 N X 8 Y M V Z 2 x K 2 s p z T j M n c P n c P T D 6 u w U c K T t 0 v x f Y O S V + 7 J P 7 N Y d N J n B d m 2 q R 8 8 j 6 5 8 e F P y 9 u 9 J 9 S 2 3 5 a m a A n a 6 G B X W f Z 2 K h P F 7 a A z g G B n C o G c H w l l b I G 0 M F v 3 g 9 m S j J d i 0 j d 0 T g 5 e f k V q 0 7 N y / m c + K V P d g 7 I / N y s p v y i J Z E o q o V K M a r L J a k 5 G 5 5 N m J S h y 0 t C A L O o y p p q L N e 2 z i a o c 6 l S N p 8 x p I o S x h I y X c 3 J 9 J m W Y 6 P F D S s w C Q 1 X N o D x r h M B A b h w K b W g C J s r 8 U 2 q K d X V 1 m l C 4 G n p S H p u S t h e + J 4 k / + i O J X 7 p k z l 8 R W v + Q y G 4 + r 5 2 s W u 7 A A Q l 6 e 8 V T / 9 E f G p b a x I S a e 7 w B o r B I D 4 u f W r Y w k V Q X Q 4 / p 7 + D v / p J U 7 7 t P r g y e l D O V b m P N R N G j x T / Y o 7 7 k 1 W m Z 9 D J S E o T O 2 r B t D E U V j p 1 / X k 5 8 7 f 8 W b 2 L c 7 q z D E H u o G k Z 5 i f N c w z j w O w p 3 n D M Y X 3 F R r E U m 4 0 Z c E 5 J S Z C U N / H b l 1 3 9 L L r b v k 1 K 6 X c p + Y k 0 q f S s B Q x 3 p r c q u n B 2 M d e Y T E v 7 l q 7 4 J A K j 1 Z M p N T d 9 / 5 l l 5 4 9 D j M p / O S a 4 y L w + 8 + n W p H D 8 p Q / t P K T M t m J n I N + d T 6 n T 7 0 t 1 W U 1 8 m Y U x C w s M k E t N c + A j c n 3 v 6 J u 0 q k C n 1 Q T D h 2 h k Q D V L y 5 s 2 4 m R b y y A H C + D b D 3 7 Y 5 l h r J r 1 X D V P T B j A r L i Y l J 3 V e T r s 4 O 6 a l W J K U + j v f d 7 4 r / 9 j n S H 2 z f t A T H b D 9 a 6 G + z S / c R M e B a G i G C J f r Q z 0 x W x p / 6 p J T 7 B q X / h 9 + S 0 i 9 8 W u T D H 5 L x W l r e H q U N o / e 2 6 C 1 N y q k z z 8 n p Y 0 / I a G b t o X t g e 2 g b Q J U X d h 2 Q c l e v 3 d E A a O f W q l o Y 5 m m y 6 R / 7 G Y F h L C R a P f m W r A q m 1 c + e e E h e 7 7 t f p j N d J v l 3 K 5 i p V X 1 a g a p 0 q N 9 n / Y 2 l q 4 n 2 T a o W Y Y / b T f H n D x w 1 Y 3 D V 0 J e p e E 5 + 8 u Q v m k H M i x O h j C 6 k J J b K y k I 1 L s V q T H 2 m h J n u T w I o o W t 3 H 8 w + A h I k i j K Y b M L q u p N x q Z G R U R m Z W F j U 5 E R O K Q V a i f K 5 T A e Y i 4 F h N B P H + / v 7 z J b Q c x L P / 1 B i / + c X x H / p x 8 Y y W Z W Z + F 8 / x 3 6 q x n H f u T + 5 i 4 u w 5 1 E X 0 1 7 p t I z 8 x r + Q M 7 / 8 P 8 r C J z 8 t L 3 3 u d + X F U 5 + S W j p j 3 i L Z j J l A o l q S 5 K X z k i x p I 6 8 T 2 8 Z Q Y C S / W x 3 p x y U g 4 0 E b y D X c 6 l h + X p T Y + O 7 u h e R 0 v / k 0 m 3 a 2 p + p / 6 M M / 3 3 I K / 6 Y h 8 r h I k V u C 5 p i c 9 6 W m D M J 3 t A e j + M z Z o Q X 4 z W 3 I P G G 8 7 C d t h 6 Q W i 0 t X r C S n Z s / J 4 U x B z v Q y W E m I O 2 b 8 B L Q R w s o u S 2 0 1 k R M m 7 h m Y c z A D G z 4 P W n 3 P n t 2 y f / 9 e y e e y R p u h P c v K W D D a 7 N y c C d 2 j m W h r t C n h e Z i K I Q r a H d M v p e Z e 4 X 2 P S v D k E 2 t r A G p X 7 z f X h 6 a Q H K l f z 0 / X 3 + Z 8 g / q n 1 q N 0 7 q K k 5 q Z l b L Y m N 8 s J 9 f 0 C G V H f c 0 + u b K K M U e A e D C T K c v j a 6 1 I 4 c E Q m 2 u x b O N e D b Q t K A D q v 0 p a X / i u n J T G t z m a 9 4 R q x b F + T 4 w 6 u k T m H 7 2 4 z u + r M Z X 7 3 9 M h P n v h F K c W U u n Y 4 8 G U K q l G I 6 J F X d l m Z i Q x 7 k k K Z r t C v v g 9 J w t 2 q y T q T R R N p m y 7 6 E p t V + 9 9 v k 9 G S t f 9 h G p r O L J d G u 6 t g J z z M Q j R u c R v z R s d i R T 0 G O 2 e K 7 H G X Z 4 f J R v 5 e L h N T Q k R z k Y s Z a B n U 1 8 K 3 0 X a F a W A q w H V o K j u l h j H U p B l k V m 6 T V L b N Z H R 4 a B j M N r 2 u G R a Z S L H Y j 8 o s b H w D 9 d 3 m u D v f f L J P P 3 P D V 6 Q j q R Z K e 0 6 m 2 3 t l X t u y V P X l Y F / M j E u i p d p T v o l m 9 p Y n 5 a F X n p X c D 7 8 j I w d O y c 2 B e y S o u w h r x b Y y F M B / a e v J S + f Q R Z G 5 + W U N 5 L b G 3 8 3 2 O y Z y i J 4 D F r + r T V 0 4 8 Y A M n X i v M f V 2 O n g z u 5 b e Z G s Q f e T t 7 Y e U G A 6 o a U 8 K E v O 7 m J O T j a t v E l d i V i H B S 7 8 x Z e f C 5 f V j / A r G w s T j k w F r c h P J V 5 s v l E 3 O m u 9 V Z b D L p i O h X U i E 5 a V t l U r Z M A j J r 2 g 5 g h i 9 7 d b c A / Z Y 3 D A N 3 z H 9 b C 6 g n c h Y K h X N D O E 2 3 R e Q o 8 c 1 2 t 9 m Y H 9 0 1 N w j i i g z R c E u t 5 v j S + f Z n Y 3 X B G 0 5 u f 6 R X 5 A z e x 8 y o X H A t B g S q a c K W u Z y S U 5 M n 5 P B y o T s e e P 7 k i 7 M S P H Y K b l y 7 F G Z j m v Z 1 o l t Z y j k z E z X o M i J k 1 J h I H b s O j b H L Q 3 T t H F 1 s 3 J K o c e X N / B S p 7 j f Q b 5 T T b 2 f k 7 P v / Z R M J T v q k m 5 n g 8 V j d n c R d V J N p P 2 b 9 h a k r 4 P F K a l X / S Q F a U S p V E a Z I 1 Z P 7 m 2 B e q M 5 j e X O Y x y K N + z 3 p u a l q 1 1 N I z X 1 g M m o 0 A e h f W A Y x 0 D R Z z s Q C e S 4 D c 0 v R c b Y X y q V D X P G z p y V 5 B / + W / H f f F O 8 g w d F X n + d E + p n L o f r N 4 f F v j U F d / 3 M 5 5 I W Y V / 0 O r 7 i q 4 8 d P G W m J d X 3 a h v 5 0 u F V 5 G h H V f p U 0 4 q a y u V 4 S k 7 f + 5 R c 3 3 1 C J m M 5 o 7 X X i 2 1 n K F B R H 2 E 8 r R L 1 0 H H p v u + Q J I 8 f M e k o E l l b v b F x D e q N 5 4 7 x N 8 p Q f L r f g Z o Z 1 5 7 4 O T n 9 8 M / K j E p v N Q D N O T s J 9 W I v A j / l 3 v r 7 s / C R Y J N a f f q 4 C 6 E 7 Q M h l J U x m n L Y l K p L P x I 1 J 4 4 g C q X y g O z S M Q z K w Y y S H U N 3 p R E w 1 U u W K p J U h Q F p N O b Q N w P c s 6 v 0 J 3 7 v 2 b Q S + F 4 d c Q i 2 g r K Q + o Z 2 4 V 1 A s i j 9 8 U 2 K Y i Q 8 / L P K N b 9 T P X A 7 7 D H w j 1 y 7 2 m X y n 7 J S H e y / t t 5 / A f T X 7 V B A k v Z r M H r t f 5 t I d Z j / 5 h D E V S I f j s 5 I b u i z n M 3 v l j U q 3 X M s M y I y k p V C z k 1 d v B z u C o Q B t U 4 q r O b B 3 r x S O H p e F p 5 6 W 7 H s f E v 8 h b f S P f U x K j z 5 q J 4 e R R r L U d k v A V o c C g R I X k / A Y u w A 0 7 M z R + + X l v / G r a u Y t d f Z O B 2 u + n d x l E 3 P x a T C n C E d D s I 1 E D b G i C Q L 1 Y f o 6 M 9 K b s w E I / C S E B 6 + 6 Y T 0 N E m s z o o S U 5 R 5 K / H H r j 6 H x s s G E 7 O 9 r k z 4 V Z r k v / q H E r 1 2 T c M 8 e k 6 H A e C B P L J s 5 T 8 1 X X q I M T D 5 k r A m g 1 S g z z I / W A v 7 w s M S + + j X x 3 3 h D w n k 1 8 R k 7 4 m b 4 U 7 f A C c v l p p 2 r O 5 9 u M 8 f r + w y f K d u Z Y / o t n k 1 L + Y H 3 y E T H 4 C K j G P d N 6 a W i W v 1 8 M S P l M G Y y R u 4 U O 4 a h A O 1 g m k V V M 6 / Y y e 9 X O + f A X q k N 9 I v s 2 6 v f D 4 g / M a F M t 0 8 8 J R 6 v Y E f E a + 1 5 m T t 4 T E p 7 D 0 r g q x 1 / z y k Z / s T f l u n 7 3 i u V f L c J H d f a 2 u X q 8 c e M W X O 3 g J V I B 3 L 2 / c Q 4 + d a U W n k u E p E 5 9 6 J q U o N Y J 5 6 s 8 P b U 0 o K X U i v J 7 p 6 k W Q 8 d B u t X X 4 x F Q j t S F U n P K w P 8 6 E W J / e U 3 x X v 5 Z T X R z h g h F y Y T M l 8 s m 5 d / V 8 R O i W l W D H w t G A 4 B Q F k Q A I 6 Z M O 0 S 3 / 2 + x L / / f S S E Y a b a Z z 8 r t S c + K B 6 Z F F g k 9 a C G g x m U 7 e 8 3 U 3 X o c 6 5 b 9 m D l H s M / C r t 7 O c O x M + j r F / / D H 5 K x b K + U I o P 3 D P b O x h h K a F K R 2 8 S O Y i i A 4 8 0 M W a Q H U y X I + H a K R 7 q 6 J T x x Q q p P f 8 h 8 p 7 N L 3 Q N y / U M / L 2 9 9 + J f k + k N P y s T + k z L 2 4 O N y p f u w D H f u l a F 7 H h I 5 d l z 6 f / z X M n 3 8 Q Z n X B t y J o O 8 Z A w J x v 6 b E X Z W D 3 T U J q w t K o M x I t Y u e r A R H S I 3 m I K s 3 R a d y m x C 2 E j l n 1 2 n O L M F V L q u 2 e u Y r k v i z P 7 X E y 3 G 1 C u I v v S x y c 0 S 8 S 1 d l 0 s v L D b 9 b m d 2 u I h U F z y c a 6 P w t y u H K 7 E 3 P S O y F H 0 n i T / 7 U D u Y C m G 7 3 b m W o D 0 j 1 8 c f E 0 z 6 V b E Y C F R 7 m L Z i 9 v R I 8 / r i U P / p R d S J V W K q m 9 C 9 f W q w n 4 t e y E 7 / R S L Y B r T Y z X 6 2 2 y n f I z R P v l e H s w K K G g q b w I x f K 1 q z c K O w 4 h g J o K W a l j s 2 r G a M C y 6 w Z T Q P p F r Z l r f 2 s W s u b L 8 j 4 4 D 1 y 5 t F P y r S X N o m d c 9 k O m Y 8 s e W a c 7 3 R K 9 p 5 7 S e b b u 2 W y 6 9 b F O X Y K I A L G Q v Z 3 B S Y B l r U B G d 9 B 4 6 z G T A B C I p g Q 9 W G a g W n x i 1 q j D t r 3 7 E h M 4 m f f k s 6 z r 9 X 3 1 q G W Q O z 8 e U m 9 9 a Z k J 0 Z k Y s 9 R G Y 1 1 a t s q E 6 p 0 J 1 o I 0 2 K a M g h M d j t m n / O / s D t T v / f 7 q v X + U r y G i F 5 M z U r / 0 m X x F x a k e v i w V N / / u H g 9 v V K F o X b t E r + z U 0 K 9 X / X + + 6 T y 5 B O S / N Z z J t 0 I K o E R M O o c g y 3 / 1 I 3 j 6 r v N f O J v y t v 3 P i F z N d u G j N v 1 5 Q m b q 0 + 6 g q + U 0 M 5 w d L R W 8 A a O H Q c y A a 5 O s k J R a F a 1 G W + 2 l o M S R P F T n 5 K J x 5 6 Q Q l j v u B a Y q c b l 2 k f + l q Q 6 c x s q j T Y a W D O s f r t X B X V Q Y U V X z L e M Y R I G U K 0 T 3 h p W M q / c F g Z N b s N S A d 3 q d 1 1 4 5 G N m U L M p 1 I T L v f W a H L j 6 m h Q L V W V A X m c a y J X R o n m 1 C y 8 q G J 8 p S i 2 W l 9 E 5 u 0 q U I V i l Y N Y J Q d v d A o I U r 7 8 u 8 T / 7 r 5 L 8 4 h 9 I 8 n f + j c T u u 0 + C Y s F M X f f + 5 E / E h 4 F U Q 8 V r V T t b 2 6 B O u E r A t l 1 g M P 3 U j Q V P L T f p 8 / s G 5 O Y H P y F T k j b V h t 6 d Z q q w 8 E g L c J 7 J B 1 0 n / F X 6 a F t A m Y h E w V i Y F W d u 2 u k U y 6 A 1 r u Q 7 Z a a t 1 2 Q S r I R M K i a z h 0 / K h b 7 j x q y i s X Y i M M t Y 5 B 9 p b 8 Z 7 V B u z A d Z N w M H H N 2 k F N A J + C x r i d n C w N 5 R i Z 5 9 c e f y T a n o 1 N 4 2 9 a k X 2 v P 4 9 6 f f m j D l + u L s q a b 9 s B N + r 1 z x 5 Z S g n P 7 6 e l J e v 8 g I D z w j G 8 P I 1 5 d Y V c u L o c D U x 8 Y 9 j l y 9 L Z W R Y w i e f l O l f + X s S H D 0 q 1 X t P S p h J S 5 o I S 9 0 / d F g a s L c D y P A Z v 7 l l o H 7 z x V / + J z K i v h M r A H e 1 + d K b i x m G I r l 4 N d q / D X 5 a 3 e S j k G 7 b a m B K 8 F p Q 5 u G Q K k N I O G q 3 E x J m G a d m 7 4 V y 5 T W 5 a X E 7 S 1 e b W a + x a n w b q r M i K E 9 P W 0 3 2 d 4 d S K i 4 Y M 8 + N + S B 5 M e P Y h 6 a C Y G A e a 9 o s w U n q M l M k K l V z L p / 2 X N r E n k 8 G h P O z u A Y m N U G E a l W m i j U Z 6 z s s b V K W 9 n O n z T m N Y N 7 R w N h l 2 X v f b k l 5 F e n d 3 a k E 6 5 u M i + j k R 6 s J l I h f / K 6 0 f / N Z 2 y c N Q Y d b E N d y a X m H 7 3 + / V I K 4 Z B 4 8 I e H x o 6 Y O p Y 6 8 W Q r M v 3 x F A l Z 2 + u j T U n 3 4 Y R O G N 2 6 A 1 i n I 5 a X 4 8 P u k + N R H 5 e w / / u f y V v 4 e Q z O U Z W I + l I X S b X D J O r B q t j k E a Z I e v d D E 7 u e 1 Q L f D u X c K b P z j A 6 E h O E d H p M + c G 1 U p O L F k 6 1 J e t 4 I o E + j 4 Z L F K / D J W g M V + J t 2 G N 1 S 4 9 f x W k 1 R b g Z g X y L 5 8 0 U z c I x n W L R Y J c P K B 8 4 0 K a K A 6 k 8 F 0 M A V m I d F A G I W N f W i 0 X C 5 n N B a / O R d f j K k U n I O / A 8 z 1 a l 4 i 7 W t h T N 4 e z 8 j e l 7 8 r R / 7 4 D 8 S f t r N d m 0 L v F 3 z 8 4 1 L 6 p 7 9 u 8 g J Z K Y i 0 q E b c M / G 2 H P j j f y v e A w 9 I 7 s + e E W 9 Z Q m s E y h S z j 3 x A p h 7 8 G X n l y P v N e h X H + 8 v S n U 8 u + i b B 9 L R 4 r 7 4 u h X t P G C 1 a k 5 T M / e U P J D s 3 K 1 m p y E i q W 6 7 v P y G z b X 1 m z A 2 4 E m 1 F N 6 + q o b S t t Y M t U e 7 x 5 8 y b 8 9 Y z P 2 S j Q G O Q A c 3 K r 3 U 6 M J 8 w C P l Y B C 8 A Y z c P 7 A l M e c l N Y z 9 a C W 3 G 7 F a Y C Z M K 8 5 l 7 9 m Q q 5 r 5 k a N / u Y N 5 G o T 3 j y 2 B n X B l l e W g c M w 4 4 j U U G O E x A K B 0 m Y u M 3 I W p 3 D t e 7 a B 5 M x H 7 u w z 6 y G N r b 2 x a Z z 2 q / l E k V S i b t l P i J R J e 0 V x c k e / 2 S e O q 7 L E K J X r n U v I w v V O 1 Q + 8 j T U u z p V x / K N 9 Y C 9 N I I 0 q C m 9 h + X 8 s A e 6 X / + m 4 s r X E V B C H v 6 5 E N y 5 m O / I h f 3 P 6 D M 4 J s B W P q u M 8 u g s 9 Z J N V H i x Z c k u O e w h D 2 9 Z s 2 M o b m U n M 8 e F l 8 F U H y w X 1 7 f 9 Z D M x 9 t U w N 7 K 2 F u B N U f 5 S N v g z R S k T t b W 4 v h u A h j 5 V 1 / Y r D 7 E u 3 h o M v w O x l v c e 2 a 7 0 2 U l g K J Z 9 3 y m F L 9 F K s V 8 9 R N I O F X t h D m Z 8 k u S 1 N 4 q 1 1 g o 0 9 4 T o n C 2 + d Z B z d u U J w M 5 O w 0 i C u c 3 R Z m F 7 x Q P z Q S D Y A 4 2 l h f T L 1 X X a h y D s T A B Y Z 7 F C F w j 9 B a s 5 X e z k p J i / 1 7 p u / i 6 x A N t d G X M U B m p 9 p n P S O U z f 1 M W H n t M g g 9 + Q M p 7 D x g L g W U D W q X q Y B 0 U s h 0 S K 5 d k / 4 + / J Z 5 + R s H K R l M f + I i c e f r v y E j n 3 s U U I a 6 r B j E T 5 W U o J f H y K x L / T 1 8 R v 1 0 d I q 0 D A Q q C D d P l l H R I U W Z V S 8 6 k 1 C w 0 V y 8 B + k D Q u q X h N h P b N s H w d g G t o Z V I z m R Q k n X z a H + E O F K M 1 X 1 q X l L O T 6 T U H 7 D E F I W h O R h G P y z d W h M S i W Y O 1 Y / Z / c 0 l 7 p 3 C P F b / L L 9 3 K H 3 Z s h z r Z a V X u z K R Q 1 U 1 E E z F v i j T o J U I V p C A 2 s g g H J u b m z c p P 1 G 4 t f V a M R T P m Z q Z k 6 G F d h m Z i c m 9 i S k V V O r A l 9 R s 1 G t D B t i V S R G u V 0 d L M l P N L k X z V k F 2 f k q e / C / / h 2 T O / q S + R 4 G Z 9 9 T H 5 Y W P f F b m Y s z m X Q 7 6 + q C a w V R 7 1 8 K w d P 2 L f y a e t g P n 1 Z 5 4 Q s Y + + j E 5 P d 8 t 8 y o A 2 E d W S C P I E i E o Y V a + c k H C T c K O H I d a C a Y h 9 Q 8 + 0 N C M X d W T p X L Z s v G C x N U X I e K T V E 2 0 t y c u 3 d m q T M y q S e T d a q Z y L 6 Q g s 4 P d b w f D X r f 2 z Y Y B Z s Z k X f T 9 9 D c Z C / 0 d M Z P 7 R k A B 3 4 f Q O a a a 0 0 o w C k z B 5 p J R 0 T z L G U 3 0 + q I x 4 a K M Y y K A B C T U p F y J o Q j e s D D m Z M G X h X h K d u 3 O G O 0 k 3 V 0 S e F o + J c q 3 R 3 y 5 P J U 0 6 0 s s F w w r I z 9 x Q z o u v 1 X / J T L y 2 X 8 s P / j A r 5 j 1 P J q B 9 m F p L 5 g 2 p V q q 7 4 V v i 8 e 6 E q p 9 z R o T j 6 u v l Q 9 k I c w a C 6 Y R t D E Z + T D S S m / S 2 C g 0 b 9 W 7 B H Q k p h s b v t K r 1 x I y W s z J d C F Q U 7 A q G W 9 O u p I F y U T T B H Y I I J S o i Q Q / B B U 1 W 2 b J f b P l Z Y F K f B 0 2 / B w Y i E l 7 M A O E 7 w Z P 8 Y s w 5 d B k b H M L J b k 4 U j H T 1 K P g + r Q y m T M d o 4 B R A X 4 Z z J z V t j v S N S e s I w 8 x s q g K q 6 i + f s M z a / d h U i M U 1 k O i 1 W R a b p x 6 T K o D u + p 7 9 J 6 p P m G F p W b g / g y u o v 0 o 3 l A x J e X D R 6 R 8 8 I h U n n x S i v / d f y t j y v i U Y Z f N e 7 0 F X A s j w W w q R + p W y e b h r m a o R r A Q 4 4 X x u J y d y K v J p x K r l p R U O m M m 6 D U D f J a J V U x Y n e + u r f m k i 9 c j e e 8 U p F m N z g Y y O m k n 9 R H m h w F c h I 5 P o n 8 w E R q J l y l M T 8 8 Y D c Z v X k d j G a t i I o a Z h D K C m o N R t K o P z A k T w Y w 1 f W 6 + s 0 f y + b z 0 d a S k L z U j b w 2 H 8 t o 1 T 1 6 7 b g d r W d o M w j Q M t Q 4 C 5 d y 5 r g G Z 2 X / U / t C t l m / B C Y p k w p P O t i U S X Q h T M v b U z 8 r b n / 2 f Z P J T f 0 t K 9 9 0 v C S 2 n z V 1 s 3 V k I W y K 6 n p 5 C D u J m 4 q 4 z + d Y G T y p h z E i n t F 8 1 5 m G p t p y p e E 3 o v s 6 q p P y y 9 O X j J j u b 8 Q p M B O s E q 7 S u T 8 j b E i h x V d X s Y V W i n r x + x m 0 Q A S b B T 4 L J o E G Y A t M N Z m P w 1 0 X p X M S O D a 3 F s l 5 + a F 8 O A J h a Y X 2 x m m E g v m M m 8 s m 9 K v r J c 2 B Y T G Y s Q v O 8 a l n K Y U L S q Z h 5 Q Q H r U B B p n V g g Y r o S G d 8 K 7 l d N p C Q Z V K T 7 6 l m R 9 p y 8 9 c m / L 8 U W S 3 Q R K u c a l 9 C a j I X S c 2 i X v L W Q l Z l E T t t E h Y a a s D O 1 d h l W f 8 9 F e q N Y i g i z J q B + 0 R s 2 O 2 + j 8 A 5 l K A s G G W f K M e l J z o k f T x p G S c b s M s v H B t R J j k O k S i D t C b O i K R t v 7 M C B Z W V T T B H 8 B f y s r Y F 2 d k 2 1 T 1 i V r v a Y + j t 2 w X 4 0 l B 2 X g j r s + F O 5 b B f + 5 z i M F w U M A t N x H h t M U 6 j f C w b l G D 6 S Y y q u J x S P d i M z A 2 Y C H E s q F S b V w y H 4 0 9 3 m S T 7 N G B 5 v S V + / s O F 0 P L R Y V 6 d 0 z t 6 U q + / / p C S P 7 j d r I T a 7 F f c n / c c d 2 5 c s y 9 4 3 n 5 f r n f v N u o H M Z m Y V p t E 5 b a v 6 m G I U M C P r X z D l H z 8 Z B k 3 F 7 V h k 4 + q 7 G 4 X m o u E d A q Z q z J b U e Z 7 O a g P 6 x h c g p H 6 k p 2 z M F v M 2 v b A o s Z D l o O 0 k P v a j q Q i z H u + v y N E + 1 R v N L c Z N A X 7 V z Y W U z B R t a g w + F S a N j c x Z 4 n e B C B A N L j j T E L D k F 7 N k e e e t 0 T z 6 m 3 s w 0 I u G w k 9 z U y s s o 6 n p m 7 7 V H u I 5 H f l 2 S S t l F h b m Z W q 2 b B a J Q T v d L k Y T n f K 9 T / 0 P 8 u b R x 6 U / b y O 1 T a G 7 E 6 p i m L M F 5 h I Z C V X D 7 a l M G H O T L A z G z F p F G G k / F y p n S C S f C e W + P X Y N w s 3 C O 1 p D L c J T 6 a s N i 1 Q K / Y Q M d s a M S Y c E h q B Y S 4 6 o G Q Q J A f F p z C K V 2 O 3 p m N r e R N l i 6 m u p u a S d s 9 m D h g w + j 8 3 H J N + W N o O 9 W l I T p Z w v q J m n B I W D f X U 8 k B s z C T M 0 w P g V p g 1 + E F K Y O l i m S S 4 O 4 B q q q g O t h f / F J 7 D t k F x k R j v G Z e t I W w B + c 7 + R + Y R Z P e l O T e G a t i e a n 3 K T X d F q D A v f k i I Q p y G h d a p r l x x I z p g y T t W 0 X s 2 g F 6 C J T u 4 K z I I 1 R I V h O t L X i M d c H G u u E T c C d 9 0 4 1 J 0 C O / q h f W q + N E h F z C S I B w a D u Z D 8 f K Z T a S m W i t L V 1 W X W b Z g v J + T c W F w 1 H w S x u U D 5 D L R X R W W w L N S S s l B k S o c v s 2 r G R v 2 A g Y 5 Q l O 9 V 2 x b k 8 G D a E C k a x 6 z o q s y F m Q e o E 3 X E 1 H O a j U 8 2 z M k F 1 U C z h Z o M 9 O R 1 n 2 d M Q x j J M m g o 8 5 W 4 n L n p y 5 R b 6 X i L w K D u b v X f a O 9 h Z e Z D v T X V m J 6 8 O a R l t l V T 1 r T H q X s u X p T e z I J 0 5 V N y Z T K j Q s A u w + b g z t 0 M 2 F Z 9 l 4 C G b M f U a z D h n J P u m G p O z S w 7 d Y J x H J u I a h Z u 1 H O y 8 b L s y q k Z u N x t 2 R R o s W R o J i 5 X p 5 M m 9 F t U i T y 2 c K v z f V O J j N f E D M 1 n Z G q u Z D Q V w Q d S c 3 D a 8 Y 0 w 7 9 B U f B L B w y S 0 U 9 U 9 m Z u 3 k U W + d 3 T 2 W C 2 s D 4 9 q L N 4 1 f E E l O + / 9 3 W r w + p v h G f V 5 U 6 H J i J 9 X U 4 + 2 S a o W A k a X q i + M f 7 y 3 M 5 Q T u 3 z 1 g 9 G i C R m d N w p r E Y 6 Z M B k 3 A + 8 a h q L 9 c u l A d u c L 6 j P Z U L Q D j A R D G W Z i 3 Y Y s S 2 f Z x R p J 3 + E T o r L + R l x 6 8 2 o y 1 j t z K + D M r 1 Z w R 9 E i 1 b K N 2 M F I M A / B D D Q M Q o H P 6 L 3 4 b h Z n S a p W S 2 X N m y A J 3 G D + O d 8 q p t e Q W s Q b / Z h C s 3 W 1 X g 5 e z 3 p p z D d L p g 3 k Q m V s c h m t n U i Z O l O B 3 N M 5 J 4 P Z O U n 6 d o W l r v a 4 1 s d G b 3 m D C R s + M k 2 Q T W r N V 2 7 W 2 8 I 7 j q F I f G 1 G f z i l r K 8 w 2 M F A Y C h j Y 2 N G c l t Y X w r J j d Q 2 o W P d 6 0 x A N h s Y Y B p 6 z C T e 7 u s O T e d u Z c C i F R y R 4 7 x n 2 9 o l n 8 u Z c i I U q I N 9 R / G t 4 J j K c Z l T U / L l C w s y N k X U 0 w 7 Y 2 u M 2 A 4 W X v D F I H J F B W w o e y 7 Z Q E j k / S s 4 j A Q Z P X e M I + a o w G O z J S k c u Y / o K Y U C Z F 0 r q N 2 l 9 i A j i Q 5 t o o N 7 M r n e o F o v e i / c 9 c 6 v o 7 W 4 X 7 z i G U t p o 2 v E 0 V h v O u 3 5 B W m P y o I 0 w i x g U N Y S k + 9 F E x s w z n z Y s j f m D C Q X j Q Z x Z d V g Y k 3 n P / k D e f 6 B o p p R w f x i 5 G T N v F Q i W I D i o F 8 L C a l z 7 8 u l m w E e a m Z 2 R y d m y l I K 0 5 N o z x r S l v j T h R C l h s s h b B Q y 2 H N q 2 v B i O k H 1 f 3 g p I h B o g B W q q o J V X X x B / k D K / f s M m P L M U G / l 8 m L I I C z Y z h m b o J D R j k s w 4 Y H A f k x H / G q H p + p J P 7 r M W v D u i f C A M J O m V T G Y E z O N C 0 T j u + A + Y c p h E D p z j t v q e y H f X M b b R u 5 k J 2 h 5 I X 3 v V L I u M G Y W f s 9 U S H S I q l i q S 1 T q 2 q R i 3 G t a a q 8 3 A k m A z s w v S 1 9 U u e 3 t T 0 p 1 n j l T M B G M I u l w Y T 0 i h s n N k L s 1 J x A 6 h S Q Z 5 L m 3 D 9 2 b 9 Q f 1 k G g 9 a i W k k 7 C e A g b n H P D g i f J i N h N F z + j s M V N O p 2 Y e m Y p y q W x m T X M p D f T C Y a s D Y n L S l k Z J M e 7 E M C O h v A l u t o p z v G o Y y D m 1 X W V J J f C G 7 r h 1 + E 1 I a R s J P Q i M 1 A 9 q p G V G 6 J b O Y e E m Y l m h U R 9 Y y l 1 6 l D G d z y L Y K 9 H F R G c A L i p I U A g r W Z G 1 V L 9 Z U I I O k M 5 f W 9 t H r d J 8 5 V 4 n o x m R g Q v e r D W p H Z M y W A S a A Q X g V z 2 z B N 5 M b C V L A L K z e x M A z T G W C K z C g H i c a W F M m Q u h g + s G Y 3 M e E 0 7 W P m P V N + 1 V 1 H 8 z q h W T Q J M y L 7 j D r O Y e 6 4 l L w X M 4 z d e e i C H a O + N l k M L A 7 U 2 0 z q T 1 O 0 x D F w s 8 g O w C f o z m 0 x R o a D c B k a C D M C 0 w k T o I Y z f e g I g c 7 K 3 K g u y p x v 8 n F m w g m S i 4 E W U m k c 8 Y x J z i B 0 C D y 5 6 K Y D g m t M y Z s E R E d g T F 7 Y 7 x L d 3 V u 2 W o t D H g m o f u z N 9 U S U M 5 g e g c + L a b 3 Y J 5 o 3 1 K 5 Y C C y 1 W E y F x 1 1 P i J k g P x g T R e 6 D Y 1 2 a d y + P M F m p V j N 1 J s L Z U D v a 8 h G N 8 x L 7 s t 9 n K n v s C k M F b n / j g E N c 3 2 S x q r v q A M C I x x u m c L s M M z i t J e J / t k j y 0 C H m S h g n U i 1 C 8 y k R O 5 j G V Z P s P + 3 H A u 1 l A S + d c z Z Y C q Y n X I u 1 l N B Q E K q R Z m f K 6 i 2 X Y r F Q y R k Z u / E f n S g X W E Q 3 s 7 P a k u s 5 4 4 W Y Q V c T D x 8 I j I w + G R 9 e D Q L + X w p v 2 L W J j F K m / 6 p 9 5 H L t q B 5 h q Z F x u c C E 8 A g I f j s s P r c K W t m E h h R k j C A p r i W o A f p T H T 7 p g z s R u h p R 4 F i H V Y b + X C v D S I w 4 M k b 9 l x G w Y I 6 5 G i t v v 5 + Q 3 g Q I N K a Z a n s b 7 2 B / u E D A u U Y Z h + A o d g H M 3 F 8 b q E o 5 8 e z c n O O n t t a Y K I 8 u J c U G 9 s D T i t R N x j M + Y o E L g i x M + 1 9 Y n x c y p 7 6 U n 0 2 m X Z 0 R u T 0 k J o 6 q t k d 6 N f 6 r X Y M G s v k t I / Z p 9 8 h d H y l O d V S S f z n W l G N 4 V x L H w g Y x t A + N 0 s 1 q 5 n I b 1 5 M x 5 L V B E S m V C g 3 t g N r x 2 N W b k p v 8 7 A V y r t t o E z M 6 W F u D 0 D D d H d 3 K 2 P 4 M j s 7 K 6 l 0 W j L Z N q O Z Y A z D H F o Z 1 D + m E Y T I u 2 S N S W R E H I z F 9 5 j Z T 2 S Q 1 X d q a o a c H c t s C z M B z B H q 6 I h m q S 5 2 R j M b e X 5 o X 5 O q p P V n v A q p T J S P o E T S m z P v 2 I 2 C 6 y H Y O s 3 u C D Q S t v O b 2 M 0 x t A g m H A q o H C R k I V x i J p j N L K G g 2 o d A A 1 a / N o e 5 j n X O c x l b U 3 6 P z 2 F i o g n t b 8 6 L Y k 5 d V v a Z H m 8 8 + E 4 G C 7 W M q I n g G h X G w N d g E B S G g b A g K D v Y S + i 5 b g t E g L Y i O s i n C 1 g 4 L Q C G Z + M y u d D K J 9 t 8 Y O Y g M R v 7 N a Y U Q 3 S T 8 T b q h Y a a n 7 f m H l u t y g I u d l A 3 x 6 R G F R K A + x h i 0 Q 0 p v d l z i j Y D d I 8 z 6 2 A k 6 s I g 7 y G 1 V h 7 Z H 8 i j B w L Z 3 7 X U h z D X o V 4 7 T y 4 K d 0 a k u w 3 4 S a T R M h R / 3 i W g 4 k N o K Y J g d Z C A a d a U U K q B w R i j g r k g O L R V I 2 w 6 k k 0 g D Z U z n X l o A x W h S Q M i i r R d g O g 7 1 E 9 o 7 F d 8 R Z g F A Q B j U c 9 s N m 0 0 F V q a 8 R c y Q 6 z 2 1 f b Q D + 7 h i K d d m X R / t 8 3 a b m T W u w X 4 Q Y T G G Z c a z A e L Y 1 B u E R e H l D I U 5 9 6 j 5 3 J 8 r T A M 5 a T 1 u w W E X E m l u T L O 2 t z q 3 G p L F k o 2 a u c A Q y G t C w W b l u Q A 8 0 B m E B 3 f M f G c S Q W q y o D b 2 Z 4 4 y M x A 9 j 3 L 5 G 6 z W C o n Y D 3 x t h d + J O k X X 5 R 2 3 Y + z z k u 9 O X 1 S T R v 8 D q 5 E o i P J j / d b 4 i J k v C i q 7 x L g M x O Y O K h a 5 3 A P r / Y J Z F d e r Q v D A R a 7 Y b I c 8 6 V C s 3 4 F W o z o Y U / d F 1 0 L 7 i g o Q d 9 E i f B u A 9 G f T p X K u 9 r n J U 8 U h x c R L N G b I U S 0 F C a g W R J Z 6 x r o P n w v 4 E w / G M / 9 L i p z P n 8 5 a W b 7 b g e Y / n 6 o u y i 7 c s z M t Z 1 D P R A A Z M 0 z J Y X 1 0 j u U m d L f + r Z 4 z z 1 n e K P 8 m V + Q 8 o c / J D U v L j e m 4 3 J 1 q v 5 i N j 3 I q 2 7 I 0 I f A C E G z o G V U w 9 8 N Q G v D H M y F Q k D Q J v Q X 2 j o K 3 n A / P s s 0 H p Z t t g I K / + n F K 8 s z 1 l s h w p / r x 1 o e s J P B 8 A s J n 2 M L 1 u G w 2 s f C M E f R j u E g 1 e N x m y i K a Y R v B W H S A I 6 Z D P T 3 X D l u B h C 3 C 6 z z X g o y k k y 3 m S X E 2 P L 5 n J Y z L h l l p M 7 O L m P q J X / v i + J 9 7 W v m 1 T K e b n 6 W t S q S Z m q K W 2 7 L 9 S 8 D o N Q I Y c P + S I T 9 r g A M 1 K / M M a A b 3 w F 9 a k 3 b 5 W C A f l A 1 F e 8 v h p k A p m 7 L S Z A N u C O G e s e A 9 B J l I H w g G I m N k D r S y y W W I t F s J 6 j v p P / 4 7 c a p H I i u 4 Z 9 t t w m N k G D S 3 r J i G K F g E 2 b 5 r P 7 m / y K 1 p 5 4 0 6 4 G r Y 6 U e e k Z u z H h m N m 5 j 8 c 0 C N k o p 1 I 8 o V 9 T X A G g u t p 0 C i k K Z W d L g U I / I + w 5 Z 7 Y R A c K D / m g W c 7 N X L w b 0 e 2 B P K n q 7 V 6 / l T h l L Q 0 D A P T M T G u n j M h 2 I f k p 2 w O d r K d A J a D O J U Q k x g + u m + S i 0 w E / M Y E J x o m M y 2 H c B U G 1 U z x U W 1 H P N H / a d Q m a j w i U / I / E e e l v L P f l x q h w + a X L Z m 8 7 z M e v L 6 y U A q W Q L R + n F L f u 4 k P z y X E T k x G M r 7 D g Z y f D A w 0 z a a M U K r f m p y q s k J J H G W B W q i j N m I b W G o l Q q 0 1 a A s j E G Q h o O 2 M W N N + h 1 G g r n Y R 7 Y 2 R E n 6 D p + G i F S 6 8 Z 3 l n s + P i L w 5 7 M v F i c S 2 + U 6 N Y F 1 3 w r g A j U u p G N R 1 I J p X H e i X 8 O / + k i z 8 3 M 9 J r b P T h I o T K x S f Y E 6 j 7 w R R t i L M 7 Q B 9 A + E v p g p t I G D M / T 3 L 3 w D T i G 1 h q B 3 V A b p h K 4 d q 7 r m x K E L K B B 7 Y k O w w F s f M r F b t J c w + b K D L 4 4 G c H o 7 J l a m 4 T C z Y l X d 2 S t V Y / N N p K G C W E V P n B 0 3 L G B v B F k L o C d 0 C F d + 8 V e X M s G c y u R v B O 5 4 w 9 d D A j b O F d x z o g D V 1 w p p P X A Q R Q Q I 0 R D u d f 9 W I d 7 3 J h 1 9 K o A c m j 0 Z 8 M I + s D 8 U + 2 3 p I e t K T C E g w E H p t M m Y z E p q Z 4 t s M m C n K H G j a 2 b l Z U y 8 2 B r P 5 Z D 8 M d v 5 m d d l r g a I Y m R V 5 6 Y p v F m d Z H w l u A 7 S r F l S Y r G q C 6 n G E p U m / M p t d J J S + Z e i D d s E C a Q R M h f Z j U L g Z 3 v U M R d 5 b 2 t c e U E B g j b B B i p q M j 0 + Y q F B S J b q Z f B i L m / S U n Y w b q l m K p b I h D J Z M Y 2 l n t B K a l 7 q y n z q l U m k p h 8 m W R A h d k c K z k / y k V n B l b c I L y 8 D 4 I R F a l 0 C 8 + L 1 u m S B I m 9 G D R S B t i e Z S 9 F 3 P U G Y Q L 0 Y A w s 7 k b Y Q j Q B q 4 s 7 P D / I a w h q Y C s x D m T s Y N N d E u 3 S y Z b H P K H 6 0 f g o K l x B b 0 2 G w 1 K 4 V q k 2 j E X Y r x + V s j k Y 2 w C c + t T 0 J 7 M c h t B a r 6 y 3 y a 3 / b l D c 2 X P h D 5 / w H / s 8 8 A e S / w G A A A A A B J R U 5 E r k J g g g = = < / I m a g e > < / T o u r > < / T o u r s > < C o l o r s / > < / V i s u a l i z a t i o n > 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5.xml><?xml version="1.0" encoding="utf-8"?>
<ct:contentTypeSchema xmlns:ct="http://schemas.microsoft.com/office/2006/metadata/contentType" xmlns:ma="http://schemas.microsoft.com/office/2006/metadata/properties/metaAttributes" ct:_="" ma:_="" ma:contentTypeName="Document" ma:contentTypeID="0x0101001C373958894D2149808F9D8566FEDB90" ma:contentTypeVersion="12" ma:contentTypeDescription="Create a new document." ma:contentTypeScope="" ma:versionID="853cbea406b552377414f1277ba8bf51">
  <xsd:schema xmlns:xsd="http://www.w3.org/2001/XMLSchema" xmlns:xs="http://www.w3.org/2001/XMLSchema" xmlns:p="http://schemas.microsoft.com/office/2006/metadata/properties" xmlns:ns2="13ef3714-6ce0-4e34-9185-aca0df8dd2bd" xmlns:ns3="068b94d1-f089-4c47-abb6-20f20898a544" targetNamespace="http://schemas.microsoft.com/office/2006/metadata/properties" ma:root="true" ma:fieldsID="3dbfe1ab0bd22b855e94e2ebf4998ee6" ns2:_="" ns3:_="">
    <xsd:import namespace="13ef3714-6ce0-4e34-9185-aca0df8dd2bd"/>
    <xsd:import namespace="068b94d1-f089-4c47-abb6-20f20898a54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ef3714-6ce0-4e34-9185-aca0df8dd2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68b94d1-f089-4c47-abb6-20f20898a544"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1 6 " ? > < T o u r   x m l n s : x s i = " h t t p : / / w w w . w 3 . o r g / 2 0 0 1 / X M L S c h e m a - i n s t a n c e "   x m l n s : x s d = " h t t p : / / w w w . w 3 . o r g / 2 0 0 1 / X M L S c h e m a "   N a m e = " T o u r   1 "   D e s c r i p t i o n = " S o m e   d e s c r i p t i o n   f o r   t h e   t o u r   g o e s   h e r e " 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 5 1 . 4 2 8 6 7 1 3 8 5 1 9 0 1 < / L a t i t u d e > < L o n g i t u d e > - 6 . 1 2 5 4 1 6 2 5 5 3 1 4 0 2 5 4 < / L o n g i t u d e > < R o t a t i o n > 0 < / R o t a t i o n > < P i v o t A n g l e > 0 . 0 0 1 7 9 7 9 1 2 4 8 2 0 2 6 8 0 0 9 < / P i v o t A n g l e > < D i s t a n c e > 4 . 8 4 6 9 3 7 4 5 3 3 0 5 0 0 4 7 < / D i s t a n c e > < / C a m e r a > < I m a g e > i V B O R w 0 K G g o A A A A N S U h E U g A A A N Q A A A B 1 C A Y A A A A 2 n s 9 T A A A A A X N S R 0 I A r s 4 c 6 Q A A A A R n Q U 1 B A A C x j w v 8 Y Q U A A A A J c E h Z c w A A A y Q A A A M k A b Q e F O Y A A F k M S U R B V H h e 7 b 1 3 l G T X f d / 5 e 6 9 y d V d 1 D p M D J m I Q C Z A C S A I g w S C S X o k W b V m W 7 E P 7 7 E p e 7 7 G 8 f 2 j 3 n D X l I y / 3 n P U / a x 3 / I 3 k p U V p 7 a d r m 2 t A q W O Q R u K R E Q k w A C R C R g 8 F g c u q e z r n y e / v 7 3 F u 3 + 3 V N V Y e Z T g P w O / O 6 q l 6 8 4 Z f v 7 9 7 n / d H z M 6 G 8 w x D 3 R T J J k f 5 c K A d 7 Q x m Z 8 S S T E M m l Q 0 n E 6 i e t g u m C y O k b n p Q D T 3 r b Q + n M i L Q l Q 7 k y 4 U l N W + y Q 3 r d c 9 e S m 3 r s j E 5 p n c e + Y P r s R N P C s 3 m 9 i Q a 8 N 7 D n c f 0 p / V / U 3 q N b s e T / F 3 Y 0 m 3 X 9 3 I x U X 2 d 0 Z y v G B Q P q U y A M l W I g 9 o 8 w A M Q d r o N p i V e T q p K f n e r I 7 H 8 r R / l D 2 6 D 1 h 0 g 5 l r P a U K D O J 9 C m j H e w N Z K r g S b w V M + n z Y O g b 0 8 o 8 y j R t e g 8 Y v q L f u a d j R P Z 5 n r 0 H n 3 c b 7 t Z y b z S a k M D d j c O q O S D U n j a R f F o M s b K h o V K 6 N e t 0 i B 5 m g 8 j P j 3 r y 2 n V f x u c 9 2 d c V S m 9 O j + l + 4 O u 1 b X p P G L Z d P 0 V / w 1 z 3 9 A U S a 0 F M 3 B d w D V p t o C O U t p Q y p 5 a l X 5 k 1 q w z G c 2 H I 3 X r s v Q c D U 4 d m z L m T k Y 6 H R i i A D r U E 3 P d 3 G 9 5 x 1 R 5 W b V C s e D J f s r 9 h A g e + w j w Q c B Q w 2 U J Z 5 M y w L 2 U 9 N l 8 U K V X U D F N m 6 M y q l q t r N Y g 8 r 8 S C l s n C n F y r G 7 9 b S W c Y B c a B u b k e L T V b 9 A x z s Q 9 N N 6 B a q k 0 Z s y + v z 1 M N e K Q v l F 3 K X H c L K H t C J Y o T H r O l J V P 2 3 Y Z 3 B E N B z D 1 q f q E F 5 p S R S k q k a S X y B W W K g m 4 w h G O k 8 b m l j n e A i W D C g z 2 B J J U B I A a I J K n m I 3 y C F u E a m J P j 6 0 W U 1 9 C W + 7 u t Z p p U L c g 9 7 9 0 d y i M H A u n X O l B O m B v / a q c i K j x o D 4 Q M b Y X w o D 6 0 9 5 2 a g N w n o f c E a R V e t 9 P u 2 4 F 3 B E O h L Z D s p 3 a F p v G R + h D k h D I P g Y O i E i i d P I v m q Y X L t B b A X E M T E T S 4 M O b J A S X 4 + 3 c H u s 8 e h z A 2 2 g S D c e a 1 X D A X 5 a F I f C I E 3 h 5 R D a v H d h p o B 0 w 5 h I 0 r M 3 6 l p w e 0 O m Y f P m Z W j 9 O G 6 T p D t A L n I 2 C a I a b 7 c 2 o a 5 1 S L H 1 M f 9 h 7 V 2 n e D G f m O Y C g C E Q N q V k H 0 f e 2 B M f t g H j o k m w x l T B l r Q r X B y K x n t F R j Y M L X 6 y a V m S 6 P e 9 K t j H V Y O w 9 f q V 2 v 3 y y g R W F i J H t B m Q d N S j m v T P g y p m W F 4 T Y S M M O d a A w 0 K k G e f C a U w Z x q c p i l f j / a i a 8 E W H Z 3 B d K u 5 1 J 8 N P 9 K o D w w V T N U 6 k K x p 8 2 a v 4 O 6 E a X d 6 b j r G Y o O o Z O d p N v X L S b M f W 3 K k 7 d H P X n j h i e X V O s M z 1 j T Y Z f 6 K X w 6 w F w z y n y c D / M d H 7 S S s F V H b w Q w H y E N A h M A E x M t O r U g M j R t / a y N B I I G o c M n 7 d S M s V a r L u 3 k 6 T / 8 v o J q f e p A O 1 F W B F W g E s B Y B 2 o 6 U 4 + r D C / o O S u B 4 w i W V q C 8 z j / l W Z X a J n b K B k G L e f c C o s d u p 7 G d 1 o F I i f I h U b v V Z O v S L a e a A L O B q F 2 U m Q C d O q Y E M T F n J S z X E T b f z K 6 D Q P A J I B j D u F r 2 2 b J n z D 0 k 8 0 a j q 8 2 a Y G x I + y P a F n k 1 z Z w Q Q s M 4 0 7 M V I H x M a U x o T G n a m / a i o b r Q t G o 3 o + E x m d F M G x G U o H z 4 U W j v m a I y a L 2 P d z L u 2 o F d w z j K I D d U s x z q D d T k W 3 J c M Z c w n + j 0 X u 1 0 T I e K d j D R N E c z H G O M C i J + a 9 g z Y X I I H L P i w b 0 2 r L 0 V o B z 4 T G j H s z f 9 W y K Q t w O n g V L a H g R r 6 O B 7 1 b + k X R w T F 7 X e f 3 3 O N 2 3 A b 4 5 x 3 m r A P K Z t M F O d E O N 6 C B / B R k B l I 8 x V 6 r B X + x d m Z d h i s A P t b a O H Z 2 / W K 7 g D o U 1 w d w I t c n 2 S o A N m h z U v X A f T G Y w 5 Q Z x I f P y i q n 5 i V t H Z x t R Q g k K a X l e G Z G A W s H 9 B N U W j F t t M 8 G T 8 B O f f 3 S k Y F z v c E y o x W t P 3 1 G 7 r W 1 7 U u s 6 p a c v z a I O L q k 1 g J k C 7 r Z U H u I Y h C d f W g O + 0 J / v X w k y U Y S V t C L g P U V C E Y T J u h S N 1 w 5 d a 7 d r t x F 3 F U D l t U E w 4 G I Y G x x R A Y k 3 M W 4 2 E B I P B A B K f C N S o m n K c T 0 g d R 7 q k R D u q x E v g g u s w U 2 A k w H k w 0 1 q I Y q P A M y u B Z 8 q 0 E U j E Q j P u t U / r S 4 Q M 4 i M C C m F O q u C Y U P 8 G I Y I w 2 i 5 Q 5 7 U w B U M g p H a F 2 i H 4 g G i r k g p F r s U 0 3 4 m M d d c w F J 1 A 8 I G s h E E 1 3 T A 9 H A h 3 3 5 y 1 J g f i D 4 Z A a 6 G R J u Z 8 7 R i k v 7 r U e g y N N a s d N a w E 7 D Q T f 8 n H I z R L y t J W d x S a Y 9 G f u k M w n o a W J R s D c w 8 B g o Z O J U K 5 M O r J 6 R u + v K k m L o K I 9 m D b a q B t 1 u p j 4 b s h K N H g 9 C t t 1 K 5 m O W Y + A Z L t K P 9 K 2 N E M h V 2 e S 1 k 7 i M Z E C 0 E s R w d C k 6 b j p B Y I V M p 3 q + m E H 4 X z O q m S O O a H 6 m c F s q A M 5 H n q P 2 n j m 1 w / v Z Y 8 P E A H k V 5 0 X O 9 5 U E 0 l U p a 2 E t Q J / w 2 b y 5 b o 9 g F t W Q J b u h M m G l o X f w S T i f E t N D I m s c G d P n Q L M K p t 9 O a Q J 6 9 e 9 + X y h G 8 0 L j 7 z Y R W u 9 O d O w o 5 l q E 7 V G A + o / X 9 y s L I o u T H j k m r S Q C C M F Z F P d 0 + f G E Z g 3 O m c O v e Y f D M F a w 5 y 3 K T 0 q E Z L a E 2 5 D W Y f n c D 5 a A W y F B 7 a G y g z 1 j X c F o O s 8 2 l l f u j 6 T k 1 N L i e M z Z g b R P j 2 i G / 8 E N p i e N p f l m 1 f 1 n 0 8 7 y 7 g J 6 P R q M P I D A L I + l E I T g b e X X 1 2 C n Y k Q 2 H O F d R 0 e e u m J z 8 Z S i w 6 w N N F 9 v n y y j V r z m X i o S F I f A U a G L + I 6 R W n h 3 z j H 2 F / o 9 H M 9 X W m 5 P u M m o D k 0 y H N S Z v Z a h P P A Y K m H N T X 1 f F O g S n F w P A V 9 Q 0 J d p C M S 0 R u X N s D v 8 O Y S X r e B j 1 u S 0 G Z E Y I E Q F 5 X G n j + g m 8 Y b S d p q R 3 H U H Q 2 G Q 4 E E d 6 z P z C p L G Z / n Q p o Q A Y P L y v j E O n D Z G J g l j Q X 7 G 2 i V 5 z j i D W m p h 4 + U 1 i 3 2 T n / w q i 9 D 6 b P 2 8 q 0 7 O N a Q u h 3 q i X W A 4 i f M S A C L R D K R s B I c 2 W g p A q b t P p N / B 5 n 2 E A 1 F 4 S 3 r / v u y 2 S P A g v k d T X 9 b u J T s U P / r D Q 4 v N X Y M U 1 L J z M A C X G h n b D 1 p 1 T 7 z J Z s E a 0 z a g d y Y S S c V B g B D Q U B Z Z Q w A X 4 C 5 / F J t G t e 7 8 W 1 M B 1 j J O N q M m A S G X N H N 7 Q e 4 0 B X x t X 5 n d r a L G n K h S + Q U c L f 6 I 4 g E M O o G / e l z t R 1 T L U U p q 5 t q Z 0 N 5 G f 0 0 w H / G C E x o H 7 v y U E r j H Z S Y G L H M N Q B 9 Y P u H W S A 1 g 5 A w i y Y d 3 N K 8 A D n 2 s x L 0 m M M S j p N Q m M S X o X B g A u b x 1 U a 4 4 e x k b 6 C r Q 3 j o b X q l x r A y A Q z O r R j 8 L W 2 U n r D U M w j G t Q 6 d 9 S D K x s F N B K m E R k G b P w e n r b Z D G 6 Y Y C t A u 6 + X 4 M 3 5 9 W t o F X 6 j X d 1 t E J j M x M Z 6 W c 8 s 7 M 1 A Y 9 1 2 B E N h 6 z O p j s Y j s o c Z R B A B g v D 0 k y R S j s F I M B a V g E k M Q S Y I T J D d E B j t B U M w D c K l G W E K w m Q 0 e k 4 7 g M F O 7 u 2 A u T C v f p b R g K r V + N w q E L Y n 3 / D S O L 7 A x j 6 Y e u F P m o B H n V e R 7 F u l g e k j h O P D + w L T V + s B 5 X V l B t w L I Y C v S S u x F I G h k Z h d 4 s A M E S g N E b n d z A w X g l a N 9 B E t J 4 i Q 1 v a A s a U T q r q r W j A G H M m p M y l E 9 Y L v z Z W N e g e M p e x V H w D J R G e R I p T V f U S y a o E n H 7 w n M O F v N B b E R F C C w M Z F / Y 5 Z R / R v R D U f a U g O M C j 7 y z W r u e g 4 G B C C b G y s j Q a d w 4 A r 5 u h G J 8 Q C 2 o H 6 N + L W P R s H R 3 Q M P x z p s 5 r l T p s R / 5 e + o G / 6 l R Z 2 d 1 i z H z D 1 5 q g + 5 7 0 H l X n 3 2 6 G P O 9 V Y r d o H Y b R a 8 G j b c / l I s O x t r / s 3 y h i Y a E i d q j L I a 1 e J 0 I V y T J k E K Q 7 R c T 4 M Q e I r m o u U G t Z r o N f u 6 Q 9 N N s U l 9 Y f M 2 I 4 C j U U H G 8 m i G 6 Y P T N Q I B k H R Z p S D B F D O g 2 l J K C X 0 3 q j a N w J 0 z r R q K Y i e t B 2 e e b e C d u 5 Q U + x I v x 0 b g q g n V V B d H v P N 5 2 r C i f a 9 R d r r P p J 4 M Y n n 1 S e M q U Z i t g C D 8 M 3 A X s 4 7 Q 2 4 m f q P d v W Z Q B i L G e d V 4 R I e h M 6 y k Z t N Q I I d m 9 9 9 2 h q I S S B k + G V 9 g L g 3 B B B I 7 r z N C r s U 7 N k g F V N O M W V 8 J Q o c B C A E z N W N O K y 9 a e e r 9 6 I H A n E P S L A Q L g 2 L K 8 f 3 G t P W h W v k Q j Z 2 q P 2 0 + 3 B 7 L b B s N y k H m x u V J G 7 V s x u h 3 A y D 8 X d o n C D T G + Q j R j 6 p 1 Q D + s N i c K Y M r R 7 q 7 t a X f 6 F o H Z r w z E 4 D 3 a w Y w l c n A F Y F n A U A y h r M b E j c A 3 I 4 E a L V d Q m p p W y 4 G 6 s c 4 I w p z + W i 3 j X Y u 4 v a D S N B Y b + W w 2 y 8 G T I W 0 Q 4 x 9 1 V 4 z 0 Q 1 P R m F S Q x r o + 6 R u f i v P 3 d Q U m H J z w 7 Y A f E u 3 U 7 k B O 7 Q r M i k V k C T C l o 0 8 1 4 U o q u 7 E D + E l a E 1 p r M 0 A H E T B A q v Y o 0 a x G L D s R 9 A e D 4 g S V Y C Y S j h k H Z H 7 Z W p j J w b U 9 / c e Q C f 3 H 3 D R 8 I 5 7 B f i f w X J i 8 p H 5 n Y 3 9 y D s T f 2 J d r g R O 0 m K 0 E O 9 C 0 L r K M s E d g E M C i P K 2 w 7 Q z l 4 B o K 3 + f q h N l j M i O u z 8 b k 9 H U 7 U R C G o 7 H Y C K m T j s I a E Y S I E W t 8 m m n v y m h w A 6 Y a 9 8 W c o r F M B H C d D U 2 H k Q O 3 G c 4 8 0 7 w T c T V n l G E J j N y N g L j Q I E x 7 p y + Y W I i Z t B 4 4 z Q z h M t 3 G z d d q R r j 0 B + Y 8 f u e I m n U I V Q d M 5 m u q 7 T G j b w c k C 3 B v a J B 8 R 5 a S + 4 n S H r m W C H n o J 7 Y S N y m 2 z e R D k p C T x Y Q 3 i B 2 1 S k F o X A i N i A 2 S 2 w z K t i i h q Z r + M a F u P c e Z B Y Z Q d a P u d A D 7 M S v d Y O 5 6 w X 3 u 2 2 0 H m z c S E B 5 C n H G x N 7 T j N g u O B l b S z r c L z O k H 1 C Q u K L E x T w n h t V Y 4 j e N A h B d z 6 + A K g 8 8 w 0 q V x l i q w / j T X U D 3 6 m C E B / F / y O D n v d k C Z a C / K Z b b 6 f m D 2 6 2 c r e g T b q q G 6 V H 1 i j r G k 1 n v 2 h / L + w 4 E h W s a b y D C m U V z h q Q x M 4 W D C 6 6 q O 8 b l Y p I U F W o g W c k 8 k C W Y a 4 0 5 I F 3 4 7 S e a I a z 2 g C H M b a P Z B 2 D A 2 W u m q E s F m M h P g e Z v B T B A f / i y J x z d n b J u v B 6 5 v 6 V c j A P W 7 y T G 0 u 5 u C / o Z e 0 G R m X Y t 6 3 U Z n 7 c A 1 0 1 O I A L p g F G V 0 4 H u U h h p h I p L 1 h + N 7 k 6 o V B c 9 Z i Z n A 9 j G U F q x S X 5 s A Y J t i N p j A h D J K t C F o G C K B 2 O l u g O / E Q C j 3 K R M x G E v U p 6 f u T B q p p Z 2 D 7 3 T / n k B 6 9 D p s c W a s s t 7 d I T 2 n s a H W A n I D N 4 I o k a R I c U L 6 V b 0 h c 7 b u V h A 4 w o k 3 W S 1 q E r U i N v r P p Z A 1 g n G j / d o n L F H w w F 4 b 8 V 2 B 5 k 0 A A 6 b i 2 T w P J j a R 3 i l f D n W L 3 K + W x N 5 O o o 2 W H r o i E U E C H X b c y j J c l M a A 8 8 2 g S b L x 7 1 U f f L 0 h + G 1 j K L N M V M M o t z M X G H f q V U c X 5 s n E q 4 Y B 0 F x 0 D I 2 I E 0 w K T V p 9 L F N 5 P Y 9 P b G j G s o g O M U W D J N h d e h 3 f i d b R o E y b 5 / t 6 N J X t O K s x 7 x R 0 G o E I T C S y Q R g f u 1 s x 0 K E E p P 3 H U t O Y 0 6 1 g l i v Q f s B H o t 2 d O U f k l L Q r x g 4 J K q E V E K y t z D 0 H G I E N V q E 9 C U w d U m G J c G W u F H 3 M c A f D L c d U m K J F o R k E L + c w P 4 z h l Z V m F + C H X V E f q p H p V s O 2 M R R M g K R w g J m m l N A Y y x j s C O T o g D X / B n P V R S 2 E d G f D r G P g k A b h O 5 W e 0 Q b A d C I w A e N w D N M x p 0 x H B 6 F d R j A L l I i J H G E m r g f 4 d k z e o x P v B N Q 7 F S c i W S e K O 7 3 h N m K P 9 h O C j E h o q 3 p Q R 5 i F / k N j 0 B d k O D A g j 9 l O e N p Z K R x b j Z k c j K b X a 2 l P M m V g E p 7 F x r 2 d w I S e y P l j 4 i j 0 R D + 6 A F D 9 l F u A k I e x E e o w p l n u L S L 4 V 8 I a i 7 / x g K i I 4 g E a 9 P V r v r R p Q 2 A X k 6 r C A B v p Q 6 y N Q A I k M 3 A x j 2 h w I k k E K 1 D / V B T / a F i Z h Q x k Q C O T s g R T 8 Q T 2 w l C E 4 Z G S 3 H u v d u 5 6 t B Q w g Y 1 6 Z 9 w O I A L q S n 3 Q z j j Q G 2 F G b g c w r T H N y W I w 0 d M W o A 8 g d k w + + p X 2 J 5 C B e X 9 y M J A + 1 R 6 s J b / e Q W 3 6 D u 3 G f a J + E V 9 h K g e + 0 + 9 m X E v L Q M 4 m Y 2 a s H + i a v p E O s I j Q q P j 3 b G i 6 B / Y F 6 k J Y c 3 E l a H W 3 B 4 Q h C U c z V o H a Z u o E G o D O g e i o I x W D w U h P o t I 0 C t K D 8 6 3 d 7 J n x D h o t H 6 m o y / m i w 5 3 0 g x m x n 4 k e c s + M b h x H 9 a 8 F p g M J 4 0 / Z a O H t g H s Q + s d 8 R H K S G H u 3 A s J k + I K 2 X s n P Y C o O m g g w 4 I s P y z g h W o X Z B f i 2 a A P o Y T 2 g L W H W t V 7 l m A z m Q 2 M y J o n m 4 T 4 k C V A P f i O M 3 X 2 5 h t 9 E F N F W C A K O r Y T Y 3 / n V z 3 2 + / r 0 p f O X j d L U o P a V J e e T i 9 7 W F c l J R U R v E E h J G R c F t g P w 5 x p P O j 9 p F + s n H g / D Z u D V 3 D 1 U E J l W s w Q S s C 8 F M V J g O y c 6 Y A f f A C U W S M A 4 C s S P 5 m Q + U S V h m Q 0 I B 1 H 3 U j k f a 9 K m / h q + 1 m o T E T o c Z K B P + H 9 e u t / r u f M x S 5 i j h g F M f N F c r 3 G E T L 4 N p U 9 3 M W 0 j 0 N 2 2 B m L 4 d t i a x l z 5 D 2 x L + N 9 k q D U A g I t 1 d Q G J a 6 8 y a 8 z w X H 4 U + Z c P 8 J T k Y y 2 G r Q P 9 D b 9 A E J u F + p Z + D P X b G g Q m M N e l f y o 2 W C 0 N L g w h l a I t 7 Q Y + Y v S s y V N I L Z H D m m p x 8 7 S / l 8 I + + L u l v P C s D 5 1 6 W v r m b 4 m t L Z G O B K M 1 q i 8 Q l z t O 0 B G s x Y Z B o n A c h I a 0 X t Y i q c L P m m 3 Y Q + z k P i e I j P h R I B + P L K M M g H b k H J h 9 j W X S e n U O l d r X e A 5 s d c 4 D 9 F I l z I W S e x X 3 Z e B b M Z + 6 r J E Y j r V R 8 T B a W a K Z B 1 y K t G s H 9 r 6 p G h X l n t Z z U H y J b K Z 1 l o x i K + 1 B e y o 2 G 4 B O z D e F F x s F K T N 0 M E A / 9 Q B O Q 8 4 Z J T j W i v h S C C w J 1 Z h K H E I K H l H B h M l c m + h t T u l U k c D P A s 6 G N j i x r I t a F j O 5 D I 0 E b z d q d + n A M u k J j E Q h h g V C E M t Y V w z Q t G S o e 1 u S e G 2 / I k b 9 6 R j p + / H 3 x h 2 4 Y T v T n Z y U 1 d E 2 6 b 5 y X 3 d f e l N 6 r Z 6 T z 2 t v S N 3 1 D u k r T E q Y z U o y n t f G W l 4 i C Q O S + l p Q w K c R t C 8 j U D O v U 0 q n p e M 3 4 V z X 9 Q e V 8 r 6 Y a Q S 9 W c L 7 p C P 3 O 9 T C J k R o q J S F 2 O t X l j 3 H c Z i Q T n c P n I m B R Z z i 9 r 7 2 3 L R c b k h J n d S V N R b S I C C E M 5 f y B 9 Y B 7 w 9 B G q m m 9 R 2 f t F O 7 N B v V j i g P a B O F D e 3 U k S y o M q 4 Z w q L e R 1 h F m W A u o C 6 Y a b U 3 7 8 V 4 o X l L n B A T M A t M 6 h k I r I R C J u N H 2 T i D p L u 1 7 S 9 j N C H m z A D 0 7 O l g r O J d r Y C r K z 2 / q T j 8 y Q N + S o T K 1 o j z 0 4 p 9 L 5 s c v i F f V h q / v B 1 6 g R D 4 7 I / 7 o T U l d v y y 5 y 2 c l d 0 k Z 6 / w b 0 h n M S / r 4 Q Z m T t G E Q G g k i R C I y J r S v S z / V V o V H O G b C 2 G 2 B 6 V S 0 D i q 1 L 0 f o G 6 m h T G c c I k v o p u H 1 k z y + O a 0 A k T q I n H B 2 S a U l D E v F y L C A q S o q N Q b V u Y R Z L 6 p Z y V g J p g X 3 4 v 5 G Q N Q b h Q 5 l M m M 0 l a U R L L j I N T w P f 4 6 G X Q + o M 1 o R A i M q S c R x v Z p h P a B e M C 9 a g j Y e a K 8 p M V u B U i 0 X J a m 2 V r E w r 6 Z W T I V D z J j P z l p o B m i A Y A p C s b H c x l r Q 9 i E E z h Q L e A o r g 7 r S V p Q F C w K h h / 8 F H P N A m J S J 3 5 x 3 N 4 I 6 0 H a 3 M B S 5 S o d i s 3 L w 0 s v S 9 a 2 / U E q t D w 6 t A q 9 S E W 9 h Q R L 5 r L Q / 9 q D 0 D 2 S N N E K j E C 5 l q j f 5 W T Q w k p 3 9 7 i 2 D 7 e r s 7 + 5 S + 1 o 7 B E 0 y p J I b / 8 d K N t U 6 c 2 I W H U H C 1 V Q C u o 5 h t J x R c z O l X c / c p b 6 U G f D T T o l r P c h u Y L I h D i h M h D R 1 J g k S G e a l E 9 k F c a / m z 8 B s 3 A O b H 6 J B M q 0 H 0 A r P u z H j y X l W a N I y b S a Y U M k z j / c H E g 9 m p V K a V + s 8 J l X t K 0 x 0 X 9 v I V 0 u k V 7 1 u A j T 4 E T k V S j B 7 s 3 a A a B g j R A v R F t T f t S f r V y D U s D 7 Q Q P Q 1 5 j r r x r M 8 A c K T Q d j L 4 7 5 N J 9 N r n E Z i M 8 K N w t 6 l o C 1 Q G L f k 8 u X S n j z x f / 2 W J M + d W W q t d a D 2 0 E N S / b V f l b C / z / 7 W W 0 T D m s 0 Q K O c 5 P 4 l H k n b E w p U w J L Y 1 d j 6 O I k E B l p E C x n T S / U T t I H I i g W R O w D g w G P l c M B 5 5 Z t T i t e u 6 T / d T F K c p 0 G g 4 z R A K j H z W r H F u p W 0 z c C 1 E e q i H 9 / d a A l s N 3 A u t S V 0 w j Y g S U r 7 1 m l f r B W U z M 1 n V G u h L q T X h o 6 k Z q 1 G f M R 6 X t r Y 2 q a r l Q d v H 4 k l D z B A 2 o O 1 I P K Z N 6 I 9 u L A x t a 5 J F A W 1 H Z A 6 B h I m N H 2 E Y S r U / 4 4 K O M a g j + X V Y K A Q c i M 6 S h 0 e u H h M 9 M Q f X q + V 3 O m 4 h i d l i K G / 8 / K 9 J 4 e i 9 h h D v F E Q J V w O d T M f S 4 T A E D Q / g M T o T p s Q P I I W I t b r p N D M n S o m F s D d O 9 l F 1 E C E I J A W d j f R F i 6 A N u Z Z O p o M p D V E d G B Q G c / l n a E l S k x j 8 a z X 3 i f J Y S W s D G G s B W g h t 9 K N L v r x 6 z Z p 5 m 8 1 M 1 B V G I C y f i 0 0 r 8 6 S l o 6 P D b A i u T E Y 5 Q U G 7 1 2 o 1 F R T B I j M B f K 3 7 V B A R L m Z / q N o c w c X U c z 5 Z b o A 2 p D 1 I 7 1 o y 6 Z e Y C f A d 6 8 R F 7 4 g G M h 8 N 8 x r L Z E M I b I f B x / R y q t f h S m 6 f X P r U 3 z M V p 2 P u B D A J W y t w B A J l 9 a J A K c 2 t E / D Q X r u R 8 I o E R O I S B c S p f n i f n f 5 + Q j U S W o Y O i 2 o L x j 3 o e B g L 7 U D V c J g d W O / 8 R n 0 8 i e g M D E z 9 W S g F H w C z h a A D Z k g U / G a Q E p N m L Q E J G I f F G Z H G m 2 3 e R U F z m y h e W 0 X y 2 b g k k 1 o Z B Q z E 5 u B + U 0 4 C N t F o I w S P o K J d 6 R N W h 0 q r G c 7 4 E e Y c F g L H E V Y r g V v S v m x E O F k L A m 1 G H 1 X V d L x T + t p p 8 F k j + t g A 6 0 T b m i H Z 9 x R H p O u N F 4 2 5 R V j 5 T i p N h z V j K h s h s i b B 6 W F f r k / H 5 M a 0 r 1 J M N Z V q K / q d D S n H f B v G l R z Y x z E 6 G 9 v f D P x G i F 8 P G U a j / J i J z G + 5 r v c G E A 8 D w k h K l 0 j L 9 H q S X 8 k D x D S D U G D c K J M C q k B Q J P r G 8 2 a g b h A Q Q o L J k F z T D G h T 6 g H 4 x J R a r 1 / W D N w L r d E W L 0 s 6 X V c P T e D 6 h P M R a p i 8 a F A 0 C R o Y k 5 m 2 x W r Y q 5 r 7 q P p i t D d F p p x R b b Q S j F + s Z j x t y 3 g h g o n 0 I D T e O w 0 + g 4 t d K n H Q V O 1 a y Q c v f l / u + w / / S v q + 8 x e S i b O S k D W l b h d G A g Y 1 Y 6 9 H A W G 7 2 y I d 8 S v I C Y u R b a n A B H T A z k Z j N A O d y n H X u e Q E O h + F + z L Y e 3 7 M j h F E Q Z 1 2 d y L J M R 9 5 l p 0 c x 5 w e b g U R s U U B o 0 A c J h z f g h Z w 5 l m 5 l S y Q n 9 y w k c V m g H l I 2 k W T 4 M e R J Y 0 p B S O v l V B b g Z S u t k R J 0 q n E 4 p A D I J I 6 M p 8 w j A K s 3 6 p m n 3 I 8 2 h w m I R / y R 1 d 8 + b F u a O F 7 1 U K g f E Q L o Z H V / O F G U B e E G y Y 6 a 9 J T 3 y j u h L Z 2 I k z f n V E b n x S e k p p 4 i f 4 e S Y / c k F i p Y N R y o 9 l z O 4 j H t W O 1 8 6 J a y o 6 N W C 2 F e X a P m n n k S v F M O p q G J h p V q z P i S g 0 f P c Q 9 M S m Y u Q m 9 E O a F E R w g D K J Z m J G k E l E O n G v O I / i B R r m g W p N M Y 5 g y C n 7 D s K 0 0 D s e Z A v 6 a + k p o R R i 6 8 R 4 O M C u r L Z G K Q 6 Q S 3 4 1 Q P r / R C r c L 2 o k 2 S M V q a u p p Y 9 Z B G 1 y d F D k 3 n p H X r s c j 5 b I C E 4 2 L Y G K Q t q D l p o r G b 9 J 7 4 V P d C Y i K I k A 2 Y 1 2 O n Q Y f f w L n H I V A J 7 + Z 2 i c z j z 8 t c 0 9 / U m a e + K g U j t 1 X P / X 2 Y U w + + 8 3 8 d Y C Y m Q l L E i z j U V H J 7 H k q I R M J w 1 w 4 z m w u c N E M 7 H W b Z U q k q Z 1 O / c h + u z Y c t y f T n G f R y U y X d 7 e j L K z Y 0 6 0 a G 0 3 V 4 j H G 7 8 J 8 m d f P R n B s b N Y S b 4 v L l 4 G s C z S D q 7 b R b l o m / L r b A V f B A L t U 4 z I 4 H g U + 3 I J q V 9 r 4 c M / y V / a 4 N k W g I H B O 7 A r M P C K T O b K W i v w U i 4 h 9 5 J d / 8 / M J 7 f 5 2 U W 2 g X V L w k n L 5 8 H v k m m 7 T x x + Q 7 N S I t F 9 8 a 8 0 t G w 4 O S v D I e 7 R n 1 X O v w z m / N a U 0 F x 5 3 Q A P S i a 3 A d V z j r n O m I P u j Y D c E Q N T u k j I E v h M m C 5 K R y X w 8 A 5 8 K s 4 f f j D k x X Y T j M B v M E N d b m v M j j N Y I d k O 0 j K E 1 + j s M D K P h G k 3 F Z k B D M G 4 D Y b s x G r Q i P q W L c q 4 X a J j d H Y H 0 Z C r a k 4 E k V C C Z d t d n 4 S O S 9 k N 0 k 8 F 1 n m v 7 x B a W U D p 1 N 1 q q x m t W 7 d g R z d z Q 1 D / F C v A x X 1 g t q C 9 d M z 4 U j c d I + K G r r 8 r B l / 5 K O s + 8 s i 4 x 1 a r t D W P o F v W N G s F T I G w 2 Q N n w Q R y B c g 9 8 g k Z m A j A m 5 7 F a 0 j V l K E w z N C + v d G E e F E E I w D P c o C U M S N Y 6 b / b j / G u q e Z j 4 t x L 9 0 B Q F l f Q Q X b R V e D b a h X u u F T j / v N z g z L B v V g p i S b T b Z S b M X P w v M i J g p n Q 6 p U L I l n F Y z f m L Y w y W W 2 s g a s b T n m g o + o V 2 Y Q k 3 Z k Z z D l u T p v 4 p V o C y k s h 0 x Z c r 5 Y z M 1 2 h c k b 1 T l + X 4 1 7 8 s u 5 / 9 z 5 K + c n 5 d D L X S m d Z 8 a 0 0 x 9 B 3 m E o E E 0 n t Y q 4 5 s 9 L W A I u I 3 o X 2 Q / t y H d d V Y a 4 B B W G b 4 A q Y T k I p D R g D m H 5 q B Q A T 5 f i T 6 4 v u 0 8 p E c y M A w U + I j s s F F 9 Z p l G K w E n j U 8 Q 4 5 h 8 7 a j T a L m W S M 4 R B A C r Y N W I X A Q P Z / 7 4 9 c h M P C F G v 0 Y + s Q J K N q O b B R + r f D I n 2 I F G F k F M R K 5 c m M l R 7 / 9 x + J d u S L e n F L j C m j G Z y t 2 h H Y c A Q p n Z r Q C Z t M r V 3 0 T W i V c u 5 Y x H y K E h M O j 0 T z K B 3 P B a H w S 8 C I 7 H c f / k f 2 h G b y E u W A E i I 5 g B A S 4 m l S G k V i t 1 i 3 c Q j O g o W 5 X u 6 w E 7 s 3 W C j D P Y N 6 G o z H X H H M 4 v 2 h W 6 4 b Q W L x H p G 6 c M 6 W V o P 7 q w Z p J m d e m 6 g d / i j W B w B M C G U s H Y W o Y K k o / d N D I 0 / + N W d G 0 F e g c 7 H + I q F j 1 p S h x C X n d h U q 7 k K h c 0 J p h 6 H D 6 v F I u L 0 b w H D C X r h v i r 4 e Q O 9 W 2 V w a I l q 8 V r k 3 q P V t o B 8 o J Q 8 F s n E L Q A u L D Z 0 C q E 9 K l 3 u S n Y W 4 2 E x R R c B i J f 0 4 b k u X P e K s F J u V m M B S I l o d y t i W X W o S 2 p I 0 w H + 1 v j i 2 N + + E X 8 5 + f t A G f 7 n t B L 0 I j v T W a M Y P d B C J o k + j z f o r W g F 6 x o h D G r L b E G n 6 x X / 5 H n / t 8 P K b O a Z 0 Y + z M 1 C T q 7 J X f 1 n M R G b 5 o O o 4 s c a G v j J y D O + v t k 7 s A x G f v I z 0 v 5 w U c l z O e l k k h L r K f H B i V S 6 t W i j c x N l u 5 C B M 8 E G X S f k 6 g A m 5 1 x s T 3 K S C 5 Q U V N 1 w H Q J z o q c u u w 6 y s P g 7 F r 8 F 6 J 5 J D H C U I D A A g Q J Y c F 4 f E / 6 F a m G + m U V M B j K m B e M y E b A Y z P B 3 Q / 3 J y Q f r 8 q E l h f Q H 9 S B M T X G i G o 1 l m G z U 1 5 o Y 8 L h C J K F S t 2 / 0 w v Q r B f G V M t O q t m b T 5 o 6 M x 8 I k 5 B g S 7 S d 3 + 1 A 8 D g Q 3 I F P X P v g / + I i c A o B L 2 I E t y T H I v 2 4 S d / k V T n 8 X 3 5 f 2 i + f V T V m u Q 3 p G M T i M j 9 4 U I q 7 9 s n N B x 6 X q W M P y n j J d l x G r 0 0 U 5 q V 3 + I I M d H i S 3 d c j 4 R u n J X z k Y f E 6 1 C 5 Z A U j U K J M A K j A 2 U 1 H i S J j 0 o q X l e J e f C z G / d M V X 9 b v 8 + m Z g b I U B R u 7 H 2 U h j E m I J D K B 1 z N h L o i S X p 9 L L G n M 1 2 H L V f 2 w w E n G m X H j S 5 l V U T i X l 6 l S g F o R 9 G M 8 l c s c Y H l b F z a m y m e e U T m f U T 7 S + 4 X X V 3 p j D V J g p L 6 z j E P e Y c 1 a W v T 1 J K 1 S s f F s U m P Q 1 w u f d C t p h S o W l 8 + E R 9 l g g u E V 9 6 n s j h N 5 U m n G + O W O Z p M L d M n 0 D K Y 0 t O J d o k 3 D / A U n N T U l 4 f U i J i / C 1 H t t z Q C Z / 8 R / I j U c + Z H L + 5 t X k A x A f D y x I Q i Z z / T L j t 0 l u 6 J o k v / Q l 8 T I p 8 Q 4 d E E / N Q h i h + U a H L t / H F I 1 C O Z C 2 V M w Q F V N L 2 I + U c N / Z i G Z B c G i Z 1 Y I C Z r 6 V a i g a R B + p 1 1 v i 4 d O E n d V n 6 0 g H q s J j 2 h a c s b 1 A i O x R W X R w 5 o r s m h u S C 2 G n F N T c d q D c h P 3 J r 2 P 8 D P 8 z r r 0 f q B m O + Y a v Z 1 K q t H 8 Y m y L k f 0 9 v 1 S Q O p 7 2 i t G e T y 6 N 5 e h 7 B H D L H C Z u / W 8 E M B t 6 K g i A i 8 4 U h B / Y x t Y U l E / i N I K d d i b C y D q R Z P r p + / S 2 o e T E Z H j w i k 6 q B K s z A V f F b O H K v X H / 8 4 y J D 1 2 V G k t Y + b w I e M q E M d T a z T 2 o D g y L f f U G d o 6 H 6 0 V a 4 9 V 4 Q P R n P 5 I 8 h L e l 0 m A m / J Q p M H a Q 0 2 m W R M J q A Q 4 w / u R C 6 A + Y l 7 5 1 i D b d e J T Q I c U + X l U r b C e o y k P f k q D c p f c 9 9 T d p e + a E M L I z U j 1 o Y D a t 1 I o h D 8 K U W x s 3 4 E 3 m K M C N E Y I M V 1 q w j 7 a i o l D A z M 9 s 0 4 s p 5 T F E h C v p u B Z Y K Q x h m 5 e L 6 P m i a t u Y 3 x 9 F M K B + S i F l o B l c F 7 2 a R Z C A e N F A U Z A P j E y V U V M W P H Z G X P / v P Z O 7 e h 2 X i 5 K M y X d F e W g W T i Z w M n 3 i v 1 N 4 + L + H L r 0 l Y 0 t 5 c B 5 z m i I I o X L O u 5 j S k 7 m O H A h P x i p s B g V t B I 5 g Q d c N h M i c g P J 4 Z U / u H U H Q 0 I X c 7 Q B k Z f F 6 4 M S r y 9 t u S + N b / J x 0 F t d 8 a Q D C G D m b V H l K o z B J r W g / 6 k 3 t g w i G Q D n Q H c t + u Q P L t K c n n c 3 r c j k E 1 I q n X w Y z v R h C U Y v F R h l u a N M 0 y w D N m N r Q y E 9 + Z n 6 c f F k j + 6 L h K M q z K w M R V G b j 4 u n g P P y i v / M N / L r P x r F y J 9 8 o F r 6 s p U T e i 5 s f l y t F H Z e 7 U e 6 T 6 z J 9 K / F v f W X F g t z m W P w l J c a S v + T 2 o H F n z J / q r 5 p 1 S b s 0 2 w 5 h 6 3 A Q c d K O u z R r L E V e o D 8 H X Y M y G 6 7 Y T 8 8 V A h m I d E v b 3 C 0 H R m R p m c / 1 g A 4 h Y k j 6 E 2 Y v Z R j g X R j P h X O 3 P S n F B 4 r V Z m Z + d k Y W F B d M X f D Y m L m 8 k a F O e 0 4 x x N x L 4 2 w j L O w H t h H m 8 + I b 5 V Y A A x n 2 A v g D N u M h Q w J g F s V C 6 F 8 b l 3 l e / I c e f + Y L 4 V 6 / I z W O P y r h k 9 I J Q N Q Q h 2 f o F a 8 B 8 Z 5 / c e O p v y M I 9 J 2 X m + p h R i 3 c C C E b C 5 j d h y T E 6 L 6 a c Q 0 Y A Y 0 2 8 0 w e N R V A S M K 3 B Z Q I s g 1 a q U K y a 6 S M 0 L F n o z P 1 h U H i 7 n H P 6 K R O U p D N e l e C h 9 y j H H J S T f / p F 6 V F P t R m K s 2 W J s Q y B F 8 o l N Y s J 6 R J w w I R F Y 1 P n b D Z j t F O p W J J c r t 2 Y h z D U R h I 8 9 + K e l U p F z c u i F A o F m Z u b W x S m H N 9 o B k O j N J r y 6 8 X w l B 2 z X C t g J K f J q Q 5 C z A Q l Y K S 0 X 5 O B 0 U u y 5 / T z s u e 1 7 0 r 7 9 U s y d u x h G X r / x 2 V k z z E p + C m j H d Y L J W W p d P Z I 6 Z 7 j M n H o p O Q 7 1 Y T U Q r S S s o 0 w D B K Z g g A o v K f 2 D G M v l A l C o Y M 4 F z P G B C v 0 P C p L K J i E V 9 K R 8 J V I l n U z S K O g a o V y T S b m f D P I 3 Z 7 2 j Y b i G s L 2 + B 4 b T A O r g q D A k Y 6 C d E 1 d l 6 H 2 P S q U T k j + e 3 8 l 2 U x M R v e d W B a A 6 U o F s u f C a 5 L 7 k f b d x I j E K y X J D H b J v h 7 P r K v R l a l J L l W V s p r d t F M y l T Q T D 0 3 w p 6 6 h G t v 5 d j A 1 N a V t j 4 R f C t + n U i n D X A s L B f 2 s 6 v M q p r 8 4 x v P v F E T e E B 6 s C I s V 0 g o 8 c 6 X n 2 c m m n r F O D L S / V 6 J 5 m g t z D 4 H F 0 g x M 7 4 / 9 x q / 9 + u d 3 X / m J 7 P r R t 6 X / z E s S V y o c P 3 y / X H 3 w S R k + + h 6 Z y P V J 0 S N 9 9 v Z B 8 K K c b l O m T B t 7 n z k x j U z F n C n D K A 0 V Z r K h 3 6 S j I X I i W I w F t S s x G S Z S N d S q w Z g 5 y w x k V i s l 0 t U M x M Z i 8 b g h Z K K K c C X M G l 1 N a S t B G x 3 Z k 5 B C V 7 9 M S p t 0 n P 6 x 5 N 5 8 1 U y v q Z 4 8 J T P p D k O 8 r I R 6 / N z z 0 v H V Z y T 3 k 1 c k d + 6 0 5 D z V b D 9 z r + Q 7 k q a + b c q E y U R c y u W K Y S S I 3 L a Z E l G p Z J m s P r P 3 d g H B j o 2 O S U 4 1 I P c i 4 Z a N Z 9 h P + t c 3 3 5 2 g d E n P t w v M d 6 J x C M l W Y 2 j + + I Q k n v 2 6 x L 7 1 b Y m l M x L 2 9 i 7 Z a R H Q 7 / i g Z r 1 8 / c 3 M b M Y Z W w F 3 w q 6 e Z X M l i Q b G / q U X f j 5 X V T v 6 + A m 5 d N 8 H 5 N K h h 2 W 8 / 4 D M p f N S a R 0 E X B d g R j i d y j P A y G + W k o q a X T Q 6 E 9 3 Q P F G m C N S M Q + t E A f P 5 e j H 3 I 4 q V T b C 6 r C W O V m D 5 M N b k s 3 O f b m 1 4 e y 3 j M 3 p v 3 c x v p K i a T 5 h L p Y p v Q q V b C U M k q l 1 u z v j i F 0 q y 5 5 v / r y T G R s Q v F S V R L s i E W h B d e V 8 O 9 w b S 8 R d / J v E 3 X t f G U X H N q k b t W a m 9 7 7 3 i u f U j z F 8 i f M V F I q a O E D a a A 6 3 B W Z i A q w H G a S b t C 4 W i Y V T M S o 5 F j / N M 7 p 1 M J g x D w U x F N T v 5 v V b w T M r v N B s a m u x 8 2 o j 0 q 1 a 8 6 V 2 8 K P 6 X v y z x 7 / 9 A f N 3 C I 0 c k 2 L O 7 f n Q J F B e / i G g o A p s g D z 6 V P r Y l G L I g f M 7 7 o K F H / 9 w / / S 3 5 4 S d / T V 7 a 9 5 g M 5 3 Z L M Z G 1 c / 3 r F 2 w U Y C j u S Z S O D H I i T x R g C S r F t M F p t O W 4 l Y h N Z + o n G Q / 4 R F R o J d B Q + E 3 3 Q H i Z 5 Q u S R B G L 2 Z A z n 3 Q a 2 1 w l b p a K n l L 7 e K s x v S D y 4 m X f T E f x M m n x H 3 5 Y g k R K w m R K y j 2 D 4 i W U 2 S v j E p x + T W L P P 1 + / S k E F l f B q 5 f K y 9 o Q I 3 R Q a 9 k 9 O T p k t o / f u 6 e m R 2 V l C 6 S s 7 u Z i H X I M m m p 6 e N r / L + h y 0 H O O B / F 4 L K E N M h S L 3 4 N p W 1 0 X L P z s 7 Z 5 h x f n 5 e 5 h a K Z r i A B G c C A 1 H h v A x a N v / 0 m x K 7 c l V C 2 m N s T G J f / g + r 1 p N U I j J M Y L B W g K a Z Y Q D T u Y D I t r w S F C Y g K 5 q N C X a M 0 j t g 4 j m t Z K S Q N j S N G E V Q q 6 o m s 8 f x b Q J t n E y S K d u W U w y z a q 2 w b a N A G o N W Z g Z m H W 8 8 N J J G T 6 G R r k 7 a a Q / 0 q 4 n + b H l r I T E 9 O V Q Z k c 6 p Y V l I 5 6 Q c S 0 l i o E s y b T W T F Z G a m J L 8 5 z 5 n w 0 y K 2 s m T U v u H / 0 D m + v u l p E T E V A 5 n z k G 8 a B G E R S M g X o g W Q k e w s D k t w z E Y B 6 2 S z W b 1 m D X b Y E L u B / C P W O / P r a q 0 F l A e z F D K A 0 O 6 Z + J z s W G 1 J F S L J R J J Z a Q 5 s 3 I T z + U 6 Q H 9 w L Z q O 6 y h n F a m t 4 j u h 3 / 2 h I U n 8 3 h c l 9 r 3 v m / N B 2 N 4 u x T / 4 f Z F d u 5 p y I p r v 9 e t 2 7 h h T g E g v a g b o F j o x K V 1 1 b A t D U R C Y y i w B V h y V f H E S a q 8 f V Y J Q B o H o a S A G H 9 E Y W l Q O G M k b F g v K L R n x s Y e 1 Q U q 6 e 6 G z T / L 9 O f 0 d M + s + k E G N 5 D J r V t v b t m Q o O o X 8 N v t m D K t B c a r x z 2 j v + 3 f D 5 L y Z 3 g 6 i L t e s m w 9 W G 2 I r a 0 / j V 7 H y 0 m A H g 4 r W B K o p E + S e e U Z S 3 / 2 u a a P q q V N S + P u / o m b N H i 2 r J T 6 E E g Q K s b O R g E z F b 2 0 L S 5 B o A T S X Y x b 6 h B A 7 v 6 O M t l H g u d T F m 1 B a y O e F Z B D W D l x i L u j A X y w P 5 z v A 5 L Y 4 / L F 1 Q j B n / v x r E n / 1 V Y m 9 8 E N D N x Z 6 X T w h l Q 9 + U I K P f 8 y k x Y U q I L i f q x M Z P 7 w k n c V 6 M P N N 2 l Y T 4 I Y 1 B i 2 2 7 a X V a I 9 j s + d l 4 K / + q 2 R u X h e v T u y u o V z l + L V Y H e 3 U Q D v V U 0 k J Q 3 m s 6 E P j 6 V Y e 2 C V + f 4 8 E x 0 5 I M d k m Y 0 F W i r v 2 y G C f d c p B K 4 b C Z J w t W G I l K R b p R O S I o r D i E u v 1 E T 0 i A f L M T c 5 v 3 s C b C Z 5 P B / e q R m c V 3 k Z 6 L g / d l P Y v f E H 8 m z c l O H h I 5 v / 2 Z 6 S 2 d 4 9 M z c x K V h k D o Q R j U X e k O a Y f D Z t U 5 n B E 6 k A f w D w w j t N s t B 3 h b 8 5 t t B g 2 C u H V q 5 J 4 5 o + 1 o v 1 S + / j H J e z t q R 9 Z H Z S P c l M / a M e b m p b E v / p t C b T + s d O n x c f c i z A N C I 8 e l c p / / 4 8 k 7 M i r l a P t c e q k 2 c 9 c N y Z 8 Q j e 8 O 3 g 9 2 D a G g q Z P n P 5 r O f z V L 0 l s b m a J a Q C U 3 E g x d T Q 2 y i J 0 X + j 5 s t D W K T U / I d V 4 U k q n H p D g M 5 + W H p L h F M 0 Y C v V e H p + R z P m z E h 4 / I l O J T n n p q q / n 2 i L A Z K x L x y U J f A S 1 J V m j b q t B W R B C j I 3 x M r A o M M V q K o H j Y + M S q m + T z L V L 7 f A h K W t b M f 7 T 2 d l p 2 s y a V j b T n 3 a c V 6 Z h T f N Y M q u a X D + 1 j p i 9 4 7 O 8 V a U q v R 0 s r m P r y v m Y 3 0 W 1 b w q 1 l F S C m D H X o 2 Y 1 J j L 3 q F / S F F h j P I P z 2 I y P g q l 6 Y 0 j i 3 3 5 O 4 s / 8 k V n W O 3 j k E S n / 1 m 9 K u M I y a C t C t R b + k q 8 + m v / / / G d J 6 r 1 v o R 0 V G C F m n x a 4 + O v / R O R n 3 m f M N z I l 8 I t Y l c o E J e q n r w V a p e 0 B B F t q 7 0 S v G w a i s o t b / Z x m W H Z e f a s f U A 1 W l c z M u L R N D k l u 5 I p 0 f v t Z y f 7 r 3 5 Y b 4 z X T S E T 6 j I 9 m Q v T 2 O t y u 9 o t v S + b r z 4 q n j c / C K f 2 5 w I T 2 2 V D p Z L G T F I n k I j F y O 0 B x M U c J E U O Q U a A 5 E t q e i U u X p f 3 Z Z y W l B B R c v K x m m 2 p z J S C i e J O T k 0 a g o H E W / S O 9 d m S 6 K q 9 e 9 V Q i 2 + W r f 3 D B r p H Y l i V p d q m u 3 C f w E n J 1 K q E a n C n 7 a l Z H B M t 8 K d A 2 t i 9 S a A U Y j v E i N D z f F x 3 5 8 Q l J / / a / l s S X / r 3 p A y 2 4 + C + 9 J J 6 a s r e L Q H 2 8 + F e / J q n / / V 9 K Q s 2 + R T q J Q h n X T K Q l T f / e e 8 0 u 6 u R 8 Z R M G V 4 H q Q H M g B F b C t j E U 8 I s L 4 l f K p m P p s G X S Q 9 G s E d x 5 0 S 0 K W 2 n 8 H H W i S x W z w E z v H / 6 e W V e C A E P g x a W q Y i i 8 c U P i V 6 5 K 8 k c v S l y Z K b h 4 U W Y n i v I 2 Y x o p G 4 q F c F 2 n A 0 r T r F + 2 E k h Q B h + j a F M n O / 2 V r 0 j i P 3 5 F v H P n Z W z f S X k z v l f m i o G 2 h 2 9 9 E 9 N W S 6 Y R i M V T M l 3 S r R g z P i d a O O k H Z g D Y z U d z Q L C w 2 t O V q a T o X c 1 a f b x k G t + K Q M b w + I K M T c x J J m Y b r F n f 0 T d m z l U 9 K M V C l 7 F z F y T + 7 7 8 s 3 v n z q N q l B l Z i 9 5 / 7 a 4 m / + Z Y x 3 9 b U 8 F q 3 m J 7 r f e 8 H k v 5 f / z d J / s f / J N 4 1 d S c m 7 T R k 2 s C W q 3 4 v r X D x Y x + T 4 v / 8 G 1 q Y r E l 6 P a s m P W 3 c H q / J 4 a m L 6 l 6 o V t d 2 c W S 2 m v / c 8 n U 2 m w 0 a d + D m O e k 9 + 7 J t y A h c x d k a G Q Y 0 2 x c F x x n E 5 Q 0 c p N 7 U Z u c l + 5 l P S U 8 2 k N r I h A Q / f E l y / + Z 3 J P b V r 4 o 8 / 4 I s Z P J y / e n P y F v 9 9 0 l n P m 7 U P F n p j Q 7 n d o B U K 4 I P T E 9 h p j H j Z A e 6 q o b 4 M V c Z b K 4 F v k w k O m T k / v e b 1 x A x T j W y 5 6 Q U U p 3 K G K H k G S y p A / O Q 9 s H 8 M 6 v l z m U N g 1 S 0 v W 5 M e l K q E T m N K V G R r a 7 P C e 0 w A 0 1 B s I e B T l 5 C w D A E t 3 X 9 l E y 3 S U a 5 M F F P i 4 r 6 N I D v 3 C U Z 1 / 3 G S q B v t a / O X 5 D k 7 / w u 4 T 5 z 3 i K U U W M v v C C x b 3 x T X Y J 5 C Y 4 e M c G D 5 b 7 B c n j q P 8 Z / 9 w u S / H f / T n w V k F G Y y 3 i e o R 1 L X 5 7 e r / B p 9 T U / + E E p a R u i d R m r 5 J T u 4 q Q c / 5 M / k G 5 v Q c L D R 2 R O t e p a 6 G H 7 G E r b e W D k g n S 9 9 Y p h K C p q G 3 0 5 G p m n 2 T n N w F w q L s W Z j 7 3 / M Q n u f 0 A S Z 0 5 L 9 m t / L t l v f U M 7 a d b c K 2 z P y 4 2 P f k b O 3 P u U m c v l X n W 5 E 0 D 5 9 + T L J h l 4 s M O + / K A 7 U 1 F f r m o 0 w 9 i M m r J j M R l f 8 O W S 9 E i 1 q 0 f K + W 7 p e e O H k g 3 L M t q 1 X 4 Y L S a m U F y Q W l g x R u S g d y Y 1 D 0 7 5 q J x t B p T + Q x B A N G y + N m C 9 U l Z n J c 6 m Z R U f 1 L K P N m J m M l d S R K m k 5 K E u g j F 4 1 G S u E 6 G E W g M 9 F S J t 2 Z r o I f W k i d t q + r M X g h R W J q 0 Z N P P e c O b 8 p 9 B 6 Y Z c Y M V H M w p q a r p 5 Y F A 9 a h 1 s U r l S V 2 + Y q E b 5 6 R u G q 0 2 H e + Y 1 6 r Z E E 5 6 v R j 6 K v + S y v q 9 f b I 7 B N P y 4 V T T 8 m Y + s 1 o X 0 w 8 w P u a D 6 Q K E h s Z l o V Y R k Z 3 H Z G F m h U M q 2 H 7 g h J a 9 p N v P i d H v v Y l N b x n T G N H m Q W G 8 N X 8 Y M V Z 2 x K 2 s p z T j M n c P n c P T D 6 u w U c K T t 0 v x f Y O S V + 7 J P 7 N Y d N J n B d m 2 q R 8 8 j 6 5 8 e F P y 9 u 9 J 9 S 2 3 5 a m a A n a 6 G B X W f Z 2 K h P F 7 a A z g G B n C o G c H w l l b I G 0 M F v 3 g 9 m S j J d i 0 j d 0 T g 5 e f k V q 0 7 N y / m c + K V P d g 7 I / N y s p v y i J Z E o q o V K M a r L J a k 5 G 5 5 N m J S h y 0 t C A L O o y p p q L N e 2 z i a o c 6 l S N p 8 x p I o S x h I y X c 3 J 9 J m W Y 6 P F D S s w C Q 1 X N o D x r h M B A b h w K b W g C J s r 8 U 2 q K d X V 1 m l C 4 G n p S H p u S t h e + J 4 k / + i O J X 7 p k z l 8 R W v + Q y G 4 + r 5 2 s W u 7 A A Q l 6 e 8 V T / 9 E f G p b a x I S a e 7 w B o r B I D 4 u f W r Y w k V Q X Q 4 / p 7 + D v / p J U 7 7 t P r g y e l D O V b m P N R N G j x T / Y o 7 7 k 1 W m Z 9 D J S E o T O 2 r B t D E U V j p 1 / X k 5 8 7 f 8 W b 2 L c 7 q z D E H u o G k Z 5 i f N c w z j w O w p 3 n D M Y X 3 F R r E U m 4 0 Z c E 5 J S Z C U N / H b l 1 3 9 L L r b v k 1 K 6 X c p + Y k 0 q f S s B Q x 3 p r c q u n B 2 M d e Y T E v 7 l q 7 4 J A K j 1 Z M p N T d 9 / 5 l l 5 4 9 D j M p / O S a 4 y L w + 8 + n W p H D 8 p Q / t P K T M t m J n I N + d T 6 n T 7 0 t 1 W U 1 8 m Y U x C w s M k E t N c + A j c n 3 v 6 J u 0 q k C n 1 Q T D h 2 h k Q D V L y 5 s 2 4 m R b y y A H C + D b D 3 7 Y 5 l h r J r 1 X D V P T B j A r L i Y l J 3 V e T r s 4 O 6 a l W J K U + j v f d 7 4 r / 9 j n S H 2 z f t A T H b D 9 a 6 G + z S / c R M e B a G i G C J f r Q z 0 x W x p / 6 p J T 7 B q X / h 9 + S 0 i 9 8 W u T D H 5 L x W l r e H q U N o / e 2 6 C 1 N y q k z z 8 n p Y 0 / I a G b t o X t g e 2 g b Q J U X d h 2 Q c l e v 3 d E A a O f W q l o Y 5 m m y 6 R / 7 G Y F h L C R a P f m W r A q m 1 c + e e E h e 7 7 t f p j N d J v l 3 K 5 i p V X 1 a g a p 0 q N 9 n / Y 2 l q 4 n 2 T a o W Y Y / b T f H n D x w 1 Y 3 D V 0 J e p e E 5 + 8 u Q v m k H M i x O h j C 6 k J J b K y k I 1 L s V q T H 2 m h J n u T w I o o W t 3 H 8 w + A h I k i j K Y b M L q u p N x q Z G R U R m Z W F j U 5 E R O K Q V a i f K 5 T A e Y i 4 F h N B P H + / v 7 z J b Q c x L P / 1 B i / + c X x H / p x 8 Y y W Z W Z + F 8 / x 3 6 q x n H f u T + 5 i 4 u w 5 1 E X 0 1 7 p t I z 8 x r + Q M 7 / 8 P 8 r C J z 8 t L 3 3 u d + X F U 5 + S W j p j 3 i L Z j J l A o l q S 5 K X z k i x p I 6 8 T 2 8 Z Q Y C S / W x 3 p x y U g 4 0 E b y D X c 6 l h + X p T Y + O 7 u h e R 0 v / k 0 m 3 a 2 p + p / 6 M M / 3 3 I K / 6 Y h 8 r h I k V u C 5 p i c 9 6 W m D M J 3 t A e j + M z Z o Q X 4 z W 3 I P G G 8 7 C d t h 6 Q W i 0 t X r C S n Z s / J 4 U x B z v Q y W E m I O 2 b 8 B L Q R w s o u S 2 0 1 k R M m 7 h m Y c z A D G z 4 P W n 3 P n t 2 y f / 9 e y e e y R p u h P c v K W D D a 7 N y c C d 2 j m W h r t C n h e Z i K I Q r a H d M v p e Z e 4 X 2 P S v D k E 2 t r A G p X 7 z f X h 6 a Q H K l f z 0 / X 3 + Z 8 g / q n 1 q N 0 7 q K k 5 q Z l b L Y m N 8 s J 9 f 0 C G V H f c 0 + u b K K M U e A e D C T K c v j a 6 1 I 4 c E Q m 2 u x b O N e D b Q t K A D q v 0 p a X / i u n J T G t z m a 9 4 R q x b F + T 4 w 6 u k T m H 7 2 4 z u + r M Z X 7 3 9 M h P n v h F K c W U u n Y 4 8 G U K q l G I 6 J F X d l m Z i Q x 7 k k K Z r t C v v g 9 J w t 2 q y T q T R R N p m y 7 6 E p t V + 9 9 v k 9 G S t f 9 h G p r O L J d G u 6 t g J z z M Q j R u c R v z R s d i R T 0 G O 2 e K 7 H G X Z 4 f J R v 5 e L h N T Q k R z k Y s Z a B n U 1 8 K 3 0 X a F a W A q w H V o K j u l h j H U p B l k V m 6 T V L b N Z H R 4 a B j M N r 2 u G R a Z S L H Y j 8 o s b H w D 9 d 3 m u D v f f L J P P 3 P D V 6 Q j q R Z K e 0 6 m 2 3 t l X t u y V P X l Y F / M j E u i p d p T v o l m 9 p Y n 5 a F X n p X c D 7 8 j I w d O y c 2 B e y S o u w h r x b Y y F M B / a e v J S + f Q R Z G 5 + W U N 5 L b G 3 8 3 2 O y Z y i J 4 D F r + r T V 0 4 8 Y A M n X i v M f V 2 O n g z u 5 b e Z G s Q f e T t 7 Y e U G A 6 o a U 8 K E v O 7 m J O T j a t v E l d i V i H B S 7 8 x Z e f C 5 f V j / A r G w s T j k w F r c h P J V 5 s v l E 3 O m u 9 V Z b D L p i O h X U i E 5 a V t l U r Z M A j J r 2 g 5 g h i 9 7 d b c A / Z Y 3 D A N 3 z H 9 b C 6 g n c h Y K h X N D O E 2 3 R e Q o 8 c 1 2 t 9 m Y H 9 0 1 N w j i i g z R c E u t 5 v j S + f Z n Y 3 X B G 0 5 u f 6 R X 5 A z e x 8 y o X H A t B g S q a c K W u Z y S U 5 M n 5 P B y o T s e e P 7 k i 7 M S P H Y K b l y 7 F G Z j m v Z 1 o l t Z y j k z E z X o M i J k 1 J h I H b s O j b H L Q 3 T t H F 1 s 3 J K o c e X N / B S p 7 j f Q b 5 T T b 2 f k 7 P v / Z R M J T v q k m 5 n g 8 V j d n c R d V J N p P 2 b 9 h a k r 4 P F K a l X / S Q F a U S p V E a Z I 1 Z P 7 m 2 B e q M 5 j e X O Y x y K N + z 3 p u a l q 1 1 N I z X 1 g M m o 0 A e h f W A Y x 0 D R Z z s Q C e S 4 D c 0 v R c b Y X y q V D X P G z p y V 5 B / + W / H f f F O 8 g w d F X n + d E + p n L o f r N 4 f F v j U F d / 3 M 5 5 I W Y V / 0 O r 7 i q 4 8 d P G W m J d X 3 a h v 5 0 u F V 5 G h H V f p U 0 4 q a y u V 4 S k 7 f + 5 R c 3 3 1 C J m M 5 o 7 X X i 2 1 n K F B R H 2 E 8 r R L 1 0 H H p v u + Q J I 8 f M e k o E l l b v b F x D e q N 5 4 7 x N 8 p Q f L r f g Z o Z 1 5 7 4 O T n 9 8 M / K j E p v N Q D N O T s J 9 W I v A j / l 3 v r 7 s / C R Y J N a f f q 4 C 6 E 7 Q M h l J U x m n L Y l K p L P x I 1 J 4 4 g C q X y g O z S M Q z K w Y y S H U N 3 p R E w 1 U u W K p J U h Q F p N O b Q N w P c s 6 v 0 J 3 7 v 2 b Q S + F 4 d c Q i 2 g r K Q + o Z 2 4 V 1 A s i j 9 8 U 2 K Y i Q 8 / L P K N b 9 T P X A 7 7 D H w j 1 y 7 2 m X y n 7 J S H e y / t t 5 / A f T X 7 V B A k v Z r M H r t f 5 t I d Z j / 5 h D E V S I f j s 5 I b u i z n M 3 v l j U q 3 X M s M y I y k p V C z k 1 d v B z u C o Q B t U 4 q r O b B 3 r x S O H p e F p 5 6 W 7 H s f E v 8 h b f S P f U x K j z 5 q J 4 e R R r L U d k v A V o c C g R I X k / A Y u w A 0 7 M z R + + X l v / G r a u Y t d f Z O B 2 u + n d x l E 3 P x a T C n C E d D s I 1 E D b G i C Q L 1 Y f o 6 M 9 K b s w E I / C S E B 6 + 6 Y T 0 N E m s z o o S U 5 R 5 K / H H r j 6 H x s s G E 7 O 9 r k z 4 V Z r k v / q H E r 1 2 T c M 8 e k 6 H A e C B P L J s 5 T 8 1 X X q I M T D 5 k r A m g 1 S g z z I / W A v 7 w s M S + + j X x 3 3 h D w n k 1 8 R k 7 4 m b 4 U 7 f A C c v l p p 2 r O 5 9 u M 8 f r + w y f K d u Z Y / o t n k 1 L + Y H 3 y E T H 4 C K j G P d N 6 a W i W v 1 8 M S P l M G Y y R u 4 U O 4 a h A O 1 g m k V V M 6 / Y y e 9 X O + f A X q k N 9 I v s 2 6 v f D 4 g / M a F M t 0 8 8 J R 6 v Y E f E a + 1 5 m T t 4 T E p 7 D 0 r g q x 1 / z y k Z / s T f l u n 7 3 i u V f L c J H d f a 2 u X q 8 c e M W X O 3 g J V I B 3 L 2 / c Q 4 + d a U W n k u E p E 5 9 6 J q U o N Y J 5 6 s 8 P b U 0 o K X U i v J 7 p 6 k W Q 8 d B u t X X 4 x F Q j t S F U n P K w P 8 6 E W J / e U 3 x X v 5 Z T X R z h g h F y Y T M l 8 s m 5 d / V 8 R O i W l W D H w t G A 4 B Q F k Q A I 6 Z M O 0 S 3 / 2 + x L / / f S S E Y a b a Z z 8 r t S c + K B 6 Z F F g k 9 a C G g x m U 7 e 8 3 U 3 X o c 6 5 b 9 m D l H s M / C r t 7 O c O x M + j r F / / D H 5 K x b K + U I o P 3 D P b O x h h K a F K R 2 8 S O Y i i A 4 8 0 M W a Q H U y X I + H a K R 7 q 6 J T x x Q q p P f 8 h 8 p 7 N L 3 Q N y / U M / L 2 9 9 + J f k + k N P y s T + k z L 2 4 O N y p f u w D H f u l a F 7 H h I 5 d l z 6 f / z X M n 3 8 Q Z n X B t y J o O 8 Z A w J x v 6 b E X Z W D 3 T U J q w t K o M x I t Y u e r A R H S I 3 m I K s 3 R a d y m x C 2 E j l n 1 2 n O L M F V L q u 2 e u Y r k v i z P 7 X E y 3 G 1 C u I v v S x y c 0 S 8 S 1 d l 0 s v L D b 9 b m d 2 u I h U F z y c a 6 P w t y u H K 7 E 3 P S O y F H 0 n i T / 7 U D u Y C m G 7 3 b m W o D 0 j 1 8 c f E 0 z 6 V b E Y C F R 7 m L Z i 9 v R I 8 / r i U P / p R d S J V W K q m 9 C 9 f W q w n 4 t e y E 7 / R S L Y B r T Y z X 6 2 2 y n f I z R P v l e H s w K K G g q b w I x f K 1 q z c K O w 4 h g J o K W a l j s 2 r G a M C y 6 w Z T Q P p F r Z l r f 2 s W s u b L 8 j 4 4 D 1 y 5 t F P y r S X N o m d c 9 k O m Y 8 s e W a c 7 3 R K 9 p 5 7 S e b b u 2 W y 6 9 b F O X Y K I A L G Q v Z 3 B S Y B l r U B G d 9 B 4 6 z G T A B C I p g Q 9 W G a g W n x i 1 q j D t r 3 7 E h M 4 m f f k s 6 z r 9 X 3 1 q G W Q O z 8 e U m 9 9 a Z k J 0 Z k Y s 9 R G Y 1 1 a t s q E 6 p 0 J 1 o I 0 2 K a M g h M d j t m n / O / s D t T v / f 7 q v X + U r y G i F 5 M z U r / 0 m X x F x a k e v i w V N / / u H g 9 v V K F o X b t E r + z U 0 K 9 X / X + + 6 T y 5 B O S / N Z z J t 0 I K o E R M O o c g y 3 / 1 I 3 j 6 r v N f O J v y t v 3 P i F z N d u G j N v 1 5 Q m b q 0 + 6 g q + U 0 M 5 w d L R W 8 A a O H Q c y A a 5 O s k J R a F a 1 G W + 2 l o M S R P F T n 5 K J x 5 6 Q Q l j v u B a Y q c b l 2 k f + l q Q 6 c x s q j T Y a W D O s f r t X B X V Q Y U V X z L e M Y R I G U K 0 T 3 h p W M q / c F g Z N b s N S A d 3 q d 1 1 4 5 G N m U L M p 1 I T L v f W a H L j 6 m h Q L V W V A X m c a y J X R o n m 1 C y 8 q G J 8 p S i 2 W l 9 E 5 u 0 q U I V i l Y N Y J Q d v d A o I U r 7 8 u 8 T / 7 r 5 L 8 4 h 9 I 8 n f + j c T u u 0 + C Y s F M X f f + 5 E / E h 4 F U Q 8 V r V T t b 2 6 B O u E r A t l 1 g M P 3 U j Q V P L T f p 8 / s G 5 O Y H P y F T k j b V h t 6 d Z q q w 8 E g L c J 7 J B 1 0 n / F X 6 a F t A m Y h E w V i Y F W d u 2 u k U y 6 A 1 r u Q 7 Z a a t 1 2 Q S r I R M K i a z h 0 / K h b 7 j x q y i s X Y i M M t Y 5 B 9 p b 8 Z 7 V B u z A d Z N w M H H N 2 k F N A J + C x r i d n C w N 5 R i Z 5 9 c e f y T a n o 1 N 4 2 9 a k X 2 v P 4 9 6 f f m j D l + u L s q a b 9 s B N + r 1 z x 5 Z S g n P 7 6 e l J e v 8 g I D z w j G 8 P I 1 5 d Y V c u L o c D U x 8 Y 9 j l y 9 L Z W R Y w i e f l O l f + X s S H D 0 q 1 X t P S p h J S 5 o I S 9 0 / d F g a s L c D y P A Z v 7 l l o H 7 z x V / + J z K i v h M r A H e 1 + d K b i x m G I r l 4 N d q / D X 5 a 3 e S j k G 7 b a m B K 8 F p Q 5 u G Q K k N I O G q 3 E x J m G a d m 7 4 V y 5 T W 5 a X E 7 S 1 e b W a + x a n w b q r M i K E 9 P W 0 3 2 d 4 d S K i 4 Y M 8 + N + S B 5 M e P Y h 6 a C Y G A e a 9 o s w U n q M l M k K l V z L p / 2 X N r E n k 8 G h P O z u A Y m N U G E a l W m i j U Z 6 z s s b V K W 9 n O n z T m N Y N 7 R w N h l 2 X v f b k l 5 F e n d 3 a k E 6 5 u M i + j k R 6 s J l I h f / K 6 0 f / N Z 2 y c N Q Y d b E N d y a X m H 7 3 + / V I K 4 Z B 4 8 I e H x o 6 Y O p Y 6 8 W Q r M v 3 x F A l Z 2 + u j T U n 3 4 Y R O G N 2 6 A 1 i n I 5 a X 4 8 P u k + N R H 5 e w / / u f y V v 4 e Q z O U Z W I + l I X S b X D J O r B q t j k E a Z I e v d D E 7 u e 1 Q L f D u X c K b P z j A 6 E h O E d H p M + c G 1 U p O L F k 6 1 J e t 4 I o E + j 4 Z L F K / D J W g M V + J t 2 G N 1 S 4 9 f x W k 1 R b g Z g X y L 5 8 0 U z c I x n W L R Y J c P K B 8 4 0 K a K A 6 k 8 F 0 M A V m I d F A G I W N f W i 0 X C 5 n N B a / O R d f j K k U n I O / A 8 z 1 a l 4 i 7 W t h T N 4 e z 8 j e l 7 8 r R / 7 4 D 8 S f t r N d m 0 L v F 3 z 8 4 1 L 6 p 7 9 u 8 g J Z K Y i 0 q E b c M / G 2 H P j j f y v e A w 9 I 7 s + e E W 9 Z Q m s E y h S z j 3 x A p h 7 8 G X n l y P v N e h X H + 8 v S n U 8 u + i b B 9 L R 4 r 7 4 u h X t P G C 1 a k 5 T M / e U P J D s 3 K 1 m p y E i q W 6 7 v P y G z b X 1 m z A 2 4 E m 1 F N 6 + q o b S t t Y M t U e 7 x 5 8 y b 8 9 Y z P 2 S j Q G O Q A c 3 K r 3 U 6 M J 8 w C P l Y B C 8 A Y z c P 7 A l M e c l N Y z 9 a C W 3 G 7 F a Y C Z M K 8 5 l 7 9 m Q q 5 r 5 k a N / u Y N 5 G o T 3 j y 2 B n X B l l e W g c M w 4 4 j U U G O E x A K B 0 m Y u M 3 I W p 3 D t e 7 a B 5 M x H 7 u w z 6 y G N r b 2 x a Z z 2 q / l E k V S i b t l P i J R J e 0 V x c k e / 2 S e O q 7 L E K J X r n U v I w v V O 1 Q + 8 j T U u z p V x / K N 9 Y C 9 N I I 0 q C m 9 h + X 8 s A e 6 X / + m 4 s r X E V B C H v 6 5 E N y 5 m O / I h f 3 P 6 D M 4 J s B W P q u M 8 u g s 9 Z J N V H i x Z c k u O e w h D 2 9 Z s 2 M o b m U n M 8 e F l 8 F U H y w X 1 7 f 9 Z D M x 9 t U w N 7 K 2 F u B N U f 5 S N v g z R S k T t b W 4 v h u A h j 5 V 1 / Y r D 7 E u 3 h o M v w O x l v c e 2 a 7 0 2 U l g K J Z 9 3 y m F L 9 F K s V 8 9 R N I O F X t h D m Z 8 k u S 1 N 4 q 1 1 g o 0 9 4 T o n C 2 + d Z B z d u U J w M 5 O w 0 i C u c 3 R Z m F 7 x Q P z Q S D Y A 4 2 l h f T L 1 X X a h y D s T A B Y Z 7 F C F w j 9 B a s 5 X e z k p J i / 1 7 p u / i 6 x A N t d G X M U B m p 9 p n P S O U z f 1 M W H n t M g g 9 + Q M p 7 D x g L g W U D W q X q Y B 0 U s h 0 S K 5 d k / 4 + / J Z 5 + R s H K R l M f + I i c e f r v y E j n 3 s U U I a 6 r B j E T 5 W U o J f H y K x L / T 1 8 R v 1 0 d I q 0 D A Q q C D d P l l H R I U W Z V S 8 6 k 1 C w 0 V y 8 B + k D Q u q X h N h P b N s H w d g G t o Z V I z m R Q k n X z a H + E O F K M 1 X 1 q X l L O T 6 T U H 7 D E F I W h O R h G P y z d W h M S i W Y O 1 Y / Z / c 0 l 7 p 3 C P F b / L L 9 3 K H 3 Z s h z r Z a V X u z K R Q 1 U 1 E E z F v i j T o J U I V p C A 2 s g g H J u b m z c p P 1 G 4 t f V a M R T P m Z q Z k 6 G F d h m Z i c m 9 i S k V V O r A l 9 R s 1 G t D B t i V S R G u V 0 d L M l P N L k X z V k F 2 f k q e / C / / h 2 T O / q S + R 4 G Z 9 9 T H 5 Y W P f F b m Y s z m X Q 7 6 + q C a w V R 7 1 8 K w d P 2 L f y a e t g P n 1 Z 5 4 Q s Y + + j E 5 P d 8 t 8 y o A 2 E d W S C P I E i E o Y V a + c k H C T c K O H I d a C a Y h 9 Q 8 + 0 N C M X d W T p X L Z s v G C x N U X I e K T V E 2 0 t y c u 3 d m q T M y q S e T d a q Z y L 6 Q g s 4 P d b w f D X r f 2 z Y Y B Z s Z k X f T 9 9 D c Z C / 0 d M Z P 7 R k A B 3 4 f Q O a a a 0 0 o w C k z B 5 p J R 0 T z L G U 3 0 + q I x 4 a K M Y y K A B C T U p F y J o Q j e s D D m Z M G X h X h K d u 3 O G O 0 k 3 V 0 S e F o + J c q 3 R 3 y 5 P J U 0 6 0 s s F w w r I z 9 x Q z o u v 1 X / J T L y 2 X 8 s P / j A r 5 j 1 P J q B 9 m F p L 5 g 2 p V q q 7 4 V v i 8 e 6 E q p 9 z R o T j 6 u v l Q 9 k I c w a C 6 Y R t D E Z + T D S S m / S 2 C g 0 b 9 W 7 B H Q k p h s b v t K r 1 x I y W s z J d C F Q U 7 A q G W 9 O u p I F y U T T B H Y I I J S o i Q Q / B B U 1 W 2 b J f b P l Z Y F K f B 0 2 / B w Y i E l 7 M A O E 7 w Z P 8 Y s w 5 d B k b H M L J b k 4 U j H T 1 K P g + r Q y m T M d o 4 B R A X 4 Z z J z V t j v S N S e s I w 8 x s q g K q 6 i + f s M z a / d h U i M U 1 k O i 1 W R a b p x 6 T K o D u + p 7 9 J 6 p P m G F p W b g / g y u o v 0 o 3 l A x J e X D R 6 R 8 8 I h U n n x S i v / d f y t j y v i U Y Z f N e 7 0 F X A s j w W w q R + p W y e b h r m a o R r A Q 4 4 X x u J y d y K v J p x K r l p R U O m M m 6 D U D f J a J V U x Y n e + u r f m k i 9 c j e e 8 U p F m N z g Y y O m k n 9 R H m h w F c h I 5 P o n 8 w E R q J l y l M T 8 8 Y D c Z v X k d j G a t i I o a Z h D K C m o N R t K o P z A k T w Y w 1 f W 6 + s 0 f y + b z 0 d a S k L z U j b w 2 H 8 t o 1 T 1 6 7 b g d r W d o M w j Q M t Q 4 C 5 d y 5 r g G Z 2 X / U / t C t l m / B C Y p k w p P O t i U S X Q h T M v b U z 8 r b n / 2 f Z P J T f 0 t K 9 9 0 v C S 2 n z V 1 s 3 V k I W y K 6 n p 5 C D u J m 4 q 4 z + d Y G T y p h z E i n t F 8 1 5 m G p t p y p e E 3 o v s 6 q p P y y 9 O X j J j u b 8 Q p M B O s E q 7 S u T 8 j b E i h x V d X s Y V W i n r x + x m 0 Q A S b B T 4 L J o E G Y A t M N Z m P w 1 0 X p X M S O D a 3 F s l 5 + a F 8 O A J h a Y X 2 x m m E g v m M m 8 s m 9 K v r J c 2 B Y T G Y s Q v O 8 a l n K Y U L S q Z h 5 Q Q H r U B B p n V g g Y r o S G d 8 K 7 l d N p C Q Z V K T 7 6 l m R 9 p y 8 9 c m / L 8 U W S 3 Q R K u c a l 9 C a j I X S c 2 i X v L W Q l Z l E T t t E h Y a a s D O 1 d h l W f 8 9 F e q N Y i g i z J q B + 0 R s 2 O 2 + j 8 A 5 l K A s G G W f K M e l J z o k f T x p G S c b s M s v H B t R J j k O k S i D t C b O i K R t v 7 M C B Z W V T T B H 8 B f y s r Y F 2 d k 2 1 T 1 i V r v a Y + j t 2 w X 4 0 l B 2 X g j r s + F O 5 b B f + 5 z i M F w U M A t N x H h t M U 6 j f C w b l G D 6 S Y y q u J x S P d i M z A 2 Y C H E s q F S b V w y H 4 0 9 3 m S T 7 N G B 5 v S V + / s O F 0 P L R Y V 6 d 0 z t 6 U q + / / p C S P 7 j d r I T a 7 F f c n / c c d 2 5 c s y 9 4 3 n 5 f r n f v N u o H M Z m Y V p t E 5 b a v 6 m G I U M C P r X z D l H z 8 Z B k 3 F 7 V h k 4 + q 7 G 4 X m o u E d A q Z q z J b U e Z 7 O a g P 6 x h c g p H 6 k p 2 z M F v M 2 v b A o s Z D l o O 0 k P v a j q Q i z H u + v y N E + 1 R v N L c Z N A X 7 V z Y W U z B R t a g w + F S a N j c x Z 4 n e B C B A N L j j T E L D k F 7 N k e e e t 0 T z 6 m 3 s w 0 I u G w k 9 z U y s s o 6 n p m 7 7 V H u I 5 H f l 2 S S t l F h b m Z W q 2 b B a J Q T v d L k Y T n f K 9 T / 0 P 8 u b R x 6 U / b y O 1 T a G 7 E 6 p i m L M F 5 h I Z C V X D 7 a l M G H O T L A z G z F p F G G k / F y p n S C S f C e W + P X Y N w s 3 C O 1 p D L c J T 6 a s N i 1 Q K / Y Q M d s a M S Y c E h q B Y S 4 6 o G Q Q J A f F p z C K V 2 O 3 p m N r e R N l i 6 m u p u a S d s 9 m D h g w + j 8 3 H J N + W N o O 9 W l I T p Z w v q J m n B I W D f X U 8 k B s z C T M 0 w P g V p g 1 + E F K Y O l i m S S 4 O 4 B q q q g O t h f / F J 7 D t k F x k R j v G Z e t I W w B + c 7 + R + Y R Z P e l O T e G a t i e a n 3 K T X d F q D A v f k i I Q p y G h d a p r l x x I z p g y T t W 0 X s 2 g F 6 C J T u 4 K z I I 1 R I V h O t L X i M d c H G u u E T c C d 9 0 4 1 J 0 C O / q h f W q + N E h F z C S I B w a D u Z D 8 f K Z T a S m W i t L V 1 W X W b Z g v J + T c W F w 1 H w S x u U D 5 D L R X R W W w L N S S s l B k S o c v s 2 r G R v 2 A g Y 5 Q l O 9 V 2 x b k 8 G D a E C k a x 6 z o q s y F m Q e o E 3 X E 1 H O a j U 8 2 z M k F 1 U C z h Z o M 9 O R 1 n 2 d M Q x j J M m g o 8 5 W 4 n L n p y 5 R b 6 X i L w K D u b v X f a O 9 h Z e Z D v T X V m J 6 8 O a R l t l V T 1 r T H q X s u X p T e z I J 0 5 V N y Z T K j Q s A u w + b g z t 0 M 2 F Z 9 l 4 C G b M f U a z D h n J P u m G p O z S w 7 d Y J x H J u I a h Z u 1 H O y 8 b L s y q k Z u N x t 2 R R o s W R o J i 5 X p 5 M m 9 F t U i T y 2 c K v z f V O J j N f E D M 1 n Z G q u Z D Q V w Q d S c 3 D a 8 Y 0 w 7 9 B U f B L B w y S 0 U 9 U 9 m Z u 3 k U W + d 3 T 2 W C 2 s D 4 9 q L N 4 1 f E E l O + / 9 3 W r w + p v h G f V 5 U 6 H J i J 9 X U 4 + 2 S a o W A k a X q i + M f 7 y 3 M 5 Q T u 3 z 1 g 9 G i C R m d N w p r E Y 6 Z M B k 3 A + 8 a h q L 9 c u l A d u c L 6 j P Z U L Q D j A R D G W Z i 3 Y Y s S 2 f Z x R p J 3 + E T o r L + R l x 6 8 2 o y 1 j t z K + D M r 1 Z w R 9 E i 1 b K N 2 M F I M A / B D D Q M Q o H P 6 L 3 4 b h Z n S a p W S 2 X N m y A J 3 G D + O d 8 q p t e Q W s Q b / Z h C s 3 W 1 X g 5 e z 3 p p z D d L p g 3 k Q m V s c h m t n U i Z O l O B 3 N M 5 J 4 P Z O U n 6 d o W l r v a 4 1 s d G b 3 m D C R s + M k 2 Q T W r N V 2 7 W 2 8 I 7 j q F I f G 1 G f z i l r K 8 w 2 M F A Y C h j Y 2 N G c l t Y X w r J j d Q 2 o W P d 6 0 x A N h s Y Y B p 6 z C T e 7 u s O T e d u Z c C i F R y R 4 7 x n 2 9 o l n 8 u Z c i I U q I N 9 R / G t 4 J j K c Z l T U / L l C w s y N k X U 0 w 7 Y 2 u M 2 A 4 W X v D F I H J F B W w o e y 7 Z Q E j k / S s 4 j A Q Z P X e M I + a o w G O z J S k c u Y / o K Y U C Z F 0 r q N 2 l 9 i A j i Q 5 t o o N 7 M r n e o F o v e i / c 9 c 6 v o 7 W 4 X 7 z i G U t p o 2 v E 0 V h v O u 3 5 B W m P y o I 0 w i x g U N Y S k + 9 F E x s w z n z Y s j f m D C Q X j Q Z x Z d V g Y k 3 n P / k D e f 6 B o p p R w f x i 5 G T N v F Q i W I D i o F 8 L C a l z 7 8 u l m w E e a m Z 2 R y d m y l I K 0 5 N o z x r S l v j T h R C l h s s h b B Q y 2 H N q 2 v B i O k H 1 f 3 g p I h B o g B W q q o J V X X x B / k D K / f s M m P L M U G / l 8 m L I I C z Y z h m b o J D R j k s w 4 Y H A f k x H / G q H p + p J P 7 r M W v D u i f C A M J O m V T G Y E z O N C 0 T j u + A + Y c p h E D p z j t v q e y H f X M b b R u 5 k J 2 h 5 I X 3 v V L I u M G Y W f s 9 U S H S I q l i q S 1 T q 2 q R i 3 G t a a q 8 3 A k m A z s w v S 1 9 U u e 3 t T 0 p 1 n j l T M B G M I u l w Y T 0 i h s n N k L s 1 J x A 6 h S Q Z 5 L m 3 D 9 2 b 9 Q f 1 k G g 9 a i W k k 7 C e A g b n H P D g i f J i N h N F z + j s M V N O p 2 Y e m Y p y q W x m T X M p D f T C Y a s D Y n L S l k Z J M e 7 E M C O h v A l u t o p z v G o Y y D m 1 X W V J J f C G 7 r h 1 + E 1 I a R s J P Q i M 1 A 9 q p G V G 6 J b O Y e E m Y l m h U R 9 Y y l 1 6 l D G d z y L Y K 9 H F R G c A L i p I U A g r W Z G 1 V L 9 Z U I I O k M 5 f W 9 t H r d J 8 5 V 4 n o x m R g Q v e r D W p H Z M y W A S a A Q X g V z 2 z B N 5 M b C V L A L K z e x M A z T G W C K z C g H i c a W F M m Q u h g + s G Y 3 M e E 0 7 W P m P V N + 1 V 1 H 8 z q h W T Q J M y L 7 j D r O Y e 6 4 l L w X M 4 z d e e i C H a O + N l k M L A 7 U 2 0 z q T 1 O 0 x D F w s 8 g O w C f o z m 0 x R o a D c B k a C D M C 0 w k T o I Y z f e g I g c 7 K 3 K g u y p x v 8 n F m w g m S i 4 E W U m k c 8 Y x J z i B 0 C D y 5 6 K Y D g m t M y Z s E R E d g T F 7 Y 7 x L d 3 V u 2 W o t D H g m o f u z N 9 U S U M 5 g e g c + L a b 3 Y J 5 o 3 1 K 5 Y C C y 1 W E y F x 1 1 P i J k g P x g T R e 6 D Y 1 2 a d y + P M F m p V j N 1 J s L Z U D v a 8 h G N 8 x L 7 s t 9 n K n v s C k M F b n / j g E N c 3 2 S x q r v q A M C I x x u m c L s M M z i t J e J / t k j y 0 C H m S h g n U i 1 C 8 y k R O 5 j G V Z P s P + 3 H A u 1 l A S + d c z Z Y C q Y n X I u 1 l N B Q E K q R Z m f K 6 i 2 X Y r F Q y R k Z u / E f n S g X W E Q 3 s 7 P a k u s 5 4 4 W Y Q V c T D x 8 I j I w + G R 9 e D Q L + X w p v 2 L W J j F K m / 6 p 9 5 H L t q B 5 h q Z F x u c C E 8 A g I f j s s P r c K W t m E h h R k j C A p r i W o A f p T H T 7 p g z s R u h p R 4 F i H V Y b + X C v D S I w 4 M k b 9 l x G w Y I 6 5 G i t v v 5 + Q 3 g Q I N K a Z a n s b 7 2 B / u E D A u U Y Z h + A o d g H M 3 F 8 b q E o 5 8 e z c n O O n t t a Y K I 8 u J c U G 9 s D T i t R N x j M + Y o E L g i x M + 1 9 Y n x c y p 7 6 U n 0 2 m X Z 0 R u T 0 k J o 6 q t k d 6 N f 6 r X Y M G s v k t I / Z p 9 8 h d H y l O d V S S f z n W l G N 4 V x L H w g Y x t A + N 0 s 1 q 5 n I b 1 5 M x 5 L V B E S m V C g 3 t g N r x 2 N W b k p v 8 7 A V y r t t o E z M 6 W F u D 0 D D d H d 3 K 2 P 4 M j s 7 K 6 l 0 W j L Z N q O Z Y A z D H F o Z 1 D + m E Y T I u 2 S N S W R E H I z F 9 5 j Z T 2 S Q 1 X d q a o a c H c t s C z M B z B H q 6 I h m q S 5 2 R j M b e X 5 o X 5 O q p P V n v A q p T J S P o E T S m z P v 2 I 2 C 6 y H Y O s 3 u C D Q S t v O b 2 M 0 x t A g m H A q o H C R k I V x i J p j N L K G g 2 o d A A 1 a / N o e 5 j n X O c x l b U 3 6 P z 2 F i o g n t b 8 6 L Y k 5 d V v a Z H m 8 8 + E 4 G C 7 W M q I n g G h X G w N d g E B S G g b A g K D v Y S + i 5 b g t E g L Y i O s i n C 1 g 4 L Q C G Z + M y u d D K J 9 t 8 Y O Y g M R v 7 N a Y U Q 3 S T 8 T b q h Y a a n 7 f m H l u t y g I u d l A 3 x 6 R G F R K A + x h i 0 Q 0 p v d l z i j Y D d I 8 z 6 2 A k 6 s I g 7 y G 1 V h 7 Z H 8 i j B w L Z 3 7 X U h z D X o V 4 7 T y 4 K d 0 a k u w 3 4 S a T R M h R / 3 i W g 4 k N o K Y J g d Z C A a d a U U K q B w R i j g r k g O L R V I 2 w 6 k k 0 g D Z U z n X l o A x W h S Q M i i r R d g O g 7 1 E 9 o 7 F d 8 R Z g F A Q B j U c 9 s N m 0 0 F V q a 8 R c y Q 6 z 2 1 f b Q D + 7 h i K d d m X R / t 8 3 a b m T W u w X 4 Q Y T G G Z c a z A e L Y 1 B u E R e H l D I U 5 9 6 j 5 3 J 8 r T A M 5 a T 1 u w W E X E m l u T L O 2 t z q 3 G p L F k o 2 a u c A Q y G t C w W b l u Q A 8 0 B m E B 3 f M f G c S Q W q y o D b 2 Z 4 4 y M x A 9 j 3 L 5 G 6 z W C o n Y D 3 x t h d + J O k X X 5 R 2 3 Y + z z k u 9 O X 1 S T R v 8 D q 5 E o i P J j / d b 4 i J k v C i q 7 x L g M x O Y O K h a 5 3 A P r / Y J Z F d e r Q v D A R a 7 Y b I c 8 6 V C s 3 4 F W o z o Y U / d F 1 0 L 7 i g o Q d 9 E i f B u A 9 G f T p X K u 9 r n J U 8 U h x c R L N G b I U S 0 F C a g W R J Z 6 x r o P n w v 4 E w / G M / 9 L i p z P n 8 5 a W b 7 b g e Y / n 6 o u y i 7 c s z M t Z 1 D P R A A Z M 0 z J Y X 1 0 j u U m d L f + r Z 4 z z 1 n e K P 8 m V + Q 8 o c / J D U v L j e m 4 3 J 1 q v 5 i N j 3 I q 2 7 I 0 I f A C E G z o G V U w 9 8 N Q G v D H M y F Q k D Q J v Q X 2 j o K 3 n A / P s s 0 H p Z t t g I K / + n F K 8 s z 1 l s h w p / r x 1 o e s J P B 8 A s J n 2 M L 1 u G w 2 s f C M E f R j u E g 1 e N x m y i K a Y R v B W H S A I 6 Z D P T 3 X D l u B h C 3 C 6 z z X g o y k k y 3 m S X E 2 P L 5 n J Y z L h l l p M 7 O L m P q J X / v i + J 9 7 W v m 1 T K e b n 6 W t S q S Z m q K W 2 7 L 9 S 8 D o N Q I Y c P + S I T 9 r g A M 1 K / M M a A b 3 w F 9 a k 3 b 5 W C A f l A 1 F e 8 v h p k A p m 7 L S Z A N u C O G e s e A 9 B J l I H w g G I m N k D r S y y W W I t F s J 6 j v p P / 4 7 c a p H I i u 4 Z 9 t t w m N k G D S 3 r J i G K F g E 2 b 5 r P 7 m / y K 1 p 5 4 0 6 4 G r Y 6 U e e k Z u z H h m N m 5 j 8 c 0 C N k o p 1 I 8 o V 9 T X A G g u t p 0 C i k K Z W d L g U I / I + w 5 Z 7 Y R A c K D / m g W c 7 N X L w b 0 e 2 B P K n q 7 V 6 / l T h l L Q 0 D A P T M T G u n j M h 2 I f k p 2 w O d r K d A J a D O J U Q k x g + u m + S i 0 w E / M Y E J x o m M y 2 H c B U G 1 U z x U W 1 H P N H / a d Q m a j w i U / I / E e e l v L P f l x q h w + a X L Z m 8 7 z M e v L 6 y U A q W Q L R + n F L f u 4 k P z y X E T k x G M r 7 D g Z y f D A w 0 z a a M U K r f m p y q s k J J H G W B W q i j N m I b W G o l Q q 0 1 a A s j E G Q h o O 2 M W N N + h 1 G g r n Y R 7 Y 2 R E n 6 D p + G i F S 6 8 Z 3 l n s + P i L w 5 7 M v F i c S 2 + U 6 N Y F 1 3 w r g A j U u p G N R 1 I J p X H e i X 8 O / + k i z 8 3 M 9 J r b P T h I o T K x S f Y E 6 j 7 w R R t i L M 7 Q B 9 A + E v p g p t I G D M / T 3 L 3 w D T i G 1 h q B 3 V A b p h K 4 d q 7 r m x K E L K B B 7 Y k O w w F s f M r F b t J c w + b K D L 4 4 G c H o 7 J l a m 4 T C z Y l X d 2 S t V Y / N N p K G C W E V P n B 0 3 L G B v B F k L o C d 0 C F d + 8 V e X M s G c y u R v B O 5 4 w 9 d D A j b O F d x z o g D V 1 w p p P X A Q R Q Q I 0 R D u d f 9 W I d 7 3 J h 1 9 K o A c m j 0 Z 8 M I + s D 8 U + 2 3 p I e t K T C E g w E H p t M m Y z E p q Z 4 t s M m C n K H G j a 2 b l Z U y 8 2 B r P 5 Z D 8 M d v 5 m d d l r g a I Y m R V 5 6 Y p v F m d Z H w l u A 7 S r F l S Y r G q C 6 n G E p U m / M p t d J J S + Z e i D d s E C a Q R M h f Z j U L g Z 3 v U M R d 5 b 2 t c e U E B g j b B B i p q M j 0 + Y q F B S J b q Z f B i L m / S U n Y w b q l m K p b I h D J Z M Y 2 l n t B K a l 7 q y n z q l U m k p h 8 m W R A h d k c K z k / y k V n B l b c I L y 8 D 4 I R F a l 0 C 8 + L 1 u m S B I m 9 G D R S B t i e Z S 9 F 3 P U G Y Q L 0 Y A w s 7 k b Y Q j Q B q 4 s 7 P D / I a w h q Y C s x D m T s Y N N d E u 3 S y Z b H P K H 6 0 f g o K l x B b 0 2 G w 1 K 4 V q k 2 j E X Y r x + V s j k Y 2 w C c + t T 0 J 7 M c h t B a r 6 y 3 y a 3 / b l D c 2 X P h D 5 / w H / s 8 8 A e S / w G 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 N a m e = " L a y e r   1 "   G u i d = " e a 5 9 8 2 9 8 - b 3 b 6 - 4 a 8 e - 8 2 e 1 - 8 4 3 0 c 8 2 6 c 4 5 2 "   R e v = " 1 2 "   R e v G u i d = " 9 b 0 6 8 6 f 1 - a 0 3 f - 4 1 1 2 - b 8 e c - 9 0 4 4 f a 8 8 2 b 2 a "   V i s i b l e = " t r u e "   I n s t O n l y = " f a l s e "   G e o D a t a G u i d = " e 8 0 8 7 a a a - 9 6 1 f - 4 a 1 8 - 8 5 8 b - a 0 5 8 a 5 b e a 0 4 9 " & g t ; & l t ; G e o V i s   V i s i b l e = " t r u e "   L a y e r C o l o r S e t = " f a l s e "   R e g i o n S h a d i n g M o d e S e t = " f a l s e "   R e g i o n S h a d i n g M o d e = " G l o b a l "   V i s u a l T y p e = " R e g i o n C h a r t "   N u l l s = " f a l s e "   Z e r o s = " t r u e "   N e g a t i v e s = " t r u e " 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 A c c u m u l a t e = " f a l s e "   D e c a y = " N o n e "   D e c a y T i m e I s N u l l = " t r u e "   D e c a y T i m e T i c k s = " 0 "   V M T i m e A c c u m u l a t e = " f a l s e "   V M T i m e P e r s i s t = " f a l s e "   U s e r N o t M a p B y = " t r u e "   S e l T i m e S t g = " N o n e "   C h o o s i n g G e o F i e l d s = " f a l s e " & g t ; & l t ; G e o E n t i t y   N a m e = " G e o E n t i t y "   V i s i b l e = " f a l s e " & g t ; & l t ; G e o C o l u m n s & g t ; & l t ; G e o C o l u m n   N a m e = " C o u n t r y   ( *   r e f e r s   t o   m i r r o r   d a t a ) "   V i s i b l e = " t r u e "   D a t a T y p e = " S t r i n g "   M o d e l Q u e r y N a m e = " ' R a n g e ' [ C o u n t r y   ( *   r e f e r s   t o   m i r r o r   d a t a ) ] " & g t ; & l t ; T a b l e   M o d e l N a m e = " R a n g e "   N a m e I n S o u r c e = " R a n g e "   V i s i b l e = " t r u e "   L a s t R e f r e s h = " 0 0 0 1 - 0 1 - 0 1 T 0 0 : 0 0 : 0 0 "   / & g t ; & l t ; / G e o C o l u m n & g t ; & l t ; / G e o C o l u m n s & g t ; & l t ; C o u n t r y   N a m e = " C o u n t r y   ( *   r e f e r s   t o   m i r r o r   d a t a ) "   V i s i b l e = " t r u e "   D a t a T y p e = " S t r i n g "   M o d e l Q u e r y N a m e = " ' R a n g e ' [ C o u n t r y   ( *   r e f e r s   t o   m i r r o r   d a t a ) ] " & g t ; & l t ; T a b l e   M o d e l N a m e = " R a n g e "   N a m e I n S o u r c e = " R a n g e "   V i s i b l e = " t r u e "   L a s t R e f r e s h = " 0 0 0 1 - 0 1 - 0 1 T 0 0 : 0 0 : 0 0 "   / & g t ; & l t ; / C o u n t r y & g t ; & l t ; / G e o E n t i t y & g t ; & l t ; M e a s u r e s & g t ; & l t ; M e a s u r e   N a m e = " 2 0 1 3   o u t f l o w "   V i s i b l e = " t r u e "   D a t a T y p e = " D o u b l e "   M o d e l Q u e r y N a m e = " ' R a n g e ' [ 2 0 1 3   o u t f l o w ] " & g t ; & l t ; T a b l e   M o d e l N a m e = " R a n g e "   N a m e I n S o u r c e = " R a n g e "   V i s i b l e = " t r u e "   L a s t R e f r e s h = " 0 0 0 1 - 0 1 - 0 1 T 0 0 : 0 0 : 0 0 "   / & g t ; & l t ; / M e a s u r e & g t ; & l t ; / M e a s u r e s & g t ; & l t ; M e a s u r e A F s & g t ; & l t ; A g g r e g a t i o n F u n c t i o n & g t ; S u m & l t ; / A g g r e g a t i o n F u n c t i o n & g t ; & l t ; / M e a s u r e A F s & g t ; & l t ; C o l o r A F & g t ; N o n e & l t ; / C o l o r A F & g t ; & l t ; C h o s e n F i e l d s   / & g t ; & l t ; C h u n k B y & g t ; N o n e & l t ; / C h u n k B y & g t ; & l t ; C h o s e n G e o M a p p i n g s & g t ; & l t ; G e o M a p p i n g T y p e & g t ; C o u n t r y & l t ; / G e o M a p p i n g T y p e & g t ; & l t ; / C h o s e n G e o M a p p i n g s & g t ; & l t ; / G e o F i e l d W e l l D e f i n i t i o n & g t ; & l t ; P r o p e r t i e s & g t ; & l t ; I n s t a n c e P r o p e r t y   I n s t a n c e I d = " L a t L a t V a l L o n L o n V a l A d d r A d d r V a l A d A d V a l A d 2 A d 2 V a l C o u n t r y C o u n t r y V a l L o c L o c V a l Z i p Z i p V a l F u l l A d d r F u l l A d d r V a l O l d O l d V a l C a t C a t V a l M s r ' R a n g e ' [ 2 0 1 3   o u t f l o w ] M s r A F S u m M s r V a l M s r C a l c F n A n y M e a s F A L S E A n y C a t V a l F A L S E # " & g t ; & l t ; C o l o r S e t & g t ; t r u e & l t ; / C o l o r S e t & g t ; & l t ; C o l o r & g t ; & l t ; R & g t ; 1 & l t ; / R & g t ; & l t ; G & g t ; 0 . 0 5 4 1 1 7 6 7 & l t ; / G & g t ; & l t ; B & g t ; 0 . 0 5 4 1 1 7 6 7 & 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7.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7A96EE4-D832-4A5D-9BE9-970E9A9B9CBB}">
  <ds:schemaRefs>
    <ds:schemaRef ds:uri="http://www.w3.org/2001/XMLSchema"/>
    <ds:schemaRef ds:uri="http://microsoft.data.visualization.Client.Excel.PState/1.0"/>
  </ds:schemaRefs>
</ds:datastoreItem>
</file>

<file path=customXml/itemProps2.xml><?xml version="1.0" encoding="utf-8"?>
<ds:datastoreItem xmlns:ds="http://schemas.openxmlformats.org/officeDocument/2006/customXml" ds:itemID="{3211A523-9505-476C-8A8A-1BB4F7A504D5}">
  <ds:schemaRefs>
    <ds:schemaRef ds:uri="http://www.w3.org/2001/XMLSchema"/>
    <ds:schemaRef ds:uri="http://microsoft.data.visualization.Client.Excel.LState/1.0"/>
  </ds:schemaRefs>
</ds:datastoreItem>
</file>

<file path=customXml/itemProps3.xml><?xml version="1.0" encoding="utf-8"?>
<ds:datastoreItem xmlns:ds="http://schemas.openxmlformats.org/officeDocument/2006/customXml" ds:itemID="{327E2D49-29D0-408D-BE8A-FDD69A9C61C1}">
  <ds:schemaRefs>
    <ds:schemaRef ds:uri="http://www.w3.org/2001/XMLSchema"/>
    <ds:schemaRef ds:uri="http://microsoft.data.visualization.Client.Excel/1.0"/>
  </ds:schemaRefs>
</ds:datastoreItem>
</file>

<file path=customXml/itemProps4.xml><?xml version="1.0" encoding="utf-8"?>
<ds:datastoreItem xmlns:ds="http://schemas.openxmlformats.org/officeDocument/2006/customXml" ds:itemID="{2ED7BC87-7351-4AC1-A8F8-E3E4942B93A2}">
  <ds:schemaRefs>
    <ds:schemaRef ds:uri="http://schemas.microsoft.com/office/2006/metadata/properties"/>
    <ds:schemaRef ds:uri="http://schemas.microsoft.com/office/infopath/2007/PartnerControls"/>
  </ds:schemaRefs>
</ds:datastoreItem>
</file>

<file path=customXml/itemProps5.xml><?xml version="1.0" encoding="utf-8"?>
<ds:datastoreItem xmlns:ds="http://schemas.openxmlformats.org/officeDocument/2006/customXml" ds:itemID="{C53DC24B-E5EE-4D01-8334-0D37DCC218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ef3714-6ce0-4e34-9185-aca0df8dd2bd"/>
    <ds:schemaRef ds:uri="068b94d1-f089-4c47-abb6-20f20898a5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11AEF6A8-C25B-4654-ADFE-DF562A78B156}">
  <ds:schemaRefs>
    <ds:schemaRef ds:uri="http://www.w3.org/2001/XMLSchema"/>
    <ds:schemaRef ds:uri="http://microsoft.data.visualization.engine.tours/1.0"/>
  </ds:schemaRefs>
</ds:datastoreItem>
</file>

<file path=customXml/itemProps7.xml><?xml version="1.0" encoding="utf-8"?>
<ds:datastoreItem xmlns:ds="http://schemas.openxmlformats.org/officeDocument/2006/customXml" ds:itemID="{B6C20D4D-BBC3-42C3-B948-F52B2D7BF0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99 Analyses</vt:lpstr>
      <vt:lpstr>99 Résultats finaux</vt:lpstr>
      <vt:lpstr>total Trade Mispricing ANALYSIS</vt:lpstr>
      <vt:lpstr>total Trade Mispricing ANAL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2021-12-21T15:19:44Z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ContentTypeId">
    <vt:lpwstr>0x0101001C373958894D2149808F9D8566FEDB90</vt:lpwstr>
  </property>
</Properties>
</file>